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14295" windowHeight="7185" activeTab="0"/>
  </bookViews>
  <sheets>
    <sheet name="List1" sheetId="1" r:id="rId1"/>
  </sheets>
  <definedNames>
    <definedName name="_xlnm.Print_Area" localSheetId="0">'List1'!$B$1:$M$233</definedName>
    <definedName name="_xlnm.Print_Titles" localSheetId="0">'List1'!$1:$10</definedName>
  </definedNames>
  <calcPr calcId="152511"/>
</workbook>
</file>

<file path=xl/sharedStrings.xml><?xml version="1.0" encoding="utf-8"?>
<sst xmlns="http://schemas.openxmlformats.org/spreadsheetml/2006/main" count="852" uniqueCount="269">
  <si>
    <t>Datum tisku:</t>
  </si>
  <si>
    <t>Rozpočet</t>
  </si>
  <si>
    <t>Stavba:</t>
  </si>
  <si>
    <t>Plzeň,Škroupova 13</t>
  </si>
  <si>
    <t>Integrovaná střední škola živnostenská-</t>
  </si>
  <si>
    <t>Kalkulant:</t>
  </si>
  <si>
    <t>Vratislav Tomášek</t>
  </si>
  <si>
    <t>Kraj, okres:</t>
  </si>
  <si>
    <t xml:space="preserve">    </t>
  </si>
  <si>
    <t>-přírodní vědy</t>
  </si>
  <si>
    <t>Rozpočet:</t>
  </si>
  <si>
    <t>Vlastní objekt</t>
  </si>
  <si>
    <t>Datum kalk.:</t>
  </si>
  <si>
    <t>14.02.2018</t>
  </si>
  <si>
    <t>KSD:</t>
  </si>
  <si>
    <t xml:space="preserve">        </t>
  </si>
  <si>
    <t>POŘ</t>
  </si>
  <si>
    <t>D</t>
  </si>
  <si>
    <t>ČÍS.KP</t>
  </si>
  <si>
    <t>POL</t>
  </si>
  <si>
    <t>Č.ROZP.POL.</t>
  </si>
  <si>
    <t>POPIS POLOŽKY</t>
  </si>
  <si>
    <t>VÝMĚRA</t>
  </si>
  <si>
    <t>MJ</t>
  </si>
  <si>
    <t>JED.CENA</t>
  </si>
  <si>
    <t xml:space="preserve"> CELK.CENA</t>
  </si>
  <si>
    <t>JEDN.HMOTNOST</t>
  </si>
  <si>
    <t>CELK.HMOTNOST</t>
  </si>
  <si>
    <t>JEDN.HMOT.SUTI</t>
  </si>
  <si>
    <t>CELK.HMOT.SUTI</t>
  </si>
  <si>
    <t>DPH sníž.</t>
  </si>
  <si>
    <t>DPH zákl.</t>
  </si>
  <si>
    <t>TYP</t>
  </si>
  <si>
    <t xml:space="preserve">SKP       </t>
  </si>
  <si>
    <t>Č.SPECIFIKACE</t>
  </si>
  <si>
    <t>Kč</t>
  </si>
  <si>
    <t>t</t>
  </si>
  <si>
    <t>0300</t>
  </si>
  <si>
    <t>Svislé konstrukce</t>
  </si>
  <si>
    <t xml:space="preserve">MEZISOUČET: </t>
  </si>
  <si>
    <t xml:space="preserve">   </t>
  </si>
  <si>
    <t>C34623-4311/00</t>
  </si>
  <si>
    <t>Zazdívka rýh pro ventilační průduchy 150x300 mm z cihel s vytvořením průduchu 150x150 mm</t>
  </si>
  <si>
    <t xml:space="preserve">m   </t>
  </si>
  <si>
    <t>K</t>
  </si>
  <si>
    <t>0610</t>
  </si>
  <si>
    <t>Úpravy povrchů vnitřní</t>
  </si>
  <si>
    <t xml:space="preserve">m2  </t>
  </si>
  <si>
    <t xml:space="preserve">C61142-3331/00
</t>
  </si>
  <si>
    <t>Oprava vnitřních omítek vápenných štukových stropů s tkaninou v rozsahu do 30 %
Do 20%.</t>
  </si>
  <si>
    <t>C61240-1191/00</t>
  </si>
  <si>
    <t>Omítka malých ploch vnitřních stěn do 0,09 m2</t>
  </si>
  <si>
    <t xml:space="preserve">kus </t>
  </si>
  <si>
    <t xml:space="preserve">C61242-1331/00
</t>
  </si>
  <si>
    <t>Oprava vnitřních omítek štukových stěn MV v rozsahu do 30 %
Do 20%.</t>
  </si>
  <si>
    <t>0900</t>
  </si>
  <si>
    <t>Ostatní konstrukce a práce</t>
  </si>
  <si>
    <t>C95290-1114/00</t>
  </si>
  <si>
    <t>Vyčištění budov bytové a občanské výstavby při výšce podlaží přes 4 m</t>
  </si>
  <si>
    <t>0940</t>
  </si>
  <si>
    <t>Lešení</t>
  </si>
  <si>
    <t xml:space="preserve">C94912-1113/00
</t>
  </si>
  <si>
    <t>Lešení lehké pomocné kozové dílcové o výšce lešeňové podlahy do 2,5 m
Pro montáž stěnových panelů a montáž OK.
Zvýšená část-montáž ze střechy nižší části.</t>
  </si>
  <si>
    <t>0960</t>
  </si>
  <si>
    <t>Bourací práce</t>
  </si>
  <si>
    <t>C96806-2455/00</t>
  </si>
  <si>
    <t>Vybourání dřevěných dveřních zárubní pl do 2 m2</t>
  </si>
  <si>
    <t>0970</t>
  </si>
  <si>
    <t>Ostatní bourací práce</t>
  </si>
  <si>
    <t xml:space="preserve">C97608-2      
</t>
  </si>
  <si>
    <t>Vybourání mřížky ze sopouchu
Odhadová hmotnost.</t>
  </si>
  <si>
    <t xml:space="preserve">C976-         
</t>
  </si>
  <si>
    <t>Vybourání krytu sopouchu
Odhadová hmotnost.</t>
  </si>
  <si>
    <t xml:space="preserve">C97801-2141/00
</t>
  </si>
  <si>
    <t>Otlučení vnitřních omítek MV nebo MVC stropů rákosových o rozsahu do 30 %
z 20%.</t>
  </si>
  <si>
    <t xml:space="preserve">C97801-3141/00
</t>
  </si>
  <si>
    <t>Otlučení vnitřních omítek stěn MV nebo MVC stěn o rozsahu do 30 %
z 20%.</t>
  </si>
  <si>
    <t>C97901-1111/00</t>
  </si>
  <si>
    <t>Svislá doprava suti a vybouraných hmot za prvé podlaží</t>
  </si>
  <si>
    <t xml:space="preserve">t   </t>
  </si>
  <si>
    <t>C97901-1121/00</t>
  </si>
  <si>
    <t>Svislá doprava suti a vybouraných hmot ZKD podlaží</t>
  </si>
  <si>
    <t>C97908-2111/00</t>
  </si>
  <si>
    <t>Vnitrostaveništní vodorovná doprava suti a vybouraných hmot do 10 m</t>
  </si>
  <si>
    <t xml:space="preserve">C97908-2121/00
</t>
  </si>
  <si>
    <t>Vnitrostaveništní vodorovná doprava suti a vybouraných hmot ZKD 5 m přes 10 m
do 50m</t>
  </si>
  <si>
    <t>C97908-1111/00</t>
  </si>
  <si>
    <t>Odvoz suti a vybouraných hmot na skládku do 1 km</t>
  </si>
  <si>
    <t xml:space="preserve">C97908-1121/00
</t>
  </si>
  <si>
    <t>Odvoz suti a vybouraných hmot na skládku ZKD 1 km přes 1 km
do 12km
Skládka Chotíkov.</t>
  </si>
  <si>
    <t xml:space="preserve">              </t>
  </si>
  <si>
    <t>Skládkovné</t>
  </si>
  <si>
    <t>0990</t>
  </si>
  <si>
    <t>Přesun hmot HSV</t>
  </si>
  <si>
    <t>C99928-1111/00</t>
  </si>
  <si>
    <t>Přesun hmot pro opravy a údržbu budov v do 25 m</t>
  </si>
  <si>
    <t>7620</t>
  </si>
  <si>
    <t>Konstrukce tesařské</t>
  </si>
  <si>
    <t>C76213-2811/00</t>
  </si>
  <si>
    <t>Demontáž bednění svislých stěn z prken hoblovaných jednostranně</t>
  </si>
  <si>
    <t>C76252-1811/00</t>
  </si>
  <si>
    <t>Demontáž podlah bez polštářů z prken tloušťky do 32 mm</t>
  </si>
  <si>
    <t xml:space="preserve">C76211-       
</t>
  </si>
  <si>
    <t>Demontáž stěn a příček z lehké dřevovláknité desky tl.75mm
Odhadová hmotnost.</t>
  </si>
  <si>
    <t xml:space="preserve">C76252-6      </t>
  </si>
  <si>
    <t>Demontáž podlah z podlahových desek</t>
  </si>
  <si>
    <t>C76251-1213/00</t>
  </si>
  <si>
    <t>Podlahové kce podkladové z desek OSB tl 15 mm na sraz lepených</t>
  </si>
  <si>
    <t>Tmelení+tmel desek OSB</t>
  </si>
  <si>
    <t>Broušení desek OSB a tmelu</t>
  </si>
  <si>
    <t>7660</t>
  </si>
  <si>
    <t>Konstrukce truhlářské</t>
  </si>
  <si>
    <t xml:space="preserve">C76669-1914/00
</t>
  </si>
  <si>
    <t>Vyvěšení nebo zavěšení dřevěných křídel dveří pl do 2 m2
Repasovaná okna.</t>
  </si>
  <si>
    <t>C76666-2811/00</t>
  </si>
  <si>
    <t>Demontáž truhlářských prahů dveří jednokřídlových</t>
  </si>
  <si>
    <t xml:space="preserve">              
</t>
  </si>
  <si>
    <t>Vybourání školní tabule s posuvným držákem
Odhadová cena a hmotnost.</t>
  </si>
  <si>
    <t>7760</t>
  </si>
  <si>
    <t>Podlahy z PVC</t>
  </si>
  <si>
    <t>C77640-1800/00</t>
  </si>
  <si>
    <t>Odstranění soklíků a lišt pryžových nebo plastových</t>
  </si>
  <si>
    <t>C77651-1810/00</t>
  </si>
  <si>
    <t>Demontáž povlakových podlah lepených bez podložky</t>
  </si>
  <si>
    <t>C77652-1100/00</t>
  </si>
  <si>
    <t>Lepení pásů povlakových podlah plastových</t>
  </si>
  <si>
    <t>00000-1710</t>
  </si>
  <si>
    <t>PVC-např.Novoflor</t>
  </si>
  <si>
    <t>M</t>
  </si>
  <si>
    <t xml:space="preserve">C77652-5111/00
</t>
  </si>
  <si>
    <t>Spojování podlah z plastů svařování za tepla
odhad
1m2 podlahy=cca 0,70bm svařování.</t>
  </si>
  <si>
    <t>Přivařování soklíku z PVC</t>
  </si>
  <si>
    <t xml:space="preserve">bm  </t>
  </si>
  <si>
    <t xml:space="preserve">25.21.13      </t>
  </si>
  <si>
    <t>2834240000</t>
  </si>
  <si>
    <t>Profil staveb.měkčené PVC 1357</t>
  </si>
  <si>
    <t>Stěrkování stěrkou Calciumsulfát</t>
  </si>
  <si>
    <t>00000-1711</t>
  </si>
  <si>
    <t>Stěrka Calciumsulfát</t>
  </si>
  <si>
    <t xml:space="preserve">kg  </t>
  </si>
  <si>
    <t>Přebroušení stěrky Calciumsulfát</t>
  </si>
  <si>
    <t>C77659-0150/00</t>
  </si>
  <si>
    <t>Úprava podkladu nášlapných ploch penetrací</t>
  </si>
  <si>
    <t>D+M přechodová lišta u stávajících dveří</t>
  </si>
  <si>
    <t>7840</t>
  </si>
  <si>
    <t>Malby</t>
  </si>
  <si>
    <t>C78441-2302/00</t>
  </si>
  <si>
    <t>Pačokování vápenným mlékem se začištěním dvojnásobné v místnostech v do 5 m</t>
  </si>
  <si>
    <t xml:space="preserve">C78445-3622/00
</t>
  </si>
  <si>
    <t>Malby směsi PRIMALEX tekuté disperzní bílé omyvatelné dvojnásobné s penetrací místnost v
do 5 m</t>
  </si>
  <si>
    <t>9210</t>
  </si>
  <si>
    <t>Elektromontážní práce-silnoproud +HZS-
-materiál</t>
  </si>
  <si>
    <t xml:space="preserve">nn 01         </t>
  </si>
  <si>
    <t>kabel CYKY-J 3*1,5</t>
  </si>
  <si>
    <t xml:space="preserve">nn 02         </t>
  </si>
  <si>
    <t>Kabel CYKY-O 4*1,5</t>
  </si>
  <si>
    <t xml:space="preserve">nn 03         </t>
  </si>
  <si>
    <t>Kabel CYKY-2A*1,5</t>
  </si>
  <si>
    <t xml:space="preserve">nn 04         </t>
  </si>
  <si>
    <t>Kabel CYSY-2*1</t>
  </si>
  <si>
    <t xml:space="preserve">nn 05         </t>
  </si>
  <si>
    <t>Kabel CYKY-J 3*2,5</t>
  </si>
  <si>
    <t xml:space="preserve">nn 06         </t>
  </si>
  <si>
    <t>Kabel SYKFY 5*2*0,5</t>
  </si>
  <si>
    <t xml:space="preserve">nn 07         </t>
  </si>
  <si>
    <t>Kabeláž UTP cat5</t>
  </si>
  <si>
    <t xml:space="preserve">nn 08         </t>
  </si>
  <si>
    <t>Vodič  CY 6-žlutozelený uložený pevně</t>
  </si>
  <si>
    <t xml:space="preserve">nn 09         </t>
  </si>
  <si>
    <t>Demontáž kabeláž do průměru 10 mm k dalšímu použití 2/3 ceny montáže</t>
  </si>
  <si>
    <t xml:space="preserve">nn 10         </t>
  </si>
  <si>
    <t>Dtto opětná montáž</t>
  </si>
  <si>
    <t xml:space="preserve">nn 11         </t>
  </si>
  <si>
    <t>Trubka ohebná DN 32</t>
  </si>
  <si>
    <t xml:space="preserve">nn 12         </t>
  </si>
  <si>
    <t>Vypínač 230V/10a řaz.1</t>
  </si>
  <si>
    <t xml:space="preserve">ks  </t>
  </si>
  <si>
    <t xml:space="preserve">nn 13         </t>
  </si>
  <si>
    <t>Ovladač 230V/10a pro regulaci</t>
  </si>
  <si>
    <t xml:space="preserve">nn 14         </t>
  </si>
  <si>
    <t>Zásuvka 230V/16A,3p</t>
  </si>
  <si>
    <t xml:space="preserve">nn 15         </t>
  </si>
  <si>
    <t>Zásuvka RJ45 cat 5</t>
  </si>
  <si>
    <t xml:space="preserve">nn 16         </t>
  </si>
  <si>
    <t>Rozbočná kkrabice se svorkovnicí do 2,5mm2</t>
  </si>
  <si>
    <t xml:space="preserve">nn 17         </t>
  </si>
  <si>
    <t>Přístrojová krabice pod omítku</t>
  </si>
  <si>
    <t xml:space="preserve">nn 18         </t>
  </si>
  <si>
    <t>Prostupy stěnou (tvarovky Promastop+tmel) 100*10mm  m2</t>
  </si>
  <si>
    <t xml:space="preserve">nn 19         </t>
  </si>
  <si>
    <t>Požární prostupy stěnou</t>
  </si>
  <si>
    <t xml:space="preserve">nn 20         </t>
  </si>
  <si>
    <t>Protipožární tmel tuba 400ml HILTI</t>
  </si>
  <si>
    <t xml:space="preserve">nn 21         </t>
  </si>
  <si>
    <t>Zavěšení svítidel do výšky 3 m</t>
  </si>
  <si>
    <t xml:space="preserve">nn 22         </t>
  </si>
  <si>
    <t>Zářivkové 2* 36W,leštěný reflektor, IP 20,DALI předřadník</t>
  </si>
  <si>
    <t xml:space="preserve">nn 23         </t>
  </si>
  <si>
    <t>Zářivkové 1*36W,leštěný reflektor, IP 20,DALI předřadník</t>
  </si>
  <si>
    <t xml:space="preserve">nn 24         </t>
  </si>
  <si>
    <t>Nouzové 11W s piktogramem a baterií 1h</t>
  </si>
  <si>
    <t xml:space="preserve">nn 25         </t>
  </si>
  <si>
    <t>Příplatek za ekolikvidaci svítidel</t>
  </si>
  <si>
    <t xml:space="preserve">nn 26         </t>
  </si>
  <si>
    <t>TL-D 11 W/830</t>
  </si>
  <si>
    <t xml:space="preserve">nn 27         </t>
  </si>
  <si>
    <t>Zářivka 58W/840</t>
  </si>
  <si>
    <t xml:space="preserve">nn 28         </t>
  </si>
  <si>
    <t>Příplatek za ekolikvidaci světelných zdrojů</t>
  </si>
  <si>
    <t xml:space="preserve">nn 29         </t>
  </si>
  <si>
    <t>Jistič s proudovým chráničem 16B/2/30mA</t>
  </si>
  <si>
    <t xml:space="preserve">nn 30         </t>
  </si>
  <si>
    <t>Jistič 10/1/B</t>
  </si>
  <si>
    <t xml:space="preserve">nn 31         </t>
  </si>
  <si>
    <t>Jistič 6/1/B</t>
  </si>
  <si>
    <t xml:space="preserve">nn 32         </t>
  </si>
  <si>
    <t>Řídící jednoka osvětlení</t>
  </si>
  <si>
    <t xml:space="preserve">nn 33         </t>
  </si>
  <si>
    <t>Úprava rozvaděče</t>
  </si>
  <si>
    <t xml:space="preserve">nn 34         </t>
  </si>
  <si>
    <t>Popisky</t>
  </si>
  <si>
    <t xml:space="preserve">nn 35         </t>
  </si>
  <si>
    <t>Zdroj 24V</t>
  </si>
  <si>
    <t xml:space="preserve">nn 36         </t>
  </si>
  <si>
    <t>Demontáže-svítidla</t>
  </si>
  <si>
    <t xml:space="preserve">nn 37         </t>
  </si>
  <si>
    <t>Demontáže-kabeláže</t>
  </si>
  <si>
    <t xml:space="preserve">nn 38         </t>
  </si>
  <si>
    <t>Demontáže-lišty</t>
  </si>
  <si>
    <t xml:space="preserve">nn 39         </t>
  </si>
  <si>
    <t>Demontáže-zásuvky a vypínače</t>
  </si>
  <si>
    <t xml:space="preserve">nn 40         </t>
  </si>
  <si>
    <t>Úprava rozhlasu</t>
  </si>
  <si>
    <t xml:space="preserve">hod </t>
  </si>
  <si>
    <t xml:space="preserve">nn 41         </t>
  </si>
  <si>
    <t>Úkončení celoplastových kabelů hod</t>
  </si>
  <si>
    <t xml:space="preserve">nn 42         </t>
  </si>
  <si>
    <t>Podružný materiál 3% z nosného</t>
  </si>
  <si>
    <t xml:space="preserve">nn 43         </t>
  </si>
  <si>
    <t>Pomocný materiál pro uchycení svítidel</t>
  </si>
  <si>
    <t xml:space="preserve">nn 44         </t>
  </si>
  <si>
    <t>Dokumentace skutečného provedení</t>
  </si>
  <si>
    <t xml:space="preserve">nn 45         </t>
  </si>
  <si>
    <t>Práce nezahrnuté v cenících 21 M a 46 M hod</t>
  </si>
  <si>
    <t xml:space="preserve">nn 46         </t>
  </si>
  <si>
    <t>Podíl prací jiných profesí než elektro 6% z materiálu+montáže</t>
  </si>
  <si>
    <t xml:space="preserve">nn 47         </t>
  </si>
  <si>
    <t>Doprava montážního materiálu</t>
  </si>
  <si>
    <t xml:space="preserve">nn 48         </t>
  </si>
  <si>
    <t>Zapůjčení pojízdného lešení po dobu výstavby</t>
  </si>
  <si>
    <t xml:space="preserve">nn 49         </t>
  </si>
  <si>
    <t>Zařízení staveniště</t>
  </si>
  <si>
    <t xml:space="preserve">nn 50         </t>
  </si>
  <si>
    <t>Revizní zpráva do objemu 100 000,-Kč montážních prací</t>
  </si>
  <si>
    <t>9211</t>
  </si>
  <si>
    <t>Elektromontážní práce-silnoproud +HZS-
-montáž</t>
  </si>
  <si>
    <t>Rozbočná krabice se svorkovnicí do 2,5mm2</t>
  </si>
  <si>
    <t>Prostupy stěnou (tvarovky Promastop+tmel) 100*100mm m2</t>
  </si>
  <si>
    <t>Řídící jednotka osvětlení</t>
  </si>
  <si>
    <t>Demontáže-kabeláž</t>
  </si>
  <si>
    <t>Ukončení celoplastových kabelů hod</t>
  </si>
  <si>
    <t>CELKEM:</t>
  </si>
  <si>
    <t>Přesun hmot ze ZRN</t>
  </si>
  <si>
    <t>R</t>
  </si>
  <si>
    <t>Průběžný součet:</t>
  </si>
  <si>
    <t>Kompletační činnost</t>
  </si>
  <si>
    <t>CELKOVÝ SOUČET:</t>
  </si>
  <si>
    <t>DPH-SAZBA</t>
  </si>
  <si>
    <t>CELKOVÝ SOUČET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</si>
</sst>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" fontId="2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49" fontId="6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2" fillId="0" borderId="3" xfId="0" applyFont="1" applyBorder="1"/>
    <xf numFmtId="4" fontId="6" fillId="0" borderId="3" xfId="0" applyNumberFormat="1" applyFont="1" applyBorder="1"/>
    <xf numFmtId="164" fontId="6" fillId="0" borderId="3" xfId="0" applyNumberFormat="1" applyFont="1" applyBorder="1"/>
    <xf numFmtId="0" fontId="6" fillId="0" borderId="3" xfId="0" applyFont="1" applyBorder="1"/>
    <xf numFmtId="9" fontId="2" fillId="0" borderId="0" xfId="0" applyNumberFormat="1" applyFont="1" applyAlignment="1">
      <alignment horizontal="center"/>
    </xf>
    <xf numFmtId="0" fontId="2" fillId="0" borderId="4" xfId="0" applyFont="1" applyBorder="1"/>
    <xf numFmtId="4" fontId="6" fillId="0" borderId="4" xfId="0" applyNumberFormat="1" applyFont="1" applyBorder="1"/>
    <xf numFmtId="4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5" xfId="0" applyFont="1" applyBorder="1" applyAlignment="1">
      <alignment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showZeros="0" tabSelected="1" zoomScale="70" zoomScaleNormal="70" workbookViewId="0" topLeftCell="B1">
      <selection activeCell="B2" sqref="B2:M2"/>
    </sheetView>
  </sheetViews>
  <sheetFormatPr defaultColWidth="9.140625" defaultRowHeight="15"/>
  <cols>
    <col min="1" max="1" width="4.28125" style="1" customWidth="1"/>
    <col min="2" max="2" width="3.8515625" style="1" customWidth="1"/>
    <col min="3" max="3" width="2.7109375" style="1" customWidth="1"/>
    <col min="4" max="4" width="9.7109375" style="1" customWidth="1"/>
    <col min="5" max="5" width="4.57421875" style="1" customWidth="1"/>
    <col min="6" max="6" width="13.28125" style="1" customWidth="1"/>
    <col min="7" max="7" width="54.140625" style="1" customWidth="1"/>
    <col min="8" max="8" width="11.140625" style="1" customWidth="1"/>
    <col min="9" max="9" width="13.421875" style="1" customWidth="1"/>
    <col min="10" max="10" width="4.7109375" style="1" customWidth="1"/>
    <col min="11" max="11" width="11.00390625" style="1" customWidth="1"/>
    <col min="12" max="12" width="9.140625" style="1" hidden="1" customWidth="1"/>
    <col min="13" max="13" width="13.57421875" style="1" customWidth="1"/>
    <col min="14" max="17" width="15.7109375" style="1" customWidth="1"/>
    <col min="18" max="18" width="9.7109375" style="1" customWidth="1"/>
    <col min="19" max="19" width="13.57421875" style="1" customWidth="1"/>
    <col min="20" max="20" width="9.7109375" style="1" customWidth="1"/>
    <col min="21" max="21" width="13.57421875" style="1" customWidth="1"/>
  </cols>
  <sheetData>
    <row r="1" spans="2:13" ht="16.5" customHeight="1">
      <c r="B1" s="59"/>
      <c r="C1" s="59"/>
      <c r="D1" s="59"/>
      <c r="E1" s="59"/>
      <c r="F1" s="59"/>
      <c r="G1" s="59"/>
      <c r="K1" s="2" t="s">
        <v>0</v>
      </c>
      <c r="M1" s="62">
        <f ca="1">TODAY()</f>
        <v>43173</v>
      </c>
    </row>
    <row r="2" spans="2:13" ht="16.5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7" ht="0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"/>
      <c r="O3" s="4"/>
      <c r="P3" s="4"/>
      <c r="Q3" s="4"/>
    </row>
    <row r="4" spans="2:13" ht="13.5" customHeight="1">
      <c r="B4" s="60" t="s">
        <v>2</v>
      </c>
      <c r="C4" s="40"/>
      <c r="D4" s="40"/>
      <c r="E4" s="1">
        <v>2787</v>
      </c>
      <c r="F4" s="1" t="s">
        <v>3</v>
      </c>
      <c r="G4" s="1" t="s">
        <v>4</v>
      </c>
      <c r="H4" s="2" t="s">
        <v>5</v>
      </c>
      <c r="I4" s="40" t="s">
        <v>6</v>
      </c>
      <c r="J4" s="40"/>
      <c r="K4" s="2" t="s">
        <v>7</v>
      </c>
      <c r="M4" s="1" t="s">
        <v>8</v>
      </c>
    </row>
    <row r="5" ht="12.75" customHeight="1">
      <c r="G5" s="1" t="s">
        <v>9</v>
      </c>
    </row>
    <row r="6" spans="2:13" ht="13.5" customHeight="1">
      <c r="B6" s="61" t="s">
        <v>10</v>
      </c>
      <c r="C6" s="45"/>
      <c r="D6" s="45"/>
      <c r="E6" s="1">
        <v>1</v>
      </c>
      <c r="G6" s="1" t="s">
        <v>11</v>
      </c>
      <c r="H6" s="2" t="s">
        <v>12</v>
      </c>
      <c r="I6" s="45" t="s">
        <v>13</v>
      </c>
      <c r="J6" s="45"/>
      <c r="K6" s="2" t="s">
        <v>14</v>
      </c>
      <c r="M6" s="1" t="s">
        <v>15</v>
      </c>
    </row>
    <row r="7" spans="2:17" ht="0.7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1" ht="15" customHeight="1" thickTop="1">
      <c r="A8" s="1" t="s">
        <v>32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I8" s="3" t="s">
        <v>22</v>
      </c>
      <c r="J8" s="1" t="s">
        <v>23</v>
      </c>
      <c r="K8" s="3" t="s">
        <v>24</v>
      </c>
      <c r="M8" s="3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1" t="s">
        <v>30</v>
      </c>
      <c r="S8" s="1" t="s">
        <v>30</v>
      </c>
      <c r="T8" s="1" t="s">
        <v>31</v>
      </c>
      <c r="U8" s="1" t="s">
        <v>31</v>
      </c>
    </row>
    <row r="9" spans="2:21" ht="15" customHeight="1">
      <c r="B9" s="4"/>
      <c r="C9" s="4"/>
      <c r="D9" s="4" t="s">
        <v>33</v>
      </c>
      <c r="E9" s="4"/>
      <c r="F9" s="4" t="s">
        <v>34</v>
      </c>
      <c r="G9" s="4"/>
      <c r="H9" s="4"/>
      <c r="I9" s="4"/>
      <c r="J9" s="4"/>
      <c r="K9" s="6" t="s">
        <v>35</v>
      </c>
      <c r="L9" s="4"/>
      <c r="M9" s="6" t="s">
        <v>35</v>
      </c>
      <c r="N9" s="6" t="s">
        <v>36</v>
      </c>
      <c r="O9" s="6" t="s">
        <v>36</v>
      </c>
      <c r="P9" s="6" t="s">
        <v>36</v>
      </c>
      <c r="Q9" s="6" t="s">
        <v>36</v>
      </c>
      <c r="S9" s="3" t="s">
        <v>35</v>
      </c>
      <c r="U9" s="3" t="s">
        <v>35</v>
      </c>
    </row>
    <row r="10" ht="12.75" customHeight="1"/>
    <row r="11" spans="1:17" ht="15" customHeight="1">
      <c r="A11" s="1" t="s">
        <v>17</v>
      </c>
      <c r="B11" s="46"/>
      <c r="C11" s="46"/>
      <c r="D11" s="46"/>
      <c r="E11" s="46"/>
      <c r="F11" s="7" t="s">
        <v>37</v>
      </c>
      <c r="G11" s="53" t="s">
        <v>38</v>
      </c>
      <c r="H11" s="46"/>
      <c r="I11" s="46"/>
      <c r="J11" s="46"/>
      <c r="K11" s="46"/>
      <c r="L11" s="46"/>
      <c r="M11" s="46"/>
      <c r="N11" s="4"/>
      <c r="O11" s="4"/>
      <c r="P11" s="4"/>
      <c r="Q11" s="4"/>
    </row>
    <row r="12" ht="3" customHeight="1"/>
    <row r="13" spans="1:21" ht="25.5" customHeight="1">
      <c r="A13" s="1" t="s">
        <v>44</v>
      </c>
      <c r="B13" s="1">
        <v>1</v>
      </c>
      <c r="C13" s="1">
        <v>0</v>
      </c>
      <c r="D13" s="3">
        <v>1290159</v>
      </c>
      <c r="E13" s="1" t="s">
        <v>40</v>
      </c>
      <c r="F13" s="8" t="s">
        <v>41</v>
      </c>
      <c r="G13" s="51" t="s">
        <v>42</v>
      </c>
      <c r="H13" s="56"/>
      <c r="I13" s="14">
        <v>0.3</v>
      </c>
      <c r="J13" s="1" t="s">
        <v>43</v>
      </c>
      <c r="K13" s="15"/>
      <c r="M13" s="15">
        <f>ROUND(I13*K13,0)</f>
        <v>0</v>
      </c>
      <c r="N13" s="16">
        <v>0.06579</v>
      </c>
      <c r="O13" s="14">
        <f>ROUND(I13*N13,3)</f>
        <v>0.02</v>
      </c>
      <c r="R13" s="16">
        <v>0</v>
      </c>
      <c r="S13" s="17">
        <f>ROUND(M13*R13,2)</f>
        <v>0</v>
      </c>
      <c r="T13" s="16">
        <v>1</v>
      </c>
      <c r="U13" s="17">
        <f>ROUND(M13*T13,2)</f>
        <v>0</v>
      </c>
    </row>
    <row r="14" spans="2:17" ht="3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21" ht="15" customHeight="1">
      <c r="B15" s="47" t="s">
        <v>39</v>
      </c>
      <c r="C15" s="40"/>
      <c r="D15" s="40"/>
      <c r="E15" s="40"/>
      <c r="F15" s="9" t="s">
        <v>37</v>
      </c>
      <c r="G15" s="10" t="s">
        <v>38</v>
      </c>
      <c r="M15" s="12">
        <f>ROUND(SUBTOTAL(9,M12:M14),0)</f>
        <v>0</v>
      </c>
      <c r="O15" s="13">
        <f>ROUND(SUBTOTAL(9,O12:O14),3)</f>
        <v>0.02</v>
      </c>
      <c r="Q15" s="13">
        <f>ROUND(SUBTOTAL(9,Q12:Q14),3)</f>
        <v>0</v>
      </c>
      <c r="S15" s="1">
        <f>ROUND(SUBTOTAL(9,S12:S14),2)</f>
        <v>0</v>
      </c>
      <c r="U15" s="1">
        <f>ROUND(SUBTOTAL(9,U12:U14),2)</f>
        <v>0</v>
      </c>
    </row>
    <row r="16" ht="12.75" customHeight="1"/>
    <row r="17" spans="1:17" ht="15" customHeight="1">
      <c r="A17" s="1" t="s">
        <v>17</v>
      </c>
      <c r="B17" s="46"/>
      <c r="C17" s="46"/>
      <c r="D17" s="46"/>
      <c r="E17" s="46"/>
      <c r="F17" s="7" t="s">
        <v>45</v>
      </c>
      <c r="G17" s="53" t="s">
        <v>46</v>
      </c>
      <c r="H17" s="46"/>
      <c r="I17" s="46"/>
      <c r="J17" s="46"/>
      <c r="K17" s="46"/>
      <c r="L17" s="46"/>
      <c r="M17" s="46"/>
      <c r="N17" s="4"/>
      <c r="O17" s="4"/>
      <c r="P17" s="4"/>
      <c r="Q17" s="4"/>
    </row>
    <row r="18" ht="3" customHeight="1"/>
    <row r="19" spans="1:21" s="25" customFormat="1" ht="38.25" customHeight="1">
      <c r="A19" s="18" t="s">
        <v>44</v>
      </c>
      <c r="B19" s="18">
        <v>1</v>
      </c>
      <c r="C19" s="18">
        <v>0</v>
      </c>
      <c r="D19" s="19">
        <v>1290238</v>
      </c>
      <c r="E19" s="18" t="s">
        <v>40</v>
      </c>
      <c r="F19" s="20" t="s">
        <v>48</v>
      </c>
      <c r="G19" s="48" t="s">
        <v>49</v>
      </c>
      <c r="H19" s="49"/>
      <c r="I19" s="21">
        <v>66.833</v>
      </c>
      <c r="J19" s="18" t="s">
        <v>47</v>
      </c>
      <c r="K19" s="22">
        <v>0</v>
      </c>
      <c r="L19" s="18"/>
      <c r="M19" s="22">
        <f>ROUND(I19*K19,0)</f>
        <v>0</v>
      </c>
      <c r="N19" s="23">
        <v>0.01913</v>
      </c>
      <c r="O19" s="21">
        <f>ROUND(I19*N19,3)</f>
        <v>1.279</v>
      </c>
      <c r="P19" s="18"/>
      <c r="Q19" s="18"/>
      <c r="R19" s="23">
        <v>0</v>
      </c>
      <c r="S19" s="24">
        <f>ROUND(M19*R19,2)</f>
        <v>0</v>
      </c>
      <c r="T19" s="23">
        <v>1</v>
      </c>
      <c r="U19" s="24">
        <f>ROUND(M19*T19,2)</f>
        <v>0</v>
      </c>
    </row>
    <row r="20" spans="1:21" s="25" customFormat="1" ht="12.75" customHeight="1">
      <c r="A20" s="18" t="s">
        <v>44</v>
      </c>
      <c r="B20" s="18">
        <v>2</v>
      </c>
      <c r="C20" s="18">
        <v>0</v>
      </c>
      <c r="D20" s="19">
        <v>1290285</v>
      </c>
      <c r="E20" s="18" t="s">
        <v>40</v>
      </c>
      <c r="F20" s="20" t="s">
        <v>50</v>
      </c>
      <c r="G20" s="48" t="s">
        <v>51</v>
      </c>
      <c r="H20" s="50"/>
      <c r="I20" s="21">
        <v>1</v>
      </c>
      <c r="J20" s="18" t="s">
        <v>52</v>
      </c>
      <c r="K20" s="22">
        <v>0</v>
      </c>
      <c r="L20" s="18"/>
      <c r="M20" s="22">
        <f>ROUND(I20*K20,0)</f>
        <v>0</v>
      </c>
      <c r="N20" s="23">
        <v>0.00495</v>
      </c>
      <c r="O20" s="21">
        <f>ROUND(I20*N20,3)</f>
        <v>0.005</v>
      </c>
      <c r="P20" s="18"/>
      <c r="Q20" s="18"/>
      <c r="R20" s="23">
        <v>0</v>
      </c>
      <c r="S20" s="24">
        <f>ROUND(M20*R20,2)</f>
        <v>0</v>
      </c>
      <c r="T20" s="23">
        <v>1</v>
      </c>
      <c r="U20" s="24">
        <f>ROUND(M20*T20,2)</f>
        <v>0</v>
      </c>
    </row>
    <row r="21" spans="1:21" s="25" customFormat="1" ht="25.5" customHeight="1">
      <c r="A21" s="18" t="s">
        <v>44</v>
      </c>
      <c r="B21" s="18">
        <v>3</v>
      </c>
      <c r="C21" s="18">
        <v>0</v>
      </c>
      <c r="D21" s="19">
        <v>1290298</v>
      </c>
      <c r="E21" s="18" t="s">
        <v>40</v>
      </c>
      <c r="F21" s="20" t="s">
        <v>53</v>
      </c>
      <c r="G21" s="48" t="s">
        <v>54</v>
      </c>
      <c r="H21" s="50"/>
      <c r="I21" s="21">
        <v>129.562</v>
      </c>
      <c r="J21" s="18" t="s">
        <v>47</v>
      </c>
      <c r="K21" s="22">
        <v>0</v>
      </c>
      <c r="L21" s="18"/>
      <c r="M21" s="22">
        <f>ROUND(I21*K21,0)</f>
        <v>0</v>
      </c>
      <c r="N21" s="23">
        <v>0.01696</v>
      </c>
      <c r="O21" s="21">
        <f>ROUND(I21*N21,3)</f>
        <v>2.197</v>
      </c>
      <c r="P21" s="18"/>
      <c r="Q21" s="18"/>
      <c r="R21" s="23">
        <v>0</v>
      </c>
      <c r="S21" s="24">
        <f>ROUND(M21*R21,2)</f>
        <v>0</v>
      </c>
      <c r="T21" s="23">
        <v>1</v>
      </c>
      <c r="U21" s="24">
        <f>ROUND(M21*T21,2)</f>
        <v>0</v>
      </c>
    </row>
    <row r="22" spans="2:17" ht="3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21" ht="15" customHeight="1">
      <c r="B23" s="47" t="s">
        <v>39</v>
      </c>
      <c r="C23" s="40"/>
      <c r="D23" s="40"/>
      <c r="E23" s="40"/>
      <c r="F23" s="9" t="s">
        <v>45</v>
      </c>
      <c r="G23" s="10" t="s">
        <v>46</v>
      </c>
      <c r="M23" s="12">
        <f>ROUND(SUBTOTAL(9,M18:M22),0)</f>
        <v>0</v>
      </c>
      <c r="O23" s="13">
        <f>ROUND(SUBTOTAL(9,O18:O22),3)</f>
        <v>3.481</v>
      </c>
      <c r="Q23" s="13">
        <f>ROUND(SUBTOTAL(9,Q18:Q22),3)</f>
        <v>0</v>
      </c>
      <c r="S23" s="1">
        <f>ROUND(SUBTOTAL(9,S18:S22),2)</f>
        <v>0</v>
      </c>
      <c r="U23" s="1">
        <f>ROUND(SUBTOTAL(9,U18:U22),2)</f>
        <v>0</v>
      </c>
    </row>
    <row r="24" ht="12.75" customHeight="1"/>
    <row r="25" spans="1:17" ht="15" customHeight="1">
      <c r="A25" s="1" t="s">
        <v>17</v>
      </c>
      <c r="B25" s="46"/>
      <c r="C25" s="46"/>
      <c r="D25" s="46"/>
      <c r="E25" s="46"/>
      <c r="F25" s="7" t="s">
        <v>55</v>
      </c>
      <c r="G25" s="53" t="s">
        <v>56</v>
      </c>
      <c r="H25" s="46"/>
      <c r="I25" s="46"/>
      <c r="J25" s="46"/>
      <c r="K25" s="46"/>
      <c r="L25" s="46"/>
      <c r="M25" s="46"/>
      <c r="N25" s="4"/>
      <c r="O25" s="4"/>
      <c r="P25" s="4"/>
      <c r="Q25" s="4"/>
    </row>
    <row r="26" ht="3" customHeight="1"/>
    <row r="27" spans="1:21" ht="12.75" customHeight="1">
      <c r="A27" s="1" t="s">
        <v>44</v>
      </c>
      <c r="B27" s="1">
        <v>1</v>
      </c>
      <c r="C27" s="1">
        <v>0</v>
      </c>
      <c r="D27" s="3">
        <v>1178126</v>
      </c>
      <c r="E27" s="1" t="s">
        <v>40</v>
      </c>
      <c r="F27" s="8" t="s">
        <v>57</v>
      </c>
      <c r="G27" s="51" t="s">
        <v>58</v>
      </c>
      <c r="H27" s="56"/>
      <c r="I27" s="14">
        <v>117.308</v>
      </c>
      <c r="J27" s="1" t="s">
        <v>47</v>
      </c>
      <c r="K27" s="15">
        <v>0</v>
      </c>
      <c r="M27" s="15">
        <f>ROUND(I27*K27,0)</f>
        <v>0</v>
      </c>
      <c r="N27" s="16">
        <v>4E-05</v>
      </c>
      <c r="O27" s="14">
        <f>ROUND(I27*N27,3)</f>
        <v>0.005</v>
      </c>
      <c r="R27" s="16">
        <v>0</v>
      </c>
      <c r="S27" s="17">
        <f>ROUND(M27*R27,2)</f>
        <v>0</v>
      </c>
      <c r="T27" s="16">
        <v>1</v>
      </c>
      <c r="U27" s="17">
        <f>ROUND(M27*T27,2)</f>
        <v>0</v>
      </c>
    </row>
    <row r="28" spans="2:17" ht="3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21" ht="15" customHeight="1">
      <c r="B29" s="47" t="s">
        <v>39</v>
      </c>
      <c r="C29" s="40"/>
      <c r="D29" s="40"/>
      <c r="E29" s="40"/>
      <c r="F29" s="9" t="s">
        <v>55</v>
      </c>
      <c r="G29" s="10" t="s">
        <v>56</v>
      </c>
      <c r="M29" s="12">
        <f>ROUND(SUBTOTAL(9,M26:M28),0)</f>
        <v>0</v>
      </c>
      <c r="O29" s="13">
        <f>ROUND(SUBTOTAL(9,O26:O28),3)</f>
        <v>0.005</v>
      </c>
      <c r="Q29" s="13">
        <f>ROUND(SUBTOTAL(9,Q26:Q28),3)</f>
        <v>0</v>
      </c>
      <c r="S29" s="1">
        <f>ROUND(SUBTOTAL(9,S26:S28),2)</f>
        <v>0</v>
      </c>
      <c r="U29" s="1">
        <f>ROUND(SUBTOTAL(9,U26:U28),2)</f>
        <v>0</v>
      </c>
    </row>
    <row r="30" ht="12.75" customHeight="1"/>
    <row r="31" spans="1:17" ht="15" customHeight="1">
      <c r="A31" s="1" t="s">
        <v>17</v>
      </c>
      <c r="B31" s="46"/>
      <c r="C31" s="46"/>
      <c r="D31" s="46"/>
      <c r="E31" s="46"/>
      <c r="F31" s="7" t="s">
        <v>59</v>
      </c>
      <c r="G31" s="53" t="s">
        <v>60</v>
      </c>
      <c r="H31" s="46"/>
      <c r="I31" s="46"/>
      <c r="J31" s="46"/>
      <c r="K31" s="46"/>
      <c r="L31" s="46"/>
      <c r="M31" s="46"/>
      <c r="N31" s="4"/>
      <c r="O31" s="4"/>
      <c r="P31" s="4"/>
      <c r="Q31" s="4"/>
    </row>
    <row r="32" ht="3" customHeight="1"/>
    <row r="33" spans="1:21" s="25" customFormat="1" ht="38.25" customHeight="1">
      <c r="A33" s="18" t="s">
        <v>44</v>
      </c>
      <c r="B33" s="18">
        <v>1</v>
      </c>
      <c r="C33" s="18">
        <v>0</v>
      </c>
      <c r="D33" s="19">
        <v>1090423</v>
      </c>
      <c r="E33" s="18" t="s">
        <v>40</v>
      </c>
      <c r="F33" s="20" t="s">
        <v>61</v>
      </c>
      <c r="G33" s="48" t="s">
        <v>62</v>
      </c>
      <c r="H33" s="49"/>
      <c r="I33" s="21">
        <v>66.833</v>
      </c>
      <c r="J33" s="18" t="s">
        <v>47</v>
      </c>
      <c r="K33" s="22">
        <v>0</v>
      </c>
      <c r="L33" s="18"/>
      <c r="M33" s="22">
        <f>ROUND(I33*K33,0)</f>
        <v>0</v>
      </c>
      <c r="N33" s="18"/>
      <c r="O33" s="18"/>
      <c r="P33" s="18"/>
      <c r="Q33" s="18"/>
      <c r="R33" s="23">
        <v>0</v>
      </c>
      <c r="S33" s="24">
        <f>ROUND(M33*R33,2)</f>
        <v>0</v>
      </c>
      <c r="T33" s="23">
        <v>1</v>
      </c>
      <c r="U33" s="24">
        <f>ROUND(M33*T33,2)</f>
        <v>0</v>
      </c>
    </row>
    <row r="34" spans="2:17" ht="3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21" ht="15" customHeight="1">
      <c r="B35" s="47" t="s">
        <v>39</v>
      </c>
      <c r="C35" s="40"/>
      <c r="D35" s="40"/>
      <c r="E35" s="40"/>
      <c r="F35" s="9" t="s">
        <v>59</v>
      </c>
      <c r="G35" s="10" t="s">
        <v>60</v>
      </c>
      <c r="M35" s="12">
        <f>ROUND(SUBTOTAL(9,M32:M34),0)</f>
        <v>0</v>
      </c>
      <c r="O35" s="13">
        <f>ROUND(SUBTOTAL(9,O32:O34),3)</f>
        <v>0</v>
      </c>
      <c r="Q35" s="13">
        <f>ROUND(SUBTOTAL(9,Q32:Q34),3)</f>
        <v>0</v>
      </c>
      <c r="S35" s="1">
        <f>ROUND(SUBTOTAL(9,S32:S34),2)</f>
        <v>0</v>
      </c>
      <c r="U35" s="1">
        <f>ROUND(SUBTOTAL(9,U32:U34),2)</f>
        <v>0</v>
      </c>
    </row>
    <row r="36" ht="12.75" customHeight="1"/>
    <row r="37" spans="1:17" ht="15" customHeight="1">
      <c r="A37" s="1" t="s">
        <v>17</v>
      </c>
      <c r="B37" s="46"/>
      <c r="C37" s="46"/>
      <c r="D37" s="46"/>
      <c r="E37" s="46"/>
      <c r="F37" s="7" t="s">
        <v>63</v>
      </c>
      <c r="G37" s="53" t="s">
        <v>64</v>
      </c>
      <c r="H37" s="46"/>
      <c r="I37" s="46"/>
      <c r="J37" s="46"/>
      <c r="K37" s="46"/>
      <c r="L37" s="46"/>
      <c r="M37" s="46"/>
      <c r="N37" s="4"/>
      <c r="O37" s="4"/>
      <c r="P37" s="4"/>
      <c r="Q37" s="4"/>
    </row>
    <row r="38" ht="3" customHeight="1"/>
    <row r="39" spans="1:21" ht="12.75" customHeight="1">
      <c r="A39" s="1" t="s">
        <v>44</v>
      </c>
      <c r="B39" s="1">
        <v>1</v>
      </c>
      <c r="C39" s="1">
        <v>0</v>
      </c>
      <c r="D39" s="3">
        <v>1250257</v>
      </c>
      <c r="E39" s="1" t="s">
        <v>40</v>
      </c>
      <c r="F39" s="8" t="s">
        <v>65</v>
      </c>
      <c r="G39" s="51" t="s">
        <v>66</v>
      </c>
      <c r="H39" s="56"/>
      <c r="I39" s="14">
        <v>1.773</v>
      </c>
      <c r="J39" s="1" t="s">
        <v>47</v>
      </c>
      <c r="K39" s="15">
        <v>0</v>
      </c>
      <c r="M39" s="15">
        <f>ROUND(I39*K39,0)</f>
        <v>0</v>
      </c>
      <c r="N39" s="16">
        <v>0.0012</v>
      </c>
      <c r="O39" s="14">
        <f>ROUND(I39*N39,3)</f>
        <v>0.002</v>
      </c>
      <c r="P39" s="16">
        <v>0.088</v>
      </c>
      <c r="Q39" s="14">
        <f>ROUND(I39*P39,3)</f>
        <v>0.156</v>
      </c>
      <c r="R39" s="16">
        <v>0</v>
      </c>
      <c r="S39" s="17">
        <f>ROUND(M39*R39,2)</f>
        <v>0</v>
      </c>
      <c r="T39" s="16">
        <v>1</v>
      </c>
      <c r="U39" s="17">
        <f>ROUND(M39*T39,2)</f>
        <v>0</v>
      </c>
    </row>
    <row r="40" spans="2:17" ht="3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21" ht="15" customHeight="1">
      <c r="B41" s="47" t="s">
        <v>39</v>
      </c>
      <c r="C41" s="40"/>
      <c r="D41" s="40"/>
      <c r="E41" s="40"/>
      <c r="F41" s="9" t="s">
        <v>63</v>
      </c>
      <c r="G41" s="10" t="s">
        <v>64</v>
      </c>
      <c r="M41" s="12">
        <f>ROUND(SUBTOTAL(9,M38:M40),0)</f>
        <v>0</v>
      </c>
      <c r="O41" s="13">
        <f>ROUND(SUBTOTAL(9,O38:O40),3)</f>
        <v>0.002</v>
      </c>
      <c r="Q41" s="13">
        <f>ROUND(SUBTOTAL(9,Q38:Q40),3)</f>
        <v>0.156</v>
      </c>
      <c r="S41" s="1">
        <f>ROUND(SUBTOTAL(9,S38:S40),2)</f>
        <v>0</v>
      </c>
      <c r="U41" s="1">
        <f>ROUND(SUBTOTAL(9,U38:U40),2)</f>
        <v>0</v>
      </c>
    </row>
    <row r="42" ht="12.75" customHeight="1"/>
    <row r="43" spans="1:17" ht="15" customHeight="1">
      <c r="A43" s="1" t="s">
        <v>17</v>
      </c>
      <c r="B43" s="46"/>
      <c r="C43" s="46"/>
      <c r="D43" s="46"/>
      <c r="E43" s="46"/>
      <c r="F43" s="7" t="s">
        <v>67</v>
      </c>
      <c r="G43" s="53" t="s">
        <v>68</v>
      </c>
      <c r="H43" s="46"/>
      <c r="I43" s="46"/>
      <c r="J43" s="46"/>
      <c r="K43" s="46"/>
      <c r="L43" s="46"/>
      <c r="M43" s="46"/>
      <c r="N43" s="4"/>
      <c r="O43" s="4"/>
      <c r="P43" s="4"/>
      <c r="Q43" s="4"/>
    </row>
    <row r="44" ht="3" customHeight="1"/>
    <row r="45" spans="1:21" s="25" customFormat="1" ht="25.5" customHeight="1">
      <c r="A45" s="18" t="s">
        <v>44</v>
      </c>
      <c r="B45" s="18">
        <v>1</v>
      </c>
      <c r="C45" s="18">
        <v>0</v>
      </c>
      <c r="D45" s="19">
        <v>1251036</v>
      </c>
      <c r="E45" s="18" t="s">
        <v>40</v>
      </c>
      <c r="F45" s="20" t="s">
        <v>69</v>
      </c>
      <c r="G45" s="48" t="s">
        <v>70</v>
      </c>
      <c r="H45" s="49"/>
      <c r="I45" s="21">
        <v>1</v>
      </c>
      <c r="J45" s="18" t="s">
        <v>52</v>
      </c>
      <c r="K45" s="22">
        <v>0</v>
      </c>
      <c r="L45" s="18"/>
      <c r="M45" s="22">
        <f aca="true" t="shared" si="0" ref="M45:M55">ROUND(I45*K45,0)</f>
        <v>0</v>
      </c>
      <c r="N45" s="18"/>
      <c r="O45" s="18"/>
      <c r="P45" s="23">
        <v>0.001</v>
      </c>
      <c r="Q45" s="21">
        <f>ROUND(I45*P45,3)</f>
        <v>0.001</v>
      </c>
      <c r="R45" s="23">
        <v>0</v>
      </c>
      <c r="S45" s="24">
        <f aca="true" t="shared" si="1" ref="S45:S55">ROUND(M45*R45,2)</f>
        <v>0</v>
      </c>
      <c r="T45" s="23">
        <v>1</v>
      </c>
      <c r="U45" s="24">
        <f aca="true" t="shared" si="2" ref="U45:U55">ROUND(M45*T45,2)</f>
        <v>0</v>
      </c>
    </row>
    <row r="46" spans="1:21" s="25" customFormat="1" ht="25.5" customHeight="1">
      <c r="A46" s="18" t="s">
        <v>44</v>
      </c>
      <c r="B46" s="18">
        <v>2</v>
      </c>
      <c r="C46" s="18">
        <v>0</v>
      </c>
      <c r="D46" s="19">
        <v>1251036</v>
      </c>
      <c r="E46" s="18" t="s">
        <v>40</v>
      </c>
      <c r="F46" s="20" t="s">
        <v>71</v>
      </c>
      <c r="G46" s="48" t="s">
        <v>72</v>
      </c>
      <c r="H46" s="50"/>
      <c r="I46" s="21">
        <v>1</v>
      </c>
      <c r="J46" s="18" t="s">
        <v>52</v>
      </c>
      <c r="K46" s="22">
        <v>0</v>
      </c>
      <c r="L46" s="18"/>
      <c r="M46" s="22">
        <f t="shared" si="0"/>
        <v>0</v>
      </c>
      <c r="N46" s="18"/>
      <c r="O46" s="18"/>
      <c r="P46" s="23">
        <v>0.0004</v>
      </c>
      <c r="Q46" s="21">
        <f>ROUND(I46*P46,3)</f>
        <v>0</v>
      </c>
      <c r="R46" s="23">
        <v>0</v>
      </c>
      <c r="S46" s="24">
        <f t="shared" si="1"/>
        <v>0</v>
      </c>
      <c r="T46" s="23">
        <v>1</v>
      </c>
      <c r="U46" s="24">
        <f t="shared" si="2"/>
        <v>0</v>
      </c>
    </row>
    <row r="47" spans="1:21" s="25" customFormat="1" ht="25.5" customHeight="1">
      <c r="A47" s="18" t="s">
        <v>44</v>
      </c>
      <c r="B47" s="18">
        <v>3</v>
      </c>
      <c r="C47" s="18">
        <v>0</v>
      </c>
      <c r="D47" s="19">
        <v>1251123</v>
      </c>
      <c r="E47" s="18" t="s">
        <v>40</v>
      </c>
      <c r="F47" s="20" t="s">
        <v>73</v>
      </c>
      <c r="G47" s="48" t="s">
        <v>74</v>
      </c>
      <c r="H47" s="50"/>
      <c r="I47" s="21">
        <v>66.833</v>
      </c>
      <c r="J47" s="18" t="s">
        <v>47</v>
      </c>
      <c r="K47" s="22">
        <v>0</v>
      </c>
      <c r="L47" s="18"/>
      <c r="M47" s="22">
        <f t="shared" si="0"/>
        <v>0</v>
      </c>
      <c r="N47" s="18"/>
      <c r="O47" s="18"/>
      <c r="P47" s="23">
        <v>0.01</v>
      </c>
      <c r="Q47" s="21">
        <f>ROUND(I47*P47,3)</f>
        <v>0.668</v>
      </c>
      <c r="R47" s="23">
        <v>0</v>
      </c>
      <c r="S47" s="24">
        <f t="shared" si="1"/>
        <v>0</v>
      </c>
      <c r="T47" s="23">
        <v>1</v>
      </c>
      <c r="U47" s="24">
        <f t="shared" si="2"/>
        <v>0</v>
      </c>
    </row>
    <row r="48" spans="1:21" s="25" customFormat="1" ht="25.5" customHeight="1">
      <c r="A48" s="18" t="s">
        <v>44</v>
      </c>
      <c r="B48" s="18">
        <v>4</v>
      </c>
      <c r="C48" s="18">
        <v>0</v>
      </c>
      <c r="D48" s="19">
        <v>1251128</v>
      </c>
      <c r="E48" s="18" t="s">
        <v>40</v>
      </c>
      <c r="F48" s="20" t="s">
        <v>75</v>
      </c>
      <c r="G48" s="48" t="s">
        <v>76</v>
      </c>
      <c r="H48" s="50"/>
      <c r="I48" s="21">
        <v>129.562</v>
      </c>
      <c r="J48" s="18" t="s">
        <v>47</v>
      </c>
      <c r="K48" s="22">
        <v>0</v>
      </c>
      <c r="L48" s="18"/>
      <c r="M48" s="22">
        <f t="shared" si="0"/>
        <v>0</v>
      </c>
      <c r="N48" s="18"/>
      <c r="O48" s="18"/>
      <c r="P48" s="23">
        <v>0.01</v>
      </c>
      <c r="Q48" s="21">
        <f>ROUND(I48*P48,3)</f>
        <v>1.296</v>
      </c>
      <c r="R48" s="23">
        <v>0</v>
      </c>
      <c r="S48" s="24">
        <f t="shared" si="1"/>
        <v>0</v>
      </c>
      <c r="T48" s="23">
        <v>1</v>
      </c>
      <c r="U48" s="24">
        <f t="shared" si="2"/>
        <v>0</v>
      </c>
    </row>
    <row r="49" spans="1:21" s="25" customFormat="1" ht="12.75" customHeight="1">
      <c r="A49" s="18" t="s">
        <v>44</v>
      </c>
      <c r="B49" s="18">
        <v>5</v>
      </c>
      <c r="C49" s="18">
        <v>0</v>
      </c>
      <c r="D49" s="19">
        <v>1251209</v>
      </c>
      <c r="E49" s="18" t="s">
        <v>40</v>
      </c>
      <c r="F49" s="20" t="s">
        <v>77</v>
      </c>
      <c r="G49" s="48" t="s">
        <v>78</v>
      </c>
      <c r="H49" s="50"/>
      <c r="I49" s="21">
        <v>3.617</v>
      </c>
      <c r="J49" s="18" t="s">
        <v>79</v>
      </c>
      <c r="K49" s="22">
        <v>0</v>
      </c>
      <c r="L49" s="18"/>
      <c r="M49" s="22">
        <f t="shared" si="0"/>
        <v>0</v>
      </c>
      <c r="N49" s="18"/>
      <c r="O49" s="18"/>
      <c r="P49" s="23"/>
      <c r="Q49" s="21"/>
      <c r="R49" s="23">
        <v>0</v>
      </c>
      <c r="S49" s="24">
        <f t="shared" si="1"/>
        <v>0</v>
      </c>
      <c r="T49" s="23">
        <v>1</v>
      </c>
      <c r="U49" s="24">
        <f t="shared" si="2"/>
        <v>0</v>
      </c>
    </row>
    <row r="50" spans="1:21" s="25" customFormat="1" ht="12.75" customHeight="1">
      <c r="A50" s="18" t="s">
        <v>44</v>
      </c>
      <c r="B50" s="18">
        <v>6</v>
      </c>
      <c r="C50" s="18">
        <v>0</v>
      </c>
      <c r="D50" s="19">
        <v>1251210</v>
      </c>
      <c r="E50" s="18" t="s">
        <v>40</v>
      </c>
      <c r="F50" s="20" t="s">
        <v>80</v>
      </c>
      <c r="G50" s="48" t="s">
        <v>81</v>
      </c>
      <c r="H50" s="50"/>
      <c r="I50" s="21">
        <v>7.234</v>
      </c>
      <c r="J50" s="18" t="s">
        <v>79</v>
      </c>
      <c r="K50" s="22">
        <v>0</v>
      </c>
      <c r="L50" s="18"/>
      <c r="M50" s="22">
        <f t="shared" si="0"/>
        <v>0</v>
      </c>
      <c r="N50" s="18"/>
      <c r="O50" s="18"/>
      <c r="P50" s="23"/>
      <c r="Q50" s="21"/>
      <c r="R50" s="23">
        <v>0</v>
      </c>
      <c r="S50" s="24">
        <f t="shared" si="1"/>
        <v>0</v>
      </c>
      <c r="T50" s="23">
        <v>1</v>
      </c>
      <c r="U50" s="24">
        <f t="shared" si="2"/>
        <v>0</v>
      </c>
    </row>
    <row r="51" spans="1:21" s="25" customFormat="1" ht="12.75" customHeight="1">
      <c r="A51" s="18" t="s">
        <v>44</v>
      </c>
      <c r="B51" s="18">
        <v>7</v>
      </c>
      <c r="C51" s="18">
        <v>0</v>
      </c>
      <c r="D51" s="19">
        <v>1251215</v>
      </c>
      <c r="E51" s="18" t="s">
        <v>40</v>
      </c>
      <c r="F51" s="20" t="s">
        <v>82</v>
      </c>
      <c r="G51" s="48" t="s">
        <v>83</v>
      </c>
      <c r="H51" s="50"/>
      <c r="I51" s="21">
        <v>3.617</v>
      </c>
      <c r="J51" s="18" t="s">
        <v>79</v>
      </c>
      <c r="K51" s="22">
        <v>0</v>
      </c>
      <c r="L51" s="18"/>
      <c r="M51" s="22">
        <f t="shared" si="0"/>
        <v>0</v>
      </c>
      <c r="N51" s="18"/>
      <c r="O51" s="18"/>
      <c r="P51" s="23"/>
      <c r="Q51" s="21"/>
      <c r="R51" s="23">
        <v>0</v>
      </c>
      <c r="S51" s="24">
        <f t="shared" si="1"/>
        <v>0</v>
      </c>
      <c r="T51" s="23">
        <v>1</v>
      </c>
      <c r="U51" s="24">
        <f t="shared" si="2"/>
        <v>0</v>
      </c>
    </row>
    <row r="52" spans="1:21" s="25" customFormat="1" ht="38.25" customHeight="1">
      <c r="A52" s="18" t="s">
        <v>44</v>
      </c>
      <c r="B52" s="18">
        <v>8</v>
      </c>
      <c r="C52" s="18">
        <v>0</v>
      </c>
      <c r="D52" s="19">
        <v>1251216</v>
      </c>
      <c r="E52" s="18" t="s">
        <v>40</v>
      </c>
      <c r="F52" s="20" t="s">
        <v>84</v>
      </c>
      <c r="G52" s="48" t="s">
        <v>85</v>
      </c>
      <c r="H52" s="50"/>
      <c r="I52" s="21">
        <v>28.936</v>
      </c>
      <c r="J52" s="18" t="s">
        <v>79</v>
      </c>
      <c r="K52" s="22">
        <v>0</v>
      </c>
      <c r="L52" s="18"/>
      <c r="M52" s="22">
        <f t="shared" si="0"/>
        <v>0</v>
      </c>
      <c r="N52" s="18"/>
      <c r="O52" s="18"/>
      <c r="P52" s="23"/>
      <c r="Q52" s="21"/>
      <c r="R52" s="23">
        <v>0</v>
      </c>
      <c r="S52" s="24">
        <f t="shared" si="1"/>
        <v>0</v>
      </c>
      <c r="T52" s="23">
        <v>1</v>
      </c>
      <c r="U52" s="24">
        <f t="shared" si="2"/>
        <v>0</v>
      </c>
    </row>
    <row r="53" spans="1:21" s="25" customFormat="1" ht="12.75" customHeight="1">
      <c r="A53" s="18" t="s">
        <v>44</v>
      </c>
      <c r="B53" s="18">
        <v>9</v>
      </c>
      <c r="C53" s="18">
        <v>0</v>
      </c>
      <c r="D53" s="19">
        <v>1251213</v>
      </c>
      <c r="E53" s="18" t="s">
        <v>40</v>
      </c>
      <c r="F53" s="20" t="s">
        <v>86</v>
      </c>
      <c r="G53" s="48" t="s">
        <v>87</v>
      </c>
      <c r="H53" s="50"/>
      <c r="I53" s="21">
        <v>3.617</v>
      </c>
      <c r="J53" s="18" t="s">
        <v>79</v>
      </c>
      <c r="K53" s="22">
        <v>0</v>
      </c>
      <c r="L53" s="18"/>
      <c r="M53" s="22">
        <f t="shared" si="0"/>
        <v>0</v>
      </c>
      <c r="N53" s="18"/>
      <c r="O53" s="18"/>
      <c r="P53" s="23"/>
      <c r="Q53" s="21"/>
      <c r="R53" s="23">
        <v>0</v>
      </c>
      <c r="S53" s="24">
        <f t="shared" si="1"/>
        <v>0</v>
      </c>
      <c r="T53" s="23">
        <v>1</v>
      </c>
      <c r="U53" s="24">
        <f t="shared" si="2"/>
        <v>0</v>
      </c>
    </row>
    <row r="54" spans="1:21" s="25" customFormat="1" ht="38.25" customHeight="1">
      <c r="A54" s="18" t="s">
        <v>44</v>
      </c>
      <c r="B54" s="18">
        <v>10</v>
      </c>
      <c r="C54" s="18">
        <v>0</v>
      </c>
      <c r="D54" s="19">
        <v>1251214</v>
      </c>
      <c r="E54" s="18" t="s">
        <v>40</v>
      </c>
      <c r="F54" s="20" t="s">
        <v>88</v>
      </c>
      <c r="G54" s="48" t="s">
        <v>89</v>
      </c>
      <c r="H54" s="50"/>
      <c r="I54" s="21">
        <v>39.787</v>
      </c>
      <c r="J54" s="18" t="s">
        <v>79</v>
      </c>
      <c r="K54" s="22">
        <v>0</v>
      </c>
      <c r="L54" s="18"/>
      <c r="M54" s="22">
        <f t="shared" si="0"/>
        <v>0</v>
      </c>
      <c r="N54" s="18"/>
      <c r="O54" s="18"/>
      <c r="P54" s="23"/>
      <c r="Q54" s="21"/>
      <c r="R54" s="23">
        <v>0</v>
      </c>
      <c r="S54" s="24">
        <f t="shared" si="1"/>
        <v>0</v>
      </c>
      <c r="T54" s="23">
        <v>1</v>
      </c>
      <c r="U54" s="24">
        <f t="shared" si="2"/>
        <v>0</v>
      </c>
    </row>
    <row r="55" spans="1:21" s="25" customFormat="1" ht="12.75" customHeight="1">
      <c r="A55" s="18" t="s">
        <v>44</v>
      </c>
      <c r="B55" s="18">
        <v>11</v>
      </c>
      <c r="C55" s="18">
        <v>0</v>
      </c>
      <c r="D55" s="19">
        <v>0</v>
      </c>
      <c r="E55" s="18" t="s">
        <v>40</v>
      </c>
      <c r="F55" s="20" t="s">
        <v>90</v>
      </c>
      <c r="G55" s="48" t="s">
        <v>91</v>
      </c>
      <c r="H55" s="50"/>
      <c r="I55" s="21">
        <v>3.617</v>
      </c>
      <c r="J55" s="18" t="s">
        <v>79</v>
      </c>
      <c r="K55" s="22">
        <v>0</v>
      </c>
      <c r="L55" s="18"/>
      <c r="M55" s="22">
        <f t="shared" si="0"/>
        <v>0</v>
      </c>
      <c r="N55" s="18"/>
      <c r="O55" s="18"/>
      <c r="P55" s="23"/>
      <c r="Q55" s="21"/>
      <c r="R55" s="23">
        <v>0</v>
      </c>
      <c r="S55" s="24">
        <f t="shared" si="1"/>
        <v>0</v>
      </c>
      <c r="T55" s="23">
        <v>1</v>
      </c>
      <c r="U55" s="24">
        <f t="shared" si="2"/>
        <v>0</v>
      </c>
    </row>
    <row r="56" spans="2:17" ht="3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21" ht="15" customHeight="1">
      <c r="B57" s="47" t="s">
        <v>39</v>
      </c>
      <c r="C57" s="40"/>
      <c r="D57" s="40"/>
      <c r="E57" s="40"/>
      <c r="F57" s="9" t="s">
        <v>67</v>
      </c>
      <c r="G57" s="10" t="s">
        <v>68</v>
      </c>
      <c r="M57" s="12">
        <f>ROUND(SUBTOTAL(9,M44:M56),0)</f>
        <v>0</v>
      </c>
      <c r="O57" s="13">
        <f>ROUND(SUBTOTAL(9,O44:O56),3)</f>
        <v>0</v>
      </c>
      <c r="Q57" s="13">
        <f>ROUND(SUBTOTAL(9,Q44:Q56),3)</f>
        <v>1.965</v>
      </c>
      <c r="S57" s="1">
        <f>ROUND(SUBTOTAL(9,S44:S56),2)</f>
        <v>0</v>
      </c>
      <c r="U57" s="1">
        <f>ROUND(SUBTOTAL(9,U44:U56),2)</f>
        <v>0</v>
      </c>
    </row>
    <row r="58" ht="12.75" customHeight="1"/>
    <row r="59" spans="1:17" ht="15" customHeight="1">
      <c r="A59" s="1" t="s">
        <v>17</v>
      </c>
      <c r="B59" s="46"/>
      <c r="C59" s="46"/>
      <c r="D59" s="46"/>
      <c r="E59" s="46"/>
      <c r="F59" s="7" t="s">
        <v>92</v>
      </c>
      <c r="G59" s="53" t="s">
        <v>93</v>
      </c>
      <c r="H59" s="46"/>
      <c r="I59" s="46"/>
      <c r="J59" s="46"/>
      <c r="K59" s="46"/>
      <c r="L59" s="46"/>
      <c r="M59" s="46"/>
      <c r="N59" s="4"/>
      <c r="O59" s="4"/>
      <c r="P59" s="4"/>
      <c r="Q59" s="4"/>
    </row>
    <row r="60" ht="3" customHeight="1"/>
    <row r="61" spans="1:21" ht="12.75" customHeight="1">
      <c r="A61" s="1" t="s">
        <v>44</v>
      </c>
      <c r="B61" s="1">
        <v>1</v>
      </c>
      <c r="C61" s="1">
        <v>0</v>
      </c>
      <c r="D61" s="3">
        <v>1290637</v>
      </c>
      <c r="E61" s="1" t="s">
        <v>40</v>
      </c>
      <c r="F61" s="8" t="s">
        <v>94</v>
      </c>
      <c r="G61" s="51" t="s">
        <v>95</v>
      </c>
      <c r="H61" s="56"/>
      <c r="I61" s="14">
        <v>3.517</v>
      </c>
      <c r="J61" s="1" t="s">
        <v>79</v>
      </c>
      <c r="K61" s="15">
        <v>0</v>
      </c>
      <c r="M61" s="15">
        <f>ROUND(I61*K61,0)</f>
        <v>0</v>
      </c>
      <c r="R61" s="16">
        <v>0</v>
      </c>
      <c r="S61" s="17">
        <f>ROUND(M61*R61,2)</f>
        <v>0</v>
      </c>
      <c r="T61" s="16">
        <v>1</v>
      </c>
      <c r="U61" s="17">
        <f>ROUND(M61*T61,2)</f>
        <v>0</v>
      </c>
    </row>
    <row r="62" spans="2:17" ht="3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21" ht="15" customHeight="1">
      <c r="B63" s="47" t="s">
        <v>39</v>
      </c>
      <c r="C63" s="40"/>
      <c r="D63" s="40"/>
      <c r="E63" s="40"/>
      <c r="F63" s="9" t="s">
        <v>92</v>
      </c>
      <c r="G63" s="10" t="s">
        <v>93</v>
      </c>
      <c r="M63" s="12">
        <f>ROUND(SUBTOTAL(9,M60:M62),0)</f>
        <v>0</v>
      </c>
      <c r="O63" s="13">
        <f>ROUND(SUBTOTAL(9,O60:O62),3)</f>
        <v>0</v>
      </c>
      <c r="Q63" s="13">
        <f>ROUND(SUBTOTAL(9,Q60:Q62),3)</f>
        <v>0</v>
      </c>
      <c r="S63" s="1">
        <f>ROUND(SUBTOTAL(9,S60:S62),2)</f>
        <v>0</v>
      </c>
      <c r="U63" s="1">
        <f>ROUND(SUBTOTAL(9,U60:U62),2)</f>
        <v>0</v>
      </c>
    </row>
    <row r="64" ht="12.75" customHeight="1"/>
    <row r="65" spans="1:17" ht="15" customHeight="1">
      <c r="A65" s="1" t="s">
        <v>17</v>
      </c>
      <c r="B65" s="46"/>
      <c r="C65" s="46"/>
      <c r="D65" s="46"/>
      <c r="E65" s="46"/>
      <c r="F65" s="7" t="s">
        <v>96</v>
      </c>
      <c r="G65" s="53" t="s">
        <v>97</v>
      </c>
      <c r="H65" s="46"/>
      <c r="I65" s="46"/>
      <c r="J65" s="46"/>
      <c r="K65" s="46"/>
      <c r="L65" s="46"/>
      <c r="M65" s="46"/>
      <c r="N65" s="4"/>
      <c r="O65" s="4"/>
      <c r="P65" s="4"/>
      <c r="Q65" s="4"/>
    </row>
    <row r="66" ht="3" customHeight="1"/>
    <row r="67" spans="1:21" ht="12.75" customHeight="1">
      <c r="A67" s="1" t="s">
        <v>44</v>
      </c>
      <c r="B67" s="1">
        <v>1</v>
      </c>
      <c r="C67" s="1">
        <v>0</v>
      </c>
      <c r="D67" s="3">
        <v>7280704</v>
      </c>
      <c r="E67" s="1" t="s">
        <v>40</v>
      </c>
      <c r="F67" s="8" t="s">
        <v>98</v>
      </c>
      <c r="G67" s="51" t="s">
        <v>99</v>
      </c>
      <c r="H67" s="56"/>
      <c r="I67" s="14">
        <v>2.04</v>
      </c>
      <c r="J67" s="1" t="s">
        <v>47</v>
      </c>
      <c r="K67" s="15">
        <v>0</v>
      </c>
      <c r="M67" s="15">
        <f aca="true" t="shared" si="3" ref="M67:M73">ROUND(I67*K67,0)</f>
        <v>0</v>
      </c>
      <c r="N67" s="16">
        <v>0.00017</v>
      </c>
      <c r="O67" s="14">
        <f>ROUND(I67*N67,3)</f>
        <v>0</v>
      </c>
      <c r="P67" s="16">
        <v>0.014</v>
      </c>
      <c r="Q67" s="14">
        <f>ROUND(I67*P67,3)</f>
        <v>0.029</v>
      </c>
      <c r="R67" s="16">
        <v>0</v>
      </c>
      <c r="S67" s="17">
        <f aca="true" t="shared" si="4" ref="S67:S73">ROUND(M67*R67,2)</f>
        <v>0</v>
      </c>
      <c r="T67" s="16">
        <v>1</v>
      </c>
      <c r="U67" s="17">
        <f aca="true" t="shared" si="5" ref="U67:U73">ROUND(M67*T67,2)</f>
        <v>0</v>
      </c>
    </row>
    <row r="68" spans="1:21" ht="12.75" customHeight="1">
      <c r="A68" s="1" t="s">
        <v>44</v>
      </c>
      <c r="B68" s="1">
        <v>2</v>
      </c>
      <c r="C68" s="1">
        <v>0</v>
      </c>
      <c r="D68" s="3">
        <v>7280756</v>
      </c>
      <c r="E68" s="1" t="s">
        <v>40</v>
      </c>
      <c r="F68" s="8" t="s">
        <v>100</v>
      </c>
      <c r="G68" s="51" t="s">
        <v>101</v>
      </c>
      <c r="H68" s="52"/>
      <c r="I68" s="14">
        <v>5.78</v>
      </c>
      <c r="J68" s="1" t="s">
        <v>47</v>
      </c>
      <c r="K68" s="15">
        <v>0</v>
      </c>
      <c r="M68" s="15">
        <f t="shared" si="3"/>
        <v>0</v>
      </c>
      <c r="N68" s="16"/>
      <c r="O68" s="14"/>
      <c r="P68" s="16">
        <v>0.016</v>
      </c>
      <c r="Q68" s="14">
        <f>ROUND(I68*P68,3)</f>
        <v>0.092</v>
      </c>
      <c r="R68" s="16">
        <v>0</v>
      </c>
      <c r="S68" s="17">
        <f t="shared" si="4"/>
        <v>0</v>
      </c>
      <c r="T68" s="16">
        <v>1</v>
      </c>
      <c r="U68" s="17">
        <f t="shared" si="5"/>
        <v>0</v>
      </c>
    </row>
    <row r="69" spans="1:21" s="25" customFormat="1" ht="25.5" customHeight="1">
      <c r="A69" s="18" t="s">
        <v>44</v>
      </c>
      <c r="B69" s="18">
        <v>3</v>
      </c>
      <c r="C69" s="18">
        <v>0</v>
      </c>
      <c r="D69" s="19">
        <v>7280702</v>
      </c>
      <c r="E69" s="18" t="s">
        <v>40</v>
      </c>
      <c r="F69" s="20" t="s">
        <v>102</v>
      </c>
      <c r="G69" s="48" t="s">
        <v>103</v>
      </c>
      <c r="H69" s="50"/>
      <c r="I69" s="21">
        <v>25.362</v>
      </c>
      <c r="J69" s="18" t="s">
        <v>47</v>
      </c>
      <c r="K69" s="22">
        <v>0</v>
      </c>
      <c r="L69" s="18"/>
      <c r="M69" s="22">
        <f t="shared" si="3"/>
        <v>0</v>
      </c>
      <c r="N69" s="23">
        <v>0.00017</v>
      </c>
      <c r="O69" s="21">
        <f>ROUND(I69*N69,3)</f>
        <v>0.004</v>
      </c>
      <c r="P69" s="23">
        <v>0.04</v>
      </c>
      <c r="Q69" s="21">
        <f>ROUND(I69*P69,3)</f>
        <v>1.014</v>
      </c>
      <c r="R69" s="23">
        <v>0</v>
      </c>
      <c r="S69" s="24">
        <f t="shared" si="4"/>
        <v>0</v>
      </c>
      <c r="T69" s="23">
        <v>1</v>
      </c>
      <c r="U69" s="24">
        <f t="shared" si="5"/>
        <v>0</v>
      </c>
    </row>
    <row r="70" spans="1:21" s="25" customFormat="1" ht="12.75" customHeight="1">
      <c r="A70" s="18" t="s">
        <v>44</v>
      </c>
      <c r="B70" s="18">
        <v>4</v>
      </c>
      <c r="C70" s="18">
        <v>0</v>
      </c>
      <c r="D70" s="19">
        <v>7280760</v>
      </c>
      <c r="E70" s="18" t="s">
        <v>40</v>
      </c>
      <c r="F70" s="20" t="s">
        <v>104</v>
      </c>
      <c r="G70" s="48" t="s">
        <v>105</v>
      </c>
      <c r="H70" s="50"/>
      <c r="I70" s="21">
        <v>67.308</v>
      </c>
      <c r="J70" s="18" t="s">
        <v>47</v>
      </c>
      <c r="K70" s="22">
        <v>0</v>
      </c>
      <c r="L70" s="18"/>
      <c r="M70" s="22">
        <f t="shared" si="3"/>
        <v>0</v>
      </c>
      <c r="N70" s="23"/>
      <c r="O70" s="21"/>
      <c r="P70" s="23">
        <v>0.00288</v>
      </c>
      <c r="Q70" s="21">
        <f>ROUND(I70*P70,3)</f>
        <v>0.194</v>
      </c>
      <c r="R70" s="23">
        <v>0</v>
      </c>
      <c r="S70" s="24">
        <f t="shared" si="4"/>
        <v>0</v>
      </c>
      <c r="T70" s="23">
        <v>1</v>
      </c>
      <c r="U70" s="24">
        <f t="shared" si="5"/>
        <v>0</v>
      </c>
    </row>
    <row r="71" spans="1:21" s="25" customFormat="1" ht="12.75" customHeight="1">
      <c r="A71" s="18" t="s">
        <v>44</v>
      </c>
      <c r="B71" s="18">
        <v>5</v>
      </c>
      <c r="C71" s="18">
        <v>0</v>
      </c>
      <c r="D71" s="19">
        <v>7280450</v>
      </c>
      <c r="E71" s="18" t="s">
        <v>40</v>
      </c>
      <c r="F71" s="20" t="s">
        <v>106</v>
      </c>
      <c r="G71" s="48" t="s">
        <v>107</v>
      </c>
      <c r="H71" s="50"/>
      <c r="I71" s="21">
        <v>67.308</v>
      </c>
      <c r="J71" s="18" t="s">
        <v>47</v>
      </c>
      <c r="K71" s="22">
        <v>0</v>
      </c>
      <c r="L71" s="18"/>
      <c r="M71" s="22">
        <f t="shared" si="3"/>
        <v>0</v>
      </c>
      <c r="N71" s="23">
        <v>0.00978</v>
      </c>
      <c r="O71" s="21">
        <f>ROUND(I71*N71,3)</f>
        <v>0.658</v>
      </c>
      <c r="P71" s="23"/>
      <c r="Q71" s="21"/>
      <c r="R71" s="23">
        <v>0</v>
      </c>
      <c r="S71" s="24">
        <f t="shared" si="4"/>
        <v>0</v>
      </c>
      <c r="T71" s="23">
        <v>1</v>
      </c>
      <c r="U71" s="24">
        <f t="shared" si="5"/>
        <v>0</v>
      </c>
    </row>
    <row r="72" spans="1:21" s="25" customFormat="1" ht="12.75" customHeight="1">
      <c r="A72" s="18" t="s">
        <v>44</v>
      </c>
      <c r="B72" s="18">
        <v>6</v>
      </c>
      <c r="C72" s="18">
        <v>0</v>
      </c>
      <c r="D72" s="19">
        <v>0</v>
      </c>
      <c r="E72" s="18" t="s">
        <v>40</v>
      </c>
      <c r="F72" s="20" t="s">
        <v>90</v>
      </c>
      <c r="G72" s="48" t="s">
        <v>108</v>
      </c>
      <c r="H72" s="50"/>
      <c r="I72" s="21">
        <v>67.308</v>
      </c>
      <c r="J72" s="18" t="s">
        <v>47</v>
      </c>
      <c r="K72" s="22">
        <v>0</v>
      </c>
      <c r="L72" s="18"/>
      <c r="M72" s="22">
        <f t="shared" si="3"/>
        <v>0</v>
      </c>
      <c r="N72" s="23"/>
      <c r="O72" s="21"/>
      <c r="P72" s="23"/>
      <c r="Q72" s="21"/>
      <c r="R72" s="23">
        <v>0</v>
      </c>
      <c r="S72" s="24">
        <f t="shared" si="4"/>
        <v>0</v>
      </c>
      <c r="T72" s="23">
        <v>1</v>
      </c>
      <c r="U72" s="24">
        <f t="shared" si="5"/>
        <v>0</v>
      </c>
    </row>
    <row r="73" spans="1:21" s="25" customFormat="1" ht="12.75" customHeight="1">
      <c r="A73" s="18" t="s">
        <v>44</v>
      </c>
      <c r="B73" s="18">
        <v>7</v>
      </c>
      <c r="C73" s="18">
        <v>0</v>
      </c>
      <c r="D73" s="19">
        <v>0</v>
      </c>
      <c r="E73" s="18" t="s">
        <v>40</v>
      </c>
      <c r="F73" s="20" t="s">
        <v>90</v>
      </c>
      <c r="G73" s="48" t="s">
        <v>109</v>
      </c>
      <c r="H73" s="50"/>
      <c r="I73" s="21">
        <v>67.308</v>
      </c>
      <c r="J73" s="18" t="s">
        <v>47</v>
      </c>
      <c r="K73" s="22">
        <v>0</v>
      </c>
      <c r="L73" s="18"/>
      <c r="M73" s="22">
        <f t="shared" si="3"/>
        <v>0</v>
      </c>
      <c r="N73" s="23"/>
      <c r="O73" s="21"/>
      <c r="P73" s="23"/>
      <c r="Q73" s="21"/>
      <c r="R73" s="23">
        <v>0</v>
      </c>
      <c r="S73" s="24">
        <f t="shared" si="4"/>
        <v>0</v>
      </c>
      <c r="T73" s="23">
        <v>1</v>
      </c>
      <c r="U73" s="24">
        <f t="shared" si="5"/>
        <v>0</v>
      </c>
    </row>
    <row r="74" spans="2:17" ht="3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21" ht="15" customHeight="1">
      <c r="B75" s="47" t="s">
        <v>39</v>
      </c>
      <c r="C75" s="40"/>
      <c r="D75" s="40"/>
      <c r="E75" s="40"/>
      <c r="F75" s="9" t="s">
        <v>96</v>
      </c>
      <c r="G75" s="10" t="s">
        <v>97</v>
      </c>
      <c r="M75" s="12">
        <f>ROUND(SUBTOTAL(9,M66:M74),0)</f>
        <v>0</v>
      </c>
      <c r="O75" s="13">
        <f>ROUND(SUBTOTAL(9,O66:O74),3)</f>
        <v>0.662</v>
      </c>
      <c r="Q75" s="13">
        <f>ROUND(SUBTOTAL(9,Q66:Q74),3)</f>
        <v>1.329</v>
      </c>
      <c r="S75" s="1">
        <f>ROUND(SUBTOTAL(9,S66:S74),2)</f>
        <v>0</v>
      </c>
      <c r="U75" s="1">
        <f>ROUND(SUBTOTAL(9,U66:U74),2)</f>
        <v>0</v>
      </c>
    </row>
    <row r="76" ht="12.75" customHeight="1"/>
    <row r="77" spans="1:17" ht="15" customHeight="1">
      <c r="A77" s="1" t="s">
        <v>17</v>
      </c>
      <c r="B77" s="46"/>
      <c r="C77" s="46"/>
      <c r="D77" s="46"/>
      <c r="E77" s="46"/>
      <c r="F77" s="7" t="s">
        <v>110</v>
      </c>
      <c r="G77" s="53" t="s">
        <v>111</v>
      </c>
      <c r="H77" s="46"/>
      <c r="I77" s="46"/>
      <c r="J77" s="46"/>
      <c r="K77" s="46"/>
      <c r="L77" s="46"/>
      <c r="M77" s="46"/>
      <c r="N77" s="4"/>
      <c r="O77" s="4"/>
      <c r="P77" s="4"/>
      <c r="Q77" s="4"/>
    </row>
    <row r="78" ht="3" customHeight="1"/>
    <row r="79" spans="1:21" s="25" customFormat="1" ht="25.5" customHeight="1">
      <c r="A79" s="18" t="s">
        <v>44</v>
      </c>
      <c r="B79" s="18">
        <v>1</v>
      </c>
      <c r="C79" s="18">
        <v>0</v>
      </c>
      <c r="D79" s="19">
        <v>7401422</v>
      </c>
      <c r="E79" s="18" t="s">
        <v>40</v>
      </c>
      <c r="F79" s="20" t="s">
        <v>112</v>
      </c>
      <c r="G79" s="48" t="s">
        <v>113</v>
      </c>
      <c r="H79" s="49"/>
      <c r="I79" s="21">
        <v>1</v>
      </c>
      <c r="J79" s="18" t="s">
        <v>52</v>
      </c>
      <c r="K79" s="22">
        <v>0</v>
      </c>
      <c r="L79" s="18"/>
      <c r="M79" s="22">
        <f>ROUND(I79*K79,0)</f>
        <v>0</v>
      </c>
      <c r="N79" s="18"/>
      <c r="O79" s="18"/>
      <c r="P79" s="23">
        <v>0.024</v>
      </c>
      <c r="Q79" s="21">
        <f>ROUND(I79*P79,3)</f>
        <v>0.024</v>
      </c>
      <c r="R79" s="23">
        <v>0</v>
      </c>
      <c r="S79" s="24">
        <f>ROUND(M79*R79,2)</f>
        <v>0</v>
      </c>
      <c r="T79" s="23">
        <v>1</v>
      </c>
      <c r="U79" s="24">
        <f>ROUND(M79*T79,2)</f>
        <v>0</v>
      </c>
    </row>
    <row r="80" spans="1:21" s="25" customFormat="1" ht="12.75" customHeight="1">
      <c r="A80" s="18" t="s">
        <v>44</v>
      </c>
      <c r="B80" s="18">
        <v>2</v>
      </c>
      <c r="C80" s="18">
        <v>0</v>
      </c>
      <c r="D80" s="19">
        <v>7401282</v>
      </c>
      <c r="E80" s="18" t="s">
        <v>40</v>
      </c>
      <c r="F80" s="20" t="s">
        <v>114</v>
      </c>
      <c r="G80" s="48" t="s">
        <v>115</v>
      </c>
      <c r="H80" s="50"/>
      <c r="I80" s="21">
        <v>1</v>
      </c>
      <c r="J80" s="18" t="s">
        <v>52</v>
      </c>
      <c r="K80" s="22">
        <v>0</v>
      </c>
      <c r="L80" s="18"/>
      <c r="M80" s="22">
        <f>ROUND(I80*K80,0)</f>
        <v>0</v>
      </c>
      <c r="N80" s="18"/>
      <c r="O80" s="18"/>
      <c r="P80" s="23">
        <v>0.0018</v>
      </c>
      <c r="Q80" s="21">
        <f>ROUND(I80*P80,3)</f>
        <v>0.002</v>
      </c>
      <c r="R80" s="23">
        <v>0</v>
      </c>
      <c r="S80" s="24">
        <f>ROUND(M80*R80,2)</f>
        <v>0</v>
      </c>
      <c r="T80" s="23">
        <v>1</v>
      </c>
      <c r="U80" s="24">
        <f>ROUND(M80*T80,2)</f>
        <v>0</v>
      </c>
    </row>
    <row r="81" spans="1:21" s="25" customFormat="1" ht="25.5" customHeight="1">
      <c r="A81" s="18" t="s">
        <v>44</v>
      </c>
      <c r="B81" s="18">
        <v>3</v>
      </c>
      <c r="C81" s="18">
        <v>0</v>
      </c>
      <c r="D81" s="19">
        <v>0</v>
      </c>
      <c r="E81" s="18" t="s">
        <v>40</v>
      </c>
      <c r="F81" s="20" t="s">
        <v>116</v>
      </c>
      <c r="G81" s="48" t="s">
        <v>117</v>
      </c>
      <c r="H81" s="50"/>
      <c r="I81" s="21">
        <v>1</v>
      </c>
      <c r="J81" s="18" t="s">
        <v>52</v>
      </c>
      <c r="K81" s="22">
        <v>0</v>
      </c>
      <c r="L81" s="18"/>
      <c r="M81" s="22">
        <f>ROUND(I81*K81,0)</f>
        <v>0</v>
      </c>
      <c r="N81" s="18"/>
      <c r="O81" s="18"/>
      <c r="P81" s="23">
        <v>0.08</v>
      </c>
      <c r="Q81" s="21">
        <f>ROUND(I81*P81,3)</f>
        <v>0.08</v>
      </c>
      <c r="R81" s="23">
        <v>0</v>
      </c>
      <c r="S81" s="24">
        <f>ROUND(M81*R81,2)</f>
        <v>0</v>
      </c>
      <c r="T81" s="23">
        <v>1</v>
      </c>
      <c r="U81" s="24">
        <f>ROUND(M81*T81,2)</f>
        <v>0</v>
      </c>
    </row>
    <row r="82" spans="2:17" ht="3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21" ht="15" customHeight="1">
      <c r="B83" s="47" t="s">
        <v>39</v>
      </c>
      <c r="C83" s="40"/>
      <c r="D83" s="40"/>
      <c r="E83" s="40"/>
      <c r="F83" s="9" t="s">
        <v>110</v>
      </c>
      <c r="G83" s="10" t="s">
        <v>111</v>
      </c>
      <c r="M83" s="12">
        <f>ROUND(SUBTOTAL(9,M78:M82),0)</f>
        <v>0</v>
      </c>
      <c r="O83" s="13">
        <f>ROUND(SUBTOTAL(9,O78:O82),3)</f>
        <v>0</v>
      </c>
      <c r="Q83" s="13">
        <f>ROUND(SUBTOTAL(9,Q78:Q82),3)</f>
        <v>0.106</v>
      </c>
      <c r="S83" s="1">
        <f>ROUND(SUBTOTAL(9,S78:S82),2)</f>
        <v>0</v>
      </c>
      <c r="U83" s="1">
        <f>ROUND(SUBTOTAL(9,U78:U82),2)</f>
        <v>0</v>
      </c>
    </row>
    <row r="84" ht="12.75" customHeight="1"/>
    <row r="85" spans="1:17" ht="15" customHeight="1">
      <c r="A85" s="1" t="s">
        <v>17</v>
      </c>
      <c r="B85" s="46"/>
      <c r="C85" s="46"/>
      <c r="D85" s="46"/>
      <c r="E85" s="46"/>
      <c r="F85" s="7" t="s">
        <v>118</v>
      </c>
      <c r="G85" s="53" t="s">
        <v>119</v>
      </c>
      <c r="H85" s="46"/>
      <c r="I85" s="46"/>
      <c r="J85" s="46"/>
      <c r="K85" s="46"/>
      <c r="L85" s="46"/>
      <c r="M85" s="46"/>
      <c r="N85" s="4"/>
      <c r="O85" s="4"/>
      <c r="P85" s="4"/>
      <c r="Q85" s="4"/>
    </row>
    <row r="86" ht="3" customHeight="1"/>
    <row r="87" spans="1:21" ht="12.75" customHeight="1">
      <c r="A87" s="1" t="s">
        <v>44</v>
      </c>
      <c r="B87" s="1">
        <v>1</v>
      </c>
      <c r="C87" s="1">
        <v>0</v>
      </c>
      <c r="D87" s="3">
        <v>7610081</v>
      </c>
      <c r="E87" s="1" t="s">
        <v>40</v>
      </c>
      <c r="F87" s="8" t="s">
        <v>120</v>
      </c>
      <c r="G87" s="51" t="s">
        <v>121</v>
      </c>
      <c r="H87" s="56"/>
      <c r="I87" s="14">
        <v>41.6</v>
      </c>
      <c r="J87" s="1" t="s">
        <v>43</v>
      </c>
      <c r="K87" s="15">
        <v>0</v>
      </c>
      <c r="M87" s="15">
        <f aca="true" t="shared" si="6" ref="M87:M98">ROUND(I87*K87,0)</f>
        <v>0</v>
      </c>
      <c r="R87" s="16">
        <v>0</v>
      </c>
      <c r="S87" s="17">
        <f aca="true" t="shared" si="7" ref="S87:S98">ROUND(M87*R87,2)</f>
        <v>0</v>
      </c>
      <c r="T87" s="16">
        <v>1</v>
      </c>
      <c r="U87" s="17">
        <f aca="true" t="shared" si="8" ref="U87:U98">ROUND(M87*T87,2)</f>
        <v>0</v>
      </c>
    </row>
    <row r="88" spans="1:21" ht="12.75" customHeight="1">
      <c r="A88" s="1" t="s">
        <v>44</v>
      </c>
      <c r="B88" s="1">
        <v>2</v>
      </c>
      <c r="C88" s="1">
        <v>0</v>
      </c>
      <c r="D88" s="3">
        <v>7610082</v>
      </c>
      <c r="E88" s="1" t="s">
        <v>40</v>
      </c>
      <c r="F88" s="8" t="s">
        <v>122</v>
      </c>
      <c r="G88" s="51" t="s">
        <v>123</v>
      </c>
      <c r="H88" s="52"/>
      <c r="I88" s="14">
        <v>61.025</v>
      </c>
      <c r="J88" s="1" t="s">
        <v>47</v>
      </c>
      <c r="K88" s="15">
        <v>0</v>
      </c>
      <c r="M88" s="15">
        <f t="shared" si="6"/>
        <v>0</v>
      </c>
      <c r="P88" s="16">
        <v>0.001</v>
      </c>
      <c r="Q88" s="14">
        <f>ROUND(I88*P88,3)</f>
        <v>0.061</v>
      </c>
      <c r="R88" s="16">
        <v>0</v>
      </c>
      <c r="S88" s="17">
        <f t="shared" si="7"/>
        <v>0</v>
      </c>
      <c r="T88" s="16">
        <v>1</v>
      </c>
      <c r="U88" s="17">
        <f t="shared" si="8"/>
        <v>0</v>
      </c>
    </row>
    <row r="89" spans="1:21" ht="12.75" customHeight="1">
      <c r="A89" s="1" t="s">
        <v>44</v>
      </c>
      <c r="B89" s="1">
        <v>3</v>
      </c>
      <c r="C89" s="1">
        <v>0</v>
      </c>
      <c r="D89" s="3">
        <v>7610026</v>
      </c>
      <c r="E89" s="1" t="s">
        <v>40</v>
      </c>
      <c r="F89" s="8" t="s">
        <v>124</v>
      </c>
      <c r="G89" s="51" t="s">
        <v>125</v>
      </c>
      <c r="H89" s="52"/>
      <c r="I89" s="14">
        <v>67.308</v>
      </c>
      <c r="J89" s="1" t="s">
        <v>47</v>
      </c>
      <c r="K89" s="15">
        <v>0</v>
      </c>
      <c r="M89" s="15">
        <f t="shared" si="6"/>
        <v>0</v>
      </c>
      <c r="N89" s="16">
        <v>0.00027</v>
      </c>
      <c r="O89" s="14">
        <f>ROUND(I89*N89,3)</f>
        <v>0.018</v>
      </c>
      <c r="P89" s="16"/>
      <c r="Q89" s="14"/>
      <c r="R89" s="16">
        <v>0</v>
      </c>
      <c r="S89" s="17">
        <f t="shared" si="7"/>
        <v>0</v>
      </c>
      <c r="T89" s="16">
        <v>1</v>
      </c>
      <c r="U89" s="17">
        <f t="shared" si="8"/>
        <v>0</v>
      </c>
    </row>
    <row r="90" spans="1:21" ht="12.75" customHeight="1">
      <c r="A90" s="1" t="s">
        <v>128</v>
      </c>
      <c r="B90" s="1">
        <v>4</v>
      </c>
      <c r="C90" s="1">
        <v>0</v>
      </c>
      <c r="D90" s="3" t="s">
        <v>90</v>
      </c>
      <c r="E90" s="1" t="s">
        <v>40</v>
      </c>
      <c r="F90" s="8" t="s">
        <v>126</v>
      </c>
      <c r="G90" s="51" t="s">
        <v>127</v>
      </c>
      <c r="H90" s="52"/>
      <c r="I90" s="14">
        <v>69.327</v>
      </c>
      <c r="J90" s="1" t="s">
        <v>47</v>
      </c>
      <c r="K90" s="15">
        <v>0</v>
      </c>
      <c r="M90" s="15">
        <f t="shared" si="6"/>
        <v>0</v>
      </c>
      <c r="N90" s="16"/>
      <c r="O90" s="14"/>
      <c r="P90" s="16"/>
      <c r="Q90" s="14"/>
      <c r="R90" s="16">
        <v>0</v>
      </c>
      <c r="S90" s="17">
        <f t="shared" si="7"/>
        <v>0</v>
      </c>
      <c r="T90" s="16">
        <v>1</v>
      </c>
      <c r="U90" s="17">
        <f t="shared" si="8"/>
        <v>0</v>
      </c>
    </row>
    <row r="91" spans="1:21" s="25" customFormat="1" ht="38.25" customHeight="1">
      <c r="A91" s="18" t="s">
        <v>44</v>
      </c>
      <c r="B91" s="18">
        <v>5</v>
      </c>
      <c r="C91" s="18">
        <v>0</v>
      </c>
      <c r="D91" s="19">
        <v>7610030</v>
      </c>
      <c r="E91" s="18" t="s">
        <v>40</v>
      </c>
      <c r="F91" s="20" t="s">
        <v>129</v>
      </c>
      <c r="G91" s="48" t="s">
        <v>130</v>
      </c>
      <c r="H91" s="50"/>
      <c r="I91" s="21">
        <v>47.116</v>
      </c>
      <c r="J91" s="18" t="s">
        <v>43</v>
      </c>
      <c r="K91" s="22">
        <v>0</v>
      </c>
      <c r="L91" s="18"/>
      <c r="M91" s="22">
        <f t="shared" si="6"/>
        <v>0</v>
      </c>
      <c r="N91" s="23"/>
      <c r="O91" s="21"/>
      <c r="P91" s="23"/>
      <c r="Q91" s="21"/>
      <c r="R91" s="23">
        <v>0</v>
      </c>
      <c r="S91" s="24">
        <f t="shared" si="7"/>
        <v>0</v>
      </c>
      <c r="T91" s="23">
        <v>1</v>
      </c>
      <c r="U91" s="24">
        <f t="shared" si="8"/>
        <v>0</v>
      </c>
    </row>
    <row r="92" spans="1:21" s="25" customFormat="1" ht="12.75" customHeight="1">
      <c r="A92" s="18" t="s">
        <v>44</v>
      </c>
      <c r="B92" s="18">
        <v>6</v>
      </c>
      <c r="C92" s="18">
        <v>0</v>
      </c>
      <c r="D92" s="19">
        <v>0</v>
      </c>
      <c r="E92" s="18" t="s">
        <v>40</v>
      </c>
      <c r="F92" s="20" t="s">
        <v>90</v>
      </c>
      <c r="G92" s="48" t="s">
        <v>131</v>
      </c>
      <c r="H92" s="50"/>
      <c r="I92" s="21">
        <v>33.55</v>
      </c>
      <c r="J92" s="18" t="s">
        <v>132</v>
      </c>
      <c r="K92" s="22">
        <v>0</v>
      </c>
      <c r="L92" s="18"/>
      <c r="M92" s="22">
        <f t="shared" si="6"/>
        <v>0</v>
      </c>
      <c r="N92" s="23"/>
      <c r="O92" s="21"/>
      <c r="P92" s="23"/>
      <c r="Q92" s="21"/>
      <c r="R92" s="23">
        <v>0</v>
      </c>
      <c r="S92" s="24">
        <f t="shared" si="7"/>
        <v>0</v>
      </c>
      <c r="T92" s="23">
        <v>1</v>
      </c>
      <c r="U92" s="24">
        <f t="shared" si="8"/>
        <v>0</v>
      </c>
    </row>
    <row r="93" spans="1:21" s="25" customFormat="1" ht="12.75" customHeight="1">
      <c r="A93" s="18" t="s">
        <v>128</v>
      </c>
      <c r="B93" s="18">
        <v>7</v>
      </c>
      <c r="C93" s="18">
        <v>0</v>
      </c>
      <c r="D93" s="19" t="s">
        <v>133</v>
      </c>
      <c r="E93" s="18" t="s">
        <v>40</v>
      </c>
      <c r="F93" s="20" t="s">
        <v>134</v>
      </c>
      <c r="G93" s="48" t="s">
        <v>135</v>
      </c>
      <c r="H93" s="50"/>
      <c r="I93" s="21">
        <v>34.221</v>
      </c>
      <c r="J93" s="18" t="s">
        <v>43</v>
      </c>
      <c r="K93" s="22">
        <v>0</v>
      </c>
      <c r="L93" s="18"/>
      <c r="M93" s="22">
        <f t="shared" si="6"/>
        <v>0</v>
      </c>
      <c r="N93" s="23">
        <v>0.00015</v>
      </c>
      <c r="O93" s="21">
        <f>ROUND(I93*N93,3)</f>
        <v>0.005</v>
      </c>
      <c r="P93" s="23"/>
      <c r="Q93" s="21"/>
      <c r="R93" s="23">
        <v>0</v>
      </c>
      <c r="S93" s="24">
        <f t="shared" si="7"/>
        <v>0</v>
      </c>
      <c r="T93" s="23">
        <v>1</v>
      </c>
      <c r="U93" s="24">
        <f t="shared" si="8"/>
        <v>0</v>
      </c>
    </row>
    <row r="94" spans="1:21" s="25" customFormat="1" ht="12.75" customHeight="1">
      <c r="A94" s="18" t="s">
        <v>44</v>
      </c>
      <c r="B94" s="18">
        <v>8</v>
      </c>
      <c r="C94" s="18">
        <v>0</v>
      </c>
      <c r="D94" s="19">
        <v>0</v>
      </c>
      <c r="E94" s="18" t="s">
        <v>40</v>
      </c>
      <c r="F94" s="20" t="s">
        <v>90</v>
      </c>
      <c r="G94" s="48" t="s">
        <v>136</v>
      </c>
      <c r="H94" s="50"/>
      <c r="I94" s="21">
        <v>67.308</v>
      </c>
      <c r="J94" s="18" t="s">
        <v>47</v>
      </c>
      <c r="K94" s="22">
        <v>0</v>
      </c>
      <c r="L94" s="18"/>
      <c r="M94" s="22">
        <f t="shared" si="6"/>
        <v>0</v>
      </c>
      <c r="N94" s="23"/>
      <c r="O94" s="21"/>
      <c r="P94" s="23"/>
      <c r="Q94" s="21"/>
      <c r="R94" s="23">
        <v>0</v>
      </c>
      <c r="S94" s="24">
        <f t="shared" si="7"/>
        <v>0</v>
      </c>
      <c r="T94" s="23">
        <v>1</v>
      </c>
      <c r="U94" s="24">
        <f t="shared" si="8"/>
        <v>0</v>
      </c>
    </row>
    <row r="95" spans="1:21" s="25" customFormat="1" ht="12.75" customHeight="1">
      <c r="A95" s="18" t="s">
        <v>128</v>
      </c>
      <c r="B95" s="18">
        <v>9</v>
      </c>
      <c r="C95" s="18">
        <v>0</v>
      </c>
      <c r="D95" s="19" t="s">
        <v>90</v>
      </c>
      <c r="E95" s="18" t="s">
        <v>40</v>
      </c>
      <c r="F95" s="20" t="s">
        <v>137</v>
      </c>
      <c r="G95" s="48" t="s">
        <v>138</v>
      </c>
      <c r="H95" s="50"/>
      <c r="I95" s="21">
        <v>461.056</v>
      </c>
      <c r="J95" s="18" t="s">
        <v>139</v>
      </c>
      <c r="K95" s="22">
        <v>0</v>
      </c>
      <c r="L95" s="18"/>
      <c r="M95" s="22">
        <f t="shared" si="6"/>
        <v>0</v>
      </c>
      <c r="N95" s="23"/>
      <c r="O95" s="21"/>
      <c r="P95" s="23"/>
      <c r="Q95" s="21"/>
      <c r="R95" s="23">
        <v>0</v>
      </c>
      <c r="S95" s="24">
        <f t="shared" si="7"/>
        <v>0</v>
      </c>
      <c r="T95" s="23">
        <v>1</v>
      </c>
      <c r="U95" s="24">
        <f t="shared" si="8"/>
        <v>0</v>
      </c>
    </row>
    <row r="96" spans="1:21" s="25" customFormat="1" ht="12.75" customHeight="1">
      <c r="A96" s="18" t="s">
        <v>44</v>
      </c>
      <c r="B96" s="18">
        <v>10</v>
      </c>
      <c r="C96" s="18">
        <v>0</v>
      </c>
      <c r="D96" s="19">
        <v>0</v>
      </c>
      <c r="E96" s="18" t="s">
        <v>40</v>
      </c>
      <c r="F96" s="20" t="s">
        <v>90</v>
      </c>
      <c r="G96" s="48" t="s">
        <v>140</v>
      </c>
      <c r="H96" s="50"/>
      <c r="I96" s="21">
        <v>67.308</v>
      </c>
      <c r="J96" s="18" t="s">
        <v>47</v>
      </c>
      <c r="K96" s="22">
        <v>0</v>
      </c>
      <c r="L96" s="18"/>
      <c r="M96" s="22">
        <f t="shared" si="6"/>
        <v>0</v>
      </c>
      <c r="N96" s="23"/>
      <c r="O96" s="21"/>
      <c r="P96" s="23"/>
      <c r="Q96" s="21"/>
      <c r="R96" s="23">
        <v>0</v>
      </c>
      <c r="S96" s="24">
        <f t="shared" si="7"/>
        <v>0</v>
      </c>
      <c r="T96" s="23">
        <v>1</v>
      </c>
      <c r="U96" s="24">
        <f t="shared" si="8"/>
        <v>0</v>
      </c>
    </row>
    <row r="97" spans="1:21" s="25" customFormat="1" ht="12.75" customHeight="1">
      <c r="A97" s="18" t="s">
        <v>44</v>
      </c>
      <c r="B97" s="18">
        <v>11</v>
      </c>
      <c r="C97" s="18">
        <v>0</v>
      </c>
      <c r="D97" s="19">
        <v>7610051</v>
      </c>
      <c r="E97" s="18" t="s">
        <v>40</v>
      </c>
      <c r="F97" s="20" t="s">
        <v>141</v>
      </c>
      <c r="G97" s="48" t="s">
        <v>142</v>
      </c>
      <c r="H97" s="50"/>
      <c r="I97" s="21">
        <v>67.308</v>
      </c>
      <c r="J97" s="18" t="s">
        <v>47</v>
      </c>
      <c r="K97" s="22">
        <v>0</v>
      </c>
      <c r="L97" s="18"/>
      <c r="M97" s="22">
        <f t="shared" si="6"/>
        <v>0</v>
      </c>
      <c r="N97" s="23"/>
      <c r="O97" s="21"/>
      <c r="P97" s="23"/>
      <c r="Q97" s="21"/>
      <c r="R97" s="23">
        <v>0</v>
      </c>
      <c r="S97" s="24">
        <f t="shared" si="7"/>
        <v>0</v>
      </c>
      <c r="T97" s="23">
        <v>1</v>
      </c>
      <c r="U97" s="24">
        <f t="shared" si="8"/>
        <v>0</v>
      </c>
    </row>
    <row r="98" spans="1:21" s="25" customFormat="1" ht="12.75" customHeight="1">
      <c r="A98" s="18" t="s">
        <v>44</v>
      </c>
      <c r="B98" s="18">
        <v>12</v>
      </c>
      <c r="C98" s="18">
        <v>0</v>
      </c>
      <c r="D98" s="19">
        <v>0</v>
      </c>
      <c r="E98" s="18" t="s">
        <v>40</v>
      </c>
      <c r="F98" s="20" t="s">
        <v>90</v>
      </c>
      <c r="G98" s="48" t="s">
        <v>143</v>
      </c>
      <c r="H98" s="50"/>
      <c r="I98" s="21">
        <v>1.7</v>
      </c>
      <c r="J98" s="18" t="s">
        <v>132</v>
      </c>
      <c r="K98" s="22">
        <v>0</v>
      </c>
      <c r="L98" s="18"/>
      <c r="M98" s="22">
        <f t="shared" si="6"/>
        <v>0</v>
      </c>
      <c r="N98" s="23"/>
      <c r="O98" s="21"/>
      <c r="P98" s="23"/>
      <c r="Q98" s="21"/>
      <c r="R98" s="23">
        <v>0</v>
      </c>
      <c r="S98" s="24">
        <f t="shared" si="7"/>
        <v>0</v>
      </c>
      <c r="T98" s="23">
        <v>1</v>
      </c>
      <c r="U98" s="24">
        <f t="shared" si="8"/>
        <v>0</v>
      </c>
    </row>
    <row r="99" spans="2:17" ht="3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21" ht="15" customHeight="1">
      <c r="B100" s="47" t="s">
        <v>39</v>
      </c>
      <c r="C100" s="40"/>
      <c r="D100" s="40"/>
      <c r="E100" s="40"/>
      <c r="F100" s="9" t="s">
        <v>118</v>
      </c>
      <c r="G100" s="10" t="s">
        <v>119</v>
      </c>
      <c r="M100" s="12">
        <f>ROUND(SUBTOTAL(9,M86:M99),0)</f>
        <v>0</v>
      </c>
      <c r="O100" s="13">
        <f>ROUND(SUBTOTAL(9,O86:O99),3)</f>
        <v>0.023</v>
      </c>
      <c r="Q100" s="13">
        <f>ROUND(SUBTOTAL(9,Q86:Q99),3)</f>
        <v>0.061</v>
      </c>
      <c r="S100" s="1">
        <f>ROUND(SUBTOTAL(9,S86:S99),2)</f>
        <v>0</v>
      </c>
      <c r="U100" s="1">
        <f>ROUND(SUBTOTAL(9,U86:U99),2)</f>
        <v>0</v>
      </c>
    </row>
    <row r="101" ht="12.75" customHeight="1"/>
    <row r="102" spans="1:17" ht="15" customHeight="1">
      <c r="A102" s="1" t="s">
        <v>17</v>
      </c>
      <c r="B102" s="46"/>
      <c r="C102" s="46"/>
      <c r="D102" s="46"/>
      <c r="E102" s="46"/>
      <c r="F102" s="7" t="s">
        <v>144</v>
      </c>
      <c r="G102" s="53" t="s">
        <v>145</v>
      </c>
      <c r="H102" s="46"/>
      <c r="I102" s="46"/>
      <c r="J102" s="46"/>
      <c r="K102" s="46"/>
      <c r="L102" s="46"/>
      <c r="M102" s="46"/>
      <c r="N102" s="4"/>
      <c r="O102" s="4"/>
      <c r="P102" s="4"/>
      <c r="Q102" s="4"/>
    </row>
    <row r="103" ht="3" customHeight="1"/>
    <row r="104" spans="1:21" ht="12.75" customHeight="1">
      <c r="A104" s="1" t="s">
        <v>44</v>
      </c>
      <c r="B104" s="1">
        <v>1</v>
      </c>
      <c r="C104" s="1">
        <v>0</v>
      </c>
      <c r="D104" s="3">
        <v>7760007</v>
      </c>
      <c r="E104" s="1" t="s">
        <v>40</v>
      </c>
      <c r="F104" s="8" t="s">
        <v>146</v>
      </c>
      <c r="G104" s="51" t="s">
        <v>147</v>
      </c>
      <c r="H104" s="56"/>
      <c r="I104" s="14">
        <v>213.875</v>
      </c>
      <c r="J104" s="1" t="s">
        <v>47</v>
      </c>
      <c r="K104" s="15">
        <v>0</v>
      </c>
      <c r="M104" s="15">
        <f>ROUND(I104*K104,0)</f>
        <v>0</v>
      </c>
      <c r="N104" s="16">
        <v>0.00017</v>
      </c>
      <c r="O104" s="14">
        <f>ROUND(I104*N104,3)</f>
        <v>0.036</v>
      </c>
      <c r="R104" s="16">
        <v>0</v>
      </c>
      <c r="S104" s="17">
        <f>ROUND(M104*R104,2)</f>
        <v>0</v>
      </c>
      <c r="T104" s="16">
        <v>1</v>
      </c>
      <c r="U104" s="17">
        <f>ROUND(M104*T104,2)</f>
        <v>0</v>
      </c>
    </row>
    <row r="105" spans="1:21" s="25" customFormat="1" ht="38.25" customHeight="1">
      <c r="A105" s="18" t="s">
        <v>44</v>
      </c>
      <c r="B105" s="18">
        <v>2</v>
      </c>
      <c r="C105" s="18">
        <v>0</v>
      </c>
      <c r="D105" s="19">
        <v>7760333</v>
      </c>
      <c r="E105" s="18" t="s">
        <v>40</v>
      </c>
      <c r="F105" s="20" t="s">
        <v>148</v>
      </c>
      <c r="G105" s="48" t="s">
        <v>149</v>
      </c>
      <c r="H105" s="50"/>
      <c r="I105" s="21">
        <v>213.875</v>
      </c>
      <c r="J105" s="18" t="s">
        <v>47</v>
      </c>
      <c r="K105" s="22">
        <v>0</v>
      </c>
      <c r="L105" s="18"/>
      <c r="M105" s="22">
        <f>ROUND(I105*K105,0)</f>
        <v>0</v>
      </c>
      <c r="N105" s="23">
        <v>0.00039</v>
      </c>
      <c r="O105" s="21">
        <f>ROUND(I105*N105,3)</f>
        <v>0.083</v>
      </c>
      <c r="P105" s="18"/>
      <c r="Q105" s="18"/>
      <c r="R105" s="23">
        <v>0</v>
      </c>
      <c r="S105" s="24">
        <f>ROUND(M105*R105,2)</f>
        <v>0</v>
      </c>
      <c r="T105" s="23">
        <v>1</v>
      </c>
      <c r="U105" s="24">
        <f>ROUND(M105*T105,2)</f>
        <v>0</v>
      </c>
    </row>
    <row r="106" spans="2:17" ht="3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21" ht="15" customHeight="1">
      <c r="B107" s="47" t="s">
        <v>39</v>
      </c>
      <c r="C107" s="40"/>
      <c r="D107" s="40"/>
      <c r="E107" s="40"/>
      <c r="F107" s="9" t="s">
        <v>144</v>
      </c>
      <c r="G107" s="10" t="s">
        <v>145</v>
      </c>
      <c r="M107" s="12">
        <f>ROUND(SUBTOTAL(9,M103:M106),0)</f>
        <v>0</v>
      </c>
      <c r="O107" s="13">
        <f>ROUND(SUBTOTAL(9,O103:O106),3)</f>
        <v>0.119</v>
      </c>
      <c r="Q107" s="13">
        <f>ROUND(SUBTOTAL(9,Q103:Q106),3)</f>
        <v>0</v>
      </c>
      <c r="S107" s="1">
        <f>ROUND(SUBTOTAL(9,S103:S106),2)</f>
        <v>0</v>
      </c>
      <c r="U107" s="1">
        <f>ROUND(SUBTOTAL(9,U103:U106),2)</f>
        <v>0</v>
      </c>
    </row>
    <row r="108" ht="12.75" customHeight="1"/>
    <row r="109" spans="1:21" s="25" customFormat="1" ht="30" customHeight="1">
      <c r="A109" s="18" t="s">
        <v>17</v>
      </c>
      <c r="B109" s="57"/>
      <c r="C109" s="57"/>
      <c r="D109" s="57"/>
      <c r="E109" s="57"/>
      <c r="F109" s="26" t="s">
        <v>150</v>
      </c>
      <c r="G109" s="58" t="s">
        <v>151</v>
      </c>
      <c r="H109" s="57"/>
      <c r="I109" s="57"/>
      <c r="J109" s="57"/>
      <c r="K109" s="57"/>
      <c r="L109" s="57"/>
      <c r="M109" s="57"/>
      <c r="N109" s="27"/>
      <c r="O109" s="27"/>
      <c r="P109" s="27"/>
      <c r="Q109" s="27"/>
      <c r="R109" s="18"/>
      <c r="S109" s="18"/>
      <c r="T109" s="18"/>
      <c r="U109" s="18"/>
    </row>
    <row r="110" ht="3" customHeight="1"/>
    <row r="111" spans="1:21" ht="12.75" customHeight="1">
      <c r="A111" s="1" t="s">
        <v>44</v>
      </c>
      <c r="B111" s="1">
        <v>1</v>
      </c>
      <c r="C111" s="1">
        <v>0</v>
      </c>
      <c r="D111" s="3">
        <v>0</v>
      </c>
      <c r="E111" s="1" t="s">
        <v>40</v>
      </c>
      <c r="F111" s="8" t="s">
        <v>152</v>
      </c>
      <c r="G111" s="51" t="s">
        <v>153</v>
      </c>
      <c r="H111" s="56"/>
      <c r="I111" s="14">
        <v>190</v>
      </c>
      <c r="J111" s="1" t="s">
        <v>43</v>
      </c>
      <c r="K111" s="15">
        <v>0</v>
      </c>
      <c r="M111" s="15">
        <f aca="true" t="shared" si="9" ref="M111:M142">ROUND(I111*K111,0)</f>
        <v>0</v>
      </c>
      <c r="R111" s="16">
        <v>0</v>
      </c>
      <c r="S111" s="17">
        <f aca="true" t="shared" si="10" ref="S111:S118">ROUND(M111*R111,2)</f>
        <v>0</v>
      </c>
      <c r="T111" s="16">
        <v>1</v>
      </c>
      <c r="U111" s="17">
        <f aca="true" t="shared" si="11" ref="U111:U118">ROUND(M111*T111,2)</f>
        <v>0</v>
      </c>
    </row>
    <row r="112" spans="1:21" ht="12.75" customHeight="1">
      <c r="A112" s="1" t="s">
        <v>44</v>
      </c>
      <c r="B112" s="1">
        <v>2</v>
      </c>
      <c r="C112" s="1">
        <v>0</v>
      </c>
      <c r="D112" s="3">
        <v>0</v>
      </c>
      <c r="E112" s="1" t="s">
        <v>40</v>
      </c>
      <c r="F112" s="8" t="s">
        <v>154</v>
      </c>
      <c r="G112" s="51" t="s">
        <v>155</v>
      </c>
      <c r="H112" s="52"/>
      <c r="I112" s="14">
        <v>30</v>
      </c>
      <c r="J112" s="1" t="s">
        <v>43</v>
      </c>
      <c r="K112" s="15">
        <v>0</v>
      </c>
      <c r="M112" s="15">
        <f t="shared" si="9"/>
        <v>0</v>
      </c>
      <c r="R112" s="16">
        <v>0</v>
      </c>
      <c r="S112" s="17">
        <f t="shared" si="10"/>
        <v>0</v>
      </c>
      <c r="T112" s="16">
        <v>1</v>
      </c>
      <c r="U112" s="17">
        <f t="shared" si="11"/>
        <v>0</v>
      </c>
    </row>
    <row r="113" spans="1:21" ht="12.75" customHeight="1">
      <c r="A113" s="1" t="s">
        <v>44</v>
      </c>
      <c r="B113" s="1">
        <v>3</v>
      </c>
      <c r="C113" s="1">
        <v>0</v>
      </c>
      <c r="D113" s="3">
        <v>0</v>
      </c>
      <c r="E113" s="1" t="s">
        <v>40</v>
      </c>
      <c r="F113" s="8" t="s">
        <v>156</v>
      </c>
      <c r="G113" s="51" t="s">
        <v>157</v>
      </c>
      <c r="H113" s="52"/>
      <c r="I113" s="14">
        <v>20</v>
      </c>
      <c r="J113" s="1" t="s">
        <v>43</v>
      </c>
      <c r="K113" s="15">
        <v>0</v>
      </c>
      <c r="M113" s="15">
        <f t="shared" si="9"/>
        <v>0</v>
      </c>
      <c r="R113" s="16">
        <v>0</v>
      </c>
      <c r="S113" s="17">
        <f t="shared" si="10"/>
        <v>0</v>
      </c>
      <c r="T113" s="16">
        <v>1</v>
      </c>
      <c r="U113" s="17">
        <f t="shared" si="11"/>
        <v>0</v>
      </c>
    </row>
    <row r="114" spans="1:21" ht="12.75" customHeight="1">
      <c r="A114" s="1" t="s">
        <v>44</v>
      </c>
      <c r="B114" s="1">
        <v>4</v>
      </c>
      <c r="C114" s="1">
        <v>0</v>
      </c>
      <c r="D114" s="3">
        <v>0</v>
      </c>
      <c r="E114" s="1" t="s">
        <v>40</v>
      </c>
      <c r="F114" s="8" t="s">
        <v>158</v>
      </c>
      <c r="G114" s="51" t="s">
        <v>159</v>
      </c>
      <c r="H114" s="52"/>
      <c r="I114" s="14">
        <v>20</v>
      </c>
      <c r="J114" s="1" t="s">
        <v>43</v>
      </c>
      <c r="K114" s="15">
        <v>0</v>
      </c>
      <c r="M114" s="15">
        <f t="shared" si="9"/>
        <v>0</v>
      </c>
      <c r="R114" s="16">
        <v>0</v>
      </c>
      <c r="S114" s="17">
        <f t="shared" si="10"/>
        <v>0</v>
      </c>
      <c r="T114" s="16">
        <v>1</v>
      </c>
      <c r="U114" s="17">
        <f t="shared" si="11"/>
        <v>0</v>
      </c>
    </row>
    <row r="115" spans="1:21" ht="12.75" customHeight="1">
      <c r="A115" s="1" t="s">
        <v>44</v>
      </c>
      <c r="B115" s="1">
        <v>5</v>
      </c>
      <c r="C115" s="1">
        <v>0</v>
      </c>
      <c r="D115" s="3">
        <v>0</v>
      </c>
      <c r="E115" s="1" t="s">
        <v>40</v>
      </c>
      <c r="F115" s="8" t="s">
        <v>160</v>
      </c>
      <c r="G115" s="51" t="s">
        <v>161</v>
      </c>
      <c r="H115" s="52"/>
      <c r="I115" s="14">
        <v>150</v>
      </c>
      <c r="J115" s="1" t="s">
        <v>43</v>
      </c>
      <c r="K115" s="15">
        <v>0</v>
      </c>
      <c r="M115" s="15">
        <f t="shared" si="9"/>
        <v>0</v>
      </c>
      <c r="R115" s="16">
        <v>0</v>
      </c>
      <c r="S115" s="17">
        <f t="shared" si="10"/>
        <v>0</v>
      </c>
      <c r="T115" s="16">
        <v>1</v>
      </c>
      <c r="U115" s="17">
        <f t="shared" si="11"/>
        <v>0</v>
      </c>
    </row>
    <row r="116" spans="1:21" ht="12.75" customHeight="1">
      <c r="A116" s="1" t="s">
        <v>44</v>
      </c>
      <c r="B116" s="1">
        <v>6</v>
      </c>
      <c r="C116" s="1">
        <v>0</v>
      </c>
      <c r="D116" s="3">
        <v>0</v>
      </c>
      <c r="E116" s="1" t="s">
        <v>40</v>
      </c>
      <c r="F116" s="8" t="s">
        <v>162</v>
      </c>
      <c r="G116" s="51" t="s">
        <v>163</v>
      </c>
      <c r="H116" s="52"/>
      <c r="I116" s="14">
        <v>50</v>
      </c>
      <c r="J116" s="1" t="s">
        <v>43</v>
      </c>
      <c r="K116" s="15">
        <v>0</v>
      </c>
      <c r="M116" s="15">
        <f t="shared" si="9"/>
        <v>0</v>
      </c>
      <c r="R116" s="16">
        <v>0</v>
      </c>
      <c r="S116" s="17">
        <f t="shared" si="10"/>
        <v>0</v>
      </c>
      <c r="T116" s="16">
        <v>1</v>
      </c>
      <c r="U116" s="17">
        <f t="shared" si="11"/>
        <v>0</v>
      </c>
    </row>
    <row r="117" spans="1:21" ht="12.75" customHeight="1">
      <c r="A117" s="1" t="s">
        <v>44</v>
      </c>
      <c r="B117" s="1">
        <v>7</v>
      </c>
      <c r="C117" s="1">
        <v>0</v>
      </c>
      <c r="D117" s="3">
        <v>0</v>
      </c>
      <c r="E117" s="1" t="s">
        <v>40</v>
      </c>
      <c r="F117" s="8" t="s">
        <v>164</v>
      </c>
      <c r="G117" s="51" t="s">
        <v>165</v>
      </c>
      <c r="H117" s="52"/>
      <c r="I117" s="14">
        <v>200</v>
      </c>
      <c r="J117" s="1" t="s">
        <v>43</v>
      </c>
      <c r="K117" s="15">
        <v>0</v>
      </c>
      <c r="M117" s="15">
        <f t="shared" si="9"/>
        <v>0</v>
      </c>
      <c r="R117" s="16">
        <v>0</v>
      </c>
      <c r="S117" s="17">
        <f t="shared" si="10"/>
        <v>0</v>
      </c>
      <c r="T117" s="16">
        <v>1</v>
      </c>
      <c r="U117" s="17">
        <f t="shared" si="11"/>
        <v>0</v>
      </c>
    </row>
    <row r="118" spans="1:21" ht="12.75" customHeight="1">
      <c r="A118" s="1" t="s">
        <v>44</v>
      </c>
      <c r="B118" s="1">
        <v>8</v>
      </c>
      <c r="C118" s="1">
        <v>0</v>
      </c>
      <c r="D118" s="3">
        <v>0</v>
      </c>
      <c r="E118" s="1" t="s">
        <v>40</v>
      </c>
      <c r="F118" s="8" t="s">
        <v>166</v>
      </c>
      <c r="G118" s="51" t="s">
        <v>167</v>
      </c>
      <c r="H118" s="52"/>
      <c r="I118" s="14">
        <v>20</v>
      </c>
      <c r="J118" s="1" t="s">
        <v>43</v>
      </c>
      <c r="K118" s="15">
        <v>0</v>
      </c>
      <c r="M118" s="15">
        <f t="shared" si="9"/>
        <v>0</v>
      </c>
      <c r="R118" s="16">
        <v>0</v>
      </c>
      <c r="S118" s="17">
        <f t="shared" si="10"/>
        <v>0</v>
      </c>
      <c r="T118" s="16">
        <v>1</v>
      </c>
      <c r="U118" s="17">
        <f t="shared" si="11"/>
        <v>0</v>
      </c>
    </row>
    <row r="119" spans="1:21" ht="12.75" customHeight="1">
      <c r="A119" s="1" t="s">
        <v>44</v>
      </c>
      <c r="B119" s="1">
        <v>9</v>
      </c>
      <c r="C119" s="1">
        <v>0</v>
      </c>
      <c r="D119" s="3">
        <v>0</v>
      </c>
      <c r="E119" s="1" t="s">
        <v>40</v>
      </c>
      <c r="F119" s="8" t="s">
        <v>168</v>
      </c>
      <c r="G119" s="51" t="s">
        <v>169</v>
      </c>
      <c r="H119" s="52"/>
      <c r="I119" s="14">
        <v>200</v>
      </c>
      <c r="J119" s="1" t="s">
        <v>43</v>
      </c>
      <c r="K119" s="15">
        <v>0</v>
      </c>
      <c r="M119" s="15">
        <f t="shared" si="9"/>
        <v>0</v>
      </c>
      <c r="R119" s="16"/>
      <c r="S119" s="17"/>
      <c r="T119" s="16"/>
      <c r="U119" s="17"/>
    </row>
    <row r="120" spans="1:21" ht="12.75" customHeight="1">
      <c r="A120" s="1" t="s">
        <v>44</v>
      </c>
      <c r="B120" s="1">
        <v>10</v>
      </c>
      <c r="C120" s="1">
        <v>0</v>
      </c>
      <c r="D120" s="3">
        <v>0</v>
      </c>
      <c r="E120" s="1" t="s">
        <v>40</v>
      </c>
      <c r="F120" s="8" t="s">
        <v>170</v>
      </c>
      <c r="G120" s="51" t="s">
        <v>171</v>
      </c>
      <c r="H120" s="52"/>
      <c r="I120" s="14">
        <v>200</v>
      </c>
      <c r="J120" s="1" t="s">
        <v>43</v>
      </c>
      <c r="K120" s="15">
        <v>0</v>
      </c>
      <c r="M120" s="15">
        <f t="shared" si="9"/>
        <v>0</v>
      </c>
      <c r="R120" s="16"/>
      <c r="S120" s="17"/>
      <c r="T120" s="16"/>
      <c r="U120" s="17"/>
    </row>
    <row r="121" spans="1:21" ht="12.75" customHeight="1">
      <c r="A121" s="1" t="s">
        <v>44</v>
      </c>
      <c r="B121" s="1">
        <v>11</v>
      </c>
      <c r="C121" s="1">
        <v>0</v>
      </c>
      <c r="D121" s="3">
        <v>0</v>
      </c>
      <c r="E121" s="1" t="s">
        <v>40</v>
      </c>
      <c r="F121" s="8" t="s">
        <v>172</v>
      </c>
      <c r="G121" s="51" t="s">
        <v>173</v>
      </c>
      <c r="H121" s="52"/>
      <c r="I121" s="14">
        <v>250</v>
      </c>
      <c r="J121" s="1" t="s">
        <v>43</v>
      </c>
      <c r="K121" s="15">
        <v>0</v>
      </c>
      <c r="M121" s="15">
        <f t="shared" si="9"/>
        <v>0</v>
      </c>
      <c r="R121" s="16">
        <v>0</v>
      </c>
      <c r="S121" s="17">
        <f aca="true" t="shared" si="12" ref="S121:S127">ROUND(M121*R121,2)</f>
        <v>0</v>
      </c>
      <c r="T121" s="16">
        <v>1</v>
      </c>
      <c r="U121" s="17">
        <f aca="true" t="shared" si="13" ref="U121:U127">ROUND(M121*T121,2)</f>
        <v>0</v>
      </c>
    </row>
    <row r="122" spans="1:21" ht="12.75" customHeight="1">
      <c r="A122" s="1" t="s">
        <v>44</v>
      </c>
      <c r="B122" s="1">
        <v>12</v>
      </c>
      <c r="C122" s="1">
        <v>0</v>
      </c>
      <c r="D122" s="3">
        <v>0</v>
      </c>
      <c r="E122" s="1" t="s">
        <v>40</v>
      </c>
      <c r="F122" s="8" t="s">
        <v>174</v>
      </c>
      <c r="G122" s="51" t="s">
        <v>175</v>
      </c>
      <c r="H122" s="52"/>
      <c r="I122" s="14">
        <v>4</v>
      </c>
      <c r="J122" s="1" t="s">
        <v>176</v>
      </c>
      <c r="K122" s="15">
        <v>0</v>
      </c>
      <c r="M122" s="15">
        <f t="shared" si="9"/>
        <v>0</v>
      </c>
      <c r="R122" s="16">
        <v>0</v>
      </c>
      <c r="S122" s="17">
        <f t="shared" si="12"/>
        <v>0</v>
      </c>
      <c r="T122" s="16">
        <v>1</v>
      </c>
      <c r="U122" s="17">
        <f t="shared" si="13"/>
        <v>0</v>
      </c>
    </row>
    <row r="123" spans="1:21" ht="12.75" customHeight="1">
      <c r="A123" s="1" t="s">
        <v>44</v>
      </c>
      <c r="B123" s="1">
        <v>13</v>
      </c>
      <c r="C123" s="1">
        <v>0</v>
      </c>
      <c r="D123" s="3">
        <v>0</v>
      </c>
      <c r="E123" s="1" t="s">
        <v>40</v>
      </c>
      <c r="F123" s="8" t="s">
        <v>177</v>
      </c>
      <c r="G123" s="51" t="s">
        <v>178</v>
      </c>
      <c r="H123" s="52"/>
      <c r="I123" s="14">
        <v>1</v>
      </c>
      <c r="J123" s="1" t="s">
        <v>176</v>
      </c>
      <c r="K123" s="15">
        <v>0</v>
      </c>
      <c r="M123" s="15">
        <f t="shared" si="9"/>
        <v>0</v>
      </c>
      <c r="R123" s="16">
        <v>0</v>
      </c>
      <c r="S123" s="17">
        <f t="shared" si="12"/>
        <v>0</v>
      </c>
      <c r="T123" s="16">
        <v>1</v>
      </c>
      <c r="U123" s="17">
        <f t="shared" si="13"/>
        <v>0</v>
      </c>
    </row>
    <row r="124" spans="1:21" ht="12.75" customHeight="1">
      <c r="A124" s="1" t="s">
        <v>44</v>
      </c>
      <c r="B124" s="1">
        <v>14</v>
      </c>
      <c r="C124" s="1">
        <v>0</v>
      </c>
      <c r="D124" s="3">
        <v>0</v>
      </c>
      <c r="E124" s="1" t="s">
        <v>40</v>
      </c>
      <c r="F124" s="8" t="s">
        <v>179</v>
      </c>
      <c r="G124" s="51" t="s">
        <v>180</v>
      </c>
      <c r="H124" s="52"/>
      <c r="I124" s="14">
        <v>5</v>
      </c>
      <c r="J124" s="1" t="s">
        <v>176</v>
      </c>
      <c r="K124" s="15">
        <v>0</v>
      </c>
      <c r="M124" s="15">
        <f t="shared" si="9"/>
        <v>0</v>
      </c>
      <c r="R124" s="16">
        <v>0</v>
      </c>
      <c r="S124" s="17">
        <f t="shared" si="12"/>
        <v>0</v>
      </c>
      <c r="T124" s="16">
        <v>1</v>
      </c>
      <c r="U124" s="17">
        <f t="shared" si="13"/>
        <v>0</v>
      </c>
    </row>
    <row r="125" spans="1:21" ht="12.75" customHeight="1">
      <c r="A125" s="1" t="s">
        <v>44</v>
      </c>
      <c r="B125" s="1">
        <v>15</v>
      </c>
      <c r="C125" s="1">
        <v>0</v>
      </c>
      <c r="D125" s="3">
        <v>0</v>
      </c>
      <c r="E125" s="1" t="s">
        <v>40</v>
      </c>
      <c r="F125" s="8" t="s">
        <v>181</v>
      </c>
      <c r="G125" s="51" t="s">
        <v>182</v>
      </c>
      <c r="H125" s="52"/>
      <c r="I125" s="14">
        <v>2</v>
      </c>
      <c r="J125" s="1" t="s">
        <v>176</v>
      </c>
      <c r="K125" s="15">
        <v>0</v>
      </c>
      <c r="M125" s="15">
        <f t="shared" si="9"/>
        <v>0</v>
      </c>
      <c r="R125" s="16">
        <v>0</v>
      </c>
      <c r="S125" s="17">
        <f t="shared" si="12"/>
        <v>0</v>
      </c>
      <c r="T125" s="16">
        <v>1</v>
      </c>
      <c r="U125" s="17">
        <f t="shared" si="13"/>
        <v>0</v>
      </c>
    </row>
    <row r="126" spans="1:21" ht="12.75" customHeight="1">
      <c r="A126" s="1" t="s">
        <v>44</v>
      </c>
      <c r="B126" s="1">
        <v>16</v>
      </c>
      <c r="C126" s="1">
        <v>0</v>
      </c>
      <c r="D126" s="3">
        <v>0</v>
      </c>
      <c r="E126" s="1" t="s">
        <v>40</v>
      </c>
      <c r="F126" s="8" t="s">
        <v>183</v>
      </c>
      <c r="G126" s="51" t="s">
        <v>184</v>
      </c>
      <c r="H126" s="52"/>
      <c r="I126" s="14">
        <v>10</v>
      </c>
      <c r="J126" s="1" t="s">
        <v>176</v>
      </c>
      <c r="K126" s="15">
        <v>0</v>
      </c>
      <c r="M126" s="15">
        <f t="shared" si="9"/>
        <v>0</v>
      </c>
      <c r="R126" s="16">
        <v>0</v>
      </c>
      <c r="S126" s="17">
        <f t="shared" si="12"/>
        <v>0</v>
      </c>
      <c r="T126" s="16">
        <v>1</v>
      </c>
      <c r="U126" s="17">
        <f t="shared" si="13"/>
        <v>0</v>
      </c>
    </row>
    <row r="127" spans="1:21" ht="12.75" customHeight="1">
      <c r="A127" s="1" t="s">
        <v>44</v>
      </c>
      <c r="B127" s="1">
        <v>17</v>
      </c>
      <c r="C127" s="1">
        <v>0</v>
      </c>
      <c r="D127" s="3">
        <v>0</v>
      </c>
      <c r="E127" s="1" t="s">
        <v>40</v>
      </c>
      <c r="F127" s="8" t="s">
        <v>185</v>
      </c>
      <c r="G127" s="51" t="s">
        <v>186</v>
      </c>
      <c r="H127" s="52"/>
      <c r="I127" s="14">
        <v>10</v>
      </c>
      <c r="J127" s="1" t="s">
        <v>176</v>
      </c>
      <c r="K127" s="15">
        <v>0</v>
      </c>
      <c r="M127" s="15">
        <f t="shared" si="9"/>
        <v>0</v>
      </c>
      <c r="R127" s="16">
        <v>0</v>
      </c>
      <c r="S127" s="17">
        <f t="shared" si="12"/>
        <v>0</v>
      </c>
      <c r="T127" s="16">
        <v>1</v>
      </c>
      <c r="U127" s="17">
        <f t="shared" si="13"/>
        <v>0</v>
      </c>
    </row>
    <row r="128" spans="1:21" ht="12.75" customHeight="1">
      <c r="A128" s="1" t="s">
        <v>44</v>
      </c>
      <c r="B128" s="1">
        <v>18</v>
      </c>
      <c r="C128" s="1">
        <v>0</v>
      </c>
      <c r="D128" s="3">
        <v>0</v>
      </c>
      <c r="E128" s="1" t="s">
        <v>40</v>
      </c>
      <c r="F128" s="8" t="s">
        <v>187</v>
      </c>
      <c r="G128" s="51" t="s">
        <v>188</v>
      </c>
      <c r="H128" s="52"/>
      <c r="I128" s="14">
        <v>0.1</v>
      </c>
      <c r="J128" s="1" t="s">
        <v>47</v>
      </c>
      <c r="K128" s="15">
        <v>0</v>
      </c>
      <c r="M128" s="15">
        <f t="shared" si="9"/>
        <v>0</v>
      </c>
      <c r="R128" s="16"/>
      <c r="S128" s="17"/>
      <c r="T128" s="16"/>
      <c r="U128" s="17"/>
    </row>
    <row r="129" spans="1:21" ht="12.75" customHeight="1">
      <c r="A129" s="1" t="s">
        <v>44</v>
      </c>
      <c r="B129" s="1">
        <v>19</v>
      </c>
      <c r="C129" s="1">
        <v>0</v>
      </c>
      <c r="D129" s="3">
        <v>0</v>
      </c>
      <c r="E129" s="1" t="s">
        <v>40</v>
      </c>
      <c r="F129" s="8" t="s">
        <v>189</v>
      </c>
      <c r="G129" s="51" t="s">
        <v>190</v>
      </c>
      <c r="H129" s="52"/>
      <c r="I129" s="14">
        <v>2</v>
      </c>
      <c r="J129" s="1" t="s">
        <v>176</v>
      </c>
      <c r="K129" s="15">
        <v>0</v>
      </c>
      <c r="M129" s="15">
        <f t="shared" si="9"/>
        <v>0</v>
      </c>
      <c r="R129" s="16"/>
      <c r="S129" s="17"/>
      <c r="T129" s="16"/>
      <c r="U129" s="17"/>
    </row>
    <row r="130" spans="1:21" ht="12.75" customHeight="1">
      <c r="A130" s="1" t="s">
        <v>44</v>
      </c>
      <c r="B130" s="1">
        <v>20</v>
      </c>
      <c r="C130" s="1">
        <v>0</v>
      </c>
      <c r="D130" s="3">
        <v>0</v>
      </c>
      <c r="E130" s="1" t="s">
        <v>40</v>
      </c>
      <c r="F130" s="8" t="s">
        <v>191</v>
      </c>
      <c r="G130" s="51" t="s">
        <v>192</v>
      </c>
      <c r="H130" s="52"/>
      <c r="I130" s="14">
        <v>4</v>
      </c>
      <c r="J130" s="1" t="s">
        <v>176</v>
      </c>
      <c r="K130" s="15">
        <v>0</v>
      </c>
      <c r="M130" s="15">
        <f t="shared" si="9"/>
        <v>0</v>
      </c>
      <c r="R130" s="16">
        <v>0</v>
      </c>
      <c r="S130" s="17">
        <f aca="true" t="shared" si="14" ref="S130:S145">ROUND(M130*R130,2)</f>
        <v>0</v>
      </c>
      <c r="T130" s="16">
        <v>1</v>
      </c>
      <c r="U130" s="17">
        <f aca="true" t="shared" si="15" ref="U130:U145">ROUND(M130*T130,2)</f>
        <v>0</v>
      </c>
    </row>
    <row r="131" spans="1:21" ht="12.75" customHeight="1">
      <c r="A131" s="1" t="s">
        <v>44</v>
      </c>
      <c r="B131" s="1">
        <v>21</v>
      </c>
      <c r="C131" s="1">
        <v>0</v>
      </c>
      <c r="D131" s="3">
        <v>0</v>
      </c>
      <c r="E131" s="1" t="s">
        <v>40</v>
      </c>
      <c r="F131" s="8" t="s">
        <v>193</v>
      </c>
      <c r="G131" s="51" t="s">
        <v>194</v>
      </c>
      <c r="H131" s="52"/>
      <c r="I131" s="14">
        <v>10</v>
      </c>
      <c r="J131" s="1" t="s">
        <v>176</v>
      </c>
      <c r="K131" s="15">
        <v>0</v>
      </c>
      <c r="M131" s="15">
        <f t="shared" si="9"/>
        <v>0</v>
      </c>
      <c r="R131" s="16">
        <v>0</v>
      </c>
      <c r="S131" s="17">
        <f t="shared" si="14"/>
        <v>0</v>
      </c>
      <c r="T131" s="16">
        <v>1</v>
      </c>
      <c r="U131" s="17">
        <f t="shared" si="15"/>
        <v>0</v>
      </c>
    </row>
    <row r="132" spans="1:21" ht="12.75" customHeight="1">
      <c r="A132" s="1" t="s">
        <v>44</v>
      </c>
      <c r="B132" s="1">
        <v>22</v>
      </c>
      <c r="C132" s="1">
        <v>0</v>
      </c>
      <c r="D132" s="3">
        <v>0</v>
      </c>
      <c r="E132" s="1" t="s">
        <v>40</v>
      </c>
      <c r="F132" s="8" t="s">
        <v>195</v>
      </c>
      <c r="G132" s="51" t="s">
        <v>196</v>
      </c>
      <c r="H132" s="52"/>
      <c r="I132" s="14">
        <v>8</v>
      </c>
      <c r="J132" s="1" t="s">
        <v>176</v>
      </c>
      <c r="K132" s="15">
        <v>0</v>
      </c>
      <c r="M132" s="15">
        <f t="shared" si="9"/>
        <v>0</v>
      </c>
      <c r="R132" s="16">
        <v>0</v>
      </c>
      <c r="S132" s="17">
        <f t="shared" si="14"/>
        <v>0</v>
      </c>
      <c r="T132" s="16">
        <v>1</v>
      </c>
      <c r="U132" s="17">
        <f t="shared" si="15"/>
        <v>0</v>
      </c>
    </row>
    <row r="133" spans="1:21" ht="12.75" customHeight="1">
      <c r="A133" s="1" t="s">
        <v>44</v>
      </c>
      <c r="B133" s="1">
        <v>23</v>
      </c>
      <c r="C133" s="1">
        <v>0</v>
      </c>
      <c r="D133" s="3">
        <v>0</v>
      </c>
      <c r="E133" s="1" t="s">
        <v>40</v>
      </c>
      <c r="F133" s="8" t="s">
        <v>197</v>
      </c>
      <c r="G133" s="51" t="s">
        <v>198</v>
      </c>
      <c r="H133" s="52"/>
      <c r="I133" s="14">
        <v>2</v>
      </c>
      <c r="J133" s="1" t="s">
        <v>176</v>
      </c>
      <c r="K133" s="15">
        <v>0</v>
      </c>
      <c r="M133" s="15">
        <f t="shared" si="9"/>
        <v>0</v>
      </c>
      <c r="R133" s="16">
        <v>0</v>
      </c>
      <c r="S133" s="17">
        <f t="shared" si="14"/>
        <v>0</v>
      </c>
      <c r="T133" s="16">
        <v>1</v>
      </c>
      <c r="U133" s="17">
        <f t="shared" si="15"/>
        <v>0</v>
      </c>
    </row>
    <row r="134" spans="1:21" ht="12.75" customHeight="1">
      <c r="A134" s="1" t="s">
        <v>44</v>
      </c>
      <c r="B134" s="1">
        <v>24</v>
      </c>
      <c r="C134" s="1">
        <v>0</v>
      </c>
      <c r="D134" s="3">
        <v>0</v>
      </c>
      <c r="E134" s="1" t="s">
        <v>40</v>
      </c>
      <c r="F134" s="8" t="s">
        <v>199</v>
      </c>
      <c r="G134" s="51" t="s">
        <v>200</v>
      </c>
      <c r="H134" s="52"/>
      <c r="I134" s="14">
        <v>1</v>
      </c>
      <c r="J134" s="1" t="s">
        <v>176</v>
      </c>
      <c r="K134" s="15">
        <v>0</v>
      </c>
      <c r="M134" s="15">
        <f t="shared" si="9"/>
        <v>0</v>
      </c>
      <c r="R134" s="16">
        <v>0</v>
      </c>
      <c r="S134" s="17">
        <f t="shared" si="14"/>
        <v>0</v>
      </c>
      <c r="T134" s="16">
        <v>1</v>
      </c>
      <c r="U134" s="17">
        <f t="shared" si="15"/>
        <v>0</v>
      </c>
    </row>
    <row r="135" spans="1:21" ht="12.75" customHeight="1">
      <c r="A135" s="1" t="s">
        <v>44</v>
      </c>
      <c r="B135" s="1">
        <v>25</v>
      </c>
      <c r="C135" s="1">
        <v>0</v>
      </c>
      <c r="D135" s="3">
        <v>0</v>
      </c>
      <c r="E135" s="1" t="s">
        <v>40</v>
      </c>
      <c r="F135" s="8" t="s">
        <v>201</v>
      </c>
      <c r="G135" s="51" t="s">
        <v>202</v>
      </c>
      <c r="H135" s="52"/>
      <c r="I135" s="14">
        <v>11</v>
      </c>
      <c r="J135" s="1" t="s">
        <v>176</v>
      </c>
      <c r="K135" s="15">
        <v>0</v>
      </c>
      <c r="M135" s="15">
        <f t="shared" si="9"/>
        <v>0</v>
      </c>
      <c r="R135" s="16">
        <v>0</v>
      </c>
      <c r="S135" s="17">
        <f t="shared" si="14"/>
        <v>0</v>
      </c>
      <c r="T135" s="16">
        <v>1</v>
      </c>
      <c r="U135" s="17">
        <f t="shared" si="15"/>
        <v>0</v>
      </c>
    </row>
    <row r="136" spans="1:21" ht="12.75" customHeight="1">
      <c r="A136" s="1" t="s">
        <v>44</v>
      </c>
      <c r="B136" s="1">
        <v>26</v>
      </c>
      <c r="C136" s="1">
        <v>0</v>
      </c>
      <c r="D136" s="3">
        <v>0</v>
      </c>
      <c r="E136" s="1" t="s">
        <v>40</v>
      </c>
      <c r="F136" s="8" t="s">
        <v>203</v>
      </c>
      <c r="G136" s="51" t="s">
        <v>204</v>
      </c>
      <c r="H136" s="52"/>
      <c r="I136" s="14">
        <v>1</v>
      </c>
      <c r="J136" s="1" t="s">
        <v>176</v>
      </c>
      <c r="K136" s="15">
        <v>0</v>
      </c>
      <c r="M136" s="15">
        <f t="shared" si="9"/>
        <v>0</v>
      </c>
      <c r="R136" s="16">
        <v>0</v>
      </c>
      <c r="S136" s="17">
        <f t="shared" si="14"/>
        <v>0</v>
      </c>
      <c r="T136" s="16">
        <v>1</v>
      </c>
      <c r="U136" s="17">
        <f t="shared" si="15"/>
        <v>0</v>
      </c>
    </row>
    <row r="137" spans="1:21" ht="12.75" customHeight="1">
      <c r="A137" s="1" t="s">
        <v>44</v>
      </c>
      <c r="B137" s="1">
        <v>27</v>
      </c>
      <c r="C137" s="1">
        <v>0</v>
      </c>
      <c r="D137" s="3">
        <v>0</v>
      </c>
      <c r="E137" s="1" t="s">
        <v>40</v>
      </c>
      <c r="F137" s="8" t="s">
        <v>205</v>
      </c>
      <c r="G137" s="51" t="s">
        <v>206</v>
      </c>
      <c r="H137" s="52"/>
      <c r="I137" s="14">
        <v>18</v>
      </c>
      <c r="J137" s="1" t="s">
        <v>176</v>
      </c>
      <c r="K137" s="15">
        <v>0</v>
      </c>
      <c r="M137" s="15">
        <f t="shared" si="9"/>
        <v>0</v>
      </c>
      <c r="R137" s="16">
        <v>0</v>
      </c>
      <c r="S137" s="17">
        <f t="shared" si="14"/>
        <v>0</v>
      </c>
      <c r="T137" s="16">
        <v>1</v>
      </c>
      <c r="U137" s="17">
        <f t="shared" si="15"/>
        <v>0</v>
      </c>
    </row>
    <row r="138" spans="1:21" ht="12.75" customHeight="1">
      <c r="A138" s="1" t="s">
        <v>44</v>
      </c>
      <c r="B138" s="1">
        <v>28</v>
      </c>
      <c r="C138" s="1">
        <v>0</v>
      </c>
      <c r="D138" s="3">
        <v>0</v>
      </c>
      <c r="E138" s="1" t="s">
        <v>40</v>
      </c>
      <c r="F138" s="8" t="s">
        <v>207</v>
      </c>
      <c r="G138" s="51" t="s">
        <v>208</v>
      </c>
      <c r="H138" s="52"/>
      <c r="I138" s="14">
        <v>11</v>
      </c>
      <c r="J138" s="1" t="s">
        <v>176</v>
      </c>
      <c r="K138" s="15">
        <v>0</v>
      </c>
      <c r="M138" s="15">
        <f t="shared" si="9"/>
        <v>0</v>
      </c>
      <c r="R138" s="16">
        <v>0</v>
      </c>
      <c r="S138" s="17">
        <f t="shared" si="14"/>
        <v>0</v>
      </c>
      <c r="T138" s="16">
        <v>1</v>
      </c>
      <c r="U138" s="17">
        <f t="shared" si="15"/>
        <v>0</v>
      </c>
    </row>
    <row r="139" spans="1:21" ht="12.75" customHeight="1">
      <c r="A139" s="1" t="s">
        <v>44</v>
      </c>
      <c r="B139" s="1">
        <v>29</v>
      </c>
      <c r="C139" s="1">
        <v>0</v>
      </c>
      <c r="D139" s="3">
        <v>0</v>
      </c>
      <c r="E139" s="1" t="s">
        <v>40</v>
      </c>
      <c r="F139" s="8" t="s">
        <v>209</v>
      </c>
      <c r="G139" s="51" t="s">
        <v>210</v>
      </c>
      <c r="H139" s="52"/>
      <c r="I139" s="14">
        <v>2</v>
      </c>
      <c r="J139" s="1" t="s">
        <v>176</v>
      </c>
      <c r="K139" s="15">
        <v>0</v>
      </c>
      <c r="M139" s="15">
        <f t="shared" si="9"/>
        <v>0</v>
      </c>
      <c r="R139" s="16">
        <v>0</v>
      </c>
      <c r="S139" s="17">
        <f t="shared" si="14"/>
        <v>0</v>
      </c>
      <c r="T139" s="16">
        <v>1</v>
      </c>
      <c r="U139" s="17">
        <f t="shared" si="15"/>
        <v>0</v>
      </c>
    </row>
    <row r="140" spans="1:21" ht="12.75" customHeight="1">
      <c r="A140" s="1" t="s">
        <v>44</v>
      </c>
      <c r="B140" s="1">
        <v>30</v>
      </c>
      <c r="C140" s="1">
        <v>0</v>
      </c>
      <c r="D140" s="3">
        <v>0</v>
      </c>
      <c r="E140" s="1" t="s">
        <v>40</v>
      </c>
      <c r="F140" s="8" t="s">
        <v>211</v>
      </c>
      <c r="G140" s="51" t="s">
        <v>212</v>
      </c>
      <c r="H140" s="52"/>
      <c r="I140" s="14">
        <v>2</v>
      </c>
      <c r="J140" s="1" t="s">
        <v>176</v>
      </c>
      <c r="K140" s="15">
        <v>0</v>
      </c>
      <c r="M140" s="15">
        <f t="shared" si="9"/>
        <v>0</v>
      </c>
      <c r="R140" s="16">
        <v>0</v>
      </c>
      <c r="S140" s="17">
        <f t="shared" si="14"/>
        <v>0</v>
      </c>
      <c r="T140" s="16">
        <v>1</v>
      </c>
      <c r="U140" s="17">
        <f t="shared" si="15"/>
        <v>0</v>
      </c>
    </row>
    <row r="141" spans="1:21" ht="12.75" customHeight="1">
      <c r="A141" s="1" t="s">
        <v>44</v>
      </c>
      <c r="B141" s="1">
        <v>31</v>
      </c>
      <c r="C141" s="1">
        <v>0</v>
      </c>
      <c r="D141" s="3">
        <v>0</v>
      </c>
      <c r="E141" s="1" t="s">
        <v>40</v>
      </c>
      <c r="F141" s="8" t="s">
        <v>213</v>
      </c>
      <c r="G141" s="51" t="s">
        <v>214</v>
      </c>
      <c r="H141" s="52"/>
      <c r="I141" s="14">
        <v>1</v>
      </c>
      <c r="J141" s="1" t="s">
        <v>176</v>
      </c>
      <c r="K141" s="15">
        <v>0</v>
      </c>
      <c r="M141" s="15">
        <f t="shared" si="9"/>
        <v>0</v>
      </c>
      <c r="R141" s="16">
        <v>0</v>
      </c>
      <c r="S141" s="17">
        <f t="shared" si="14"/>
        <v>0</v>
      </c>
      <c r="T141" s="16">
        <v>1</v>
      </c>
      <c r="U141" s="17">
        <f t="shared" si="15"/>
        <v>0</v>
      </c>
    </row>
    <row r="142" spans="1:21" ht="12.75" customHeight="1">
      <c r="A142" s="1" t="s">
        <v>44</v>
      </c>
      <c r="B142" s="1">
        <v>32</v>
      </c>
      <c r="C142" s="1">
        <v>0</v>
      </c>
      <c r="D142" s="3">
        <v>0</v>
      </c>
      <c r="E142" s="1" t="s">
        <v>40</v>
      </c>
      <c r="F142" s="8" t="s">
        <v>215</v>
      </c>
      <c r="G142" s="51" t="s">
        <v>216</v>
      </c>
      <c r="H142" s="52"/>
      <c r="I142" s="14">
        <v>1</v>
      </c>
      <c r="J142" s="1" t="s">
        <v>176</v>
      </c>
      <c r="K142" s="15">
        <v>0</v>
      </c>
      <c r="M142" s="15">
        <f t="shared" si="9"/>
        <v>0</v>
      </c>
      <c r="R142" s="16">
        <v>0</v>
      </c>
      <c r="S142" s="17">
        <f t="shared" si="14"/>
        <v>0</v>
      </c>
      <c r="T142" s="16">
        <v>1</v>
      </c>
      <c r="U142" s="17">
        <f t="shared" si="15"/>
        <v>0</v>
      </c>
    </row>
    <row r="143" spans="1:21" ht="12.75" customHeight="1">
      <c r="A143" s="1" t="s">
        <v>44</v>
      </c>
      <c r="B143" s="1">
        <v>33</v>
      </c>
      <c r="C143" s="1">
        <v>0</v>
      </c>
      <c r="D143" s="3">
        <v>0</v>
      </c>
      <c r="E143" s="1" t="s">
        <v>40</v>
      </c>
      <c r="F143" s="8" t="s">
        <v>217</v>
      </c>
      <c r="G143" s="51" t="s">
        <v>218</v>
      </c>
      <c r="H143" s="52"/>
      <c r="I143" s="14">
        <v>1</v>
      </c>
      <c r="J143" s="1" t="s">
        <v>176</v>
      </c>
      <c r="K143" s="15">
        <v>0</v>
      </c>
      <c r="M143" s="15">
        <f aca="true" t="shared" si="16" ref="M143:M160">ROUND(I143*K143,0)</f>
        <v>0</v>
      </c>
      <c r="R143" s="16">
        <v>0</v>
      </c>
      <c r="S143" s="17">
        <f t="shared" si="14"/>
        <v>0</v>
      </c>
      <c r="T143" s="16">
        <v>1</v>
      </c>
      <c r="U143" s="17">
        <f t="shared" si="15"/>
        <v>0</v>
      </c>
    </row>
    <row r="144" spans="1:21" ht="12.75" customHeight="1">
      <c r="A144" s="1" t="s">
        <v>44</v>
      </c>
      <c r="B144" s="1">
        <v>34</v>
      </c>
      <c r="C144" s="1">
        <v>0</v>
      </c>
      <c r="D144" s="3">
        <v>0</v>
      </c>
      <c r="E144" s="1" t="s">
        <v>40</v>
      </c>
      <c r="F144" s="8" t="s">
        <v>219</v>
      </c>
      <c r="G144" s="51" t="s">
        <v>220</v>
      </c>
      <c r="H144" s="52"/>
      <c r="I144" s="14">
        <v>20</v>
      </c>
      <c r="J144" s="1" t="s">
        <v>176</v>
      </c>
      <c r="K144" s="15">
        <v>0</v>
      </c>
      <c r="M144" s="15">
        <f t="shared" si="16"/>
        <v>0</v>
      </c>
      <c r="R144" s="16">
        <v>0</v>
      </c>
      <c r="S144" s="17">
        <f t="shared" si="14"/>
        <v>0</v>
      </c>
      <c r="T144" s="16">
        <v>1</v>
      </c>
      <c r="U144" s="17">
        <f t="shared" si="15"/>
        <v>0</v>
      </c>
    </row>
    <row r="145" spans="1:21" ht="12.75" customHeight="1">
      <c r="A145" s="1" t="s">
        <v>44</v>
      </c>
      <c r="B145" s="1">
        <v>35</v>
      </c>
      <c r="C145" s="1">
        <v>0</v>
      </c>
      <c r="D145" s="3">
        <v>0</v>
      </c>
      <c r="E145" s="1" t="s">
        <v>40</v>
      </c>
      <c r="F145" s="8" t="s">
        <v>221</v>
      </c>
      <c r="G145" s="51" t="s">
        <v>222</v>
      </c>
      <c r="H145" s="52"/>
      <c r="I145" s="14">
        <v>1</v>
      </c>
      <c r="J145" s="1" t="s">
        <v>176</v>
      </c>
      <c r="K145" s="15">
        <v>0</v>
      </c>
      <c r="M145" s="15">
        <f t="shared" si="16"/>
        <v>0</v>
      </c>
      <c r="R145" s="16">
        <v>0</v>
      </c>
      <c r="S145" s="17">
        <f t="shared" si="14"/>
        <v>0</v>
      </c>
      <c r="T145" s="16">
        <v>1</v>
      </c>
      <c r="U145" s="17">
        <f t="shared" si="15"/>
        <v>0</v>
      </c>
    </row>
    <row r="146" spans="1:21" ht="12.75" customHeight="1">
      <c r="A146" s="1" t="s">
        <v>44</v>
      </c>
      <c r="B146" s="1">
        <v>36</v>
      </c>
      <c r="C146" s="1">
        <v>0</v>
      </c>
      <c r="D146" s="3">
        <v>0</v>
      </c>
      <c r="E146" s="1" t="s">
        <v>40</v>
      </c>
      <c r="F146" s="8" t="s">
        <v>223</v>
      </c>
      <c r="G146" s="51" t="s">
        <v>224</v>
      </c>
      <c r="H146" s="52"/>
      <c r="I146" s="14">
        <v>15</v>
      </c>
      <c r="J146" s="1" t="s">
        <v>176</v>
      </c>
      <c r="K146" s="15">
        <v>0</v>
      </c>
      <c r="M146" s="15">
        <f t="shared" si="16"/>
        <v>0</v>
      </c>
      <c r="R146" s="16"/>
      <c r="S146" s="17"/>
      <c r="T146" s="16"/>
      <c r="U146" s="17"/>
    </row>
    <row r="147" spans="1:21" ht="12.75" customHeight="1">
      <c r="A147" s="1" t="s">
        <v>44</v>
      </c>
      <c r="B147" s="1">
        <v>37</v>
      </c>
      <c r="C147" s="1">
        <v>0</v>
      </c>
      <c r="D147" s="3">
        <v>0</v>
      </c>
      <c r="E147" s="1" t="s">
        <v>40</v>
      </c>
      <c r="F147" s="8" t="s">
        <v>225</v>
      </c>
      <c r="G147" s="51" t="s">
        <v>226</v>
      </c>
      <c r="H147" s="52"/>
      <c r="I147" s="14">
        <v>50</v>
      </c>
      <c r="J147" s="1" t="s">
        <v>43</v>
      </c>
      <c r="K147" s="15">
        <v>0</v>
      </c>
      <c r="M147" s="15">
        <f t="shared" si="16"/>
        <v>0</v>
      </c>
      <c r="R147" s="16"/>
      <c r="S147" s="17"/>
      <c r="T147" s="16"/>
      <c r="U147" s="17"/>
    </row>
    <row r="148" spans="1:21" ht="12.75" customHeight="1">
      <c r="A148" s="1" t="s">
        <v>44</v>
      </c>
      <c r="B148" s="1">
        <v>38</v>
      </c>
      <c r="C148" s="1">
        <v>0</v>
      </c>
      <c r="D148" s="3">
        <v>0</v>
      </c>
      <c r="E148" s="1" t="s">
        <v>40</v>
      </c>
      <c r="F148" s="8" t="s">
        <v>227</v>
      </c>
      <c r="G148" s="51" t="s">
        <v>228</v>
      </c>
      <c r="H148" s="52"/>
      <c r="I148" s="14">
        <v>70</v>
      </c>
      <c r="J148" s="1" t="s">
        <v>43</v>
      </c>
      <c r="K148" s="15">
        <v>0</v>
      </c>
      <c r="M148" s="15">
        <f t="shared" si="16"/>
        <v>0</v>
      </c>
      <c r="R148" s="16"/>
      <c r="S148" s="17"/>
      <c r="T148" s="16"/>
      <c r="U148" s="17"/>
    </row>
    <row r="149" spans="1:21" ht="12.75" customHeight="1">
      <c r="A149" s="1" t="s">
        <v>44</v>
      </c>
      <c r="B149" s="1">
        <v>39</v>
      </c>
      <c r="C149" s="1">
        <v>0</v>
      </c>
      <c r="D149" s="3">
        <v>0</v>
      </c>
      <c r="E149" s="1" t="s">
        <v>40</v>
      </c>
      <c r="F149" s="8" t="s">
        <v>229</v>
      </c>
      <c r="G149" s="51" t="s">
        <v>230</v>
      </c>
      <c r="H149" s="52"/>
      <c r="I149" s="14">
        <v>5</v>
      </c>
      <c r="J149" s="1" t="s">
        <v>176</v>
      </c>
      <c r="K149" s="15">
        <v>0</v>
      </c>
      <c r="M149" s="15">
        <f t="shared" si="16"/>
        <v>0</v>
      </c>
      <c r="R149" s="16"/>
      <c r="S149" s="17"/>
      <c r="T149" s="16"/>
      <c r="U149" s="17"/>
    </row>
    <row r="150" spans="1:21" ht="12.75" customHeight="1">
      <c r="A150" s="1" t="s">
        <v>44</v>
      </c>
      <c r="B150" s="1">
        <v>40</v>
      </c>
      <c r="C150" s="1">
        <v>0</v>
      </c>
      <c r="D150" s="3">
        <v>0</v>
      </c>
      <c r="E150" s="1" t="s">
        <v>40</v>
      </c>
      <c r="F150" s="8" t="s">
        <v>231</v>
      </c>
      <c r="G150" s="51" t="s">
        <v>232</v>
      </c>
      <c r="H150" s="52"/>
      <c r="I150" s="14">
        <v>2</v>
      </c>
      <c r="J150" s="1" t="s">
        <v>233</v>
      </c>
      <c r="K150" s="15">
        <v>0</v>
      </c>
      <c r="M150" s="15">
        <f t="shared" si="16"/>
        <v>0</v>
      </c>
      <c r="R150" s="16"/>
      <c r="S150" s="17"/>
      <c r="T150" s="16"/>
      <c r="U150" s="17"/>
    </row>
    <row r="151" spans="1:21" ht="12.75" customHeight="1">
      <c r="A151" s="1" t="s">
        <v>44</v>
      </c>
      <c r="B151" s="1">
        <v>41</v>
      </c>
      <c r="C151" s="1">
        <v>0</v>
      </c>
      <c r="D151" s="3">
        <v>0</v>
      </c>
      <c r="E151" s="1" t="s">
        <v>40</v>
      </c>
      <c r="F151" s="8" t="s">
        <v>234</v>
      </c>
      <c r="G151" s="51" t="s">
        <v>235</v>
      </c>
      <c r="H151" s="52"/>
      <c r="I151" s="14">
        <v>5</v>
      </c>
      <c r="J151" s="1" t="s">
        <v>233</v>
      </c>
      <c r="K151" s="15">
        <v>0</v>
      </c>
      <c r="M151" s="15">
        <f t="shared" si="16"/>
        <v>0</v>
      </c>
      <c r="R151" s="16"/>
      <c r="S151" s="17"/>
      <c r="T151" s="16"/>
      <c r="U151" s="17"/>
    </row>
    <row r="152" spans="1:21" ht="12.75" customHeight="1">
      <c r="A152" s="1" t="s">
        <v>44</v>
      </c>
      <c r="B152" s="1">
        <v>42</v>
      </c>
      <c r="C152" s="1">
        <v>0</v>
      </c>
      <c r="D152" s="3">
        <v>0</v>
      </c>
      <c r="E152" s="1" t="s">
        <v>40</v>
      </c>
      <c r="F152" s="8" t="s">
        <v>236</v>
      </c>
      <c r="G152" s="51" t="s">
        <v>237</v>
      </c>
      <c r="H152" s="52"/>
      <c r="I152" s="14">
        <v>1</v>
      </c>
      <c r="J152" s="1" t="s">
        <v>176</v>
      </c>
      <c r="K152" s="15">
        <v>0</v>
      </c>
      <c r="M152" s="15">
        <f t="shared" si="16"/>
        <v>0</v>
      </c>
      <c r="R152" s="16">
        <v>0</v>
      </c>
      <c r="S152" s="17">
        <f>ROUND(M152*R152,2)</f>
        <v>0</v>
      </c>
      <c r="T152" s="16">
        <v>1</v>
      </c>
      <c r="U152" s="17">
        <f>ROUND(M152*T152,2)</f>
        <v>0</v>
      </c>
    </row>
    <row r="153" spans="1:21" ht="12.75" customHeight="1">
      <c r="A153" s="1" t="s">
        <v>44</v>
      </c>
      <c r="B153" s="1">
        <v>43</v>
      </c>
      <c r="C153" s="1">
        <v>0</v>
      </c>
      <c r="D153" s="3">
        <v>0</v>
      </c>
      <c r="E153" s="1" t="s">
        <v>40</v>
      </c>
      <c r="F153" s="8" t="s">
        <v>238</v>
      </c>
      <c r="G153" s="51" t="s">
        <v>239</v>
      </c>
      <c r="H153" s="52"/>
      <c r="I153" s="14">
        <v>20</v>
      </c>
      <c r="J153" s="1" t="s">
        <v>176</v>
      </c>
      <c r="K153" s="15">
        <v>0</v>
      </c>
      <c r="M153" s="15">
        <f t="shared" si="16"/>
        <v>0</v>
      </c>
      <c r="R153" s="16">
        <v>0</v>
      </c>
      <c r="S153" s="17">
        <f>ROUND(M153*R153,2)</f>
        <v>0</v>
      </c>
      <c r="T153" s="16">
        <v>1</v>
      </c>
      <c r="U153" s="17">
        <f>ROUND(M153*T153,2)</f>
        <v>0</v>
      </c>
    </row>
    <row r="154" spans="1:21" ht="12.75" customHeight="1">
      <c r="A154" s="1" t="s">
        <v>44</v>
      </c>
      <c r="B154" s="1">
        <v>44</v>
      </c>
      <c r="C154" s="1">
        <v>0</v>
      </c>
      <c r="D154" s="3">
        <v>0</v>
      </c>
      <c r="E154" s="1" t="s">
        <v>40</v>
      </c>
      <c r="F154" s="8" t="s">
        <v>240</v>
      </c>
      <c r="G154" s="51" t="s">
        <v>241</v>
      </c>
      <c r="H154" s="52"/>
      <c r="I154" s="14">
        <v>1</v>
      </c>
      <c r="J154" s="1" t="s">
        <v>176</v>
      </c>
      <c r="K154" s="15">
        <v>0</v>
      </c>
      <c r="M154" s="15">
        <f t="shared" si="16"/>
        <v>0</v>
      </c>
      <c r="R154" s="16"/>
      <c r="S154" s="17"/>
      <c r="T154" s="16"/>
      <c r="U154" s="17"/>
    </row>
    <row r="155" spans="1:21" ht="12.75" customHeight="1">
      <c r="A155" s="1" t="s">
        <v>44</v>
      </c>
      <c r="B155" s="1">
        <v>45</v>
      </c>
      <c r="C155" s="1">
        <v>0</v>
      </c>
      <c r="D155" s="3">
        <v>0</v>
      </c>
      <c r="E155" s="1" t="s">
        <v>40</v>
      </c>
      <c r="F155" s="8" t="s">
        <v>242</v>
      </c>
      <c r="G155" s="51" t="s">
        <v>243</v>
      </c>
      <c r="H155" s="52"/>
      <c r="I155" s="14">
        <v>16</v>
      </c>
      <c r="J155" s="1" t="s">
        <v>233</v>
      </c>
      <c r="K155" s="15">
        <v>0</v>
      </c>
      <c r="M155" s="15">
        <f t="shared" si="16"/>
        <v>0</v>
      </c>
      <c r="R155" s="16"/>
      <c r="S155" s="17"/>
      <c r="T155" s="16"/>
      <c r="U155" s="17"/>
    </row>
    <row r="156" spans="1:21" ht="12.75" customHeight="1">
      <c r="A156" s="1" t="s">
        <v>44</v>
      </c>
      <c r="B156" s="1">
        <v>46</v>
      </c>
      <c r="C156" s="1">
        <v>0</v>
      </c>
      <c r="D156" s="3">
        <v>0</v>
      </c>
      <c r="E156" s="1" t="s">
        <v>40</v>
      </c>
      <c r="F156" s="8" t="s">
        <v>244</v>
      </c>
      <c r="G156" s="51" t="s">
        <v>245</v>
      </c>
      <c r="H156" s="52"/>
      <c r="I156" s="14">
        <v>1</v>
      </c>
      <c r="J156" s="1" t="s">
        <v>176</v>
      </c>
      <c r="K156" s="15">
        <v>0</v>
      </c>
      <c r="M156" s="15">
        <f t="shared" si="16"/>
        <v>0</v>
      </c>
      <c r="R156" s="16"/>
      <c r="S156" s="17"/>
      <c r="T156" s="16"/>
      <c r="U156" s="17"/>
    </row>
    <row r="157" spans="1:21" ht="12.75" customHeight="1">
      <c r="A157" s="1" t="s">
        <v>44</v>
      </c>
      <c r="B157" s="1">
        <v>47</v>
      </c>
      <c r="C157" s="1">
        <v>0</v>
      </c>
      <c r="D157" s="3">
        <v>0</v>
      </c>
      <c r="E157" s="1" t="s">
        <v>40</v>
      </c>
      <c r="F157" s="8" t="s">
        <v>246</v>
      </c>
      <c r="G157" s="51" t="s">
        <v>247</v>
      </c>
      <c r="H157" s="52"/>
      <c r="I157" s="14">
        <v>1</v>
      </c>
      <c r="J157" s="1" t="s">
        <v>176</v>
      </c>
      <c r="K157" s="15">
        <v>0</v>
      </c>
      <c r="M157" s="15">
        <f t="shared" si="16"/>
        <v>0</v>
      </c>
      <c r="R157" s="16"/>
      <c r="S157" s="17"/>
      <c r="T157" s="16"/>
      <c r="U157" s="17"/>
    </row>
    <row r="158" spans="1:21" ht="12.75" customHeight="1">
      <c r="A158" s="1" t="s">
        <v>44</v>
      </c>
      <c r="B158" s="1">
        <v>48</v>
      </c>
      <c r="C158" s="1">
        <v>0</v>
      </c>
      <c r="D158" s="3">
        <v>0</v>
      </c>
      <c r="E158" s="1" t="s">
        <v>40</v>
      </c>
      <c r="F158" s="8" t="s">
        <v>248</v>
      </c>
      <c r="G158" s="51" t="s">
        <v>249</v>
      </c>
      <c r="H158" s="52"/>
      <c r="I158" s="14">
        <v>1</v>
      </c>
      <c r="J158" s="1" t="s">
        <v>176</v>
      </c>
      <c r="K158" s="15">
        <v>0</v>
      </c>
      <c r="M158" s="15">
        <f t="shared" si="16"/>
        <v>0</v>
      </c>
      <c r="R158" s="16"/>
      <c r="S158" s="17"/>
      <c r="T158" s="16"/>
      <c r="U158" s="17"/>
    </row>
    <row r="159" spans="1:21" ht="12.75" customHeight="1">
      <c r="A159" s="1" t="s">
        <v>44</v>
      </c>
      <c r="B159" s="1">
        <v>49</v>
      </c>
      <c r="C159" s="1">
        <v>0</v>
      </c>
      <c r="D159" s="3">
        <v>0</v>
      </c>
      <c r="E159" s="1" t="s">
        <v>40</v>
      </c>
      <c r="F159" s="8" t="s">
        <v>250</v>
      </c>
      <c r="G159" s="51" t="s">
        <v>251</v>
      </c>
      <c r="H159" s="52"/>
      <c r="I159" s="14">
        <v>1</v>
      </c>
      <c r="J159" s="1" t="s">
        <v>176</v>
      </c>
      <c r="K159" s="15">
        <v>0</v>
      </c>
      <c r="M159" s="15">
        <f t="shared" si="16"/>
        <v>0</v>
      </c>
      <c r="R159" s="16"/>
      <c r="S159" s="17"/>
      <c r="T159" s="16"/>
      <c r="U159" s="17"/>
    </row>
    <row r="160" spans="1:21" ht="12.75" customHeight="1">
      <c r="A160" s="1" t="s">
        <v>44</v>
      </c>
      <c r="B160" s="1">
        <v>50</v>
      </c>
      <c r="C160" s="1">
        <v>0</v>
      </c>
      <c r="D160" s="3">
        <v>0</v>
      </c>
      <c r="E160" s="1" t="s">
        <v>40</v>
      </c>
      <c r="F160" s="8" t="s">
        <v>252</v>
      </c>
      <c r="G160" s="51" t="s">
        <v>253</v>
      </c>
      <c r="H160" s="52"/>
      <c r="I160" s="14">
        <v>1</v>
      </c>
      <c r="J160" s="1" t="s">
        <v>176</v>
      </c>
      <c r="K160" s="15">
        <v>0</v>
      </c>
      <c r="M160" s="15">
        <f t="shared" si="16"/>
        <v>0</v>
      </c>
      <c r="R160" s="16"/>
      <c r="S160" s="17"/>
      <c r="T160" s="16"/>
      <c r="U160" s="17"/>
    </row>
    <row r="161" spans="2:17" ht="3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21" s="25" customFormat="1" ht="30" customHeight="1">
      <c r="A162" s="18"/>
      <c r="B162" s="54" t="s">
        <v>39</v>
      </c>
      <c r="C162" s="55"/>
      <c r="D162" s="55"/>
      <c r="E162" s="55"/>
      <c r="F162" s="28" t="s">
        <v>150</v>
      </c>
      <c r="G162" s="29" t="s">
        <v>151</v>
      </c>
      <c r="H162" s="18"/>
      <c r="I162" s="18"/>
      <c r="J162" s="18"/>
      <c r="K162" s="18"/>
      <c r="L162" s="18"/>
      <c r="M162" s="30">
        <f>ROUND(SUBTOTAL(9,M110:M161),0)</f>
        <v>0</v>
      </c>
      <c r="N162" s="18"/>
      <c r="O162" s="31">
        <f>ROUND(SUBTOTAL(9,O110:O161),3)</f>
        <v>0</v>
      </c>
      <c r="P162" s="18"/>
      <c r="Q162" s="31">
        <f>ROUND(SUBTOTAL(9,Q110:Q161),3)</f>
        <v>0</v>
      </c>
      <c r="R162" s="18"/>
      <c r="S162" s="18">
        <f>ROUND(SUBTOTAL(9,S110:S161),2)</f>
        <v>0</v>
      </c>
      <c r="T162" s="18"/>
      <c r="U162" s="18">
        <f>ROUND(SUBTOTAL(9,U110:U161),2)</f>
        <v>0</v>
      </c>
    </row>
    <row r="163" ht="12.75" customHeight="1"/>
    <row r="164" spans="1:21" s="25" customFormat="1" ht="30" customHeight="1">
      <c r="A164" s="18" t="s">
        <v>17</v>
      </c>
      <c r="B164" s="57"/>
      <c r="C164" s="57"/>
      <c r="D164" s="57"/>
      <c r="E164" s="57"/>
      <c r="F164" s="26" t="s">
        <v>254</v>
      </c>
      <c r="G164" s="58" t="s">
        <v>255</v>
      </c>
      <c r="H164" s="57"/>
      <c r="I164" s="57"/>
      <c r="J164" s="57"/>
      <c r="K164" s="57"/>
      <c r="L164" s="57"/>
      <c r="M164" s="57"/>
      <c r="N164" s="27"/>
      <c r="O164" s="27"/>
      <c r="P164" s="27"/>
      <c r="Q164" s="27"/>
      <c r="R164" s="18"/>
      <c r="S164" s="18"/>
      <c r="T164" s="18"/>
      <c r="U164" s="18"/>
    </row>
    <row r="165" ht="3" customHeight="1"/>
    <row r="166" spans="1:21" ht="12.75" customHeight="1">
      <c r="A166" s="1" t="s">
        <v>44</v>
      </c>
      <c r="B166" s="1">
        <v>1</v>
      </c>
      <c r="C166" s="1">
        <v>0</v>
      </c>
      <c r="D166" s="3">
        <v>0</v>
      </c>
      <c r="E166" s="1" t="s">
        <v>40</v>
      </c>
      <c r="F166" s="8" t="s">
        <v>152</v>
      </c>
      <c r="G166" s="51" t="s">
        <v>153</v>
      </c>
      <c r="H166" s="56"/>
      <c r="I166" s="14">
        <v>190</v>
      </c>
      <c r="J166" s="1" t="s">
        <v>43</v>
      </c>
      <c r="K166" s="15">
        <v>0</v>
      </c>
      <c r="M166" s="15">
        <f aca="true" t="shared" si="17" ref="M166:M197">ROUND(I166*K166,0)</f>
        <v>0</v>
      </c>
      <c r="R166" s="16">
        <v>0</v>
      </c>
      <c r="S166" s="17">
        <f aca="true" t="shared" si="18" ref="S166:S189">ROUND(M166*R166,2)</f>
        <v>0</v>
      </c>
      <c r="T166" s="16">
        <v>1</v>
      </c>
      <c r="U166" s="17">
        <f aca="true" t="shared" si="19" ref="U166:U189">ROUND(M166*T166,2)</f>
        <v>0</v>
      </c>
    </row>
    <row r="167" spans="1:21" ht="12.75" customHeight="1">
      <c r="A167" s="1" t="s">
        <v>44</v>
      </c>
      <c r="B167" s="1">
        <v>2</v>
      </c>
      <c r="C167" s="1">
        <v>0</v>
      </c>
      <c r="D167" s="3">
        <v>0</v>
      </c>
      <c r="E167" s="1" t="s">
        <v>40</v>
      </c>
      <c r="F167" s="8" t="s">
        <v>154</v>
      </c>
      <c r="G167" s="51" t="s">
        <v>155</v>
      </c>
      <c r="H167" s="52"/>
      <c r="I167" s="14">
        <v>30</v>
      </c>
      <c r="J167" s="1" t="s">
        <v>43</v>
      </c>
      <c r="K167" s="15">
        <v>0</v>
      </c>
      <c r="M167" s="15">
        <f t="shared" si="17"/>
        <v>0</v>
      </c>
      <c r="R167" s="16">
        <v>0</v>
      </c>
      <c r="S167" s="17">
        <f t="shared" si="18"/>
        <v>0</v>
      </c>
      <c r="T167" s="16">
        <v>1</v>
      </c>
      <c r="U167" s="17">
        <f t="shared" si="19"/>
        <v>0</v>
      </c>
    </row>
    <row r="168" spans="1:21" ht="12.75" customHeight="1">
      <c r="A168" s="1" t="s">
        <v>44</v>
      </c>
      <c r="B168" s="1">
        <v>3</v>
      </c>
      <c r="C168" s="1">
        <v>0</v>
      </c>
      <c r="D168" s="3">
        <v>0</v>
      </c>
      <c r="E168" s="1" t="s">
        <v>40</v>
      </c>
      <c r="F168" s="8" t="s">
        <v>156</v>
      </c>
      <c r="G168" s="51" t="s">
        <v>157</v>
      </c>
      <c r="H168" s="52"/>
      <c r="I168" s="14">
        <v>20</v>
      </c>
      <c r="J168" s="1" t="s">
        <v>43</v>
      </c>
      <c r="K168" s="15">
        <v>0</v>
      </c>
      <c r="M168" s="15">
        <f t="shared" si="17"/>
        <v>0</v>
      </c>
      <c r="R168" s="16">
        <v>0</v>
      </c>
      <c r="S168" s="17">
        <f t="shared" si="18"/>
        <v>0</v>
      </c>
      <c r="T168" s="16">
        <v>1</v>
      </c>
      <c r="U168" s="17">
        <f t="shared" si="19"/>
        <v>0</v>
      </c>
    </row>
    <row r="169" spans="1:21" ht="12.75" customHeight="1">
      <c r="A169" s="1" t="s">
        <v>44</v>
      </c>
      <c r="B169" s="1">
        <v>4</v>
      </c>
      <c r="C169" s="1">
        <v>0</v>
      </c>
      <c r="D169" s="3">
        <v>0</v>
      </c>
      <c r="E169" s="1" t="s">
        <v>40</v>
      </c>
      <c r="F169" s="8" t="s">
        <v>158</v>
      </c>
      <c r="G169" s="51" t="s">
        <v>159</v>
      </c>
      <c r="H169" s="52"/>
      <c r="I169" s="14">
        <v>20</v>
      </c>
      <c r="J169" s="1" t="s">
        <v>43</v>
      </c>
      <c r="K169" s="15">
        <v>0</v>
      </c>
      <c r="M169" s="15">
        <f t="shared" si="17"/>
        <v>0</v>
      </c>
      <c r="R169" s="16">
        <v>0</v>
      </c>
      <c r="S169" s="17">
        <f t="shared" si="18"/>
        <v>0</v>
      </c>
      <c r="T169" s="16">
        <v>1</v>
      </c>
      <c r="U169" s="17">
        <f t="shared" si="19"/>
        <v>0</v>
      </c>
    </row>
    <row r="170" spans="1:21" ht="12.75" customHeight="1">
      <c r="A170" s="1" t="s">
        <v>44</v>
      </c>
      <c r="B170" s="1">
        <v>5</v>
      </c>
      <c r="C170" s="1">
        <v>0</v>
      </c>
      <c r="D170" s="3">
        <v>0</v>
      </c>
      <c r="E170" s="1" t="s">
        <v>40</v>
      </c>
      <c r="F170" s="8" t="s">
        <v>160</v>
      </c>
      <c r="G170" s="51" t="s">
        <v>161</v>
      </c>
      <c r="H170" s="52"/>
      <c r="I170" s="14">
        <v>150</v>
      </c>
      <c r="J170" s="1" t="s">
        <v>43</v>
      </c>
      <c r="K170" s="15">
        <v>0</v>
      </c>
      <c r="M170" s="15">
        <f t="shared" si="17"/>
        <v>0</v>
      </c>
      <c r="R170" s="16">
        <v>0</v>
      </c>
      <c r="S170" s="17">
        <f t="shared" si="18"/>
        <v>0</v>
      </c>
      <c r="T170" s="16">
        <v>1</v>
      </c>
      <c r="U170" s="17">
        <f t="shared" si="19"/>
        <v>0</v>
      </c>
    </row>
    <row r="171" spans="1:21" ht="12.75" customHeight="1">
      <c r="A171" s="1" t="s">
        <v>44</v>
      </c>
      <c r="B171" s="1">
        <v>6</v>
      </c>
      <c r="C171" s="1">
        <v>0</v>
      </c>
      <c r="D171" s="3">
        <v>0</v>
      </c>
      <c r="E171" s="1" t="s">
        <v>40</v>
      </c>
      <c r="F171" s="8" t="s">
        <v>162</v>
      </c>
      <c r="G171" s="51" t="s">
        <v>163</v>
      </c>
      <c r="H171" s="52"/>
      <c r="I171" s="14">
        <v>50</v>
      </c>
      <c r="J171" s="1" t="s">
        <v>43</v>
      </c>
      <c r="K171" s="15">
        <v>0</v>
      </c>
      <c r="M171" s="15">
        <f t="shared" si="17"/>
        <v>0</v>
      </c>
      <c r="R171" s="16">
        <v>0</v>
      </c>
      <c r="S171" s="17">
        <f t="shared" si="18"/>
        <v>0</v>
      </c>
      <c r="T171" s="16">
        <v>1</v>
      </c>
      <c r="U171" s="17">
        <f t="shared" si="19"/>
        <v>0</v>
      </c>
    </row>
    <row r="172" spans="1:21" ht="12.75" customHeight="1">
      <c r="A172" s="1" t="s">
        <v>44</v>
      </c>
      <c r="B172" s="1">
        <v>7</v>
      </c>
      <c r="C172" s="1">
        <v>0</v>
      </c>
      <c r="D172" s="3">
        <v>0</v>
      </c>
      <c r="E172" s="1" t="s">
        <v>40</v>
      </c>
      <c r="F172" s="8" t="s">
        <v>164</v>
      </c>
      <c r="G172" s="51" t="s">
        <v>165</v>
      </c>
      <c r="H172" s="52"/>
      <c r="I172" s="14">
        <v>200</v>
      </c>
      <c r="J172" s="1" t="s">
        <v>43</v>
      </c>
      <c r="K172" s="15">
        <v>0</v>
      </c>
      <c r="M172" s="15">
        <f t="shared" si="17"/>
        <v>0</v>
      </c>
      <c r="R172" s="16">
        <v>0</v>
      </c>
      <c r="S172" s="17">
        <f t="shared" si="18"/>
        <v>0</v>
      </c>
      <c r="T172" s="16">
        <v>1</v>
      </c>
      <c r="U172" s="17">
        <f t="shared" si="19"/>
        <v>0</v>
      </c>
    </row>
    <row r="173" spans="1:21" ht="12.75" customHeight="1">
      <c r="A173" s="1" t="s">
        <v>44</v>
      </c>
      <c r="B173" s="1">
        <v>8</v>
      </c>
      <c r="C173" s="1">
        <v>0</v>
      </c>
      <c r="D173" s="3">
        <v>0</v>
      </c>
      <c r="E173" s="1" t="s">
        <v>40</v>
      </c>
      <c r="F173" s="8" t="s">
        <v>166</v>
      </c>
      <c r="G173" s="51" t="s">
        <v>167</v>
      </c>
      <c r="H173" s="52"/>
      <c r="I173" s="14">
        <v>20</v>
      </c>
      <c r="J173" s="1" t="s">
        <v>43</v>
      </c>
      <c r="K173" s="15">
        <v>0</v>
      </c>
      <c r="M173" s="15">
        <f t="shared" si="17"/>
        <v>0</v>
      </c>
      <c r="R173" s="16">
        <v>0</v>
      </c>
      <c r="S173" s="17">
        <f t="shared" si="18"/>
        <v>0</v>
      </c>
      <c r="T173" s="16">
        <v>1</v>
      </c>
      <c r="U173" s="17">
        <f t="shared" si="19"/>
        <v>0</v>
      </c>
    </row>
    <row r="174" spans="1:21" ht="12.75" customHeight="1">
      <c r="A174" s="1" t="s">
        <v>44</v>
      </c>
      <c r="B174" s="1">
        <v>9</v>
      </c>
      <c r="C174" s="1">
        <v>0</v>
      </c>
      <c r="D174" s="3">
        <v>0</v>
      </c>
      <c r="E174" s="1" t="s">
        <v>40</v>
      </c>
      <c r="F174" s="8" t="s">
        <v>168</v>
      </c>
      <c r="G174" s="51" t="s">
        <v>169</v>
      </c>
      <c r="H174" s="52"/>
      <c r="I174" s="14">
        <v>200</v>
      </c>
      <c r="J174" s="1" t="s">
        <v>43</v>
      </c>
      <c r="K174" s="15">
        <v>0</v>
      </c>
      <c r="M174" s="15">
        <f t="shared" si="17"/>
        <v>0</v>
      </c>
      <c r="R174" s="16">
        <v>0</v>
      </c>
      <c r="S174" s="17">
        <f t="shared" si="18"/>
        <v>0</v>
      </c>
      <c r="T174" s="16">
        <v>1</v>
      </c>
      <c r="U174" s="17">
        <f t="shared" si="19"/>
        <v>0</v>
      </c>
    </row>
    <row r="175" spans="1:21" ht="12.75" customHeight="1">
      <c r="A175" s="1" t="s">
        <v>44</v>
      </c>
      <c r="B175" s="1">
        <v>10</v>
      </c>
      <c r="C175" s="1">
        <v>0</v>
      </c>
      <c r="D175" s="3">
        <v>0</v>
      </c>
      <c r="E175" s="1" t="s">
        <v>40</v>
      </c>
      <c r="F175" s="8" t="s">
        <v>170</v>
      </c>
      <c r="G175" s="51" t="s">
        <v>171</v>
      </c>
      <c r="H175" s="52"/>
      <c r="I175" s="14">
        <v>200</v>
      </c>
      <c r="J175" s="1" t="s">
        <v>43</v>
      </c>
      <c r="K175" s="15">
        <v>0</v>
      </c>
      <c r="M175" s="15">
        <f t="shared" si="17"/>
        <v>0</v>
      </c>
      <c r="R175" s="16">
        <v>0</v>
      </c>
      <c r="S175" s="17">
        <f t="shared" si="18"/>
        <v>0</v>
      </c>
      <c r="T175" s="16">
        <v>1</v>
      </c>
      <c r="U175" s="17">
        <f t="shared" si="19"/>
        <v>0</v>
      </c>
    </row>
    <row r="176" spans="1:21" ht="12.75" customHeight="1">
      <c r="A176" s="1" t="s">
        <v>44</v>
      </c>
      <c r="B176" s="1">
        <v>11</v>
      </c>
      <c r="C176" s="1">
        <v>0</v>
      </c>
      <c r="D176" s="3">
        <v>0</v>
      </c>
      <c r="E176" s="1" t="s">
        <v>40</v>
      </c>
      <c r="F176" s="8" t="s">
        <v>172</v>
      </c>
      <c r="G176" s="51" t="s">
        <v>173</v>
      </c>
      <c r="H176" s="52"/>
      <c r="I176" s="14">
        <v>250</v>
      </c>
      <c r="J176" s="1" t="s">
        <v>43</v>
      </c>
      <c r="K176" s="15">
        <v>0</v>
      </c>
      <c r="M176" s="15">
        <f t="shared" si="17"/>
        <v>0</v>
      </c>
      <c r="R176" s="16">
        <v>0</v>
      </c>
      <c r="S176" s="17">
        <f t="shared" si="18"/>
        <v>0</v>
      </c>
      <c r="T176" s="16">
        <v>1</v>
      </c>
      <c r="U176" s="17">
        <f t="shared" si="19"/>
        <v>0</v>
      </c>
    </row>
    <row r="177" spans="1:21" ht="12.75" customHeight="1">
      <c r="A177" s="1" t="s">
        <v>44</v>
      </c>
      <c r="B177" s="1">
        <v>12</v>
      </c>
      <c r="C177" s="1">
        <v>0</v>
      </c>
      <c r="D177" s="3">
        <v>0</v>
      </c>
      <c r="E177" s="1" t="s">
        <v>40</v>
      </c>
      <c r="F177" s="8" t="s">
        <v>174</v>
      </c>
      <c r="G177" s="51" t="s">
        <v>175</v>
      </c>
      <c r="H177" s="52"/>
      <c r="I177" s="14">
        <v>4</v>
      </c>
      <c r="J177" s="1" t="s">
        <v>176</v>
      </c>
      <c r="K177" s="15">
        <v>0</v>
      </c>
      <c r="M177" s="15">
        <f t="shared" si="17"/>
        <v>0</v>
      </c>
      <c r="R177" s="16">
        <v>0</v>
      </c>
      <c r="S177" s="17">
        <f t="shared" si="18"/>
        <v>0</v>
      </c>
      <c r="T177" s="16">
        <v>1</v>
      </c>
      <c r="U177" s="17">
        <f t="shared" si="19"/>
        <v>0</v>
      </c>
    </row>
    <row r="178" spans="1:21" ht="12.75" customHeight="1">
      <c r="A178" s="1" t="s">
        <v>44</v>
      </c>
      <c r="B178" s="1">
        <v>13</v>
      </c>
      <c r="C178" s="1">
        <v>0</v>
      </c>
      <c r="D178" s="3">
        <v>0</v>
      </c>
      <c r="E178" s="1" t="s">
        <v>40</v>
      </c>
      <c r="F178" s="8" t="s">
        <v>177</v>
      </c>
      <c r="G178" s="51" t="s">
        <v>178</v>
      </c>
      <c r="H178" s="52"/>
      <c r="I178" s="14">
        <v>1</v>
      </c>
      <c r="J178" s="1" t="s">
        <v>176</v>
      </c>
      <c r="K178" s="15">
        <v>0</v>
      </c>
      <c r="M178" s="15">
        <f t="shared" si="17"/>
        <v>0</v>
      </c>
      <c r="R178" s="16">
        <v>0</v>
      </c>
      <c r="S178" s="17">
        <f t="shared" si="18"/>
        <v>0</v>
      </c>
      <c r="T178" s="16">
        <v>1</v>
      </c>
      <c r="U178" s="17">
        <f t="shared" si="19"/>
        <v>0</v>
      </c>
    </row>
    <row r="179" spans="1:21" ht="12.75" customHeight="1">
      <c r="A179" s="1" t="s">
        <v>44</v>
      </c>
      <c r="B179" s="1">
        <v>14</v>
      </c>
      <c r="C179" s="1">
        <v>0</v>
      </c>
      <c r="D179" s="3">
        <v>0</v>
      </c>
      <c r="E179" s="1" t="s">
        <v>40</v>
      </c>
      <c r="F179" s="8" t="s">
        <v>179</v>
      </c>
      <c r="G179" s="51" t="s">
        <v>180</v>
      </c>
      <c r="H179" s="52"/>
      <c r="I179" s="14">
        <v>5</v>
      </c>
      <c r="J179" s="1" t="s">
        <v>176</v>
      </c>
      <c r="K179" s="15">
        <v>0</v>
      </c>
      <c r="M179" s="15">
        <f t="shared" si="17"/>
        <v>0</v>
      </c>
      <c r="R179" s="16">
        <v>0</v>
      </c>
      <c r="S179" s="17">
        <f t="shared" si="18"/>
        <v>0</v>
      </c>
      <c r="T179" s="16">
        <v>1</v>
      </c>
      <c r="U179" s="17">
        <f t="shared" si="19"/>
        <v>0</v>
      </c>
    </row>
    <row r="180" spans="1:21" ht="12.75" customHeight="1">
      <c r="A180" s="1" t="s">
        <v>44</v>
      </c>
      <c r="B180" s="1">
        <v>15</v>
      </c>
      <c r="C180" s="1">
        <v>0</v>
      </c>
      <c r="D180" s="3">
        <v>0</v>
      </c>
      <c r="E180" s="1" t="s">
        <v>40</v>
      </c>
      <c r="F180" s="8" t="s">
        <v>181</v>
      </c>
      <c r="G180" s="51" t="s">
        <v>182</v>
      </c>
      <c r="H180" s="52"/>
      <c r="I180" s="14">
        <v>2</v>
      </c>
      <c r="J180" s="1" t="s">
        <v>176</v>
      </c>
      <c r="K180" s="15">
        <v>0</v>
      </c>
      <c r="M180" s="15">
        <f t="shared" si="17"/>
        <v>0</v>
      </c>
      <c r="R180" s="16">
        <v>0</v>
      </c>
      <c r="S180" s="17">
        <f t="shared" si="18"/>
        <v>0</v>
      </c>
      <c r="T180" s="16">
        <v>1</v>
      </c>
      <c r="U180" s="17">
        <f t="shared" si="19"/>
        <v>0</v>
      </c>
    </row>
    <row r="181" spans="1:21" ht="12.75" customHeight="1">
      <c r="A181" s="1" t="s">
        <v>44</v>
      </c>
      <c r="B181" s="1">
        <v>16</v>
      </c>
      <c r="C181" s="1">
        <v>0</v>
      </c>
      <c r="D181" s="3">
        <v>0</v>
      </c>
      <c r="E181" s="1" t="s">
        <v>40</v>
      </c>
      <c r="F181" s="8" t="s">
        <v>183</v>
      </c>
      <c r="G181" s="51" t="s">
        <v>256</v>
      </c>
      <c r="H181" s="52"/>
      <c r="I181" s="14">
        <v>10</v>
      </c>
      <c r="J181" s="1" t="s">
        <v>176</v>
      </c>
      <c r="K181" s="15">
        <v>0</v>
      </c>
      <c r="M181" s="15">
        <f t="shared" si="17"/>
        <v>0</v>
      </c>
      <c r="R181" s="16">
        <v>0</v>
      </c>
      <c r="S181" s="17">
        <f t="shared" si="18"/>
        <v>0</v>
      </c>
      <c r="T181" s="16">
        <v>1</v>
      </c>
      <c r="U181" s="17">
        <f t="shared" si="19"/>
        <v>0</v>
      </c>
    </row>
    <row r="182" spans="1:21" ht="12.75" customHeight="1">
      <c r="A182" s="1" t="s">
        <v>44</v>
      </c>
      <c r="B182" s="1">
        <v>17</v>
      </c>
      <c r="C182" s="1">
        <v>0</v>
      </c>
      <c r="D182" s="3">
        <v>0</v>
      </c>
      <c r="E182" s="1" t="s">
        <v>40</v>
      </c>
      <c r="F182" s="8" t="s">
        <v>185</v>
      </c>
      <c r="G182" s="51" t="s">
        <v>186</v>
      </c>
      <c r="H182" s="52"/>
      <c r="I182" s="14">
        <v>10</v>
      </c>
      <c r="J182" s="1" t="s">
        <v>176</v>
      </c>
      <c r="K182" s="15">
        <v>0</v>
      </c>
      <c r="M182" s="15">
        <f t="shared" si="17"/>
        <v>0</v>
      </c>
      <c r="R182" s="16">
        <v>0</v>
      </c>
      <c r="S182" s="17">
        <f t="shared" si="18"/>
        <v>0</v>
      </c>
      <c r="T182" s="16">
        <v>1</v>
      </c>
      <c r="U182" s="17">
        <f t="shared" si="19"/>
        <v>0</v>
      </c>
    </row>
    <row r="183" spans="1:21" ht="12.75" customHeight="1">
      <c r="A183" s="1" t="s">
        <v>44</v>
      </c>
      <c r="B183" s="1">
        <v>18</v>
      </c>
      <c r="C183" s="1">
        <v>0</v>
      </c>
      <c r="D183" s="3">
        <v>0</v>
      </c>
      <c r="E183" s="1" t="s">
        <v>40</v>
      </c>
      <c r="F183" s="8" t="s">
        <v>187</v>
      </c>
      <c r="G183" s="51" t="s">
        <v>257</v>
      </c>
      <c r="H183" s="52"/>
      <c r="I183" s="14">
        <v>0.1</v>
      </c>
      <c r="J183" s="1" t="s">
        <v>47</v>
      </c>
      <c r="K183" s="15">
        <v>0</v>
      </c>
      <c r="M183" s="15">
        <f t="shared" si="17"/>
        <v>0</v>
      </c>
      <c r="R183" s="16">
        <v>0</v>
      </c>
      <c r="S183" s="17">
        <f t="shared" si="18"/>
        <v>0</v>
      </c>
      <c r="T183" s="16">
        <v>1</v>
      </c>
      <c r="U183" s="17">
        <f t="shared" si="19"/>
        <v>0</v>
      </c>
    </row>
    <row r="184" spans="1:21" ht="12.75" customHeight="1">
      <c r="A184" s="1" t="s">
        <v>44</v>
      </c>
      <c r="B184" s="1">
        <v>19</v>
      </c>
      <c r="C184" s="1">
        <v>0</v>
      </c>
      <c r="D184" s="3">
        <v>0</v>
      </c>
      <c r="E184" s="1" t="s">
        <v>40</v>
      </c>
      <c r="F184" s="8" t="s">
        <v>189</v>
      </c>
      <c r="G184" s="51" t="s">
        <v>190</v>
      </c>
      <c r="H184" s="52"/>
      <c r="I184" s="14">
        <v>2</v>
      </c>
      <c r="J184" s="1" t="s">
        <v>176</v>
      </c>
      <c r="K184" s="15">
        <v>0</v>
      </c>
      <c r="M184" s="15">
        <f t="shared" si="17"/>
        <v>0</v>
      </c>
      <c r="R184" s="16">
        <v>0</v>
      </c>
      <c r="S184" s="17">
        <f t="shared" si="18"/>
        <v>0</v>
      </c>
      <c r="T184" s="16">
        <v>1</v>
      </c>
      <c r="U184" s="17">
        <f t="shared" si="19"/>
        <v>0</v>
      </c>
    </row>
    <row r="185" spans="1:21" ht="12.75" customHeight="1">
      <c r="A185" s="1" t="s">
        <v>44</v>
      </c>
      <c r="B185" s="1">
        <v>20</v>
      </c>
      <c r="C185" s="1">
        <v>0</v>
      </c>
      <c r="D185" s="3">
        <v>0</v>
      </c>
      <c r="E185" s="1" t="s">
        <v>40</v>
      </c>
      <c r="F185" s="8" t="s">
        <v>191</v>
      </c>
      <c r="G185" s="51" t="s">
        <v>192</v>
      </c>
      <c r="H185" s="52"/>
      <c r="I185" s="14">
        <v>4</v>
      </c>
      <c r="J185" s="1" t="s">
        <v>176</v>
      </c>
      <c r="K185" s="15">
        <v>0</v>
      </c>
      <c r="M185" s="15">
        <f t="shared" si="17"/>
        <v>0</v>
      </c>
      <c r="R185" s="16">
        <v>0</v>
      </c>
      <c r="S185" s="17">
        <f t="shared" si="18"/>
        <v>0</v>
      </c>
      <c r="T185" s="16">
        <v>1</v>
      </c>
      <c r="U185" s="17">
        <f t="shared" si="19"/>
        <v>0</v>
      </c>
    </row>
    <row r="186" spans="1:21" ht="12.75" customHeight="1">
      <c r="A186" s="1" t="s">
        <v>44</v>
      </c>
      <c r="B186" s="1">
        <v>21</v>
      </c>
      <c r="C186" s="1">
        <v>0</v>
      </c>
      <c r="D186" s="3">
        <v>0</v>
      </c>
      <c r="E186" s="1" t="s">
        <v>40</v>
      </c>
      <c r="F186" s="8" t="s">
        <v>193</v>
      </c>
      <c r="G186" s="51" t="s">
        <v>194</v>
      </c>
      <c r="H186" s="52"/>
      <c r="I186" s="14">
        <v>10</v>
      </c>
      <c r="J186" s="1" t="s">
        <v>176</v>
      </c>
      <c r="K186" s="15">
        <v>0</v>
      </c>
      <c r="M186" s="15">
        <f t="shared" si="17"/>
        <v>0</v>
      </c>
      <c r="R186" s="16">
        <v>0</v>
      </c>
      <c r="S186" s="17">
        <f t="shared" si="18"/>
        <v>0</v>
      </c>
      <c r="T186" s="16">
        <v>1</v>
      </c>
      <c r="U186" s="17">
        <f t="shared" si="19"/>
        <v>0</v>
      </c>
    </row>
    <row r="187" spans="1:21" ht="12.75" customHeight="1">
      <c r="A187" s="1" t="s">
        <v>44</v>
      </c>
      <c r="B187" s="1">
        <v>22</v>
      </c>
      <c r="C187" s="1">
        <v>0</v>
      </c>
      <c r="D187" s="3">
        <v>0</v>
      </c>
      <c r="E187" s="1" t="s">
        <v>40</v>
      </c>
      <c r="F187" s="8" t="s">
        <v>195</v>
      </c>
      <c r="G187" s="51" t="s">
        <v>196</v>
      </c>
      <c r="H187" s="52"/>
      <c r="I187" s="14">
        <v>8</v>
      </c>
      <c r="J187" s="1" t="s">
        <v>176</v>
      </c>
      <c r="K187" s="15">
        <v>0</v>
      </c>
      <c r="M187" s="15">
        <f t="shared" si="17"/>
        <v>0</v>
      </c>
      <c r="R187" s="16">
        <v>0</v>
      </c>
      <c r="S187" s="17">
        <f t="shared" si="18"/>
        <v>0</v>
      </c>
      <c r="T187" s="16">
        <v>1</v>
      </c>
      <c r="U187" s="17">
        <f t="shared" si="19"/>
        <v>0</v>
      </c>
    </row>
    <row r="188" spans="1:21" ht="12.75" customHeight="1">
      <c r="A188" s="1" t="s">
        <v>44</v>
      </c>
      <c r="B188" s="1">
        <v>23</v>
      </c>
      <c r="C188" s="1">
        <v>0</v>
      </c>
      <c r="D188" s="3">
        <v>0</v>
      </c>
      <c r="E188" s="1" t="s">
        <v>40</v>
      </c>
      <c r="F188" s="8" t="s">
        <v>197</v>
      </c>
      <c r="G188" s="51" t="s">
        <v>198</v>
      </c>
      <c r="H188" s="52"/>
      <c r="I188" s="14">
        <v>2</v>
      </c>
      <c r="J188" s="1" t="s">
        <v>176</v>
      </c>
      <c r="K188" s="15">
        <v>0</v>
      </c>
      <c r="M188" s="15">
        <f t="shared" si="17"/>
        <v>0</v>
      </c>
      <c r="R188" s="16">
        <v>0</v>
      </c>
      <c r="S188" s="17">
        <f t="shared" si="18"/>
        <v>0</v>
      </c>
      <c r="T188" s="16">
        <v>1</v>
      </c>
      <c r="U188" s="17">
        <f t="shared" si="19"/>
        <v>0</v>
      </c>
    </row>
    <row r="189" spans="1:21" ht="12.75" customHeight="1">
      <c r="A189" s="1" t="s">
        <v>44</v>
      </c>
      <c r="B189" s="1">
        <v>24</v>
      </c>
      <c r="C189" s="1">
        <v>0</v>
      </c>
      <c r="D189" s="3">
        <v>0</v>
      </c>
      <c r="E189" s="1" t="s">
        <v>40</v>
      </c>
      <c r="F189" s="8" t="s">
        <v>199</v>
      </c>
      <c r="G189" s="51" t="s">
        <v>200</v>
      </c>
      <c r="H189" s="52"/>
      <c r="I189" s="14">
        <v>1</v>
      </c>
      <c r="J189" s="1" t="s">
        <v>176</v>
      </c>
      <c r="K189" s="15">
        <v>0</v>
      </c>
      <c r="M189" s="15">
        <f t="shared" si="17"/>
        <v>0</v>
      </c>
      <c r="R189" s="16">
        <v>0</v>
      </c>
      <c r="S189" s="17">
        <f t="shared" si="18"/>
        <v>0</v>
      </c>
      <c r="T189" s="16">
        <v>1</v>
      </c>
      <c r="U189" s="17">
        <f t="shared" si="19"/>
        <v>0</v>
      </c>
    </row>
    <row r="190" spans="1:21" ht="12.75" customHeight="1">
      <c r="A190" s="1" t="s">
        <v>44</v>
      </c>
      <c r="B190" s="1">
        <v>25</v>
      </c>
      <c r="C190" s="1">
        <v>0</v>
      </c>
      <c r="D190" s="3">
        <v>0</v>
      </c>
      <c r="E190" s="1" t="s">
        <v>40</v>
      </c>
      <c r="F190" s="8" t="s">
        <v>201</v>
      </c>
      <c r="G190" s="51" t="s">
        <v>202</v>
      </c>
      <c r="H190" s="52"/>
      <c r="I190" s="14">
        <v>11</v>
      </c>
      <c r="J190" s="1" t="s">
        <v>176</v>
      </c>
      <c r="K190" s="15">
        <v>0</v>
      </c>
      <c r="M190" s="15">
        <f t="shared" si="17"/>
        <v>0</v>
      </c>
      <c r="R190" s="16"/>
      <c r="S190" s="17"/>
      <c r="T190" s="16"/>
      <c r="U190" s="17"/>
    </row>
    <row r="191" spans="1:21" ht="12.75" customHeight="1">
      <c r="A191" s="1" t="s">
        <v>44</v>
      </c>
      <c r="B191" s="1">
        <v>26</v>
      </c>
      <c r="C191" s="1">
        <v>0</v>
      </c>
      <c r="D191" s="3">
        <v>0</v>
      </c>
      <c r="E191" s="1" t="s">
        <v>40</v>
      </c>
      <c r="F191" s="8" t="s">
        <v>203</v>
      </c>
      <c r="G191" s="51" t="s">
        <v>204</v>
      </c>
      <c r="H191" s="52"/>
      <c r="I191" s="14">
        <v>1</v>
      </c>
      <c r="J191" s="1" t="s">
        <v>176</v>
      </c>
      <c r="K191" s="15">
        <v>0</v>
      </c>
      <c r="M191" s="15">
        <f t="shared" si="17"/>
        <v>0</v>
      </c>
      <c r="R191" s="16"/>
      <c r="S191" s="17"/>
      <c r="T191" s="16"/>
      <c r="U191" s="17"/>
    </row>
    <row r="192" spans="1:21" ht="12.75" customHeight="1">
      <c r="A192" s="1" t="s">
        <v>44</v>
      </c>
      <c r="B192" s="1">
        <v>27</v>
      </c>
      <c r="C192" s="1">
        <v>0</v>
      </c>
      <c r="D192" s="3">
        <v>0</v>
      </c>
      <c r="E192" s="1" t="s">
        <v>40</v>
      </c>
      <c r="F192" s="8" t="s">
        <v>205</v>
      </c>
      <c r="G192" s="51" t="s">
        <v>206</v>
      </c>
      <c r="H192" s="52"/>
      <c r="I192" s="14">
        <v>18</v>
      </c>
      <c r="J192" s="1" t="s">
        <v>176</v>
      </c>
      <c r="K192" s="15">
        <v>0</v>
      </c>
      <c r="M192" s="15">
        <f t="shared" si="17"/>
        <v>0</v>
      </c>
      <c r="R192" s="16"/>
      <c r="S192" s="17"/>
      <c r="T192" s="16"/>
      <c r="U192" s="17"/>
    </row>
    <row r="193" spans="1:21" ht="12.75" customHeight="1">
      <c r="A193" s="1" t="s">
        <v>44</v>
      </c>
      <c r="B193" s="1">
        <v>28</v>
      </c>
      <c r="C193" s="1">
        <v>0</v>
      </c>
      <c r="D193" s="3">
        <v>0</v>
      </c>
      <c r="E193" s="1" t="s">
        <v>40</v>
      </c>
      <c r="F193" s="8" t="s">
        <v>207</v>
      </c>
      <c r="G193" s="51" t="s">
        <v>208</v>
      </c>
      <c r="H193" s="52"/>
      <c r="I193" s="14">
        <v>11</v>
      </c>
      <c r="J193" s="1" t="s">
        <v>176</v>
      </c>
      <c r="K193" s="15">
        <v>0</v>
      </c>
      <c r="M193" s="15">
        <f t="shared" si="17"/>
        <v>0</v>
      </c>
      <c r="R193" s="16"/>
      <c r="S193" s="17"/>
      <c r="T193" s="16"/>
      <c r="U193" s="17"/>
    </row>
    <row r="194" spans="1:21" ht="12.75" customHeight="1">
      <c r="A194" s="1" t="s">
        <v>44</v>
      </c>
      <c r="B194" s="1">
        <v>29</v>
      </c>
      <c r="C194" s="1">
        <v>0</v>
      </c>
      <c r="D194" s="3">
        <v>0</v>
      </c>
      <c r="E194" s="1" t="s">
        <v>40</v>
      </c>
      <c r="F194" s="8" t="s">
        <v>209</v>
      </c>
      <c r="G194" s="51" t="s">
        <v>210</v>
      </c>
      <c r="H194" s="52"/>
      <c r="I194" s="14">
        <v>2</v>
      </c>
      <c r="J194" s="1" t="s">
        <v>176</v>
      </c>
      <c r="K194" s="15">
        <v>0</v>
      </c>
      <c r="M194" s="15">
        <f t="shared" si="17"/>
        <v>0</v>
      </c>
      <c r="R194" s="16">
        <v>0</v>
      </c>
      <c r="S194" s="17">
        <f aca="true" t="shared" si="20" ref="S194:S206">ROUND(M194*R194,2)</f>
        <v>0</v>
      </c>
      <c r="T194" s="16">
        <v>1</v>
      </c>
      <c r="U194" s="17">
        <f aca="true" t="shared" si="21" ref="U194:U206">ROUND(M194*T194,2)</f>
        <v>0</v>
      </c>
    </row>
    <row r="195" spans="1:21" ht="12.75" customHeight="1">
      <c r="A195" s="1" t="s">
        <v>44</v>
      </c>
      <c r="B195" s="1">
        <v>30</v>
      </c>
      <c r="C195" s="1">
        <v>0</v>
      </c>
      <c r="D195" s="3">
        <v>0</v>
      </c>
      <c r="E195" s="1" t="s">
        <v>40</v>
      </c>
      <c r="F195" s="8" t="s">
        <v>211</v>
      </c>
      <c r="G195" s="51" t="s">
        <v>212</v>
      </c>
      <c r="H195" s="52"/>
      <c r="I195" s="14">
        <v>2</v>
      </c>
      <c r="J195" s="1" t="s">
        <v>176</v>
      </c>
      <c r="K195" s="15">
        <v>0</v>
      </c>
      <c r="M195" s="15">
        <f t="shared" si="17"/>
        <v>0</v>
      </c>
      <c r="R195" s="16">
        <v>0</v>
      </c>
      <c r="S195" s="17">
        <f t="shared" si="20"/>
        <v>0</v>
      </c>
      <c r="T195" s="16">
        <v>1</v>
      </c>
      <c r="U195" s="17">
        <f t="shared" si="21"/>
        <v>0</v>
      </c>
    </row>
    <row r="196" spans="1:21" ht="12.75" customHeight="1">
      <c r="A196" s="1" t="s">
        <v>44</v>
      </c>
      <c r="B196" s="1">
        <v>31</v>
      </c>
      <c r="C196" s="1">
        <v>0</v>
      </c>
      <c r="D196" s="3">
        <v>0</v>
      </c>
      <c r="E196" s="1" t="s">
        <v>40</v>
      </c>
      <c r="F196" s="8" t="s">
        <v>213</v>
      </c>
      <c r="G196" s="51" t="s">
        <v>214</v>
      </c>
      <c r="H196" s="52"/>
      <c r="I196" s="14">
        <v>1</v>
      </c>
      <c r="J196" s="1" t="s">
        <v>176</v>
      </c>
      <c r="K196" s="15">
        <v>0</v>
      </c>
      <c r="M196" s="15">
        <f t="shared" si="17"/>
        <v>0</v>
      </c>
      <c r="R196" s="16">
        <v>0</v>
      </c>
      <c r="S196" s="17">
        <f t="shared" si="20"/>
        <v>0</v>
      </c>
      <c r="T196" s="16">
        <v>1</v>
      </c>
      <c r="U196" s="17">
        <f t="shared" si="21"/>
        <v>0</v>
      </c>
    </row>
    <row r="197" spans="1:21" ht="12.75" customHeight="1">
      <c r="A197" s="1" t="s">
        <v>44</v>
      </c>
      <c r="B197" s="1">
        <v>32</v>
      </c>
      <c r="C197" s="1">
        <v>0</v>
      </c>
      <c r="D197" s="3">
        <v>0</v>
      </c>
      <c r="E197" s="1" t="s">
        <v>40</v>
      </c>
      <c r="F197" s="8" t="s">
        <v>215</v>
      </c>
      <c r="G197" s="51" t="s">
        <v>258</v>
      </c>
      <c r="H197" s="52"/>
      <c r="I197" s="14">
        <v>1</v>
      </c>
      <c r="J197" s="1" t="s">
        <v>176</v>
      </c>
      <c r="K197" s="15">
        <v>0</v>
      </c>
      <c r="M197" s="15">
        <f t="shared" si="17"/>
        <v>0</v>
      </c>
      <c r="R197" s="16">
        <v>0</v>
      </c>
      <c r="S197" s="17">
        <f t="shared" si="20"/>
        <v>0</v>
      </c>
      <c r="T197" s="16">
        <v>1</v>
      </c>
      <c r="U197" s="17">
        <f t="shared" si="21"/>
        <v>0</v>
      </c>
    </row>
    <row r="198" spans="1:21" ht="12.75" customHeight="1">
      <c r="A198" s="1" t="s">
        <v>44</v>
      </c>
      <c r="B198" s="1">
        <v>33</v>
      </c>
      <c r="C198" s="1">
        <v>0</v>
      </c>
      <c r="D198" s="3">
        <v>0</v>
      </c>
      <c r="E198" s="1" t="s">
        <v>40</v>
      </c>
      <c r="F198" s="8" t="s">
        <v>217</v>
      </c>
      <c r="G198" s="51" t="s">
        <v>218</v>
      </c>
      <c r="H198" s="52"/>
      <c r="I198" s="14">
        <v>1</v>
      </c>
      <c r="J198" s="1" t="s">
        <v>176</v>
      </c>
      <c r="K198" s="15">
        <v>0</v>
      </c>
      <c r="M198" s="15">
        <f aca="true" t="shared" si="22" ref="M198:M215">ROUND(I198*K198,0)</f>
        <v>0</v>
      </c>
      <c r="R198" s="16">
        <v>0</v>
      </c>
      <c r="S198" s="17">
        <f t="shared" si="20"/>
        <v>0</v>
      </c>
      <c r="T198" s="16">
        <v>1</v>
      </c>
      <c r="U198" s="17">
        <f t="shared" si="21"/>
        <v>0</v>
      </c>
    </row>
    <row r="199" spans="1:21" ht="12.75" customHeight="1">
      <c r="A199" s="1" t="s">
        <v>44</v>
      </c>
      <c r="B199" s="1">
        <v>34</v>
      </c>
      <c r="C199" s="1">
        <v>0</v>
      </c>
      <c r="D199" s="3">
        <v>0</v>
      </c>
      <c r="E199" s="1" t="s">
        <v>40</v>
      </c>
      <c r="F199" s="8" t="s">
        <v>219</v>
      </c>
      <c r="G199" s="51" t="s">
        <v>220</v>
      </c>
      <c r="H199" s="52"/>
      <c r="I199" s="14">
        <v>20</v>
      </c>
      <c r="J199" s="1" t="s">
        <v>176</v>
      </c>
      <c r="K199" s="15">
        <v>0</v>
      </c>
      <c r="M199" s="15">
        <f t="shared" si="22"/>
        <v>0</v>
      </c>
      <c r="R199" s="16">
        <v>0</v>
      </c>
      <c r="S199" s="17">
        <f t="shared" si="20"/>
        <v>0</v>
      </c>
      <c r="T199" s="16">
        <v>1</v>
      </c>
      <c r="U199" s="17">
        <f t="shared" si="21"/>
        <v>0</v>
      </c>
    </row>
    <row r="200" spans="1:21" ht="12.75" customHeight="1">
      <c r="A200" s="1" t="s">
        <v>44</v>
      </c>
      <c r="B200" s="1">
        <v>35</v>
      </c>
      <c r="C200" s="1">
        <v>0</v>
      </c>
      <c r="D200" s="3">
        <v>0</v>
      </c>
      <c r="E200" s="1" t="s">
        <v>40</v>
      </c>
      <c r="F200" s="8" t="s">
        <v>221</v>
      </c>
      <c r="G200" s="51" t="s">
        <v>222</v>
      </c>
      <c r="H200" s="52"/>
      <c r="I200" s="14">
        <v>1</v>
      </c>
      <c r="J200" s="1" t="s">
        <v>176</v>
      </c>
      <c r="K200" s="15">
        <v>0</v>
      </c>
      <c r="M200" s="15">
        <f t="shared" si="22"/>
        <v>0</v>
      </c>
      <c r="R200" s="16">
        <v>0</v>
      </c>
      <c r="S200" s="17">
        <f t="shared" si="20"/>
        <v>0</v>
      </c>
      <c r="T200" s="16">
        <v>1</v>
      </c>
      <c r="U200" s="17">
        <f t="shared" si="21"/>
        <v>0</v>
      </c>
    </row>
    <row r="201" spans="1:21" ht="12.75" customHeight="1">
      <c r="A201" s="1" t="s">
        <v>44</v>
      </c>
      <c r="B201" s="1">
        <v>36</v>
      </c>
      <c r="C201" s="1">
        <v>0</v>
      </c>
      <c r="D201" s="3">
        <v>0</v>
      </c>
      <c r="E201" s="1" t="s">
        <v>40</v>
      </c>
      <c r="F201" s="8" t="s">
        <v>223</v>
      </c>
      <c r="G201" s="51" t="s">
        <v>224</v>
      </c>
      <c r="H201" s="52"/>
      <c r="I201" s="14">
        <v>15</v>
      </c>
      <c r="J201" s="1" t="s">
        <v>176</v>
      </c>
      <c r="K201" s="15">
        <v>0</v>
      </c>
      <c r="M201" s="15">
        <f t="shared" si="22"/>
        <v>0</v>
      </c>
      <c r="R201" s="16">
        <v>0</v>
      </c>
      <c r="S201" s="17">
        <f t="shared" si="20"/>
        <v>0</v>
      </c>
      <c r="T201" s="16">
        <v>1</v>
      </c>
      <c r="U201" s="17">
        <f t="shared" si="21"/>
        <v>0</v>
      </c>
    </row>
    <row r="202" spans="1:21" ht="12.75" customHeight="1">
      <c r="A202" s="1" t="s">
        <v>44</v>
      </c>
      <c r="B202" s="1">
        <v>37</v>
      </c>
      <c r="C202" s="1">
        <v>0</v>
      </c>
      <c r="D202" s="3">
        <v>0</v>
      </c>
      <c r="E202" s="1" t="s">
        <v>40</v>
      </c>
      <c r="F202" s="8" t="s">
        <v>225</v>
      </c>
      <c r="G202" s="51" t="s">
        <v>259</v>
      </c>
      <c r="H202" s="52"/>
      <c r="I202" s="14">
        <v>50</v>
      </c>
      <c r="J202" s="1" t="s">
        <v>43</v>
      </c>
      <c r="K202" s="15">
        <v>0</v>
      </c>
      <c r="M202" s="15">
        <f t="shared" si="22"/>
        <v>0</v>
      </c>
      <c r="R202" s="16">
        <v>0</v>
      </c>
      <c r="S202" s="17">
        <f t="shared" si="20"/>
        <v>0</v>
      </c>
      <c r="T202" s="16">
        <v>1</v>
      </c>
      <c r="U202" s="17">
        <f t="shared" si="21"/>
        <v>0</v>
      </c>
    </row>
    <row r="203" spans="1:21" ht="12.75" customHeight="1">
      <c r="A203" s="1" t="s">
        <v>44</v>
      </c>
      <c r="B203" s="1">
        <v>38</v>
      </c>
      <c r="C203" s="1">
        <v>0</v>
      </c>
      <c r="D203" s="3">
        <v>0</v>
      </c>
      <c r="E203" s="1" t="s">
        <v>40</v>
      </c>
      <c r="F203" s="8" t="s">
        <v>227</v>
      </c>
      <c r="G203" s="51" t="s">
        <v>228</v>
      </c>
      <c r="H203" s="52"/>
      <c r="I203" s="14">
        <v>70</v>
      </c>
      <c r="J203" s="1" t="s">
        <v>43</v>
      </c>
      <c r="K203" s="15">
        <v>0</v>
      </c>
      <c r="M203" s="15">
        <f t="shared" si="22"/>
        <v>0</v>
      </c>
      <c r="R203" s="16">
        <v>0</v>
      </c>
      <c r="S203" s="17">
        <f t="shared" si="20"/>
        <v>0</v>
      </c>
      <c r="T203" s="16">
        <v>1</v>
      </c>
      <c r="U203" s="17">
        <f t="shared" si="21"/>
        <v>0</v>
      </c>
    </row>
    <row r="204" spans="1:21" ht="12.75" customHeight="1">
      <c r="A204" s="1" t="s">
        <v>44</v>
      </c>
      <c r="B204" s="1">
        <v>39</v>
      </c>
      <c r="C204" s="1">
        <v>0</v>
      </c>
      <c r="D204" s="3">
        <v>0</v>
      </c>
      <c r="E204" s="1" t="s">
        <v>40</v>
      </c>
      <c r="F204" s="8" t="s">
        <v>229</v>
      </c>
      <c r="G204" s="51" t="s">
        <v>230</v>
      </c>
      <c r="H204" s="52"/>
      <c r="I204" s="14">
        <v>5</v>
      </c>
      <c r="J204" s="1" t="s">
        <v>176</v>
      </c>
      <c r="K204" s="15">
        <v>0</v>
      </c>
      <c r="M204" s="15">
        <f t="shared" si="22"/>
        <v>0</v>
      </c>
      <c r="R204" s="16">
        <v>0</v>
      </c>
      <c r="S204" s="17">
        <f t="shared" si="20"/>
        <v>0</v>
      </c>
      <c r="T204" s="16">
        <v>1</v>
      </c>
      <c r="U204" s="17">
        <f t="shared" si="21"/>
        <v>0</v>
      </c>
    </row>
    <row r="205" spans="1:21" ht="12.75" customHeight="1">
      <c r="A205" s="1" t="s">
        <v>44</v>
      </c>
      <c r="B205" s="1">
        <v>40</v>
      </c>
      <c r="C205" s="1">
        <v>0</v>
      </c>
      <c r="D205" s="3">
        <v>0</v>
      </c>
      <c r="E205" s="1" t="s">
        <v>40</v>
      </c>
      <c r="F205" s="8" t="s">
        <v>231</v>
      </c>
      <c r="G205" s="51" t="s">
        <v>232</v>
      </c>
      <c r="H205" s="52"/>
      <c r="I205" s="14">
        <v>2</v>
      </c>
      <c r="J205" s="1" t="s">
        <v>233</v>
      </c>
      <c r="K205" s="15">
        <v>0</v>
      </c>
      <c r="M205" s="15">
        <f t="shared" si="22"/>
        <v>0</v>
      </c>
      <c r="R205" s="16">
        <v>0</v>
      </c>
      <c r="S205" s="17">
        <f t="shared" si="20"/>
        <v>0</v>
      </c>
      <c r="T205" s="16">
        <v>1</v>
      </c>
      <c r="U205" s="17">
        <f t="shared" si="21"/>
        <v>0</v>
      </c>
    </row>
    <row r="206" spans="1:21" ht="12.75" customHeight="1">
      <c r="A206" s="1" t="s">
        <v>44</v>
      </c>
      <c r="B206" s="1">
        <v>41</v>
      </c>
      <c r="C206" s="1">
        <v>0</v>
      </c>
      <c r="D206" s="3">
        <v>0</v>
      </c>
      <c r="E206" s="1" t="s">
        <v>40</v>
      </c>
      <c r="F206" s="8" t="s">
        <v>234</v>
      </c>
      <c r="G206" s="51" t="s">
        <v>260</v>
      </c>
      <c r="H206" s="52"/>
      <c r="I206" s="14">
        <v>5</v>
      </c>
      <c r="J206" s="1" t="s">
        <v>233</v>
      </c>
      <c r="K206" s="15">
        <v>0</v>
      </c>
      <c r="M206" s="15">
        <f t="shared" si="22"/>
        <v>0</v>
      </c>
      <c r="R206" s="16">
        <v>0</v>
      </c>
      <c r="S206" s="17">
        <f t="shared" si="20"/>
        <v>0</v>
      </c>
      <c r="T206" s="16">
        <v>1</v>
      </c>
      <c r="U206" s="17">
        <f t="shared" si="21"/>
        <v>0</v>
      </c>
    </row>
    <row r="207" spans="1:21" ht="12.75" customHeight="1">
      <c r="A207" s="1" t="s">
        <v>44</v>
      </c>
      <c r="B207" s="1">
        <v>42</v>
      </c>
      <c r="C207" s="1">
        <v>0</v>
      </c>
      <c r="D207" s="3">
        <v>0</v>
      </c>
      <c r="E207" s="1" t="s">
        <v>40</v>
      </c>
      <c r="F207" s="8" t="s">
        <v>236</v>
      </c>
      <c r="G207" s="51" t="s">
        <v>237</v>
      </c>
      <c r="H207" s="52"/>
      <c r="I207" s="14">
        <v>1</v>
      </c>
      <c r="J207" s="1" t="s">
        <v>176</v>
      </c>
      <c r="K207" s="15">
        <v>0</v>
      </c>
      <c r="M207" s="15">
        <f t="shared" si="22"/>
        <v>0</v>
      </c>
      <c r="R207" s="16"/>
      <c r="S207" s="17"/>
      <c r="T207" s="16"/>
      <c r="U207" s="17"/>
    </row>
    <row r="208" spans="1:21" ht="12.75" customHeight="1">
      <c r="A208" s="1" t="s">
        <v>44</v>
      </c>
      <c r="B208" s="1">
        <v>43</v>
      </c>
      <c r="C208" s="1">
        <v>0</v>
      </c>
      <c r="D208" s="3">
        <v>0</v>
      </c>
      <c r="E208" s="1" t="s">
        <v>40</v>
      </c>
      <c r="F208" s="8" t="s">
        <v>238</v>
      </c>
      <c r="G208" s="51" t="s">
        <v>239</v>
      </c>
      <c r="H208" s="52"/>
      <c r="I208" s="14">
        <v>20</v>
      </c>
      <c r="J208" s="1" t="s">
        <v>176</v>
      </c>
      <c r="K208" s="15">
        <v>0</v>
      </c>
      <c r="M208" s="15">
        <f t="shared" si="22"/>
        <v>0</v>
      </c>
      <c r="R208" s="16"/>
      <c r="S208" s="17"/>
      <c r="T208" s="16"/>
      <c r="U208" s="17"/>
    </row>
    <row r="209" spans="1:21" ht="12.75" customHeight="1">
      <c r="A209" s="1" t="s">
        <v>44</v>
      </c>
      <c r="B209" s="1">
        <v>44</v>
      </c>
      <c r="C209" s="1">
        <v>0</v>
      </c>
      <c r="D209" s="3">
        <v>0</v>
      </c>
      <c r="E209" s="1" t="s">
        <v>40</v>
      </c>
      <c r="F209" s="8" t="s">
        <v>240</v>
      </c>
      <c r="G209" s="51" t="s">
        <v>241</v>
      </c>
      <c r="H209" s="52"/>
      <c r="I209" s="14">
        <v>1</v>
      </c>
      <c r="J209" s="1" t="s">
        <v>176</v>
      </c>
      <c r="K209" s="15">
        <v>0</v>
      </c>
      <c r="M209" s="15">
        <f t="shared" si="22"/>
        <v>0</v>
      </c>
      <c r="R209" s="16">
        <v>0</v>
      </c>
      <c r="S209" s="17">
        <f aca="true" t="shared" si="23" ref="S209:S215">ROUND(M209*R209,2)</f>
        <v>0</v>
      </c>
      <c r="T209" s="16">
        <v>1</v>
      </c>
      <c r="U209" s="17">
        <f aca="true" t="shared" si="24" ref="U209:U215">ROUND(M209*T209,2)</f>
        <v>0</v>
      </c>
    </row>
    <row r="210" spans="1:21" ht="12.75" customHeight="1">
      <c r="A210" s="1" t="s">
        <v>44</v>
      </c>
      <c r="B210" s="1">
        <v>45</v>
      </c>
      <c r="C210" s="1">
        <v>0</v>
      </c>
      <c r="D210" s="3">
        <v>0</v>
      </c>
      <c r="E210" s="1" t="s">
        <v>40</v>
      </c>
      <c r="F210" s="8" t="s">
        <v>242</v>
      </c>
      <c r="G210" s="51" t="s">
        <v>243</v>
      </c>
      <c r="H210" s="52"/>
      <c r="I210" s="14">
        <v>16</v>
      </c>
      <c r="J210" s="1" t="s">
        <v>233</v>
      </c>
      <c r="K210" s="15">
        <v>0</v>
      </c>
      <c r="M210" s="15">
        <f t="shared" si="22"/>
        <v>0</v>
      </c>
      <c r="R210" s="16">
        <v>0</v>
      </c>
      <c r="S210" s="17">
        <f t="shared" si="23"/>
        <v>0</v>
      </c>
      <c r="T210" s="16">
        <v>1</v>
      </c>
      <c r="U210" s="17">
        <f t="shared" si="24"/>
        <v>0</v>
      </c>
    </row>
    <row r="211" spans="1:21" ht="12.75" customHeight="1">
      <c r="A211" s="1" t="s">
        <v>44</v>
      </c>
      <c r="B211" s="1">
        <v>46</v>
      </c>
      <c r="C211" s="1">
        <v>0</v>
      </c>
      <c r="D211" s="3">
        <v>0</v>
      </c>
      <c r="E211" s="1" t="s">
        <v>40</v>
      </c>
      <c r="F211" s="8" t="s">
        <v>244</v>
      </c>
      <c r="G211" s="51" t="s">
        <v>245</v>
      </c>
      <c r="H211" s="52"/>
      <c r="I211" s="14">
        <v>1</v>
      </c>
      <c r="J211" s="1" t="s">
        <v>176</v>
      </c>
      <c r="K211" s="15">
        <v>0</v>
      </c>
      <c r="M211" s="15">
        <f t="shared" si="22"/>
        <v>0</v>
      </c>
      <c r="R211" s="16">
        <v>0</v>
      </c>
      <c r="S211" s="17">
        <f t="shared" si="23"/>
        <v>0</v>
      </c>
      <c r="T211" s="16">
        <v>1</v>
      </c>
      <c r="U211" s="17">
        <f t="shared" si="24"/>
        <v>0</v>
      </c>
    </row>
    <row r="212" spans="1:21" ht="12.75" customHeight="1">
      <c r="A212" s="1" t="s">
        <v>44</v>
      </c>
      <c r="B212" s="1">
        <v>47</v>
      </c>
      <c r="C212" s="1">
        <v>0</v>
      </c>
      <c r="D212" s="3">
        <v>0</v>
      </c>
      <c r="E212" s="1" t="s">
        <v>40</v>
      </c>
      <c r="F212" s="8" t="s">
        <v>246</v>
      </c>
      <c r="G212" s="51" t="s">
        <v>247</v>
      </c>
      <c r="H212" s="52"/>
      <c r="I212" s="14">
        <v>1</v>
      </c>
      <c r="J212" s="1" t="s">
        <v>176</v>
      </c>
      <c r="K212" s="15"/>
      <c r="M212" s="15">
        <f t="shared" si="22"/>
        <v>0</v>
      </c>
      <c r="R212" s="16">
        <v>0</v>
      </c>
      <c r="S212" s="17">
        <f t="shared" si="23"/>
        <v>0</v>
      </c>
      <c r="T212" s="16">
        <v>1</v>
      </c>
      <c r="U212" s="17">
        <f t="shared" si="24"/>
        <v>0</v>
      </c>
    </row>
    <row r="213" spans="1:21" ht="12.75" customHeight="1">
      <c r="A213" s="1" t="s">
        <v>44</v>
      </c>
      <c r="B213" s="1">
        <v>48</v>
      </c>
      <c r="C213" s="1">
        <v>0</v>
      </c>
      <c r="D213" s="3">
        <v>0</v>
      </c>
      <c r="E213" s="1" t="s">
        <v>40</v>
      </c>
      <c r="F213" s="8" t="s">
        <v>248</v>
      </c>
      <c r="G213" s="51" t="s">
        <v>249</v>
      </c>
      <c r="H213" s="52"/>
      <c r="I213" s="14">
        <v>1</v>
      </c>
      <c r="J213" s="1" t="s">
        <v>176</v>
      </c>
      <c r="K213" s="15">
        <v>0</v>
      </c>
      <c r="M213" s="15">
        <f t="shared" si="22"/>
        <v>0</v>
      </c>
      <c r="R213" s="16">
        <v>0</v>
      </c>
      <c r="S213" s="17">
        <f t="shared" si="23"/>
        <v>0</v>
      </c>
      <c r="T213" s="16">
        <v>1</v>
      </c>
      <c r="U213" s="17">
        <f t="shared" si="24"/>
        <v>0</v>
      </c>
    </row>
    <row r="214" spans="1:21" ht="12.75" customHeight="1">
      <c r="A214" s="1" t="s">
        <v>44</v>
      </c>
      <c r="B214" s="1">
        <v>49</v>
      </c>
      <c r="C214" s="1">
        <v>0</v>
      </c>
      <c r="D214" s="3">
        <v>0</v>
      </c>
      <c r="E214" s="1" t="s">
        <v>40</v>
      </c>
      <c r="F214" s="8" t="s">
        <v>250</v>
      </c>
      <c r="G214" s="51" t="s">
        <v>251</v>
      </c>
      <c r="H214" s="52"/>
      <c r="I214" s="14">
        <v>1</v>
      </c>
      <c r="J214" s="1" t="s">
        <v>176</v>
      </c>
      <c r="K214" s="15">
        <v>0</v>
      </c>
      <c r="M214" s="15">
        <f t="shared" si="22"/>
        <v>0</v>
      </c>
      <c r="R214" s="16">
        <v>0</v>
      </c>
      <c r="S214" s="17">
        <f t="shared" si="23"/>
        <v>0</v>
      </c>
      <c r="T214" s="16">
        <v>1</v>
      </c>
      <c r="U214" s="17">
        <f t="shared" si="24"/>
        <v>0</v>
      </c>
    </row>
    <row r="215" spans="1:21" ht="12.75" customHeight="1">
      <c r="A215" s="1" t="s">
        <v>44</v>
      </c>
      <c r="B215" s="1">
        <v>50</v>
      </c>
      <c r="C215" s="1">
        <v>0</v>
      </c>
      <c r="D215" s="3">
        <v>0</v>
      </c>
      <c r="E215" s="1" t="s">
        <v>40</v>
      </c>
      <c r="F215" s="8" t="s">
        <v>252</v>
      </c>
      <c r="G215" s="51" t="s">
        <v>253</v>
      </c>
      <c r="H215" s="52"/>
      <c r="I215" s="14">
        <v>1</v>
      </c>
      <c r="J215" s="1" t="s">
        <v>176</v>
      </c>
      <c r="K215" s="15">
        <v>0</v>
      </c>
      <c r="M215" s="15">
        <f t="shared" si="22"/>
        <v>0</v>
      </c>
      <c r="R215" s="16">
        <v>0</v>
      </c>
      <c r="S215" s="17">
        <f t="shared" si="23"/>
        <v>0</v>
      </c>
      <c r="T215" s="16">
        <v>1</v>
      </c>
      <c r="U215" s="17">
        <f t="shared" si="24"/>
        <v>0</v>
      </c>
    </row>
    <row r="216" spans="2:17" ht="3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21" s="25" customFormat="1" ht="30" customHeight="1">
      <c r="A217" s="18"/>
      <c r="B217" s="54" t="s">
        <v>39</v>
      </c>
      <c r="C217" s="55"/>
      <c r="D217" s="55"/>
      <c r="E217" s="55"/>
      <c r="F217" s="28" t="s">
        <v>254</v>
      </c>
      <c r="G217" s="29" t="s">
        <v>255</v>
      </c>
      <c r="H217" s="18"/>
      <c r="I217" s="18"/>
      <c r="J217" s="18"/>
      <c r="K217" s="18"/>
      <c r="L217" s="18"/>
      <c r="M217" s="30">
        <f>ROUND(SUBTOTAL(9,M165:M216),0)</f>
        <v>0</v>
      </c>
      <c r="N217" s="18"/>
      <c r="O217" s="31">
        <f>ROUND(SUBTOTAL(9,O165:O216),3)</f>
        <v>0</v>
      </c>
      <c r="P217" s="18"/>
      <c r="Q217" s="31">
        <f>ROUND(SUBTOTAL(9,Q165:Q216),3)</f>
        <v>0</v>
      </c>
      <c r="R217" s="18"/>
      <c r="S217" s="18">
        <f>ROUND(SUBTOTAL(9,S165:S216),2)</f>
        <v>0</v>
      </c>
      <c r="T217" s="18"/>
      <c r="U217" s="18">
        <f>ROUND(SUBTOTAL(9,U165:U216),2)</f>
        <v>0</v>
      </c>
    </row>
    <row r="218" ht="12.75" customHeight="1"/>
    <row r="219" ht="12.75" customHeight="1"/>
    <row r="220" spans="8:17" ht="0.75" customHeight="1"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8:21" ht="15" customHeight="1">
      <c r="H221" s="43" t="s">
        <v>261</v>
      </c>
      <c r="I221" s="44"/>
      <c r="J221" s="44"/>
      <c r="K221" s="32"/>
      <c r="L221" s="32"/>
      <c r="M221" s="33">
        <f>ROUND(SUBTOTAL(9,M10:M220),0)</f>
        <v>0</v>
      </c>
      <c r="N221" s="32"/>
      <c r="O221" s="34">
        <f>ROUND(SUBTOTAL(9,O10:O220),3)</f>
        <v>4.312</v>
      </c>
      <c r="P221" s="32"/>
      <c r="Q221" s="34">
        <f>ROUND(SUBTOTAL(9,Q10:Q220),3)</f>
        <v>3.617</v>
      </c>
      <c r="S221" s="1">
        <f>ROUND(SUBTOTAL(9,S10:S220),2)</f>
        <v>0</v>
      </c>
      <c r="U221" s="1">
        <f>ROUND(SUBTOTAL(9,U10:U220),2)</f>
        <v>0</v>
      </c>
    </row>
    <row r="222" ht="12.75" customHeight="1"/>
    <row r="223" spans="1:13" ht="13.5" customHeight="1">
      <c r="A223" s="1" t="s">
        <v>263</v>
      </c>
      <c r="H223" s="45" t="s">
        <v>262</v>
      </c>
      <c r="I223" s="45"/>
      <c r="J223" s="45"/>
      <c r="M223" s="11">
        <f>ROUND(K223*M221,0)</f>
        <v>0</v>
      </c>
    </row>
    <row r="224" spans="8:17" ht="0.75" customHeight="1"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8:21" ht="15" customHeight="1">
      <c r="H225" s="43" t="s">
        <v>264</v>
      </c>
      <c r="I225" s="44"/>
      <c r="J225" s="44"/>
      <c r="K225" s="32"/>
      <c r="L225" s="32"/>
      <c r="M225" s="33">
        <f>ROUND(M221+SUBTOTAL(9,M222:M224),0)</f>
        <v>0</v>
      </c>
      <c r="N225" s="32"/>
      <c r="O225" s="34">
        <f>ROUND(O221+SUBTOTAL(9,O222:O224),3)</f>
        <v>4.312</v>
      </c>
      <c r="P225" s="32"/>
      <c r="Q225" s="34">
        <f>ROUND(Q221+SUBTOTAL(9,Q222:Q224),3)</f>
        <v>3.617</v>
      </c>
      <c r="S225" s="1">
        <f>ROUND(S221+SUBTOTAL(9,S222:S224),2)</f>
        <v>0</v>
      </c>
      <c r="U225" s="1">
        <f>ROUND(U221+SUBTOTAL(9,U222:U224),2)</f>
        <v>0</v>
      </c>
    </row>
    <row r="226" ht="12.75" customHeight="1"/>
    <row r="227" spans="1:13" ht="13.5" customHeight="1">
      <c r="A227" s="1" t="s">
        <v>263</v>
      </c>
      <c r="H227" s="45" t="s">
        <v>251</v>
      </c>
      <c r="I227" s="45"/>
      <c r="J227" s="45"/>
      <c r="M227" s="11">
        <f>ROUND(K227*M225,0)</f>
        <v>0</v>
      </c>
    </row>
    <row r="228" spans="1:13" ht="13.5" customHeight="1">
      <c r="A228" s="1" t="s">
        <v>263</v>
      </c>
      <c r="H228" s="45" t="s">
        <v>265</v>
      </c>
      <c r="I228" s="45"/>
      <c r="J228" s="45"/>
      <c r="M228" s="11">
        <f>ROUND(K228*M225,0)</f>
        <v>0</v>
      </c>
    </row>
    <row r="229" spans="8:13" ht="0.75" customHeight="1">
      <c r="H229" s="46"/>
      <c r="I229" s="46"/>
      <c r="J229" s="4"/>
      <c r="K229" s="4"/>
      <c r="L229" s="4"/>
      <c r="M229" s="4"/>
    </row>
    <row r="230" spans="8:21" ht="15" customHeight="1">
      <c r="H230" s="35" t="s">
        <v>266</v>
      </c>
      <c r="I230" s="32"/>
      <c r="J230" s="32"/>
      <c r="K230" s="32"/>
      <c r="L230" s="32"/>
      <c r="M230" s="33">
        <f>ROUND(SUM(M225:M229),0)</f>
        <v>0</v>
      </c>
      <c r="S230" s="1">
        <f>ROUND(SUM(S225:S229),2)</f>
        <v>0</v>
      </c>
      <c r="U230" s="1">
        <f>ROUND(SUM(U225:U229),2)</f>
        <v>0</v>
      </c>
    </row>
    <row r="231" spans="8:21" ht="15" customHeight="1">
      <c r="H231" s="1" t="s">
        <v>267</v>
      </c>
      <c r="I231" s="36">
        <v>0.21</v>
      </c>
      <c r="J231" s="39">
        <f>ROUND(U230+T231*U231,0)</f>
        <v>0</v>
      </c>
      <c r="K231" s="40"/>
      <c r="M231" s="11">
        <f>ROUND(I231*J231,0)</f>
        <v>0</v>
      </c>
      <c r="T231" s="1">
        <v>1</v>
      </c>
      <c r="U231" s="11">
        <f>SUM(M227:M228)+ROUND(SUBTOTAL(9,M222:M224),0)</f>
        <v>0</v>
      </c>
    </row>
    <row r="232" spans="8:13" ht="0.75" customHeight="1">
      <c r="H232" s="4"/>
      <c r="I232" s="4"/>
      <c r="J232" s="4"/>
      <c r="K232" s="4"/>
      <c r="L232" s="4"/>
      <c r="M232" s="4"/>
    </row>
    <row r="233" spans="8:13" ht="15" customHeight="1" thickBot="1">
      <c r="H233" s="41" t="s">
        <v>268</v>
      </c>
      <c r="I233" s="42"/>
      <c r="J233" s="42"/>
      <c r="K233" s="42"/>
      <c r="L233" s="37"/>
      <c r="M233" s="38">
        <f>ROUND(SUM(M230:M232),0)</f>
        <v>0</v>
      </c>
    </row>
  </sheetData>
  <mergeCells count="197">
    <mergeCell ref="B1:G1"/>
    <mergeCell ref="B2:M2"/>
    <mergeCell ref="B3:M3"/>
    <mergeCell ref="B4:D4"/>
    <mergeCell ref="I4:J4"/>
    <mergeCell ref="B6:D6"/>
    <mergeCell ref="I6:J6"/>
    <mergeCell ref="B23:E23"/>
    <mergeCell ref="G19:H19"/>
    <mergeCell ref="G20:H20"/>
    <mergeCell ref="G21:H21"/>
    <mergeCell ref="B25:E25"/>
    <mergeCell ref="G25:M25"/>
    <mergeCell ref="B11:E11"/>
    <mergeCell ref="G11:M11"/>
    <mergeCell ref="B15:E15"/>
    <mergeCell ref="G13:H13"/>
    <mergeCell ref="B17:E17"/>
    <mergeCell ref="G17:M17"/>
    <mergeCell ref="B37:E37"/>
    <mergeCell ref="G37:M37"/>
    <mergeCell ref="B41:E41"/>
    <mergeCell ref="G39:H39"/>
    <mergeCell ref="B43:E43"/>
    <mergeCell ref="G43:M43"/>
    <mergeCell ref="B29:E29"/>
    <mergeCell ref="G27:H27"/>
    <mergeCell ref="B31:E31"/>
    <mergeCell ref="G31:M31"/>
    <mergeCell ref="B35:E35"/>
    <mergeCell ref="G33:H33"/>
    <mergeCell ref="G54:H54"/>
    <mergeCell ref="G55:H55"/>
    <mergeCell ref="B59:E59"/>
    <mergeCell ref="G59:M59"/>
    <mergeCell ref="B63:E63"/>
    <mergeCell ref="G61:H61"/>
    <mergeCell ref="B57:E57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B77:E77"/>
    <mergeCell ref="G77:M77"/>
    <mergeCell ref="B83:E83"/>
    <mergeCell ref="G79:H79"/>
    <mergeCell ref="G80:H80"/>
    <mergeCell ref="G81:H81"/>
    <mergeCell ref="B65:E65"/>
    <mergeCell ref="G65:M65"/>
    <mergeCell ref="B75:E75"/>
    <mergeCell ref="G67:H67"/>
    <mergeCell ref="G68:H68"/>
    <mergeCell ref="G69:H69"/>
    <mergeCell ref="G70:H70"/>
    <mergeCell ref="G71:H71"/>
    <mergeCell ref="G72:H72"/>
    <mergeCell ref="G73:H73"/>
    <mergeCell ref="G94:H94"/>
    <mergeCell ref="G95:H95"/>
    <mergeCell ref="G96:H96"/>
    <mergeCell ref="G97:H97"/>
    <mergeCell ref="G98:H98"/>
    <mergeCell ref="B102:E102"/>
    <mergeCell ref="G102:M102"/>
    <mergeCell ref="B85:E85"/>
    <mergeCell ref="G85:M85"/>
    <mergeCell ref="B100:E100"/>
    <mergeCell ref="G87:H87"/>
    <mergeCell ref="G88:H88"/>
    <mergeCell ref="G89:H89"/>
    <mergeCell ref="G90:H90"/>
    <mergeCell ref="G91:H91"/>
    <mergeCell ref="G92:H92"/>
    <mergeCell ref="G93:H93"/>
    <mergeCell ref="B107:E107"/>
    <mergeCell ref="G104:H104"/>
    <mergeCell ref="G105:H105"/>
    <mergeCell ref="B109:E109"/>
    <mergeCell ref="G109:M109"/>
    <mergeCell ref="B162:E162"/>
    <mergeCell ref="G111:H111"/>
    <mergeCell ref="G112:H112"/>
    <mergeCell ref="G113:H113"/>
    <mergeCell ref="G114:H114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57:H157"/>
    <mergeCell ref="G158:H158"/>
    <mergeCell ref="G159:H159"/>
    <mergeCell ref="G160:H160"/>
    <mergeCell ref="B164:E164"/>
    <mergeCell ref="G164:M164"/>
    <mergeCell ref="G151:H151"/>
    <mergeCell ref="G152:H152"/>
    <mergeCell ref="G153:H153"/>
    <mergeCell ref="G154:H154"/>
    <mergeCell ref="G155:H155"/>
    <mergeCell ref="G156:H156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B217:E217"/>
    <mergeCell ref="G211:H211"/>
    <mergeCell ref="G212:H212"/>
    <mergeCell ref="G213:H213"/>
    <mergeCell ref="G214:H214"/>
    <mergeCell ref="G215:H215"/>
    <mergeCell ref="J231:K231"/>
    <mergeCell ref="H233:K233"/>
    <mergeCell ref="H221:J221"/>
    <mergeCell ref="H223:J223"/>
    <mergeCell ref="H225:J225"/>
    <mergeCell ref="H227:J227"/>
    <mergeCell ref="H228:J228"/>
    <mergeCell ref="H229:I229"/>
  </mergeCells>
  <printOptions horizontalCentered="1"/>
  <pageMargins left="0.58" right="0.43" top="0.67" bottom="0.51" header="0.51" footer="0.51"/>
  <pageSetup horizontalDpi="600" verticalDpi="600" orientation="portrait" paperSize="9" scale="65" r:id="rId1"/>
  <headerFooter>
    <oddHeader>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Tomášek</dc:creator>
  <cp:keywords/>
  <dc:description/>
  <cp:lastModifiedBy>Kronďák Jan</cp:lastModifiedBy>
  <dcterms:created xsi:type="dcterms:W3CDTF">2018-02-15T14:56:27Z</dcterms:created>
  <dcterms:modified xsi:type="dcterms:W3CDTF">2018-03-14T15:16:12Z</dcterms:modified>
  <cp:category/>
  <cp:version/>
  <cp:contentType/>
  <cp:contentStatus/>
</cp:coreProperties>
</file>