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2620" windowHeight="10236" activeTab="0"/>
  </bookViews>
  <sheets>
    <sheet name="Rekapitulace stavby" sheetId="1" r:id="rId1"/>
    <sheet name="D.1.1 - Stavební část" sheetId="2" r:id="rId2"/>
    <sheet name="D.1.4.1 - Kanalizace" sheetId="3" r:id="rId3"/>
    <sheet name="D.1.4.2 - Vodovod, zařizo..." sheetId="4" r:id="rId4"/>
    <sheet name="D.1.4.3 - Zařízení vytápění " sheetId="5" r:id="rId5"/>
    <sheet name="D.1.4.4 - Zařízení vzduch..." sheetId="6" r:id="rId6"/>
    <sheet name="D.1.4.5 - Zařízení silnop..." sheetId="7" r:id="rId7"/>
    <sheet name="D.1.4.6 - Zařízení slabop..." sheetId="8" r:id="rId8"/>
    <sheet name="D.1.4.7 - Přeložka HUP, v..." sheetId="9" r:id="rId9"/>
    <sheet name="D.2.1 - Plochy mimo areál" sheetId="10" r:id="rId10"/>
    <sheet name="D.2.2 - Komunikace" sheetId="11" r:id="rId11"/>
    <sheet name="SO D01 - Bourací práce" sheetId="12" r:id="rId12"/>
    <sheet name="VON - Vedlejší a ostatní ..." sheetId="13" r:id="rId13"/>
    <sheet name="Pokyny pro vyplnění" sheetId="14" r:id="rId14"/>
  </sheets>
  <definedNames>
    <definedName name="_xlnm._FilterDatabase" localSheetId="1" hidden="1">'D.1.1 - Stavební část'!$C$110:$K$110</definedName>
    <definedName name="_xlnm._FilterDatabase" localSheetId="2" hidden="1">'D.1.4.1 - Kanalizace'!$C$84:$K$84</definedName>
    <definedName name="_xlnm._FilterDatabase" localSheetId="3" hidden="1">'D.1.4.2 - Vodovod, zařizo...'!$C$85:$K$85</definedName>
    <definedName name="_xlnm._FilterDatabase" localSheetId="4" hidden="1">'D.1.4.3 - Zařízení vytápění '!$C$85:$K$85</definedName>
    <definedName name="_xlnm._FilterDatabase" localSheetId="5" hidden="1">'D.1.4.4 - Zařízení vzduch...'!$C$89:$K$89</definedName>
    <definedName name="_xlnm._FilterDatabase" localSheetId="6" hidden="1">'D.1.4.5 - Zařízení silnop...'!$C$82:$K$82</definedName>
    <definedName name="_xlnm._FilterDatabase" localSheetId="7" hidden="1">'D.1.4.6 - Zařízení slabop...'!$C$111:$K$111</definedName>
    <definedName name="_xlnm._FilterDatabase" localSheetId="8" hidden="1">'D.1.4.7 - Přeložka HUP, v...'!$C$80:$K$80</definedName>
    <definedName name="_xlnm._FilterDatabase" localSheetId="9" hidden="1">'D.2.1 - Plochy mimo areál'!$C$82:$K$82</definedName>
    <definedName name="_xlnm._FilterDatabase" localSheetId="10" hidden="1">'D.2.2 - Komunikace'!$C$84:$K$84</definedName>
    <definedName name="_xlnm._FilterDatabase" localSheetId="11" hidden="1">'SO D01 - Bourací práce'!$C$101:$K$101</definedName>
    <definedName name="_xlnm._FilterDatabase" localSheetId="12" hidden="1">'VON - Vedlejší a ostatní ...'!$C$81:$K$81</definedName>
    <definedName name="_xlnm.Print_Area" localSheetId="1">'D.1.1 - Stavební část'!$C$4:$J$36,'D.1.1 - Stavební část'!$C$42:$J$92,'D.1.1 - Stavební část'!$C$98:$K$1603</definedName>
    <definedName name="_xlnm.Print_Area" localSheetId="2">'D.1.4.1 - Kanalizace'!$C$4:$J$36,'D.1.4.1 - Kanalizace'!$C$42:$J$66,'D.1.4.1 - Kanalizace'!$C$72:$K$242</definedName>
    <definedName name="_xlnm.Print_Area" localSheetId="3">'D.1.4.2 - Vodovod, zařizo...'!$C$4:$J$36,'D.1.4.2 - Vodovod, zařizo...'!$C$42:$J$67,'D.1.4.2 - Vodovod, zařizo...'!$C$73:$K$228</definedName>
    <definedName name="_xlnm.Print_Area" localSheetId="4">'D.1.4.3 - Zařízení vytápění '!$C$4:$J$36,'D.1.4.3 - Zařízení vytápění '!$C$42:$J$67,'D.1.4.3 - Zařízení vytápění '!$C$73:$K$224</definedName>
    <definedName name="_xlnm.Print_Area" localSheetId="5">'D.1.4.4 - Zařízení vzduch...'!$C$4:$J$36,'D.1.4.4 - Zařízení vzduch...'!$C$42:$J$71,'D.1.4.4 - Zařízení vzduch...'!$C$77:$K$186</definedName>
    <definedName name="_xlnm.Print_Area" localSheetId="6">'D.1.4.5 - Zařízení silnop...'!$C$4:$J$36,'D.1.4.5 - Zařízení silnop...'!$C$42:$J$64,'D.1.4.5 - Zařízení silnop...'!$C$70:$K$190</definedName>
    <definedName name="_xlnm.Print_Area" localSheetId="7">'D.1.4.6 - Zařízení slabop...'!$C$4:$J$36,'D.1.4.6 - Zařízení slabop...'!$C$42:$J$93,'D.1.4.6 - Zařízení slabop...'!$C$99:$K$337</definedName>
    <definedName name="_xlnm.Print_Area" localSheetId="8">'D.1.4.7 - Přeložka HUP, v...'!$C$4:$J$36,'D.1.4.7 - Přeložka HUP, v...'!$C$42:$J$62,'D.1.4.7 - Přeložka HUP, v...'!$C$68:$K$104</definedName>
    <definedName name="_xlnm.Print_Area" localSheetId="9">'D.2.1 - Plochy mimo areál'!$C$4:$J$36,'D.2.1 - Plochy mimo areál'!$C$42:$J$64,'D.2.1 - Plochy mimo areál'!$C$70:$K$178</definedName>
    <definedName name="_xlnm.Print_Area" localSheetId="10">'D.2.2 - Komunikace'!$C$4:$J$36,'D.2.2 - Komunikace'!$C$42:$J$66,'D.2.2 - Komunikace'!$C$72:$K$161</definedName>
    <definedName name="_xlnm.Print_Area" localSheetId="1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stavby'!$C$39:$AQ$64</definedName>
    <definedName name="_xlnm.Print_Area" localSheetId="11">'SO D01 - Bourací práce'!$C$4:$J$36,'SO D01 - Bourací práce'!$C$42:$J$83,'SO D01 - Bourací práce'!$C$89:$K$374</definedName>
    <definedName name="_xlnm.Print_Area" localSheetId="12">'VON - Vedlejší a ostatní ...'!$C$4:$J$36,'VON - Vedlejší a ostatní ...'!$C$42:$J$63,'VON - Vedlejší a ostatní ...'!$C$69:$K$109</definedName>
    <definedName name="_xlnm.Print_Titles" localSheetId="0">'Rekapitulace stavby'!$49:$49</definedName>
    <definedName name="_xlnm.Print_Titles" localSheetId="1">'D.1.1 - Stavební část'!$110:$110</definedName>
    <definedName name="_xlnm.Print_Titles" localSheetId="2">'D.1.4.1 - Kanalizace'!$84:$84</definedName>
    <definedName name="_xlnm.Print_Titles" localSheetId="4">'D.1.4.3 - Zařízení vytápění '!$85:$85</definedName>
    <definedName name="_xlnm.Print_Titles" localSheetId="5">'D.1.4.4 - Zařízení vzduch...'!$89:$89</definedName>
    <definedName name="_xlnm.Print_Titles" localSheetId="6">'D.1.4.5 - Zařízení silnop...'!$82:$82</definedName>
    <definedName name="_xlnm.Print_Titles" localSheetId="7">'D.1.4.6 - Zařízení slabop...'!$111:$111</definedName>
    <definedName name="_xlnm.Print_Titles" localSheetId="9">'D.2.1 - Plochy mimo areál'!$82:$82</definedName>
    <definedName name="_xlnm.Print_Titles" localSheetId="10">'D.2.2 - Komunikace'!$84:$84</definedName>
    <definedName name="_xlnm.Print_Titles" localSheetId="11">'SO D01 - Bourací práce'!$101:$101</definedName>
    <definedName name="_xlnm.Print_Titles" localSheetId="12">'VON - Vedlejší a ostatní ...'!$81:$81</definedName>
  </definedNames>
  <calcPr calcId="152511"/>
</workbook>
</file>

<file path=xl/sharedStrings.xml><?xml version="1.0" encoding="utf-8"?>
<sst xmlns="http://schemas.openxmlformats.org/spreadsheetml/2006/main" count="35497" uniqueCount="5689">
  <si>
    <t>Export VZ</t>
  </si>
  <si>
    <t>List obsahuje:</t>
  </si>
  <si>
    <t>3.0</t>
  </si>
  <si>
    <t>ZAMOK</t>
  </si>
  <si>
    <t>False</t>
  </si>
  <si>
    <t>{f0a74c8d-8dde-4216-86ec-18d641c2d9d9}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</si>
  <si>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</si>
  <si>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</si>
  <si>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</si>
  <si>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</si>
  <si>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</si>
  <si>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</si>
  <si>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</si>
  <si>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</si>
  <si>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13/2017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</si>
  <si>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</si>
  <si>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</si>
  <si>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Střední odborné učiliště Domažlice</t>
  </si>
  <si>
    <t>0,1</t>
  </si>
  <si>
    <t>KSO:</t>
  </si>
  <si>
    <t>801 33 1</t>
  </si>
  <si>
    <t>CC-CZ:</t>
  </si>
  <si>
    <t>12631</t>
  </si>
  <si>
    <t>1</t>
  </si>
  <si>
    <t>Místo:</t>
  </si>
  <si>
    <t>Rohova ulice, parc.č. 946/4, 640/3</t>
  </si>
  <si>
    <t>Datum:</t>
  </si>
  <si>
    <t>4. 6. 2017</t>
  </si>
  <si>
    <t>10</t>
  </si>
  <si>
    <t>CZ-CPV:</t>
  </si>
  <si>
    <t>45000000-7</t>
  </si>
  <si>
    <t>CZ-CPA:</t>
  </si>
  <si>
    <t>41.00.40</t>
  </si>
  <si>
    <t>100</t>
  </si>
  <si>
    <t>Zadavatel:</t>
  </si>
  <si>
    <t>IČ:</t>
  </si>
  <si>
    <t/>
  </si>
  <si>
    <t>Plzeňský kraj</t>
  </si>
  <si>
    <t>DIČ:</t>
  </si>
  <si>
    <t>Uchazeč:</t>
  </si>
  <si>
    <t>Vyplň údaj</t>
  </si>
  <si>
    <t>Projektant:</t>
  </si>
  <si>
    <t>27439500</t>
  </si>
  <si>
    <t>Sladký &amp; Partners s.r.o., Nad Šárkou 60, Praha</t>
  </si>
  <si>
    <t>Poznámka: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</si>
  <si>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</si>
  <si>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</si>
  <si>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</si>
  <si>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</si>
  <si>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</si>
  <si>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</si>
  <si>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</si>
  <si>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</si>
  <si>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</si>
  <si>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</si>
  <si>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</si>
  <si>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</si>
  <si>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</si>
  <si>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</si>
  <si>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</si>
  <si>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</si>
  <si>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</si>
  <si>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</si>
  <si>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</si>
  <si>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</si>
  <si>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</si>
  <si>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</si>
  <si>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</si>
  <si>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</si>
  <si>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</si>
  <si>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</si>
  <si>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</si>
  <si>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</si>
  <si>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</si>
  <si>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</si>
  <si>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</si>
  <si>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</si>
  <si>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</si>
  <si>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</si>
  <si>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</si>
  <si>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</si>
  <si>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</si>
  <si>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</si>
  <si>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</si>
  <si>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D.1.1</t>
  </si>
  <si>
    <t>Stavební část</t>
  </si>
  <si>
    <t>STA</t>
  </si>
  <si>
    <t>{bf4d25c1-c9cb-4d6f-91fd-354d0a497b0c}</t>
  </si>
  <si>
    <t>2</t>
  </si>
  <si>
    <t>D.1.4.1</t>
  </si>
  <si>
    <t>Kanalizace</t>
  </si>
  <si>
    <t>{989e07e1-4e7d-44e7-b7d4-f8cb6c243b24}</t>
  </si>
  <si>
    <t>D.1.4.2</t>
  </si>
  <si>
    <t>Vodovod, zařizovací předměty</t>
  </si>
  <si>
    <t>{63748377-1ebf-414a-86ab-ce4105eb75fe}</t>
  </si>
  <si>
    <t>D.1.4.3</t>
  </si>
  <si>
    <t xml:space="preserve">Zařízení vytápění </t>
  </si>
  <si>
    <t>{1ead3692-39be-4c21-97e9-bab14098fedc}</t>
  </si>
  <si>
    <t>D.1.4.4</t>
  </si>
  <si>
    <t>Zařízení vzduchotechniky</t>
  </si>
  <si>
    <t>{f9b89fed-85ba-4fc9-baa2-07ecd8151707}</t>
  </si>
  <si>
    <t>D.1.4.5</t>
  </si>
  <si>
    <t xml:space="preserve">Zařízení silnoproudé elektroinstalace </t>
  </si>
  <si>
    <t>{ece0b635-178c-4c30-a388-9ebc95c534f9}</t>
  </si>
  <si>
    <t>D.1.4.6</t>
  </si>
  <si>
    <t xml:space="preserve">Zařízení slaboproudé elektroinstalace </t>
  </si>
  <si>
    <t>{0f3c1cf5-b1d8-442d-9084-852a420737e5}</t>
  </si>
  <si>
    <t>D.1.4.7</t>
  </si>
  <si>
    <t>Přeložka HUP, vnitřní plynovod</t>
  </si>
  <si>
    <t>{4e59eaf6-aa8c-4d17-ba54-b3757268e57c}</t>
  </si>
  <si>
    <t>D.2.1</t>
  </si>
  <si>
    <t>Plochy mimo areál</t>
  </si>
  <si>
    <t>{044756e0-22cc-464b-a6ad-9853ddf117bd}</t>
  </si>
  <si>
    <t>D.2.2</t>
  </si>
  <si>
    <t>Komunikace</t>
  </si>
  <si>
    <t>{efddb1b7-d99f-4e55-9b72-8e31f688c725}</t>
  </si>
  <si>
    <t>SO D01</t>
  </si>
  <si>
    <t>Bourací práce</t>
  </si>
  <si>
    <t>{29bb16af-7984-46b1-a244-c9cd17aff1ac}</t>
  </si>
  <si>
    <t>VON</t>
  </si>
  <si>
    <t>Vedlejší a ostatní rozpočtové náklady</t>
  </si>
  <si>
    <t>{52c029ed-77f7-40dd-a3c6-dfec27076011}</t>
  </si>
  <si>
    <t>Zpět na list:</t>
  </si>
  <si>
    <t>KRYCÍ LIST SOUPISU</t>
  </si>
  <si>
    <t>Objekt:</t>
  </si>
  <si>
    <t>D.1.1 -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</si>
  <si>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</si>
  <si>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</si>
  <si>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</si>
  <si>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</si>
  <si>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</si>
  <si>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</si>
  <si>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</si>
  <si>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</si>
  <si>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</si>
  <si>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34 - Stěny a příčky</t>
  </si>
  <si>
    <t xml:space="preserve">    4 - Vodorovné konstrukce</t>
  </si>
  <si>
    <t xml:space="preserve">    43 - Schodišťové konstrukce a rampy</t>
  </si>
  <si>
    <t xml:space="preserve">    44 - Zastřešení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</si>
  <si>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</si>
  <si>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</si>
  <si>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</si>
  <si>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</si>
  <si>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</si>
  <si>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</si>
  <si>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</si>
  <si>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</si>
  <si>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</si>
  <si>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</si>
  <si>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</si>
  <si>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</si>
  <si>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</si>
  <si>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</si>
  <si>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</si>
  <si>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</si>
  <si>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</si>
  <si>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</si>
  <si>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776 - Podlahy povlakové</t>
  </si>
  <si>
    <t xml:space="preserve">    777 - Podlahy lité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</si>
  <si>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</si>
  <si>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</si>
  <si>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</si>
  <si>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</si>
  <si>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</si>
  <si>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 xml:space="preserve">    791 - Zařízení velkokuchyní</t>
  </si>
  <si>
    <t>33-M - Montáže dopr.zaříz.,sklad. zař. a váh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</si>
  <si>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</si>
  <si>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</si>
  <si>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</si>
  <si>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</si>
  <si>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</si>
  <si>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</si>
  <si>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</si>
  <si>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</si>
  <si>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</si>
  <si>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</si>
  <si>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</si>
  <si>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</si>
  <si>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</si>
  <si>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</si>
  <si>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</si>
  <si>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</si>
  <si>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</si>
  <si>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</si>
  <si>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</si>
  <si>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</si>
  <si>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</si>
  <si>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</si>
  <si>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2016 02</t>
  </si>
  <si>
    <t>4</t>
  </si>
  <si>
    <t>1631222553</t>
  </si>
  <si>
    <t>VV</t>
  </si>
  <si>
    <t>56,0*3,0+36*3,0</t>
  </si>
  <si>
    <t>115101201</t>
  </si>
  <si>
    <t>Čerpání vody na dopravní výšku do 10 m průměrný přítok do 500 l/min</t>
  </si>
  <si>
    <t>hod</t>
  </si>
  <si>
    <t>890131085</t>
  </si>
  <si>
    <t>"dva něsíce"60*3</t>
  </si>
  <si>
    <t>3</t>
  </si>
  <si>
    <t>115101301</t>
  </si>
  <si>
    <t>Pohotovost čerpací soupravy pro dopravní výšku do 10 m přítok do 500 l/min</t>
  </si>
  <si>
    <t>den</t>
  </si>
  <si>
    <t>-792016210</t>
  </si>
  <si>
    <t>122201102</t>
  </si>
  <si>
    <t>Odkopávky a prokopávky nezapažené v hornině tř. 3 objem do 1000 m3</t>
  </si>
  <si>
    <t>m3</t>
  </si>
  <si>
    <t>1195514949</t>
  </si>
  <si>
    <t>0,7*(40,5*11,5)</t>
  </si>
  <si>
    <t>0,7*(36,0*14,1)</t>
  </si>
  <si>
    <t>0,5*(12,1*2,5)</t>
  </si>
  <si>
    <t>5</t>
  </si>
  <si>
    <t>122201109</t>
  </si>
  <si>
    <t>Příplatek za lepivost u odkopávek v hornině tř. 1 až 3</t>
  </si>
  <si>
    <t>248486918</t>
  </si>
  <si>
    <t>6</t>
  </si>
  <si>
    <t>132201101</t>
  </si>
  <si>
    <t>Hloubení rýh š do 600 mm v hornině tř. 3 objemu do 100 m3</t>
  </si>
  <si>
    <t>-2066915870</t>
  </si>
  <si>
    <t>0,8*0,1*(36,1+8,8+25,2+6*5,6+9,6+25,2+1,7+15,2+6,8+15,7+7,4+9,6+6,3)</t>
  </si>
  <si>
    <t>0,65*0,1*(1,4+1,9+2,5)</t>
  </si>
  <si>
    <t>0,5*0,1*(14,3+2*2,175+6,1)</t>
  </si>
  <si>
    <t>0,8*0,1*(1,75)</t>
  </si>
  <si>
    <t>7</t>
  </si>
  <si>
    <t>132201109</t>
  </si>
  <si>
    <t>Příplatek za lepivost k hloubení rýh š do 600 mm v hornině tř. 3</t>
  </si>
  <si>
    <t>-1107008282</t>
  </si>
  <si>
    <t>8</t>
  </si>
  <si>
    <t>162301501</t>
  </si>
  <si>
    <t>Vodorovné přemístění křovin do 5 km D kmene do 100 mm</t>
  </si>
  <si>
    <t>-1712109837</t>
  </si>
  <si>
    <t>9</t>
  </si>
  <si>
    <t>162701105</t>
  </si>
  <si>
    <t>Vodorovné přemístění do 10000 m výkopku/sypaniny z horniny tř. 1 až 4</t>
  </si>
  <si>
    <t>-2053646214</t>
  </si>
  <si>
    <t>odkopávka</t>
  </si>
  <si>
    <t>696,47</t>
  </si>
  <si>
    <t>piloty</t>
  </si>
  <si>
    <t>258,473</t>
  </si>
  <si>
    <t>mazanina pod pasy</t>
  </si>
  <si>
    <t>17,851</t>
  </si>
  <si>
    <t>162701109</t>
  </si>
  <si>
    <t>Příplatek k vodorovnému přemístění výkopku/sypaniny z horniny tř. 1 až 4 ZKD 1000 m přes 10000 m</t>
  </si>
  <si>
    <t>-872936887</t>
  </si>
  <si>
    <t>11</t>
  </si>
  <si>
    <t>167101102</t>
  </si>
  <si>
    <t>Nakládání výkopku z hornin tř. 1 až 4 přes 100 m3</t>
  </si>
  <si>
    <t>-1729254234</t>
  </si>
  <si>
    <t>výkop pilot</t>
  </si>
  <si>
    <t>3,14*0,45*0,45*(91,5+315,0)</t>
  </si>
  <si>
    <t>12</t>
  </si>
  <si>
    <t>171201201</t>
  </si>
  <si>
    <t>Uložení sypaniny na skládky</t>
  </si>
  <si>
    <t>-2023834930</t>
  </si>
  <si>
    <t>13</t>
  </si>
  <si>
    <t>171201211</t>
  </si>
  <si>
    <t>Poplatek za uložení odpadu ze sypaniny na skládce (skládkovné)</t>
  </si>
  <si>
    <t>t</t>
  </si>
  <si>
    <t>-1848163054</t>
  </si>
  <si>
    <t>972,794*1,82</t>
  </si>
  <si>
    <t>14</t>
  </si>
  <si>
    <t>174101101</t>
  </si>
  <si>
    <t>Zásyp jam, šachet rýh nebo kolem objektů sypaninou se zhutněním</t>
  </si>
  <si>
    <t>-828788884</t>
  </si>
  <si>
    <t>uvnitř mezi pasy</t>
  </si>
  <si>
    <t>0,6*(3,324*6,25+2,8*6,25+1,726*3,65+2,6*2,0+6,399*6,25+6,4*6,25+6,4*6,25+4,25*6,25)</t>
  </si>
  <si>
    <t>0,6*(2,176*5,49)</t>
  </si>
  <si>
    <t>0,6*(1,75*1,8+1,725*6,75+5,125*6,75+25,2*2,0+10,25*7,449+1,3*15,2)</t>
  </si>
  <si>
    <t>0,6*(23,975*13,125)</t>
  </si>
  <si>
    <t>okolo objektu</t>
  </si>
  <si>
    <t>1,0*0,6*(2*40,5+2*25,1)</t>
  </si>
  <si>
    <t>M</t>
  </si>
  <si>
    <t>583312000</t>
  </si>
  <si>
    <t xml:space="preserve">štěrkopísek </t>
  </si>
  <si>
    <t>690798515</t>
  </si>
  <si>
    <t>510,029*1,82</t>
  </si>
  <si>
    <t>16</t>
  </si>
  <si>
    <t>175151101</t>
  </si>
  <si>
    <t>Obsypání potrubí strojně sypaninou bez prohození, uloženou do 3 m</t>
  </si>
  <si>
    <t>805005613</t>
  </si>
  <si>
    <t>vodovod</t>
  </si>
  <si>
    <t>0,2*0,4*(2,0)</t>
  </si>
  <si>
    <t>splašková kanalizace</t>
  </si>
  <si>
    <t>0,2*0,4*(3,0+16,5+3,0+21,5+4,5+4,5+3,5+2,5+1,5+2,5+1,0+1,0+4,0+6,0)</t>
  </si>
  <si>
    <t>dešťová uvnitř objektu</t>
  </si>
  <si>
    <t>0,2*0,4*(31,0+1,0+3,5+1,0+1,0+0,5+17,0)</t>
  </si>
  <si>
    <t>dešťová mimo objekt</t>
  </si>
  <si>
    <t>0,2*0,4*(16,5+4*1,0)</t>
  </si>
  <si>
    <t>17</t>
  </si>
  <si>
    <t>583312890</t>
  </si>
  <si>
    <t>kamenivo těžené drobné frakce 0-2 pískovna</t>
  </si>
  <si>
    <t>1467091874</t>
  </si>
  <si>
    <t>12,2*1,82</t>
  </si>
  <si>
    <t>18</t>
  </si>
  <si>
    <t>181951102</t>
  </si>
  <si>
    <t>Úprava pláně v hornině tř. 1 až 4 se zhutněním</t>
  </si>
  <si>
    <t>1486518859</t>
  </si>
  <si>
    <t>40,5*11,5+14,1*36,0+12,1*2,5</t>
  </si>
  <si>
    <t>19</t>
  </si>
  <si>
    <t>451572111</t>
  </si>
  <si>
    <t>Lože pod potrubí otevřený výkop z kameniva drobného těženého</t>
  </si>
  <si>
    <t>-170240132</t>
  </si>
  <si>
    <t>20</t>
  </si>
  <si>
    <t>100 01</t>
  </si>
  <si>
    <t>Zkoušky zhutnění</t>
  </si>
  <si>
    <t>kus</t>
  </si>
  <si>
    <t>-788610093</t>
  </si>
  <si>
    <t>Zakládání</t>
  </si>
  <si>
    <t>226213113</t>
  </si>
  <si>
    <t>Vrty velkoprofilové svislé zapažené D do 1050 mm hl do 5 m hor. III</t>
  </si>
  <si>
    <t>m</t>
  </si>
  <si>
    <t>-2002524320</t>
  </si>
  <si>
    <t>4,0*(5+5+5)</t>
  </si>
  <si>
    <t>3,5*(1+4+4)</t>
  </si>
  <si>
    <t>22</t>
  </si>
  <si>
    <t>226213213</t>
  </si>
  <si>
    <t>Vrty velkoprofilové svislé zapažené D do 1050 mm hl do 10 m hor. III</t>
  </si>
  <si>
    <t>1610920</t>
  </si>
  <si>
    <t>6,0*(11+7+11+10+3+2+3)</t>
  </si>
  <si>
    <t>7,0*(3)</t>
  </si>
  <si>
    <t>venkovní schodiště</t>
  </si>
  <si>
    <t>6,0*(2)</t>
  </si>
  <si>
    <t>23</t>
  </si>
  <si>
    <t>231212113</t>
  </si>
  <si>
    <t>Zřízení pilot svislých zapažených D do 1250 mm hl do 10 m s vytažením pažnic z betonu železového</t>
  </si>
  <si>
    <t>1804756633</t>
  </si>
  <si>
    <t>24</t>
  </si>
  <si>
    <t>589333320</t>
  </si>
  <si>
    <t>směs pro beton třída C30/37 XF3 frakce do 16 mm</t>
  </si>
  <si>
    <t>1794254912</t>
  </si>
  <si>
    <t>3,14*0,45*0,45*(91,5+315,0)*1,05</t>
  </si>
  <si>
    <t>25</t>
  </si>
  <si>
    <t>231611114</t>
  </si>
  <si>
    <t>Výztuž pilot betonovaných do země ocel z betonářské oceli 10 505</t>
  </si>
  <si>
    <t>1715646466</t>
  </si>
  <si>
    <t>271,397*0,06</t>
  </si>
  <si>
    <t>26</t>
  </si>
  <si>
    <t>272353121</t>
  </si>
  <si>
    <t>Bednění kotevních otvorů v základových klenbách průřezu do 0,05 m2 hl 0,5 m</t>
  </si>
  <si>
    <t>-1729880237</t>
  </si>
  <si>
    <t>elektro</t>
  </si>
  <si>
    <t>kanalizace splašková</t>
  </si>
  <si>
    <t>kanalizace dešťová</t>
  </si>
  <si>
    <t>27</t>
  </si>
  <si>
    <t>273321611</t>
  </si>
  <si>
    <t>Základové desky ze ŽB bez zvýšených nároků na prostředí tř. C 30/37</t>
  </si>
  <si>
    <t>1105843171</t>
  </si>
  <si>
    <t>0,3*(36,1*9,5+15,8*10,2-1,6*15,2+23,975*13,125)</t>
  </si>
  <si>
    <t>28</t>
  </si>
  <si>
    <t>273351215</t>
  </si>
  <si>
    <t>Zřízení bednění stěn základových desek</t>
  </si>
  <si>
    <t>-1808154755</t>
  </si>
  <si>
    <t>0,35*(2*36,1+2*25,05+2*1,6+2*0,85)</t>
  </si>
  <si>
    <t>0,35*(13,125+23,975)</t>
  </si>
  <si>
    <t>29</t>
  </si>
  <si>
    <t>273351216</t>
  </si>
  <si>
    <t>Odstranění bednění stěn základových desek</t>
  </si>
  <si>
    <t>-1515147568</t>
  </si>
  <si>
    <t>30</t>
  </si>
  <si>
    <t>273361821</t>
  </si>
  <si>
    <t>Výztuž základových desek betonářskou ocelí 10 505 (R)</t>
  </si>
  <si>
    <t>-2046619130</t>
  </si>
  <si>
    <t>238,339*0,12</t>
  </si>
  <si>
    <t>31</t>
  </si>
  <si>
    <t>274311124</t>
  </si>
  <si>
    <t>Základové pasy, prahy, věnce a ostruhy z betonu prostého C 12/15</t>
  </si>
  <si>
    <t>-1328513764</t>
  </si>
  <si>
    <t>32</t>
  </si>
  <si>
    <t>274322611</t>
  </si>
  <si>
    <t>Základové pasy ze ŽB se zvýšenými nároky na prostředí tř. C 30/37</t>
  </si>
  <si>
    <t>-440382654</t>
  </si>
  <si>
    <t>0,6*0,75*(36,1+8,8+25,2+6*5,6+9,6+25,2+1,7+15,2+6,8+15,7+7,4+9,6+6,3)</t>
  </si>
  <si>
    <t>0,45*0,75*(1,4+1,9+2,5)</t>
  </si>
  <si>
    <t>0,3*1,4*(14,3+2*2,175+6,1)</t>
  </si>
  <si>
    <t>0,6*0,75*(1,75)</t>
  </si>
  <si>
    <t>33</t>
  </si>
  <si>
    <t>274351215</t>
  </si>
  <si>
    <t>Zřízení bednění stěn základových pasů</t>
  </si>
  <si>
    <t>1198766285</t>
  </si>
  <si>
    <t>obvod</t>
  </si>
  <si>
    <t>0,75*(2*25,05+2*36,1)</t>
  </si>
  <si>
    <t>uvnitř</t>
  </si>
  <si>
    <t>0,75*(2*3,325+2*2,8+4*1,725+2*6,4+2*6,4+2*6,4+2*4,25+12*6,25+2*3,65+2*2,6)</t>
  </si>
  <si>
    <t>0,75*(2*3,325+2*5,725+2*25,25+2*2,0+4*6,75+2*7,45+2*10,3)</t>
  </si>
  <si>
    <t>schodiště + závětří</t>
  </si>
  <si>
    <t>1,4*(2*15,1+2*2,45+6,1+2*2,175+5,5)</t>
  </si>
  <si>
    <t>34</t>
  </si>
  <si>
    <t>274351216</t>
  </si>
  <si>
    <t>Odstranění bednění stěn základových pasů</t>
  </si>
  <si>
    <t>254522109</t>
  </si>
  <si>
    <t>35</t>
  </si>
  <si>
    <t>274361821</t>
  </si>
  <si>
    <t>Výztuž základových pásů betonářskou ocelí 10 505 (R)</t>
  </si>
  <si>
    <t>1526381409</t>
  </si>
  <si>
    <t>103,68*0,1</t>
  </si>
  <si>
    <t>Svislé a kompletní konstrukce</t>
  </si>
  <si>
    <t>36</t>
  </si>
  <si>
    <t>311238135</t>
  </si>
  <si>
    <t>Zdivo nosné zvukově izolační tl 300 mm pevnosti P 15 na MVC</t>
  </si>
  <si>
    <t>-148554764</t>
  </si>
  <si>
    <t>1.NP</t>
  </si>
  <si>
    <t>3,0*(8,5+4,4+26,0)</t>
  </si>
  <si>
    <t>-(1,8*2,24+1,6*2,15+2*0,9*2,1)</t>
  </si>
  <si>
    <t>2.NP</t>
  </si>
  <si>
    <t>3,5*(8,5+4,4+26,0)</t>
  </si>
  <si>
    <t>-(1,4*2,1+2*6,4*0,65)</t>
  </si>
  <si>
    <t>37</t>
  </si>
  <si>
    <t>311238144</t>
  </si>
  <si>
    <t>Zdivo nosné z cihel broušených tl 300 mm pevnosti P10 lepených tenkovrstvou maltou</t>
  </si>
  <si>
    <t>-584613050</t>
  </si>
  <si>
    <t>3,0*(36,1+9,3+3*6,1+2*6,4+3,25+3,775+26,0+26,3+14,2+10,1+1,0+15,75+1,3+9,0+2*7,9+0,55+1,25)</t>
  </si>
  <si>
    <t>-(2*2,0*0,65+5*3,2*0,65+1,417*2,31+6*1,0*2,1+1,6*2,15+2,0*2,31+2*1,0*2,34+6,78*0,65+2*4,2*0,65+4,2*2,31+5,0*0,65+6*0,9*2,1+1,25*1,2)</t>
  </si>
  <si>
    <t>3,5*(36,1+24,45+8,7+26,3+15,75+9,8+3,775+2*6,4+4*6,1+26,0+9,5)</t>
  </si>
  <si>
    <t>-(3,1*4,4+2*2,0*0,65+2*6,7*2,28++3,2*2,28+1,0*2,3+2*6,4*0,65+0,93*2,28+5,0*2,28+3*4,2*2,28+5,0*2,28)</t>
  </si>
  <si>
    <t>-(4*1,0*2,34+5*0,9*2,34+1,5*2,34)</t>
  </si>
  <si>
    <t>AKU</t>
  </si>
  <si>
    <t>-230,338</t>
  </si>
  <si>
    <t>38</t>
  </si>
  <si>
    <t>317168131</t>
  </si>
  <si>
    <t>Překlad keramický vysoký v 23,8 cm dl 125 cm</t>
  </si>
  <si>
    <t>-1000974861</t>
  </si>
  <si>
    <t>2*4*21</t>
  </si>
  <si>
    <t>39</t>
  </si>
  <si>
    <t>317168133</t>
  </si>
  <si>
    <t>Překlad keramický vysoký v 23,8 cm dl 175 cm</t>
  </si>
  <si>
    <t>358175060</t>
  </si>
  <si>
    <t>2*4*1</t>
  </si>
  <si>
    <t>40</t>
  </si>
  <si>
    <t>317168134</t>
  </si>
  <si>
    <t>Překlad keramický vysoký v 23,8 cm dl 200 cm</t>
  </si>
  <si>
    <t>375651273</t>
  </si>
  <si>
    <t>41</t>
  </si>
  <si>
    <t>317168136</t>
  </si>
  <si>
    <t>Překlad keramický vysoký v 23,8 cm dl 250 cm</t>
  </si>
  <si>
    <t>-1566856827</t>
  </si>
  <si>
    <t>42</t>
  </si>
  <si>
    <t>317168137</t>
  </si>
  <si>
    <t>Překlad keramický vysoký v 23,8 cm dl 275 cm</t>
  </si>
  <si>
    <t>1633378375</t>
  </si>
  <si>
    <t>43</t>
  </si>
  <si>
    <t>340238222</t>
  </si>
  <si>
    <t>Zazdívka otvorů pl do 1 m2 v příčkách nebo stěnách z cihel P+D tl 115 mm</t>
  </si>
  <si>
    <t>-1083617799</t>
  </si>
  <si>
    <t>zazdívka modulů sanity 1.NP</t>
  </si>
  <si>
    <t>1,75*(2,1+3,2+1,5)</t>
  </si>
  <si>
    <t>zazdívka modulů sanity 2.NP</t>
  </si>
  <si>
    <t>1,75*(1,05+3,485+1,5+1,6+3,485+0,9)</t>
  </si>
  <si>
    <t>44</t>
  </si>
  <si>
    <t>341321610</t>
  </si>
  <si>
    <t>Stěny nosné ze ŽB tř. C 30/37</t>
  </si>
  <si>
    <t>-719933131</t>
  </si>
  <si>
    <t>osobní výtah</t>
  </si>
  <si>
    <t>9,0*0,2*(2*1,8+2,025)</t>
  </si>
  <si>
    <t>9,0*0,3*2,025</t>
  </si>
  <si>
    <t>-2*1,2*0,3*2,0</t>
  </si>
  <si>
    <t>zásobovací výtah</t>
  </si>
  <si>
    <t>9,0*0,2*(0,92+1,5)</t>
  </si>
  <si>
    <t>-0,2*1,25*1,2</t>
  </si>
  <si>
    <t>sokl haly</t>
  </si>
  <si>
    <t>0,35*1,0*(3*13,0+24,0-4*2,4)</t>
  </si>
  <si>
    <t>45</t>
  </si>
  <si>
    <t>341351105</t>
  </si>
  <si>
    <t>Zřízení bednění oboustranného stěn nosných</t>
  </si>
  <si>
    <t>738168868</t>
  </si>
  <si>
    <t>9,0*(2*1,625+2*1,8+2*2,025+2*2,3)</t>
  </si>
  <si>
    <t>-4*1,2*2,0</t>
  </si>
  <si>
    <t>2*0,3*(1,2*2*2,0)</t>
  </si>
  <si>
    <t>nákladní výtah</t>
  </si>
  <si>
    <t>9,0*(0,92+1,25+1,45+1,12)</t>
  </si>
  <si>
    <t>-1,25*1,2</t>
  </si>
  <si>
    <t>0,2*(1,25+2*1,2)</t>
  </si>
  <si>
    <t>0,35*1,0*(6*13,0+2*24,0-8*2,4)+8*0,35*1,0</t>
  </si>
  <si>
    <t>46</t>
  </si>
  <si>
    <t>341351106</t>
  </si>
  <si>
    <t>Odstranění bednění oboustranného stěn nosných</t>
  </si>
  <si>
    <t>172671224</t>
  </si>
  <si>
    <t>47</t>
  </si>
  <si>
    <t>341361821</t>
  </si>
  <si>
    <t>Výztuž stěn betonářskou ocelí 10 505</t>
  </si>
  <si>
    <t>-56309564</t>
  </si>
  <si>
    <t>36,899*0,15</t>
  </si>
  <si>
    <t>48</t>
  </si>
  <si>
    <t>342248141</t>
  </si>
  <si>
    <t>Příčky z cihel broušených tl 115 mm pevnosti P10 s lepenými žebry</t>
  </si>
  <si>
    <t>1896361144</t>
  </si>
  <si>
    <t>3,0*(2,025+3,485+1,725+3,2+6,1+2*2,06)</t>
  </si>
  <si>
    <t>-(2*0,8*2,1)</t>
  </si>
  <si>
    <t>šachty</t>
  </si>
  <si>
    <t>3,0*(2*4,9+4*0,325+3*0,45+1,45+3*0,325+2*1,0+2*0,325+6*0,5+1,365+2*1,25+10*0,325)</t>
  </si>
  <si>
    <t>3,5*(2,025+3,485+6,7+3*2,06+1,8+1,115)</t>
  </si>
  <si>
    <t>3,5*(2,215+10,7+2,67+1,7)</t>
  </si>
  <si>
    <t>-(3*0,8*2,1+0,7*2,1+1,58*1,5)</t>
  </si>
  <si>
    <t>3,5*(3*0,45+1,45+3*0,325+2*1,0+0,9+6*0,5+1,365+2*1,25+9*0,325)</t>
  </si>
  <si>
    <t>šachty nad střechou</t>
  </si>
  <si>
    <t>1,25*(2*4,9+4*0,325+3*0,45+1,45+3*0,325+2*1,0+2*0,325+6*0,5+1,365+2*1,25+10*0,325)</t>
  </si>
  <si>
    <t>49</t>
  </si>
  <si>
    <t>342291121</t>
  </si>
  <si>
    <t>Ukotvení příček k cihelným konstrukcím plochými kotvami</t>
  </si>
  <si>
    <t>-620669562</t>
  </si>
  <si>
    <t>3,0*28</t>
  </si>
  <si>
    <t>příčky</t>
  </si>
  <si>
    <t>3,0*10</t>
  </si>
  <si>
    <t>3,5*24</t>
  </si>
  <si>
    <t>3,5*13</t>
  </si>
  <si>
    <t>50</t>
  </si>
  <si>
    <t>345321414</t>
  </si>
  <si>
    <t>Zídky atikové, parapetní, schodišťové a zábradelní ze ŽB tř. C 25/30</t>
  </si>
  <si>
    <t>655476227</t>
  </si>
  <si>
    <t>1,0*0,25*(2*36,4+2*8,5+15,75+9,5)</t>
  </si>
  <si>
    <t>0,25*0,25*15,3</t>
  </si>
  <si>
    <t>51</t>
  </si>
  <si>
    <t>345351101</t>
  </si>
  <si>
    <t>Zřízení bednění zídek atikových, parapetních, schodišťových a zábradelních plnostěnných</t>
  </si>
  <si>
    <t>-1672148332</t>
  </si>
  <si>
    <t>2*1,0*(2*36,4+2*8,5+15,75+9,5)</t>
  </si>
  <si>
    <t>2*0,25*15,3</t>
  </si>
  <si>
    <t>52</t>
  </si>
  <si>
    <t>345351102</t>
  </si>
  <si>
    <t>Odstranění bednění zídek atikových, parapetních, schodišťových a zábradelních plnostěnných</t>
  </si>
  <si>
    <t>-768179181</t>
  </si>
  <si>
    <t>53</t>
  </si>
  <si>
    <t>345361821</t>
  </si>
  <si>
    <t>Výztuž zídek atikových, parapetních, schodišťových a zábradelních betonářskou ocelí 10 505</t>
  </si>
  <si>
    <t>1002785867</t>
  </si>
  <si>
    <t>29,719*0,15</t>
  </si>
  <si>
    <t>Stěny a příčky</t>
  </si>
  <si>
    <t>54</t>
  </si>
  <si>
    <t>342151111</t>
  </si>
  <si>
    <t>Montáž opláštění stěn ocelových kcí ze sendvičových panelů šroubovaných budov v do 6 m</t>
  </si>
  <si>
    <t>-2052939232</t>
  </si>
  <si>
    <t>23,975*5,0+2*5,8*1,9</t>
  </si>
  <si>
    <t>12,5*6,9</t>
  </si>
  <si>
    <t>23,975*0,9+2*5,8*1,9</t>
  </si>
  <si>
    <t>3*2,25*12,2</t>
  </si>
  <si>
    <t>-(2*2,4*3,0+9,0*0,65+4*11,725*1,37)</t>
  </si>
  <si>
    <t>vnitřní stěny</t>
  </si>
  <si>
    <t>13,3*4,0-2*2,4*2,1</t>
  </si>
  <si>
    <t>55</t>
  </si>
  <si>
    <t>553246120a</t>
  </si>
  <si>
    <t>panel sendvičový stěnový izolace minerální vlákno tl. 150 mm</t>
  </si>
  <si>
    <t>-660721800</t>
  </si>
  <si>
    <t>312,75*1,1</t>
  </si>
  <si>
    <t>56</t>
  </si>
  <si>
    <t>340 001</t>
  </si>
  <si>
    <t>D + M spojovací prostředky pro opláštění stěn</t>
  </si>
  <si>
    <t>soubor</t>
  </si>
  <si>
    <t>848481234</t>
  </si>
  <si>
    <t>Vodorovné konstrukce</t>
  </si>
  <si>
    <t>57</t>
  </si>
  <si>
    <t>411121121</t>
  </si>
  <si>
    <t xml:space="preserve">Montáž prefabrikovaných ŽB stropů ze stropních panelů š 1200 mm </t>
  </si>
  <si>
    <t>-1974223156</t>
  </si>
  <si>
    <t>strop nad 1.NP</t>
  </si>
  <si>
    <t>3+2+3+7+2+3+18+7</t>
  </si>
  <si>
    <t>strop nad 2.NP</t>
  </si>
  <si>
    <t>5+15+3+18+7</t>
  </si>
  <si>
    <t>58</t>
  </si>
  <si>
    <t>593468600</t>
  </si>
  <si>
    <t>panel stropní předpjatý dutinový, tl. 250 mm, š. 1200 mm</t>
  </si>
  <si>
    <t>-741071659</t>
  </si>
  <si>
    <t>3*6,4+2*5,7+3*7,3+7*9,65+2*8,58+3*9,325+18*7,0+7*5,0</t>
  </si>
  <si>
    <t>5*7,42+15*9,72+3*9,325+18*7,0+7*4,92</t>
  </si>
  <si>
    <t>59</t>
  </si>
  <si>
    <t>411121243</t>
  </si>
  <si>
    <t>Montáž prefabrikovaných ŽB stropů ze stropních desek dl do 2700 mm</t>
  </si>
  <si>
    <t>1596847789</t>
  </si>
  <si>
    <t>9+4+2+4</t>
  </si>
  <si>
    <t>60</t>
  </si>
  <si>
    <t>593411230</t>
  </si>
  <si>
    <t>deska stropní plná PZD 21-240 239x29x10 cm</t>
  </si>
  <si>
    <t>569121209</t>
  </si>
  <si>
    <t>61</t>
  </si>
  <si>
    <t>593411200</t>
  </si>
  <si>
    <t>deska stropní plná PZD 21-150 149x29x10 cm</t>
  </si>
  <si>
    <t>377012018</t>
  </si>
  <si>
    <t>šachta 3</t>
  </si>
  <si>
    <t>šachta 4</t>
  </si>
  <si>
    <t>62</t>
  </si>
  <si>
    <t>593411210</t>
  </si>
  <si>
    <t>deska stropní plná PZD 21-180 179x29x10 cm</t>
  </si>
  <si>
    <t>1290146393</t>
  </si>
  <si>
    <t>šachta 1</t>
  </si>
  <si>
    <t>63</t>
  </si>
  <si>
    <t>593411120</t>
  </si>
  <si>
    <t>deska stropní plná PZD 20-90 89x34x7 cm</t>
  </si>
  <si>
    <t>-1042580355</t>
  </si>
  <si>
    <t>šachta 2</t>
  </si>
  <si>
    <t>šachta 6</t>
  </si>
  <si>
    <t>64</t>
  </si>
  <si>
    <t>411121254</t>
  </si>
  <si>
    <t>Montáž prefabrikovaných ŽB stropů ze stropních desek dl do 3300 mm</t>
  </si>
  <si>
    <t>129931441</t>
  </si>
  <si>
    <t>65</t>
  </si>
  <si>
    <t>593411330</t>
  </si>
  <si>
    <t>deska stropní plná PZD 10-330 329x58x13 cm</t>
  </si>
  <si>
    <t>-1292050814</t>
  </si>
  <si>
    <t>šachta 5</t>
  </si>
  <si>
    <t>66</t>
  </si>
  <si>
    <t>413321616</t>
  </si>
  <si>
    <t>Nosníky ze ŽB tř. C 30/37</t>
  </si>
  <si>
    <t>-1989688504</t>
  </si>
  <si>
    <t>5*2,3*0,3*0,4</t>
  </si>
  <si>
    <t>3,1*0,3*0,4</t>
  </si>
  <si>
    <t>1,25*0,3*0,4</t>
  </si>
  <si>
    <t>4*2,3*0,3*0,4</t>
  </si>
  <si>
    <t>nad vstupem</t>
  </si>
  <si>
    <t>15,5*0,3*1,3</t>
  </si>
  <si>
    <t>67</t>
  </si>
  <si>
    <t>413351107</t>
  </si>
  <si>
    <t>Zřízení bednění nosníků bez podpěrné konstrukce</t>
  </si>
  <si>
    <t>-925482804</t>
  </si>
  <si>
    <t>10*2,3*0,4+5*0,3*2,3</t>
  </si>
  <si>
    <t>2*3,1*0,4+0,3*3,1</t>
  </si>
  <si>
    <t>2*1,25*0,4+0,3*1,25</t>
  </si>
  <si>
    <t>8*2,3*0,4+4*0,3*2,3</t>
  </si>
  <si>
    <t>2*15,5*1,3+14,5*0,3</t>
  </si>
  <si>
    <t>68</t>
  </si>
  <si>
    <t>413351108</t>
  </si>
  <si>
    <t>Odstranění bednění nosníků bez podpěrné konstrukce</t>
  </si>
  <si>
    <t>579592764</t>
  </si>
  <si>
    <t>69</t>
  </si>
  <si>
    <t>413351215</t>
  </si>
  <si>
    <t>Zřízení podpěrné konstrukce nosníků v do 4 m pro zatížení do 20 kPa</t>
  </si>
  <si>
    <t>-1485749377</t>
  </si>
  <si>
    <t>5*2,3*2,75</t>
  </si>
  <si>
    <t>3,1*2,75</t>
  </si>
  <si>
    <t>1,25*2,0</t>
  </si>
  <si>
    <t>4*2,3*3,25</t>
  </si>
  <si>
    <t>3,1*3,25</t>
  </si>
  <si>
    <t>14,5*3,0</t>
  </si>
  <si>
    <t>70</t>
  </si>
  <si>
    <t>413351216</t>
  </si>
  <si>
    <t>Odstranění podpěrné konstrukce nosníků v do 4 m pro zatížení do 20 kPa</t>
  </si>
  <si>
    <t>1157365413</t>
  </si>
  <si>
    <t>71</t>
  </si>
  <si>
    <t>413361821</t>
  </si>
  <si>
    <t>Výztuž nosníků, volných trámů nebo průvlaků volných trámů betonářskou ocelí 10 505</t>
  </si>
  <si>
    <t>1038180679</t>
  </si>
  <si>
    <t>9,573*0,15</t>
  </si>
  <si>
    <t>72</t>
  </si>
  <si>
    <t>417321515</t>
  </si>
  <si>
    <t>Ztužující pásy a věnce ze ŽB tř. C 25/30</t>
  </si>
  <si>
    <t>112577806</t>
  </si>
  <si>
    <t>zálivka spár stropních panelů</t>
  </si>
  <si>
    <t>697,5*0,05*0,25</t>
  </si>
  <si>
    <t>0,1*0,25*(4*6,0+4*2,4)</t>
  </si>
  <si>
    <t>0,1*0,25*(3,6+3*6,0+4*2,4)</t>
  </si>
  <si>
    <t>věnec po obvodě nad 1.NP</t>
  </si>
  <si>
    <t>0,3*0,42*(32,0+26,2+11,0+4,7+1,1+9,1+4,5)</t>
  </si>
  <si>
    <t>0,3*0,2*(11,0)</t>
  </si>
  <si>
    <t>0,3*0,17*(3,775+11,2+8,7)</t>
  </si>
  <si>
    <t>0,2*0,25*(3,775+11,2+8,7)</t>
  </si>
  <si>
    <t>vnitřní věnec nad 1.NP</t>
  </si>
  <si>
    <t>0,3*0,42*(34,4)</t>
  </si>
  <si>
    <t>0,3*0,2*(2*7,9)</t>
  </si>
  <si>
    <t>0,3*0,25*(6*6,1+4*2,3+0,55)</t>
  </si>
  <si>
    <t>nosník deltabeam</t>
  </si>
  <si>
    <t>1,0*0,25*10,1</t>
  </si>
  <si>
    <t>ostatní dobetonávky nad 1.NP</t>
  </si>
  <si>
    <t>5,0</t>
  </si>
  <si>
    <t>věnec po obvodě nad 2.NP</t>
  </si>
  <si>
    <t>0,3*0,42*(36,4+10,1)</t>
  </si>
  <si>
    <t>0,3*0,65*(26,3)</t>
  </si>
  <si>
    <t>0,3*0,4*(8,7)</t>
  </si>
  <si>
    <t>0,2*0,4*(8,7)</t>
  </si>
  <si>
    <t>0,3*0,17*(15,4+24,4)</t>
  </si>
  <si>
    <t>0,2*0,25*(15,4+24,4)</t>
  </si>
  <si>
    <t>vnitřní věnec nad 2.NP</t>
  </si>
  <si>
    <t>0,3*0,4*(9,5+6,4+5*6,1+4*2,3)</t>
  </si>
  <si>
    <t>0,3*0,42*(9,5)</t>
  </si>
  <si>
    <t>0,3*0,65*(35,5)</t>
  </si>
  <si>
    <t>ostatní dobetonávky nad 2.NP</t>
  </si>
  <si>
    <t>73</t>
  </si>
  <si>
    <t>417351115</t>
  </si>
  <si>
    <t>Zřízení bednění ztužujících věnců</t>
  </si>
  <si>
    <t>-2115743998</t>
  </si>
  <si>
    <t>vnější obvod nad. 1.NP</t>
  </si>
  <si>
    <t>0,42*(2*36,4+2*25,35)</t>
  </si>
  <si>
    <t>0,17*(2*1,6+15,5+1,0)</t>
  </si>
  <si>
    <t>vnitřní obvod nad 1.NP</t>
  </si>
  <si>
    <t>0,17*(123,5-24*0,3)</t>
  </si>
  <si>
    <t>překlad otvorů nad 1.NP</t>
  </si>
  <si>
    <t>0,3*(2*2,0+5*3,2+0,9+1,25+6,78+3*4,2+5,0)</t>
  </si>
  <si>
    <t>vnitřní věnce nad 1.NP</t>
  </si>
  <si>
    <t>0,17*(2*35,5+2*3,1+2*6,1)</t>
  </si>
  <si>
    <t>okolo prostoru haly</t>
  </si>
  <si>
    <t>0,25*(2*4,45+2*5,425)</t>
  </si>
  <si>
    <t>15,0</t>
  </si>
  <si>
    <t>vnější obvod nad 2.NP</t>
  </si>
  <si>
    <t>0,23*4*6,4</t>
  </si>
  <si>
    <t>vnitřní obvod nad 2.NP</t>
  </si>
  <si>
    <t>0,17*(123,5-20*0,3)</t>
  </si>
  <si>
    <t>překlad otvorů nad 2.NP</t>
  </si>
  <si>
    <t>0,3*(3,1+2*2,0+2*6,7+3,2+0,9+2*6,4+0,93+5,0+3*4,2+5,0)</t>
  </si>
  <si>
    <t>vnitřní věnce nad 2.NP</t>
  </si>
  <si>
    <t>0,17*(2*35,5+2*3,1+2*6,1+4*9,5)</t>
  </si>
  <si>
    <t>výtahová šachta - strop</t>
  </si>
  <si>
    <t>0,2*(2*2,425+2*2,7)</t>
  </si>
  <si>
    <t>šachty - strop</t>
  </si>
  <si>
    <t>0,2*(2*1,565+2*0,45+2*0,9+2*0,57+2*1,345+2*0,57+2*1,25+2*0,45+2*2,8+2*0,45+2*0,785+2*0,9)</t>
  </si>
  <si>
    <t>74</t>
  </si>
  <si>
    <t>417351116</t>
  </si>
  <si>
    <t>Odstranění bednění ztužujících věnců</t>
  </si>
  <si>
    <t>1292121828</t>
  </si>
  <si>
    <t>75</t>
  </si>
  <si>
    <t>417361821</t>
  </si>
  <si>
    <t>Výztuž ztužujících pásů a věnců betonářskou ocelí 10 505</t>
  </si>
  <si>
    <t>2129839144</t>
  </si>
  <si>
    <t>77,376*0,15</t>
  </si>
  <si>
    <t>76</t>
  </si>
  <si>
    <t>400 01</t>
  </si>
  <si>
    <t>D + M ocelového svařovaného komorového silnostěnného nosníku s otvory pro spřažení, ozn. N1</t>
  </si>
  <si>
    <t>1610853845</t>
  </si>
  <si>
    <t>77</t>
  </si>
  <si>
    <t>400 02</t>
  </si>
  <si>
    <t xml:space="preserve">Příplatek za krácení desek stropních plných PZD </t>
  </si>
  <si>
    <t>-621735121</t>
  </si>
  <si>
    <t>Schodišťové konstrukce a rampy</t>
  </si>
  <si>
    <t>78</t>
  </si>
  <si>
    <t>430321414</t>
  </si>
  <si>
    <t>Schodišťová konstrukce a rampa ze ŽB tř. C 25/30</t>
  </si>
  <si>
    <t>-543320513</t>
  </si>
  <si>
    <t>podesta</t>
  </si>
  <si>
    <t>0,2*3,4*3,1</t>
  </si>
  <si>
    <t>rameno</t>
  </si>
  <si>
    <t>2*0,2*3,5*1,55</t>
  </si>
  <si>
    <t>pata</t>
  </si>
  <si>
    <t>0,2*0,3*1,55</t>
  </si>
  <si>
    <t>stupně</t>
  </si>
  <si>
    <t>20*1,55*0,314*0,158/2</t>
  </si>
  <si>
    <t>79</t>
  </si>
  <si>
    <t>430361821</t>
  </si>
  <si>
    <t>Výztuž schodišťové konstrukce a rampy betonářskou ocelí 10 505</t>
  </si>
  <si>
    <t>960839459</t>
  </si>
  <si>
    <t>5,14*0,15</t>
  </si>
  <si>
    <t>80</t>
  </si>
  <si>
    <t>431351121</t>
  </si>
  <si>
    <t>Zřízení bednění podest schodišť a ramp přímočarých v do 4 m</t>
  </si>
  <si>
    <t>-628436731</t>
  </si>
  <si>
    <t>2*3,1*2,95</t>
  </si>
  <si>
    <t>2*3,5*1,4</t>
  </si>
  <si>
    <t>81</t>
  </si>
  <si>
    <t>431351122</t>
  </si>
  <si>
    <t>Odstranění bednění podest schodišť a ramp přímočarých v do 4 m</t>
  </si>
  <si>
    <t>-1527345036</t>
  </si>
  <si>
    <t>82</t>
  </si>
  <si>
    <t>434351141</t>
  </si>
  <si>
    <t>Zřízení bednění stupňů přímočarých schodišť</t>
  </si>
  <si>
    <t>-1594298409</t>
  </si>
  <si>
    <t>20*0,158*1,4</t>
  </si>
  <si>
    <t>20*0,314*1,4</t>
  </si>
  <si>
    <t>0,2*(2*3,5+0,3)</t>
  </si>
  <si>
    <t>20*(0,158*0,314/2)</t>
  </si>
  <si>
    <t>83</t>
  </si>
  <si>
    <t>434351142</t>
  </si>
  <si>
    <t>Odstranění bednění stupňů přímočarých schodišť</t>
  </si>
  <si>
    <t>-1121630419</t>
  </si>
  <si>
    <t>Zastřešení</t>
  </si>
  <si>
    <t>84</t>
  </si>
  <si>
    <t>444151111</t>
  </si>
  <si>
    <t>Montáž krytiny ocelových střech ze sendvičových panelů šroubovaných budov v do 6 m</t>
  </si>
  <si>
    <t>-1138316929</t>
  </si>
  <si>
    <t>12,2*(1,6+0,6+5,3)</t>
  </si>
  <si>
    <t>12,2*3*(0,75+0,6+5,3)</t>
  </si>
  <si>
    <t>85</t>
  </si>
  <si>
    <t>283764750a</t>
  </si>
  <si>
    <t>panel sendvičový střešní izolace minerální vlákno tl. 200 mm</t>
  </si>
  <si>
    <t>-739416072</t>
  </si>
  <si>
    <t>334,89*1,1</t>
  </si>
  <si>
    <t>86</t>
  </si>
  <si>
    <t>440 001</t>
  </si>
  <si>
    <t>D + M spojovací prostředky pro opláštění střechy</t>
  </si>
  <si>
    <t>1866640960</t>
  </si>
  <si>
    <t>Úprava povrchů vnitřních</t>
  </si>
  <si>
    <t>87</t>
  </si>
  <si>
    <t>611321345</t>
  </si>
  <si>
    <t>Vápenocementová omítka štuková dvouvrstvá vnitřních schodišťových konstrukcí nanášená strojně</t>
  </si>
  <si>
    <t>-1758016665</t>
  </si>
  <si>
    <t>3,1*2,95</t>
  </si>
  <si>
    <t>88</t>
  </si>
  <si>
    <t>612142001</t>
  </si>
  <si>
    <t>Potažení vnitřních stěn sklovláknitým pletivem vtlačeným do tenkovrstvé hmoty</t>
  </si>
  <si>
    <t>CS ÚRS 2015 01</t>
  </si>
  <si>
    <t>-1601710653</t>
  </si>
  <si>
    <t>89</t>
  </si>
  <si>
    <t>612321321</t>
  </si>
  <si>
    <t>Vápenocementová omítka hladká jednovrstvá vnitřních stěn nanášená strojně</t>
  </si>
  <si>
    <t>-645114915</t>
  </si>
  <si>
    <t>1.07,1.09</t>
  </si>
  <si>
    <t>2,0*(2*4,195+2*3,485+2*1,725+0,15)</t>
  </si>
  <si>
    <t>-0,8*2,1</t>
  </si>
  <si>
    <t>1.08.</t>
  </si>
  <si>
    <t>2,0*(2*2,24+2*2,06)</t>
  </si>
  <si>
    <t>-0,9*2,1</t>
  </si>
  <si>
    <t>1.10.</t>
  </si>
  <si>
    <t>2,0*(2*1,825+2*2,06)</t>
  </si>
  <si>
    <t>1.11.</t>
  </si>
  <si>
    <t>2,0*(2*3,2+2*3,485)</t>
  </si>
  <si>
    <t>1.12.</t>
  </si>
  <si>
    <t>2,0*(2*3,2+2*2,5)</t>
  </si>
  <si>
    <t>2.03.</t>
  </si>
  <si>
    <t>2,0*(2*2,025+2*3,8+2*2,45+2*3,485)</t>
  </si>
  <si>
    <t>-(3*0,8*2,1)</t>
  </si>
  <si>
    <t>0,2*(0,8+2*2,1)</t>
  </si>
  <si>
    <t>2.04.</t>
  </si>
  <si>
    <t>2,0*(2*1,695+2*2,5)</t>
  </si>
  <si>
    <t>2.05.</t>
  </si>
  <si>
    <t>2,0*(2*1,8+2*2,06)</t>
  </si>
  <si>
    <t>2.06.</t>
  </si>
  <si>
    <t>2,0*(2*4,1+2*3,485+2*1,72+2*2,5)</t>
  </si>
  <si>
    <t>-3*0,9*2,1</t>
  </si>
  <si>
    <t>2.07.</t>
  </si>
  <si>
    <t>2,0*(2*1,115+2*2,045)</t>
  </si>
  <si>
    <t>2.12.</t>
  </si>
  <si>
    <t>2,0*(2*8,9+2*2,6+2*0,8)</t>
  </si>
  <si>
    <t>-(2*0,8*2,1+1,58*1,5)</t>
  </si>
  <si>
    <t>2.13.</t>
  </si>
  <si>
    <t>2,0*(4*1,7+2*1,655+2*0,9)</t>
  </si>
  <si>
    <t>-(2*0,8*2,1+2*0,7*2,1)</t>
  </si>
  <si>
    <t>90</t>
  </si>
  <si>
    <t>612321341</t>
  </si>
  <si>
    <t>Vápenocementová omítka štuková dvouvrstvá vnitřních stěn nanášená strojně</t>
  </si>
  <si>
    <t>1597848162</t>
  </si>
  <si>
    <t>1.01.</t>
  </si>
  <si>
    <t>3,0*(2*2,175+2*4,4)</t>
  </si>
  <si>
    <t>-(2,175*1,51+2*4,2*2,31)</t>
  </si>
  <si>
    <t>1.02.</t>
  </si>
  <si>
    <t>3,0*(2*35,5+2*7,0)</t>
  </si>
  <si>
    <t>-(3*0,8*2,1+6*0,9*2,1+3,1*3,0+1,25*2,0+1,417*2,31+1,6*2,15+1,8*2,24+1,98*2,24+2,175*1,31)</t>
  </si>
  <si>
    <t>0,3*(3,1+2*3,0+2*2,0+1,25+2*1,31+2,175)</t>
  </si>
  <si>
    <t>0,2*(3*0,8+6*0,9+18*2,1+1,417+2*2,31+1,6+2*2,15+2,0+2*2,24+4,2+2*2,25+2,175+2*1,31)</t>
  </si>
  <si>
    <t>3,0*6*0,5</t>
  </si>
  <si>
    <t>1.03.</t>
  </si>
  <si>
    <t>9,0*(2*1,625+2*1,8)</t>
  </si>
  <si>
    <t>-2*(1,25*2,0)</t>
  </si>
  <si>
    <t>1.04.</t>
  </si>
  <si>
    <t>3,0*(2*3,775+2*6,1)</t>
  </si>
  <si>
    <t>-(5,0*0,65+0,8*2,1)</t>
  </si>
  <si>
    <t>0,2*(5,0+2*0,65)</t>
  </si>
  <si>
    <t>1.05.</t>
  </si>
  <si>
    <t>3,0*(2*2,025+2*3,725)</t>
  </si>
  <si>
    <t>1.06.</t>
  </si>
  <si>
    <t>3,0*(2*2,39+2*6,1+2*0,5)</t>
  </si>
  <si>
    <t>-(2,0*0,65+2*0,8*2,1)</t>
  </si>
  <si>
    <t>0,2*(2,0+2*0,65)</t>
  </si>
  <si>
    <t>1,0*(2*4,195+2*3,485+2*1,725+0,15)</t>
  </si>
  <si>
    <t>-(2,0*0,65)</t>
  </si>
  <si>
    <t>1,0*(2*2,24+2*2,06)</t>
  </si>
  <si>
    <t>1,0*(2*1,825+2*2,06)</t>
  </si>
  <si>
    <t>1,0*(2*3,2+2*3,485)</t>
  </si>
  <si>
    <t>-(3,2*0,35)</t>
  </si>
  <si>
    <t>0,2*(3,2+2*0,65)</t>
  </si>
  <si>
    <t>1,0*(2*3,2+2*2,5)</t>
  </si>
  <si>
    <t>1.13.</t>
  </si>
  <si>
    <t>3,0*(2*10,385+2*6,1+2*0,5+2*3,25+2*0,3)</t>
  </si>
  <si>
    <t>-(3*3,2*0,65+4*0,8*2,1+2*0,9*2,1)</t>
  </si>
  <si>
    <t>0,2*(3*3,2+6*0,65)</t>
  </si>
  <si>
    <t>1.14,1.15</t>
  </si>
  <si>
    <t>3,0*(2*4,7+2*6,1)</t>
  </si>
  <si>
    <t>-(3,2*0,65+2*0,8*2,1+0,9*2,1)</t>
  </si>
  <si>
    <t>0,2*(3,2+2*0,65+2*0,8+4*2,1)</t>
  </si>
  <si>
    <t>1.16,1.17,1.18.</t>
  </si>
  <si>
    <t>4,25*24,0+4,5*13,5</t>
  </si>
  <si>
    <t>-(4*0,9*2,1+1,6*2,15+1,8*2,24)</t>
  </si>
  <si>
    <t>1.19.</t>
  </si>
  <si>
    <t>3,0*(2*5,2+2*7,9)</t>
  </si>
  <si>
    <t>-(4,2*0,65+0,9*2,34)</t>
  </si>
  <si>
    <t>0,2*(4,2+2*0,65+0,9+2*2,34)</t>
  </si>
  <si>
    <t>1.20.</t>
  </si>
  <si>
    <t>-(4,2*0,65+6,78*0,65+0,9*2,34)</t>
  </si>
  <si>
    <t>0,2*(4,2+6,78+4*0,65+0,9+2*2,34)</t>
  </si>
  <si>
    <t>1.21.</t>
  </si>
  <si>
    <t>6,7*(2*3,1+2*6,1)</t>
  </si>
  <si>
    <t>-(3,1*4,4+3,1*2,5+3,1*3,5)</t>
  </si>
  <si>
    <t>0,2*(3,1+2*4,4)</t>
  </si>
  <si>
    <t>1.22.</t>
  </si>
  <si>
    <t>9,0*(2*0,92+2*1,25)</t>
  </si>
  <si>
    <t>-(2*1,25*1,2)</t>
  </si>
  <si>
    <t>2.01.</t>
  </si>
  <si>
    <t>3,5*(2*35,5+2*7,05+4*0,3+6*0,5)</t>
  </si>
  <si>
    <t>-(4*0,8*2,1+5*0,9*2,1+1,0*2,3+2*6,4*0,65+1,5*2,1+4,2*2,28+3,1*3,0+1,25*2,0)</t>
  </si>
  <si>
    <t>0,3*(3,0+2*3,5+1,25+2*2,0)</t>
  </si>
  <si>
    <t>0,2*(4*0,8+5*0,9+18*2,1+1,0+2*2,3+2*6,4+4*0,65+1,5+2*2,1+4,2+2*2,28)</t>
  </si>
  <si>
    <t>2.02.</t>
  </si>
  <si>
    <t>3,5*(2*3,775+2*6,1)</t>
  </si>
  <si>
    <t>-(5,0*2,28+0,8*2,1)</t>
  </si>
  <si>
    <t>0,2*(5,0+2*2,28)</t>
  </si>
  <si>
    <t>1,5*(2*2,025+2*3,8+2*2,45+2*3,485)</t>
  </si>
  <si>
    <t>1,5*(2*1,695+2*2,5)</t>
  </si>
  <si>
    <t>1,5*(2*1,8+2*2,06)</t>
  </si>
  <si>
    <t>1,5*(2*4,1+2*3,485+2*1,72+2*2,5)</t>
  </si>
  <si>
    <t>1,5*(2*1,115+2*2,045)</t>
  </si>
  <si>
    <t>2.08.</t>
  </si>
  <si>
    <t>3,5*(2*6,7+2*6,1)</t>
  </si>
  <si>
    <t>-(6,7*2,28+0,9*2,34)</t>
  </si>
  <si>
    <t>0,2*(6,7+2*2,28)</t>
  </si>
  <si>
    <t>2.09.</t>
  </si>
  <si>
    <t>2.10.</t>
  </si>
  <si>
    <t>3,5*(2*4,7+2*6,1)</t>
  </si>
  <si>
    <t>-(3,2*2,28+0,9*2,34)</t>
  </si>
  <si>
    <t>0,2*(3,2+2*2,28)</t>
  </si>
  <si>
    <t>2.11.</t>
  </si>
  <si>
    <t>3,5*(2*6,715+2*10,7+2*2,215+0,15)</t>
  </si>
  <si>
    <t>-(1,5*2,1+2*0,8*2,1+1,58*1,5+5,0*2,28+2*4,2*2,28)</t>
  </si>
  <si>
    <t>0,2*(5,0+2*4,2+6*2,28)</t>
  </si>
  <si>
    <t>1,5*(2*8,9+2*2,6+2*0,8)</t>
  </si>
  <si>
    <t>1,5*(4*1,7+2*1,655+2*0,9)</t>
  </si>
  <si>
    <t>91</t>
  </si>
  <si>
    <t>617321141</t>
  </si>
  <si>
    <t>Vápenocementová omítka štuková dvouvrstvá světlíků nebo výtahových šachet nanášená ručně</t>
  </si>
  <si>
    <t>-1750643024</t>
  </si>
  <si>
    <t>1,625*1,8+1,25*0,92</t>
  </si>
  <si>
    <t>92</t>
  </si>
  <si>
    <t>619991011</t>
  </si>
  <si>
    <t>Obalení konstrukcí a prvků fólií přilepenou lepící páskou</t>
  </si>
  <si>
    <t>-1471025561</t>
  </si>
  <si>
    <t>"ostatní prvky a konstrukce"</t>
  </si>
  <si>
    <t>100,0</t>
  </si>
  <si>
    <t>93</t>
  </si>
  <si>
    <t>619995001</t>
  </si>
  <si>
    <t>Začištění omítek kolem oken, dveří, podlah nebo obkladů</t>
  </si>
  <si>
    <t>1498858066</t>
  </si>
  <si>
    <t>keramický sokl</t>
  </si>
  <si>
    <t>99,2</t>
  </si>
  <si>
    <t>plastové profily obkladů</t>
  </si>
  <si>
    <t>332,915</t>
  </si>
  <si>
    <t>94</t>
  </si>
  <si>
    <t>622143003</t>
  </si>
  <si>
    <t>Montáž omítkových plastových nebo pozinkovaných rohových profilů s tkaninou</t>
  </si>
  <si>
    <t>1788992196</t>
  </si>
  <si>
    <t>"vnější dveře + okna"2*2,0+4*0,65+5*3,2+10*0,65+1,5+2*2,3+6,78+2*0,65+2*4,2+4*0,65+4,2+2*2,31+5,0+2*0,65</t>
  </si>
  <si>
    <t>"vnitřní dveře"6*0,8+12*2,1+8*0,9+16*2,1+4,2+2*2,3+2,0+2*2,3</t>
  </si>
  <si>
    <t>"vnitřní zdivo"3,0*26</t>
  </si>
  <si>
    <t>"výtah"4*2,0+2*1,25</t>
  </si>
  <si>
    <t>"vnitřní okno"1,6+2*2,15</t>
  </si>
  <si>
    <t>"schodiště"2*3,0+3,1</t>
  </si>
  <si>
    <t>"vnější dveře + okna"3,1+2*4,4+2*2,0+4*0,65+2*6,7+4*2,28+3,2+2*2,28+1,0+2*2,3+2*6,4+4*0,65+0,93+2*2,8+5,0+2*2,28+3*4,2+6*2,28+5,0+2*2,28</t>
  </si>
  <si>
    <t>"vnitřní dveře"5*0,8+10*2,1+4*0,9+4*2,34+1,4+2*2,1</t>
  </si>
  <si>
    <t>"vnitřní zdivo"3,5*19</t>
  </si>
  <si>
    <t>"výtah"4*2,0+2*1,25+2*1,25+4*1,2</t>
  </si>
  <si>
    <t>"schodiště"2*3,5+3,1</t>
  </si>
  <si>
    <t>95</t>
  </si>
  <si>
    <t>553430230</t>
  </si>
  <si>
    <t>profil omítkový rohový pro omítky vnitřní</t>
  </si>
  <si>
    <t>-390556576</t>
  </si>
  <si>
    <t>518,77*1,1</t>
  </si>
  <si>
    <t>96</t>
  </si>
  <si>
    <t>622143004</t>
  </si>
  <si>
    <t>Montáž omítkových samolepících začišťovacích profilů (APU lišt)</t>
  </si>
  <si>
    <t>-1949797599</t>
  </si>
  <si>
    <t>"vnitřní okno"2*(1,6+2*2,15)</t>
  </si>
  <si>
    <t>97</t>
  </si>
  <si>
    <t>590514750</t>
  </si>
  <si>
    <t xml:space="preserve">profil okenní začišťovací </t>
  </si>
  <si>
    <t>1039249492</t>
  </si>
  <si>
    <t>202,91*1,1</t>
  </si>
  <si>
    <t>98</t>
  </si>
  <si>
    <t>622143005</t>
  </si>
  <si>
    <t>Montáž omítníků plastových nebo pozinkovaných, vč. dodávky</t>
  </si>
  <si>
    <t>371378516</t>
  </si>
  <si>
    <t>99</t>
  </si>
  <si>
    <t>562842330</t>
  </si>
  <si>
    <t>omítník tl. omítky 10 mm</t>
  </si>
  <si>
    <t>1124023928</t>
  </si>
  <si>
    <t>251,59*1,1</t>
  </si>
  <si>
    <t>629991011</t>
  </si>
  <si>
    <t>Zakrytí výplní otvorů a svislých ploch fólií přilepenou lepící páskou</t>
  </si>
  <si>
    <t>1859151740</t>
  </si>
  <si>
    <t>2*3,2*0,65+4*3,2*0,65+0,9*2,25+6,78*0,65+2*4,2*0,65+4,2*2,31+5,0*0,65</t>
  </si>
  <si>
    <t>2*(2,175*1,31+4,2*2,25+1,6*2,15)</t>
  </si>
  <si>
    <t>3,1*4,4+2*2,0*0,65+2*6,7*2,28+3,2*2,28+0,9*2,29+2*6,4*0,65+0,93*2,28+5,0*2,28+3*4,2*2,28+5,0*2,28</t>
  </si>
  <si>
    <t>Úprava povrchů vnějších</t>
  </si>
  <si>
    <t>101</t>
  </si>
  <si>
    <t>166341929</t>
  </si>
  <si>
    <t>102</t>
  </si>
  <si>
    <t>621211041</t>
  </si>
  <si>
    <t>Montáž kontaktního zateplení vnějších podhledů z polystyrénových desek tl do 200 mm</t>
  </si>
  <si>
    <t>626289374</t>
  </si>
  <si>
    <t>1,75*14,2+1,0*1,0</t>
  </si>
  <si>
    <t>103</t>
  </si>
  <si>
    <t>283759860</t>
  </si>
  <si>
    <t>deska fasádní polystyrénová EPS s grafitem 1000 x 500 x 180 mm</t>
  </si>
  <si>
    <t>-738180426</t>
  </si>
  <si>
    <t>25,85*1,05</t>
  </si>
  <si>
    <t>104</t>
  </si>
  <si>
    <t>621251101</t>
  </si>
  <si>
    <t>Příplatek k cenám kontaktního zateplení podhledů za použití tepelněizolačních zátek z polystyrenu</t>
  </si>
  <si>
    <t>-156294644</t>
  </si>
  <si>
    <t>105</t>
  </si>
  <si>
    <t>621142001</t>
  </si>
  <si>
    <t>Potažení vnějších podhledů sklovláknitým pletivem vtlačeným do tenkovrstvé hmoty</t>
  </si>
  <si>
    <t>-1644635441</t>
  </si>
  <si>
    <t>CETRIS</t>
  </si>
  <si>
    <t>8,188</t>
  </si>
  <si>
    <t>106</t>
  </si>
  <si>
    <t>1451761603</t>
  </si>
  <si>
    <t>107</t>
  </si>
  <si>
    <t>-296417333</t>
  </si>
  <si>
    <t>191,11*1,1</t>
  </si>
  <si>
    <t>108</t>
  </si>
  <si>
    <t>622211031</t>
  </si>
  <si>
    <t>Montáž kontaktního zateplení vnějších stěn z polystyrénových desek tl do 160 mm</t>
  </si>
  <si>
    <t>1198846607</t>
  </si>
  <si>
    <t>fasáda</t>
  </si>
  <si>
    <t>7,5*(36,4+9,6+2,025+2,5+10,4+25,35)</t>
  </si>
  <si>
    <t>2,75*(0,6+1,0+1,3+1,0+1,6)</t>
  </si>
  <si>
    <t>stěna s W15</t>
  </si>
  <si>
    <t>24,0*3,5+10,0*1,0</t>
  </si>
  <si>
    <t>stěna nad panely</t>
  </si>
  <si>
    <t>12,5*2,75+1,25*3,5</t>
  </si>
  <si>
    <t>rozšíření okolo otvorů</t>
  </si>
  <si>
    <t>191,11*0,05</t>
  </si>
  <si>
    <t>sokl</t>
  </si>
  <si>
    <t>1,5*(36,4+9,6+2,025+2,5+10,4+25,35)</t>
  </si>
  <si>
    <t>1,0*(23,975+13,4)</t>
  </si>
  <si>
    <t>1,5*(0,6+1,0+1,3+1,0+1,6)</t>
  </si>
  <si>
    <t>minerální izolace</t>
  </si>
  <si>
    <t>-15,75</t>
  </si>
  <si>
    <t>109</t>
  </si>
  <si>
    <t>283764240</t>
  </si>
  <si>
    <t>deska z extrudovaného polystyrénu XPS 140 mm</t>
  </si>
  <si>
    <t>1290299839</t>
  </si>
  <si>
    <t>1,5*(36,4+9,6+2,025+2,5+10,4+25,35)*1,1</t>
  </si>
  <si>
    <t>1,0*(23,975+13,4)*1,1</t>
  </si>
  <si>
    <t>1,5*(0,6+1,0+1,3+1,0+1,6)*1,1</t>
  </si>
  <si>
    <t>110</t>
  </si>
  <si>
    <t>283759810a</t>
  </si>
  <si>
    <t>deska fasádní polystyrénová EPS s grafitem 1000 x 500 x 150 mm</t>
  </si>
  <si>
    <t>1484232775</t>
  </si>
  <si>
    <t>7,5*(36,4+9,6+2,025+2,5+10,4+25,35)*1,1</t>
  </si>
  <si>
    <t>2,75*(0,6+1,0+1,3+1,0+1,6)*1,1</t>
  </si>
  <si>
    <t>(24,0*3,5+10,0*1,0)*1,1</t>
  </si>
  <si>
    <t>(12,5*2,75+1,25*3,5)*1,1</t>
  </si>
  <si>
    <t>191,11*0,05*1,1</t>
  </si>
  <si>
    <t>-15,75*1,1</t>
  </si>
  <si>
    <t>111</t>
  </si>
  <si>
    <t>622221031</t>
  </si>
  <si>
    <t>Montáž kontaktního zateplení vnějších stěn z minerální vlny s podélnou orientací vláken tl do 160 mm</t>
  </si>
  <si>
    <t>-56931591</t>
  </si>
  <si>
    <t>2,1*7,5</t>
  </si>
  <si>
    <t>112</t>
  </si>
  <si>
    <t>631515310</t>
  </si>
  <si>
    <t>deska minerální izolační tl. 140 mm</t>
  </si>
  <si>
    <t>-601371446</t>
  </si>
  <si>
    <t>15,75*1,1</t>
  </si>
  <si>
    <t>113</t>
  </si>
  <si>
    <t>622251101</t>
  </si>
  <si>
    <t>Příplatek k cenám kontaktního zateplení stěn za použití tepelněizolačních zátek z polystyrenu</t>
  </si>
  <si>
    <t>-352639086</t>
  </si>
  <si>
    <t>114</t>
  </si>
  <si>
    <t>622251105</t>
  </si>
  <si>
    <t>Příplatek k cenám kontaktního zateplení stěn za použití tepelněizolačních zátek z minerální vlny</t>
  </si>
  <si>
    <t>1101066396</t>
  </si>
  <si>
    <t>115</t>
  </si>
  <si>
    <t>622252001</t>
  </si>
  <si>
    <t>Montáž zakládacích soklových lišt kontaktního zateplení</t>
  </si>
  <si>
    <t>-274576176</t>
  </si>
  <si>
    <t>36,4+9,6+26,0+15,8+10,4+25,35+2*1,75+2*1,0-0,9-4,2</t>
  </si>
  <si>
    <t>116</t>
  </si>
  <si>
    <t>590516360</t>
  </si>
  <si>
    <t>lišta zakládací LO 153 mm tl.1,0mm</t>
  </si>
  <si>
    <t>-296532877</t>
  </si>
  <si>
    <t>123,95*1,1</t>
  </si>
  <si>
    <t>117</t>
  </si>
  <si>
    <t>622252002</t>
  </si>
  <si>
    <t>Montáž ostatních lišt zateplení</t>
  </si>
  <si>
    <t>-523218299</t>
  </si>
  <si>
    <t>roh domu</t>
  </si>
  <si>
    <t>5*8,0</t>
  </si>
  <si>
    <t>vstup</t>
  </si>
  <si>
    <t>14,1+3*2,5</t>
  </si>
  <si>
    <t>otvory</t>
  </si>
  <si>
    <t>191,11</t>
  </si>
  <si>
    <t>118</t>
  </si>
  <si>
    <t>590514840</t>
  </si>
  <si>
    <t>lišta rohová PVC 10/10 cm s tkaninou bal. 2,5 m</t>
  </si>
  <si>
    <t>-2122267144</t>
  </si>
  <si>
    <t>252,71*1,1</t>
  </si>
  <si>
    <t>119</t>
  </si>
  <si>
    <t>R622531021</t>
  </si>
  <si>
    <t>Tenkovrstvá bezcementová modelační omítka včetně penetrace vnějších stěn</t>
  </si>
  <si>
    <t>-623380329</t>
  </si>
  <si>
    <t>plocha</t>
  </si>
  <si>
    <t>15,75+963,781</t>
  </si>
  <si>
    <t>ostění</t>
  </si>
  <si>
    <t>191,11*0,15</t>
  </si>
  <si>
    <t>podhled</t>
  </si>
  <si>
    <t>25,85</t>
  </si>
  <si>
    <t>120</t>
  </si>
  <si>
    <t>686208182</t>
  </si>
  <si>
    <t>Podlahy a podlahové konstrukce</t>
  </si>
  <si>
    <t>121</t>
  </si>
  <si>
    <t>631311114</t>
  </si>
  <si>
    <t>Mazanina tl do 80 mm z betonu prostého bez zvýšených nároků na prostředí tř. C 16/20</t>
  </si>
  <si>
    <t>1324707959</t>
  </si>
  <si>
    <t>0,05*(3,775*6,1+1,625*1,8)</t>
  </si>
  <si>
    <t>0,08*(2,39*6,1+4,195*3,485+2,025*3,725)</t>
  </si>
  <si>
    <t>0,055*(3,775*6,1+2,025*3,485+2,45*3,485+2,5*1,695+1,8*2,06+1,72*2,5+1,115*2,045+4,135*3,485+2*6,7*6,1+4,7*6,1+26,0*2,3+5,7*2,6+3,8*7,05+10,7*6,715)</t>
  </si>
  <si>
    <t>prahy</t>
  </si>
  <si>
    <t>1,0</t>
  </si>
  <si>
    <t>122</t>
  </si>
  <si>
    <t>631311124</t>
  </si>
  <si>
    <t>Mazanina tl do 120 mm z betonu prostého bez zvýšených nároků na prostředí tř. C 16/20</t>
  </si>
  <si>
    <t>389747283</t>
  </si>
  <si>
    <t>0,085*(3,1*6,1+2,24*2,06+1,825*2,06+3,2*3,485+3,2*2,5+10,385*6,1+4,7*6,1+26,0*2,3+7,9*7,05+2,3*1,6)</t>
  </si>
  <si>
    <t>0,085*(1,655*1,7+0,9*1,7+8,9*2,7)</t>
  </si>
  <si>
    <t>123</t>
  </si>
  <si>
    <t>631311125</t>
  </si>
  <si>
    <t>Mazanina tl do 120 mm z betonu prostého bez zvýšených nároků na prostředí tř. C 20/25</t>
  </si>
  <si>
    <t>772788773</t>
  </si>
  <si>
    <t>0,11*(23,9*13,275)</t>
  </si>
  <si>
    <t>124</t>
  </si>
  <si>
    <t>631319011</t>
  </si>
  <si>
    <t>Příplatek k mazanině tl do 80 mm za přehlazení povrchu</t>
  </si>
  <si>
    <t>1485737508</t>
  </si>
  <si>
    <t>125</t>
  </si>
  <si>
    <t>631319012</t>
  </si>
  <si>
    <t>Příplatek k mazanině tl do 120 mm za přehlazení povrchu</t>
  </si>
  <si>
    <t>-1724883733</t>
  </si>
  <si>
    <t>25,31+35,9</t>
  </si>
  <si>
    <t>126</t>
  </si>
  <si>
    <t>631319171</t>
  </si>
  <si>
    <t>Příplatek k mazanině tl do 80 mm za stržení povrchu spodní vrstvy před vložením výztuže</t>
  </si>
  <si>
    <t>-233797287</t>
  </si>
  <si>
    <t>127</t>
  </si>
  <si>
    <t>631319173</t>
  </si>
  <si>
    <t>Příplatek k mazanině tl do 120 mm za stržení povrchu spodní vrstvy před vložením výztuže</t>
  </si>
  <si>
    <t>533208133</t>
  </si>
  <si>
    <t>128</t>
  </si>
  <si>
    <t>631319206</t>
  </si>
  <si>
    <t>Příplatek k mazaninám za přidání ocelových vláken (drátkobeton) pro objemové vyztužení 40 kg/m3</t>
  </si>
  <si>
    <t>1713691325</t>
  </si>
  <si>
    <t>129</t>
  </si>
  <si>
    <t>631351101</t>
  </si>
  <si>
    <t>Zřízení bednění rýh a hran v podlahách</t>
  </si>
  <si>
    <t>-1675894257</t>
  </si>
  <si>
    <t>vrata</t>
  </si>
  <si>
    <t>0,2*2*2,4</t>
  </si>
  <si>
    <t>schodiště</t>
  </si>
  <si>
    <t>0,2*(1,4+0,3)</t>
  </si>
  <si>
    <t xml:space="preserve">otvor </t>
  </si>
  <si>
    <t>0,2*(5,425+4,45)</t>
  </si>
  <si>
    <t>dveře</t>
  </si>
  <si>
    <t>0,2*(4*1,0+2,0)</t>
  </si>
  <si>
    <t>130</t>
  </si>
  <si>
    <t>631351102</t>
  </si>
  <si>
    <t>Odstranění bednění rýh a hran v podlahách</t>
  </si>
  <si>
    <t>1264775467</t>
  </si>
  <si>
    <t>131</t>
  </si>
  <si>
    <t>631362021</t>
  </si>
  <si>
    <t>Výztuž mazanin svařovanými sítěmi Kari</t>
  </si>
  <si>
    <t>-1718753907</t>
  </si>
  <si>
    <t>(3,775*6,1+1,625*1,8)/6,0*18,2*0,001*1,15</t>
  </si>
  <si>
    <t>(2,39*6,1+4,195*3,485+2,025*3,725)/6,0*18,2*0,001*1,15</t>
  </si>
  <si>
    <t>(1,72*2,5+1,115*2,045+4,135*3,485+2*6,7*6,1+4,7*6,1+26,0*2,3+5,7*2,6+3,8*7,05+10,7*6,715)/6,0*18,2*0,001*1,15</t>
  </si>
  <si>
    <t>(3,775*6,1+2,025*3,485+2,45*3,485+2,5*1,695+1,8*2,06)/6,0*18,2*0,001*1,15</t>
  </si>
  <si>
    <t>(3,1*6,1+2,24*2,06+1,825*2,06+3,2*3,485+3,2*2,5+10,385*6,1+4,7*6,1+26,0*2,3+7,9*7,05+2,3*1,6)/6,0*18,2*0,001*1,15</t>
  </si>
  <si>
    <t>(1,655*1,7+0,9*1,7+8,9*2,7)/6,0*18,2*0,001*1,15</t>
  </si>
  <si>
    <t>132</t>
  </si>
  <si>
    <t>632441215</t>
  </si>
  <si>
    <t>Potěr anhydritový samonivelační tl 55 mm C20 litý</t>
  </si>
  <si>
    <t>1247793837</t>
  </si>
  <si>
    <t>2*7,9*5,2</t>
  </si>
  <si>
    <t>133</t>
  </si>
  <si>
    <t>632451024</t>
  </si>
  <si>
    <t>Vyrovnávací potěr tl do 50 mm z MC 15 provedený v pásu</t>
  </si>
  <si>
    <t>40323531</t>
  </si>
  <si>
    <t>ostatní dobetonávky</t>
  </si>
  <si>
    <t>50,0</t>
  </si>
  <si>
    <t>134</t>
  </si>
  <si>
    <t>632451101</t>
  </si>
  <si>
    <t>Cementový samonivelační potěr ze suchých směsí tloušťky do 5 mm</t>
  </si>
  <si>
    <t>1744434980</t>
  </si>
  <si>
    <t>střecha</t>
  </si>
  <si>
    <t>9,95*15,75+35,5*8,7</t>
  </si>
  <si>
    <t>-(0,785*0,9+1,565*0,45+2,425*2,7+1,0*0,45+1,345*0,45+1,25*0,45+2,8*0,45)</t>
  </si>
  <si>
    <t>135</t>
  </si>
  <si>
    <t>632451455</t>
  </si>
  <si>
    <t>Potěr pískocementový tl do 50 mm tř. C 20 běžný</t>
  </si>
  <si>
    <t>-1420074714</t>
  </si>
  <si>
    <t>výtahová šachta</t>
  </si>
  <si>
    <t>2,425*2,7</t>
  </si>
  <si>
    <t>1,565*0,45+0,9*0,57+1,345*0,57+1,25*0,45+2,8*0,45+0,785*0,9</t>
  </si>
  <si>
    <t>136</t>
  </si>
  <si>
    <t>632481213</t>
  </si>
  <si>
    <t>Separační vrstva z PE fólie</t>
  </si>
  <si>
    <t>316267601</t>
  </si>
  <si>
    <t>(3,775*6,1+1,625*1,8)</t>
  </si>
  <si>
    <t>(2,39*6,1+4,195*3,485+2,025*3,725)</t>
  </si>
  <si>
    <t>(1,72*2,5+1,115*2,045+4,135*3,485+2*6,7*6,1+4,7*6,1+26,0*2,3+5,7*2,6+3,8*7,05+10,7*6,715)</t>
  </si>
  <si>
    <t>(3,775*6,1+2,025*3,485+2,45*3,485+2,5*1,695+1,8*2,06)</t>
  </si>
  <si>
    <t>(3,1*6,1+2,24*2,06+1,825*2,06+3,2*3,485+3,2*2,5+10,385*6,1+4,7*6,1+26,0*2,3+7,9*7,05+2,3*1,6)</t>
  </si>
  <si>
    <t>(1,655*1,7+0,9*1,7+8,9*2,7)</t>
  </si>
  <si>
    <t>23,9*13,275</t>
  </si>
  <si>
    <t>svisle na stěny</t>
  </si>
  <si>
    <t>764,15*0,1</t>
  </si>
  <si>
    <t>137</t>
  </si>
  <si>
    <t>634662111</t>
  </si>
  <si>
    <t>Výplň dilatačních spar šířky do 10 mm v mazaninách akrylátovým tmelem</t>
  </si>
  <si>
    <t>-1236625393</t>
  </si>
  <si>
    <t>239,58+137,925</t>
  </si>
  <si>
    <t>138</t>
  </si>
  <si>
    <t>634911122</t>
  </si>
  <si>
    <t>Řezání dilatačních spár š 10 mm hl do 20 mm v čerstvé betonové mazanině</t>
  </si>
  <si>
    <t>1141565383</t>
  </si>
  <si>
    <t>3,775+2,39+10,385+4,7+2*7,8+2*6,78</t>
  </si>
  <si>
    <t>5*6,1+10*2,3+3*7,0</t>
  </si>
  <si>
    <t>3,775+2*6,7+4,7+3,8+3*6,715+2*2,6</t>
  </si>
  <si>
    <t>3*6,1+12*2,3+7,05+10,7</t>
  </si>
  <si>
    <t>139</t>
  </si>
  <si>
    <t>634911124</t>
  </si>
  <si>
    <t>Řezání dilatačních spár š 10 mm hl do 80 mm v čerstvé betonové mazanině</t>
  </si>
  <si>
    <t>-1458407640</t>
  </si>
  <si>
    <t>hala</t>
  </si>
  <si>
    <t>5*13,2+3*23,975</t>
  </si>
  <si>
    <t>140</t>
  </si>
  <si>
    <t>637211321</t>
  </si>
  <si>
    <t xml:space="preserve">Chodník z betonových dlaždic tl 50 mm kladených do písku </t>
  </si>
  <si>
    <t>439903011</t>
  </si>
  <si>
    <t>závětří</t>
  </si>
  <si>
    <t>15,2*1,6</t>
  </si>
  <si>
    <t>5,9*2,3</t>
  </si>
  <si>
    <t>141</t>
  </si>
  <si>
    <t>637121116</t>
  </si>
  <si>
    <t>Okapový chodník z kačírku tl 350 mm s udusáním</t>
  </si>
  <si>
    <t>-1384920279</t>
  </si>
  <si>
    <t>61,4*0,6</t>
  </si>
  <si>
    <t>142</t>
  </si>
  <si>
    <t>776111111</t>
  </si>
  <si>
    <t>Broušení anhydritového podkladu povlakových podlah s přeleštěním jako finální úpravou</t>
  </si>
  <si>
    <t>1347798041</t>
  </si>
  <si>
    <t>Osazování výplní otvorů</t>
  </si>
  <si>
    <t>143</t>
  </si>
  <si>
    <t>642942111</t>
  </si>
  <si>
    <t>Osazování zárubní nebo rámů dveřních kovových do 2,5 m2 na MC</t>
  </si>
  <si>
    <t>-2133682643</t>
  </si>
  <si>
    <t>144</t>
  </si>
  <si>
    <t>553311880</t>
  </si>
  <si>
    <t>zárubeň ocelová s drážkou pro těsnění 700/210</t>
  </si>
  <si>
    <t>-2113101632</t>
  </si>
  <si>
    <t>145</t>
  </si>
  <si>
    <t>553311890</t>
  </si>
  <si>
    <t>zárubeň ocelová s drážkou pro těsnění 800/210</t>
  </si>
  <si>
    <t>469156140</t>
  </si>
  <si>
    <t>146</t>
  </si>
  <si>
    <t>553311910</t>
  </si>
  <si>
    <t>zárubeň ocelová s drážkou pro těsnění 900/234</t>
  </si>
  <si>
    <t>-1045103799</t>
  </si>
  <si>
    <t>147</t>
  </si>
  <si>
    <t>553311930</t>
  </si>
  <si>
    <t>zárubeň ocelová s drážkou pro těsnění 900/210</t>
  </si>
  <si>
    <t>-1876745641</t>
  </si>
  <si>
    <t>148</t>
  </si>
  <si>
    <t>642945111</t>
  </si>
  <si>
    <t>Osazování protipožárních nebo protiplynových zárubní dveří jednokřídlových do 2,5 m2</t>
  </si>
  <si>
    <t>608446675</t>
  </si>
  <si>
    <t>149</t>
  </si>
  <si>
    <t>611822510</t>
  </si>
  <si>
    <t>zárubeň ocelová s drážkou pro těsnění 800/210, protipožární</t>
  </si>
  <si>
    <t>1458035785</t>
  </si>
  <si>
    <t>150</t>
  </si>
  <si>
    <t>611822520</t>
  </si>
  <si>
    <t>zárubeň ocelová s drážkou pro těsnění 900/210, protipožární</t>
  </si>
  <si>
    <t>1918736417</t>
  </si>
  <si>
    <t>151</t>
  </si>
  <si>
    <t>611822530</t>
  </si>
  <si>
    <t>zárubeň ocelová s drážkou pro těsnění 900/224, protipožární</t>
  </si>
  <si>
    <t>1968255456</t>
  </si>
  <si>
    <t>152</t>
  </si>
  <si>
    <t>642945112</t>
  </si>
  <si>
    <t>Osazování protipožárních nebo protiplynových zárubní dveří dvoukřídlových do 6,5 m2</t>
  </si>
  <si>
    <t>1625734715</t>
  </si>
  <si>
    <t>153</t>
  </si>
  <si>
    <t>553311950</t>
  </si>
  <si>
    <t>zárubeň ocelová s drážkou pro těsnění 150/225 dvoukřídlá, protipožární</t>
  </si>
  <si>
    <t>836371049</t>
  </si>
  <si>
    <t>154</t>
  </si>
  <si>
    <t>553311960</t>
  </si>
  <si>
    <t>zárubeň ocelová s drážkou pro těsnění 180/225 dvoukřídlá, protipožární</t>
  </si>
  <si>
    <t>999251608</t>
  </si>
  <si>
    <t>Lešení a stavební výtahy</t>
  </si>
  <si>
    <t>155</t>
  </si>
  <si>
    <t>941211111</t>
  </si>
  <si>
    <t>Montáž lešení řadového rámového lehkého zatížení do 200 kg/m2 š do 0,9 m v do 10 m</t>
  </si>
  <si>
    <t>2000185936</t>
  </si>
  <si>
    <t>vnější obvod zděného objektu</t>
  </si>
  <si>
    <t>7,7*(2*39,4+2*25,35)</t>
  </si>
  <si>
    <t>dvě strany opláštění</t>
  </si>
  <si>
    <t>6,5*(23,975+14,8)</t>
  </si>
  <si>
    <t>156</t>
  </si>
  <si>
    <t>941211211</t>
  </si>
  <si>
    <t>Příplatek k lešení řadovému rámovému lehkému š 0,9 m v do 25 m za první a ZKD den použití</t>
  </si>
  <si>
    <t>-1127446477</t>
  </si>
  <si>
    <t>1249,188*90</t>
  </si>
  <si>
    <t>157</t>
  </si>
  <si>
    <t>941211811</t>
  </si>
  <si>
    <t>Demontáž lešení řadového rámového lehkého zatížení do 200 kg/m2 š do 0,9 m v do 10 m</t>
  </si>
  <si>
    <t>-704809292</t>
  </si>
  <si>
    <t>158</t>
  </si>
  <si>
    <t>944511111</t>
  </si>
  <si>
    <t>Montáž ochranné sítě z textilie z umělých vláken</t>
  </si>
  <si>
    <t>2101772728</t>
  </si>
  <si>
    <t>159</t>
  </si>
  <si>
    <t>944511211</t>
  </si>
  <si>
    <t>Příplatek k ochranné síti za první a ZKD den použití</t>
  </si>
  <si>
    <t>1800655981</t>
  </si>
  <si>
    <t>160</t>
  </si>
  <si>
    <t>944511811</t>
  </si>
  <si>
    <t>Demontáž ochranné sítě z textilie z umělých vláken</t>
  </si>
  <si>
    <t>-1531079302</t>
  </si>
  <si>
    <t>161</t>
  </si>
  <si>
    <t>949101111</t>
  </si>
  <si>
    <t>Lešení pomocné pro objekty pozemních staveb s lešeňovou podlahou v do 1,9 m zatížení do 150 kg/m2</t>
  </si>
  <si>
    <t>714291366</t>
  </si>
  <si>
    <t>162</t>
  </si>
  <si>
    <t>949111122</t>
  </si>
  <si>
    <t>Montáž lešení lehkého kozového trubkového ve schodišti v do 3,5 m</t>
  </si>
  <si>
    <t>sada</t>
  </si>
  <si>
    <t>-136500705</t>
  </si>
  <si>
    <t>163</t>
  </si>
  <si>
    <t>949111814</t>
  </si>
  <si>
    <t>Demontáž lešení lehkého kozového trubkového v do 3,5 m</t>
  </si>
  <si>
    <t>1892131217</t>
  </si>
  <si>
    <t>164</t>
  </si>
  <si>
    <t>949311111</t>
  </si>
  <si>
    <t>Montáž lešení trubkového do šachet o půdorysné ploše do 6 m2 v do 10 m</t>
  </si>
  <si>
    <t>1758160025</t>
  </si>
  <si>
    <t>165</t>
  </si>
  <si>
    <t>949311811</t>
  </si>
  <si>
    <t>Demontáž lešení trubkového do šachet o půdorysné ploše do 6 m2 v do 10 m</t>
  </si>
  <si>
    <t>2007892737</t>
  </si>
  <si>
    <t>1.03</t>
  </si>
  <si>
    <t>9,0</t>
  </si>
  <si>
    <t>1.22</t>
  </si>
  <si>
    <t>Různé dokončovací konstrukce a práce pozemních staveb</t>
  </si>
  <si>
    <t>166</t>
  </si>
  <si>
    <t>916231213</t>
  </si>
  <si>
    <t>Osazení chodníkového obrubníku betonového stojatého s boční opěrou do lože z betonu prostého</t>
  </si>
  <si>
    <t>455573315</t>
  </si>
  <si>
    <t>2*0,6+36,4</t>
  </si>
  <si>
    <t>2*0,6+8,0+3,0</t>
  </si>
  <si>
    <t>2*0,6+10,4</t>
  </si>
  <si>
    <t>167</t>
  </si>
  <si>
    <t>592173040</t>
  </si>
  <si>
    <t>obrubník betonový zahradní přírodní šedá 50x5x20 cm</t>
  </si>
  <si>
    <t>1789402956</t>
  </si>
  <si>
    <t>2*61,4*1,1</t>
  </si>
  <si>
    <t>168</t>
  </si>
  <si>
    <t>916991121</t>
  </si>
  <si>
    <t>Lože pod obrubníky, krajníky nebo obruby z dlažebních kostek z betonu prostého</t>
  </si>
  <si>
    <t>268091048</t>
  </si>
  <si>
    <t>61,4*0,2*0,2</t>
  </si>
  <si>
    <t>169</t>
  </si>
  <si>
    <t>644941111</t>
  </si>
  <si>
    <t>Osazování ventilačních mřížek velikosti do 150 x 150 mm</t>
  </si>
  <si>
    <t>829577412</t>
  </si>
  <si>
    <t>šachty, výtah</t>
  </si>
  <si>
    <t>170</t>
  </si>
  <si>
    <t>553414100</t>
  </si>
  <si>
    <t>průvětrník mřížový s klapkami 15x15 cm</t>
  </si>
  <si>
    <t>-230218144</t>
  </si>
  <si>
    <t>171</t>
  </si>
  <si>
    <t>644941112</t>
  </si>
  <si>
    <t>Osazování ventilačních mřížek velikosti do 300 x 300 mm</t>
  </si>
  <si>
    <t>664368431</t>
  </si>
  <si>
    <t>štíty haly</t>
  </si>
  <si>
    <t>2*4</t>
  </si>
  <si>
    <t>ostatní</t>
  </si>
  <si>
    <t>172</t>
  </si>
  <si>
    <t>553414250</t>
  </si>
  <si>
    <t>mřížka větrací nerezová 250 x 250 se síťovinou</t>
  </si>
  <si>
    <t>-1256935329</t>
  </si>
  <si>
    <t>173</t>
  </si>
  <si>
    <t>952901111</t>
  </si>
  <si>
    <t>Vyčištění budov bytové a občanské výstavby při výšce podlaží do 4 m</t>
  </si>
  <si>
    <t>748420962</t>
  </si>
  <si>
    <t>2*(36,4*9,6+10,4*15,75)</t>
  </si>
  <si>
    <t>23,975*13,425</t>
  </si>
  <si>
    <t>174</t>
  </si>
  <si>
    <t>950000R</t>
  </si>
  <si>
    <t>Osazení hasících přístrojů dle PBŘ, včetně výchozí revize</t>
  </si>
  <si>
    <t>-982693736</t>
  </si>
  <si>
    <t>175</t>
  </si>
  <si>
    <t>449324150</t>
  </si>
  <si>
    <t>přístroj hasicí ruční pěnový 13A</t>
  </si>
  <si>
    <t>-1456455934</t>
  </si>
  <si>
    <t>176</t>
  </si>
  <si>
    <t>44932113R</t>
  </si>
  <si>
    <t>přístroj hasicí ruční práškový s hasicí schopností 21A</t>
  </si>
  <si>
    <t>184549206</t>
  </si>
  <si>
    <t>177</t>
  </si>
  <si>
    <t>950 02</t>
  </si>
  <si>
    <t>D + M bezpečnostní a informační tabulky</t>
  </si>
  <si>
    <t>66524808</t>
  </si>
  <si>
    <t>178</t>
  </si>
  <si>
    <t>950 03</t>
  </si>
  <si>
    <t>D + M požárních ucpávek</t>
  </si>
  <si>
    <t>1990540877</t>
  </si>
  <si>
    <t>998</t>
  </si>
  <si>
    <t>Přesun hmot</t>
  </si>
  <si>
    <t>179</t>
  </si>
  <si>
    <t>998011002</t>
  </si>
  <si>
    <t>Přesun hmot pro budovy zděné v do 12 m</t>
  </si>
  <si>
    <t>309976469</t>
  </si>
  <si>
    <t>PSV</t>
  </si>
  <si>
    <t>Práce a dodávky PSV</t>
  </si>
  <si>
    <t>711</t>
  </si>
  <si>
    <t>Izolace proti vodě, vlhkosti a plynům</t>
  </si>
  <si>
    <t>180</t>
  </si>
  <si>
    <t>711111001</t>
  </si>
  <si>
    <t>Provedení izolace proti zemní vlhkosti vodorovné za studena nátěrem penetračním</t>
  </si>
  <si>
    <t>1166961367</t>
  </si>
  <si>
    <t>36,1*9,5+15,8*10,2-1,6*15,2+23,975*13,125</t>
  </si>
  <si>
    <t>181</t>
  </si>
  <si>
    <t>711112001</t>
  </si>
  <si>
    <t>Provedení izolace proti zemní vlhkosti svislé za studena nátěrem penetračním</t>
  </si>
  <si>
    <t>1424477722</t>
  </si>
  <si>
    <t>0,75*(2,475+10,1+25,05+2*0,85+2*1,3+36,1+9,5+2,024)</t>
  </si>
  <si>
    <t>0,6*(13,125+23,975)</t>
  </si>
  <si>
    <t>výtahy</t>
  </si>
  <si>
    <t>1,2*(2*1,625+2*1,8+2*1,25+2*0,92)</t>
  </si>
  <si>
    <t>182</t>
  </si>
  <si>
    <t>111631500</t>
  </si>
  <si>
    <t>lak asfaltový ALP/9 bal 9 kg</t>
  </si>
  <si>
    <t>-412820505</t>
  </si>
  <si>
    <t>(794,462+10,85)*0,4*0,001</t>
  </si>
  <si>
    <t>183</t>
  </si>
  <si>
    <t>711113117</t>
  </si>
  <si>
    <t>Nátěr hydroizolační těsnící hmotou, vč. těsnícího pásu</t>
  </si>
  <si>
    <t>-1114077436</t>
  </si>
  <si>
    <t>1.09.</t>
  </si>
  <si>
    <t>2,0*(2*1,725+1,955)+3,485*1,955</t>
  </si>
  <si>
    <t>2,0*(2*3,2+2*2,5)+3,2*2,5</t>
  </si>
  <si>
    <t>2,0*(2*2,025+2*3,8)+2,625*2,025</t>
  </si>
  <si>
    <t>-(0,8*2,1)</t>
  </si>
  <si>
    <t>184</t>
  </si>
  <si>
    <t>711141559</t>
  </si>
  <si>
    <t>Provedení izolace proti zemní vlhkosti pásy přitavením vodorovné NAIP</t>
  </si>
  <si>
    <t>-1276079681</t>
  </si>
  <si>
    <t>2*794,462</t>
  </si>
  <si>
    <t>185</t>
  </si>
  <si>
    <t>711142559</t>
  </si>
  <si>
    <t>Provedení izolace proti zemní vlhkosti pásy přitavením svislé NAIP</t>
  </si>
  <si>
    <t>227960035</t>
  </si>
  <si>
    <t>2*102,85</t>
  </si>
  <si>
    <t>186</t>
  </si>
  <si>
    <t>628560000</t>
  </si>
  <si>
    <t xml:space="preserve">pás asfaltovaný modifikovaný </t>
  </si>
  <si>
    <t>-134022349</t>
  </si>
  <si>
    <t>1588,924*1,1</t>
  </si>
  <si>
    <t>205,7*1,15</t>
  </si>
  <si>
    <t>187</t>
  </si>
  <si>
    <t>711161331</t>
  </si>
  <si>
    <t>Izolace proti zemní vlhkosti foliemi nopovými s odvodňovací funkcí s textilií tl. 0,6 mm šířky 2,0 m</t>
  </si>
  <si>
    <t>341244328</t>
  </si>
  <si>
    <t>0,75*(2*36,4+2*25,35)</t>
  </si>
  <si>
    <t>188</t>
  </si>
  <si>
    <t>711161382</t>
  </si>
  <si>
    <t>Izolace proti zemní vlhkosti foliemi nopovými ukončené horní provětrávací lištou</t>
  </si>
  <si>
    <t>-1634649549</t>
  </si>
  <si>
    <t>2*36,4+2*25,35</t>
  </si>
  <si>
    <t>189</t>
  </si>
  <si>
    <t>711791183</t>
  </si>
  <si>
    <t>Izolace proti vodě těsnění vodorovných dilatačních spár impregnovanými provazci</t>
  </si>
  <si>
    <t>1780569740</t>
  </si>
  <si>
    <t>styk podlahy haly se zděnou částí objektu</t>
  </si>
  <si>
    <t>24,0+13,2</t>
  </si>
  <si>
    <t>190</t>
  </si>
  <si>
    <t>675732140</t>
  </si>
  <si>
    <t>provaz konopný těsnící  D30 mm</t>
  </si>
  <si>
    <t>kg</t>
  </si>
  <si>
    <t>1808433794</t>
  </si>
  <si>
    <t>37,2*0,3</t>
  </si>
  <si>
    <t>191</t>
  </si>
  <si>
    <t>711811111</t>
  </si>
  <si>
    <t>Provedení izolace proti radonu a metanu na vodorovné ploše za studena izolačním nátěrem</t>
  </si>
  <si>
    <t>-766367868</t>
  </si>
  <si>
    <t>kanalizace</t>
  </si>
  <si>
    <t>10*0,5*0,5</t>
  </si>
  <si>
    <t>6*0,3*0,3</t>
  </si>
  <si>
    <t>vpusti</t>
  </si>
  <si>
    <t>2*0,5*0,5</t>
  </si>
  <si>
    <t>plyn</t>
  </si>
  <si>
    <t>1*0,5*0,5</t>
  </si>
  <si>
    <t>192</t>
  </si>
  <si>
    <t>245511300</t>
  </si>
  <si>
    <t xml:space="preserve">izolace stěrková dvousložková </t>
  </si>
  <si>
    <t>1870441408</t>
  </si>
  <si>
    <t>4,8*3,79</t>
  </si>
  <si>
    <t>193</t>
  </si>
  <si>
    <t>998711201</t>
  </si>
  <si>
    <t>Přesun hmot procentní pro izolace proti vodě, vlhkosti a plynům v objektech v do 6 m</t>
  </si>
  <si>
    <t>%</t>
  </si>
  <si>
    <t>177837266</t>
  </si>
  <si>
    <t>712</t>
  </si>
  <si>
    <t>Povlakové krytiny</t>
  </si>
  <si>
    <t>194</t>
  </si>
  <si>
    <t>712311101</t>
  </si>
  <si>
    <t>Provedení povlakové krytiny střech do 10° za studena lakem penetračním nebo asfaltovým</t>
  </si>
  <si>
    <t>-2078887316</t>
  </si>
  <si>
    <t>195</t>
  </si>
  <si>
    <t>553594997</t>
  </si>
  <si>
    <t>454,727*0,0004</t>
  </si>
  <si>
    <t>196</t>
  </si>
  <si>
    <t>712331111</t>
  </si>
  <si>
    <t>Provedení povlakové krytiny střech do 10° podkladní vrstvy pásy na sucho samolepící</t>
  </si>
  <si>
    <t>357507822</t>
  </si>
  <si>
    <t>vodorovná plocha</t>
  </si>
  <si>
    <t>454,727</t>
  </si>
  <si>
    <t>atika - vrch</t>
  </si>
  <si>
    <t>0,45*(2*36,4+2*8,7+15,3+10,4)</t>
  </si>
  <si>
    <t>atika - bok</t>
  </si>
  <si>
    <t>1,0*(2*35,5+2*8,7+15,3+9,95)</t>
  </si>
  <si>
    <t>výtah nad střechou</t>
  </si>
  <si>
    <t>1,25*(2*2,425+2*2,7)</t>
  </si>
  <si>
    <t>197</t>
  </si>
  <si>
    <t>628662800</t>
  </si>
  <si>
    <t>podkladní pás asfaltový SBS modifikovaný za studena samolepící se samolepícímy přesahy, tl. 3 mm, skleněná tkanina</t>
  </si>
  <si>
    <t>576576144</t>
  </si>
  <si>
    <t>667,895*1,15</t>
  </si>
  <si>
    <t>198</t>
  </si>
  <si>
    <t>712341559</t>
  </si>
  <si>
    <t>Provedení povlakové krytiny střech do 10° pásy NAIP přitavením v plné ploše</t>
  </si>
  <si>
    <t>-14428129</t>
  </si>
  <si>
    <t>plocha střechy vodorovně</t>
  </si>
  <si>
    <t>199</t>
  </si>
  <si>
    <t>628331590</t>
  </si>
  <si>
    <t>modifikovaný asfaltovaný pás s vložkou</t>
  </si>
  <si>
    <t>1099749225</t>
  </si>
  <si>
    <t>454,727*1,1</t>
  </si>
  <si>
    <t>200</t>
  </si>
  <si>
    <t>712431111</t>
  </si>
  <si>
    <t>Provedení povlakové krytiny střech do 10° pásy na sucho samolepící</t>
  </si>
  <si>
    <t>-624661966</t>
  </si>
  <si>
    <t>201</t>
  </si>
  <si>
    <t>628662810</t>
  </si>
  <si>
    <t>pás asfaltový modifikovaný za studena samolepící se samolepícímy přesahy tl. 5 mm, polyesterová vložka, ochranný posyp</t>
  </si>
  <si>
    <t>1880697072</t>
  </si>
  <si>
    <t>202</t>
  </si>
  <si>
    <t>771990111</t>
  </si>
  <si>
    <t>Vyrovnání podkladu samonivelační stěrkou</t>
  </si>
  <si>
    <t>897202913</t>
  </si>
  <si>
    <t>203</t>
  </si>
  <si>
    <t>998712202</t>
  </si>
  <si>
    <t>Přesun hmot procentní pro krytiny povlakové v objektech v do 12 m</t>
  </si>
  <si>
    <t>-1861718620</t>
  </si>
  <si>
    <t>713</t>
  </si>
  <si>
    <t>Izolace tepelné</t>
  </si>
  <si>
    <t>204</t>
  </si>
  <si>
    <t>713121111</t>
  </si>
  <si>
    <t>Montáž izolace tepelné podlah volně kladenými rohožemi, pásy, dílci, deskami 1 vrstva</t>
  </si>
  <si>
    <t>-734277214</t>
  </si>
  <si>
    <t>1.NP EPS</t>
  </si>
  <si>
    <t>(3,775*6,1+2*6,9*5,2)</t>
  </si>
  <si>
    <t>(3,1*6,4+2,025*3,725+2,39*6,1+4,195*3,485+2,24*2,06+1,825*2,06)</t>
  </si>
  <si>
    <t>(3,2*3,485+3,2*2,5+10,385*6,1+4,7*6,1+1,6*2,3+7,9*7,05+26,0*2,3)</t>
  </si>
  <si>
    <t>(23,9*13,2)</t>
  </si>
  <si>
    <t>1.NP role EPS</t>
  </si>
  <si>
    <t>2.NP vata</t>
  </si>
  <si>
    <t>(3,775*6,1+2,025*3,8+2,45*3,485+4,1*3,485+1,695*2,5+1,8*2,06+1,72*2,5)</t>
  </si>
  <si>
    <t>(1,115*2,045+2*6,7*6,1+4,7*6,1+26,0*2,3+5,4*2,6+4,1*7,05+6,715*10,7+1,655*1,7+0,9*1,7+2,6*8,8)</t>
  </si>
  <si>
    <t>2.NP role EPS</t>
  </si>
  <si>
    <t>(2,025*3,8+2,45*3,485+4,1*3,485+1,695*2,5+1,8*2,06+1,72*2,5+1,115*2,045)</t>
  </si>
  <si>
    <t>(3,775*6,1+2*6,7*6,1+4,7*6,1+26,0*2,3+5,4*2,6+4,1*7,05+6,715*10,7+1,655*1,7+0,9*1,7+2,6*8,8)</t>
  </si>
  <si>
    <t>205</t>
  </si>
  <si>
    <t>631514830</t>
  </si>
  <si>
    <t>deska minerální izolační tuhá tl. 50 mm</t>
  </si>
  <si>
    <t>1006361910</t>
  </si>
  <si>
    <t>(3,775*6,1+2,025*3,8+2,45*3,485+4,1*3,485+1,695*2,5+1,8*2,06+1,72*2,5)*1,1</t>
  </si>
  <si>
    <t>(1,115*2,045+2*6,7*6,1+4,7*6,1+26,0*2,3+5,4*2,6+4,1*7,05+6,715*10,7+1,655*1,7+0,9*1,7+2,6*8,8)*1,1</t>
  </si>
  <si>
    <t>206</t>
  </si>
  <si>
    <t>283759160</t>
  </si>
  <si>
    <t>deska z pěnového polystyrenu EPS 150 S 1000 x 500 x 1000 mm</t>
  </si>
  <si>
    <t>-75592768</t>
  </si>
  <si>
    <t>0,2*(3,775*6,1+2*6,9*5,2)*1,1</t>
  </si>
  <si>
    <t>0,14*(3,1*6,4+2,025*3,725+2,39*6,1+4,195*3,485+2,24*2,06+1,825*2,06)*1,1</t>
  </si>
  <si>
    <t>0,14*(3,2*3,485+3,2*2,5+10,385*6,1+4,7*6,1+1,6*2,3+7,9*7,05+26,0*2,3)*1,1</t>
  </si>
  <si>
    <t>0,14*(23,9*13,2)*1,1</t>
  </si>
  <si>
    <t>207</t>
  </si>
  <si>
    <t>283759190a</t>
  </si>
  <si>
    <t>vrstvená role z EPS tl. 30 mm</t>
  </si>
  <si>
    <t>-1432086631</t>
  </si>
  <si>
    <t>(3,1*6,4+2,025*3,725+2,39*6,1+4,195*3,485+2,24*2,06+1,825*2,06)*1,1</t>
  </si>
  <si>
    <t>(3,2*3,485+3,2*2,5+10,385*6,1+4,7*6,1+1,6*2,3+7,9*7,05+26,0*2,3)*1,1</t>
  </si>
  <si>
    <t>208</t>
  </si>
  <si>
    <t>283759210a</t>
  </si>
  <si>
    <t>vrstvená role z EPS tl. 50 mm</t>
  </si>
  <si>
    <t>-1165532721</t>
  </si>
  <si>
    <t>(3,775*6,1+2*6,7*6,1+4,7*6,1+26,0*2,3+5,4*2,6+4,1*7,05+6,715*10,7+1,655*1,7+0,9*1,7+2,6*8,8)*1,1</t>
  </si>
  <si>
    <t>209</t>
  </si>
  <si>
    <t>283759220</t>
  </si>
  <si>
    <t>vrstvená role z EPS tl. 60 mm</t>
  </si>
  <si>
    <t>-1763750293</t>
  </si>
  <si>
    <t>(2,025*3,8+2,45*3,485+4,1*3,485+1,695*2,5+1,8*2,06+1,72*2,5+1,115*2,045)*1,1</t>
  </si>
  <si>
    <t>210</t>
  </si>
  <si>
    <t>713121211</t>
  </si>
  <si>
    <t>Montáž izolace tepelné podlah volně kladenými okrajovými pásky</t>
  </si>
  <si>
    <t>1499347430</t>
  </si>
  <si>
    <t>(2*3,775+2*6,1+4*6,9+2*5,2)</t>
  </si>
  <si>
    <t>(2*3,1+2*6,4+2*2,025+2*3,725+2*2,39+2*6,1+2*4,195+2*3,485+2*2,24+2*2,06+2*1,825+2*2,06)</t>
  </si>
  <si>
    <t>(2*3,2+2*3,485+2*3,2+2*2,5+2*10,385+2*6,1+2*4,7+2*6,1+2*1,6+2*2,3+2*7,9+2*7,05+2*26,0+2*2,3)</t>
  </si>
  <si>
    <t>(2*23,9+6*13,2)</t>
  </si>
  <si>
    <t>(2*3,775+2*6,1+2*2,025+2*3,8+2*2,45+2*3,485+2*4,1+2*3,485+2*1,695+2*2,5+2*1,8+2*2,06+2*1,72+2*2,5)</t>
  </si>
  <si>
    <t>(2*1,115+2*2,045+4*6,7+4*6,1+2*4,7+2*6,1+2*26,0+2*2,3+2*5,4+2*2,6+2*4,1+2*7,05+2*6,715+2*10,7+2*1,655+2*1,7+2*0,9+2*1,7+2*2,6+2*8,8)</t>
  </si>
  <si>
    <t>211</t>
  </si>
  <si>
    <t>590306810</t>
  </si>
  <si>
    <t>pásek okrajový  š. 100 tl. 5 mm</t>
  </si>
  <si>
    <t>205343448</t>
  </si>
  <si>
    <t>764,15*1,1</t>
  </si>
  <si>
    <t>212</t>
  </si>
  <si>
    <t>713131141</t>
  </si>
  <si>
    <t>Montáž izolace tepelné stěn a základů lepením celoplošně rohoží, pásů, dílců, desek</t>
  </si>
  <si>
    <t>-1147616966</t>
  </si>
  <si>
    <t>213</t>
  </si>
  <si>
    <t>713141131</t>
  </si>
  <si>
    <t>Montáž izolace tepelné střech plochých lepené za studena 1 vrstva rohoží, pásů, dílců, desek</t>
  </si>
  <si>
    <t>612216100</t>
  </si>
  <si>
    <t>2*454,727</t>
  </si>
  <si>
    <t>214</t>
  </si>
  <si>
    <t>283759130</t>
  </si>
  <si>
    <t>deska z pěnového polystyrenu EPS 100 S 1000 x 500 (1000) mm</t>
  </si>
  <si>
    <t>-588708123</t>
  </si>
  <si>
    <t>0,2*454,727*1,1</t>
  </si>
  <si>
    <t>0,1*213,168*1,1</t>
  </si>
  <si>
    <t>215</t>
  </si>
  <si>
    <t>283759280</t>
  </si>
  <si>
    <t>deska z pěnového polystyrenu EPS 100 S spádový</t>
  </si>
  <si>
    <t>2109791156</t>
  </si>
  <si>
    <t>((0,02+0,315)/2)*454,727*1,1</t>
  </si>
  <si>
    <t>216</t>
  </si>
  <si>
    <t>713141211</t>
  </si>
  <si>
    <t>Montáž izolace tepelné střech plochých volně položené atikový klín</t>
  </si>
  <si>
    <t>854394641</t>
  </si>
  <si>
    <t>2*36,4+2*8,7+15,3+10,4</t>
  </si>
  <si>
    <t>2*4,9+4*0,325+3*0,45+1,45+3*0,325+2*1,0+2*0,325+6*0,5+1,365+2*1,25+10*0,325</t>
  </si>
  <si>
    <t>2*2,7+2*2,425</t>
  </si>
  <si>
    <t>217</t>
  </si>
  <si>
    <t>631529020</t>
  </si>
  <si>
    <t>klín atikový přechodný EPS tl.50 x 50 mm</t>
  </si>
  <si>
    <t>718977299</t>
  </si>
  <si>
    <t>218</t>
  </si>
  <si>
    <t>998713202</t>
  </si>
  <si>
    <t>Přesun hmot procentní pro izolace tepelné v objektech v do 12 m</t>
  </si>
  <si>
    <t>911394722</t>
  </si>
  <si>
    <t>762</t>
  </si>
  <si>
    <t>Konstrukce tesařské</t>
  </si>
  <si>
    <t>219</t>
  </si>
  <si>
    <t>762341046</t>
  </si>
  <si>
    <t>Bednění střech rovných z desek OSB tl 22 mm na pero a drážku šroubovaných na rošt</t>
  </si>
  <si>
    <t>104405107</t>
  </si>
  <si>
    <t>atiky zhora</t>
  </si>
  <si>
    <t>0,45*(2*36,4+2*8,7+15,75+9,95)</t>
  </si>
  <si>
    <t>markýzy</t>
  </si>
  <si>
    <t>4,5*1,0</t>
  </si>
  <si>
    <t>1,25*1,0</t>
  </si>
  <si>
    <t>220</t>
  </si>
  <si>
    <t>762420012</t>
  </si>
  <si>
    <t>Obložení stropu z desek cementotřískových tl 14 mm na sraz šroubovaných</t>
  </si>
  <si>
    <t>1792989015</t>
  </si>
  <si>
    <t>4,5*1,0+0,25*(2*1,0+4,5)</t>
  </si>
  <si>
    <t>1,25*1,0+0,25*(2*1,0+1,25)</t>
  </si>
  <si>
    <t>221</t>
  </si>
  <si>
    <t>762439001</t>
  </si>
  <si>
    <t>Montáž obložení stěn podkladový rošt</t>
  </si>
  <si>
    <t>-1983268012</t>
  </si>
  <si>
    <t>6*2,7</t>
  </si>
  <si>
    <t>20,0</t>
  </si>
  <si>
    <t>2*(2*36,4+2*8,7+15,75+9,95)</t>
  </si>
  <si>
    <t>4*4,5</t>
  </si>
  <si>
    <t>3*1,25</t>
  </si>
  <si>
    <t>222</t>
  </si>
  <si>
    <t>605141010</t>
  </si>
  <si>
    <t>řezivo jehličnaté lať jakost I 10 - 25 cm2</t>
  </si>
  <si>
    <t>1302394441</t>
  </si>
  <si>
    <t>289,75*0,04*0,06*1,1</t>
  </si>
  <si>
    <t>223</t>
  </si>
  <si>
    <t>998762202</t>
  </si>
  <si>
    <t>Přesun hmot procentní pro kce tesařské v objektech v do 12 m</t>
  </si>
  <si>
    <t>2045216456</t>
  </si>
  <si>
    <t>763</t>
  </si>
  <si>
    <t>Konstrukce suché výstavby</t>
  </si>
  <si>
    <t>224</t>
  </si>
  <si>
    <t>763131912</t>
  </si>
  <si>
    <t>Zhotovení otvoru vel. do 0,25 m2 v SDK podhledu a podkroví s vyztužením profily</t>
  </si>
  <si>
    <t>1830344822</t>
  </si>
  <si>
    <t>VZT</t>
  </si>
  <si>
    <t>16+22</t>
  </si>
  <si>
    <t>225</t>
  </si>
  <si>
    <t>763131913</t>
  </si>
  <si>
    <t>Zhotovení otvoru vel. do 0,5 m2 v SDK podhledu a podkroví s vyztužením profily</t>
  </si>
  <si>
    <t>-886724115</t>
  </si>
  <si>
    <t>svítidla</t>
  </si>
  <si>
    <t>52+72</t>
  </si>
  <si>
    <t>226</t>
  </si>
  <si>
    <t>763135011</t>
  </si>
  <si>
    <t>Montáž SDK podhledu z desek děrovaných se spárami tmelenými na dvouvrstvé spodní kci z profilů CD+UD</t>
  </si>
  <si>
    <t>-1825845563</t>
  </si>
  <si>
    <t>SDK 1.NP</t>
  </si>
  <si>
    <t>3,775*6,1+3,725*2,02+2,39*6,1+4,195*3,485+2,24*2,06+1,825*2,06+3,2*3,4885+2,5*3,2</t>
  </si>
  <si>
    <t>10,385*6,1+4,7*6,1</t>
  </si>
  <si>
    <t>2,176*4,8+2,3*35,4</t>
  </si>
  <si>
    <t>"okolo otvoru stropu"0,5*(5,425+4,2)</t>
  </si>
  <si>
    <t>SDK 2.NP</t>
  </si>
  <si>
    <t>3,775*6,1+6,7*6,1+6,7*6,1+4,7*6,1</t>
  </si>
  <si>
    <t>2,025*3,7+2,45*3,485+2,5*1,695+1,8*2,06+4,135*3,485+2,5*1,72+1,115*2,045</t>
  </si>
  <si>
    <t>9,5*4,7+35,4*2,3</t>
  </si>
  <si>
    <t>6,715*10,7+1,655*1,7+0,9*1,7+2,6*8,9</t>
  </si>
  <si>
    <t>"nad schodištěm"3,1*6,4</t>
  </si>
  <si>
    <t>227</t>
  </si>
  <si>
    <t>590305320</t>
  </si>
  <si>
    <t>deska sdk, 1200 x 2400 tl. 12,5</t>
  </si>
  <si>
    <t>1813905739</t>
  </si>
  <si>
    <t>781,792*1,1-375,834</t>
  </si>
  <si>
    <t>228</t>
  </si>
  <si>
    <t>590305360</t>
  </si>
  <si>
    <t xml:space="preserve">deska akustická sdk, 1200 x 2400 tl. 12,5 </t>
  </si>
  <si>
    <t>-1536348025</t>
  </si>
  <si>
    <t>2*7,9*5,2*1,1</t>
  </si>
  <si>
    <t>(3,775*6,1+6,7*6,1+6,7*6,1+4,7*6,1)*1,1</t>
  </si>
  <si>
    <t>(9,5*4,7+35,4*2,3)*1,1</t>
  </si>
  <si>
    <t>229</t>
  </si>
  <si>
    <t>998763200</t>
  </si>
  <si>
    <t>Přesun hmot procentní pro dřevostavby v objektech v do 6 m</t>
  </si>
  <si>
    <t>1991919816</t>
  </si>
  <si>
    <t>764</t>
  </si>
  <si>
    <t>Konstrukce klempířské</t>
  </si>
  <si>
    <t>230</t>
  </si>
  <si>
    <t>764141371</t>
  </si>
  <si>
    <t>Krytina železobetonových desek z TiZn plechu, ozn. K.07</t>
  </si>
  <si>
    <t>-1885920</t>
  </si>
  <si>
    <t>231</t>
  </si>
  <si>
    <t>764211635</t>
  </si>
  <si>
    <t>Oplechování hřebene z Pz s povrchovou úpravou rš 500 mm, ozn. K.11</t>
  </si>
  <si>
    <t>179910386</t>
  </si>
  <si>
    <t>232</t>
  </si>
  <si>
    <t>764211636a</t>
  </si>
  <si>
    <t>Oplechování hřebene z Pz s povrchovou úpravou rš 1050 mm, ozn. K.11</t>
  </si>
  <si>
    <t>-1580151512</t>
  </si>
  <si>
    <t>233</t>
  </si>
  <si>
    <t>764212606</t>
  </si>
  <si>
    <t>Oplechování úžlabí z Pz s povrchovou úpravou rš 320 mm, ozn. K.09</t>
  </si>
  <si>
    <t>-761909657</t>
  </si>
  <si>
    <t>234</t>
  </si>
  <si>
    <t>764212607</t>
  </si>
  <si>
    <t>Oplechování úžlabí z Pz s povrchovou úpravou rš 660 mm, ozn. K.08</t>
  </si>
  <si>
    <t>792857941</t>
  </si>
  <si>
    <t>235</t>
  </si>
  <si>
    <t>764212633</t>
  </si>
  <si>
    <t>Oplechování štítu závětrnou lištou z Pz s povrchovou úpravou rš 220 mm, ozn. K.13</t>
  </si>
  <si>
    <t>1693402028</t>
  </si>
  <si>
    <t>236</t>
  </si>
  <si>
    <t>764212662</t>
  </si>
  <si>
    <t>Oplechování rovné okapové hrany z Pz s povrchovou úpravou rš 150 mm, ozn. K.10</t>
  </si>
  <si>
    <t>-1969417219</t>
  </si>
  <si>
    <t>237</t>
  </si>
  <si>
    <t>764212663</t>
  </si>
  <si>
    <t>Oplechování rovné okapové hrany z Pz s povrchovou úpravou rš 280 mm, ozn. K.10</t>
  </si>
  <si>
    <t>-1520262787</t>
  </si>
  <si>
    <t>238</t>
  </si>
  <si>
    <t>764214604</t>
  </si>
  <si>
    <t>Oplechování horních ploch a atik z Pz s povrch úpravou mechanicky kotvené rš 350 mm, ozn. K.13</t>
  </si>
  <si>
    <t>-785292990</t>
  </si>
  <si>
    <t>239</t>
  </si>
  <si>
    <t>764242403</t>
  </si>
  <si>
    <t>Oplechování atiky lištou z TiZn plechu rš 165 mm, ozn. K.01, K.02</t>
  </si>
  <si>
    <t>-385246749</t>
  </si>
  <si>
    <t>240</t>
  </si>
  <si>
    <t>764242433</t>
  </si>
  <si>
    <t>Oplechování rovné okapové hrany z TiZn plechu rš 230 mm, ozn. K.03</t>
  </si>
  <si>
    <t>-320987675</t>
  </si>
  <si>
    <t>241</t>
  </si>
  <si>
    <t>764242434</t>
  </si>
  <si>
    <t>Oplechování rovné okapničky z TiZn plechu rš 330 mm, ozn. K.05</t>
  </si>
  <si>
    <t>1405023623</t>
  </si>
  <si>
    <t>242</t>
  </si>
  <si>
    <t>764244307</t>
  </si>
  <si>
    <t>Oplechování horních ploch a nadezdívek z TiZn plechu kotvené rš 700 mm, ozn. K.01</t>
  </si>
  <si>
    <t>-567644698</t>
  </si>
  <si>
    <t>243</t>
  </si>
  <si>
    <t>764244308</t>
  </si>
  <si>
    <t>Oplechování horních ploch a nadezdívek TiZn plechu kotvené rš 750 mm, ozn. K.02</t>
  </si>
  <si>
    <t>-223929648</t>
  </si>
  <si>
    <t>244</t>
  </si>
  <si>
    <t>764246302</t>
  </si>
  <si>
    <t>Oplechování parapetů rovných mechanicky kotvené z TiZn plechu  rš 200 mm, ozn. K.06</t>
  </si>
  <si>
    <t>-810810541</t>
  </si>
  <si>
    <t>245</t>
  </si>
  <si>
    <t>764246402</t>
  </si>
  <si>
    <t>-2080929573</t>
  </si>
  <si>
    <t>246</t>
  </si>
  <si>
    <t>764311613</t>
  </si>
  <si>
    <t>Lemování z Pz s povrchovou úpravou rš 200 mm, ozn. K.14</t>
  </si>
  <si>
    <t>1837727068</t>
  </si>
  <si>
    <t>247</t>
  </si>
  <si>
    <t>764311614</t>
  </si>
  <si>
    <t>Lemování rovných zdí z Pz s povrchovou úpravou rš 380 mm, ozn. K.15</t>
  </si>
  <si>
    <t>-175330939</t>
  </si>
  <si>
    <t>248</t>
  </si>
  <si>
    <t>764311615</t>
  </si>
  <si>
    <t>Lemování rovných zdí z Pz s povrchovou úpravou rš 350 mm, ozn. K.16</t>
  </si>
  <si>
    <t>644842013</t>
  </si>
  <si>
    <t>249</t>
  </si>
  <si>
    <t>764341313</t>
  </si>
  <si>
    <t>Lemování rovných zdí střech z TiZn plechu rš 250 mm, ozn. K.22</t>
  </si>
  <si>
    <t>376998497</t>
  </si>
  <si>
    <t>250</t>
  </si>
  <si>
    <t>764541303</t>
  </si>
  <si>
    <t>Žlab podokapní půlkruhový z TiZn plechu rš 250 mm, ozn. K04</t>
  </si>
  <si>
    <t>-1491932055</t>
  </si>
  <si>
    <t>251</t>
  </si>
  <si>
    <t>764541305</t>
  </si>
  <si>
    <t>Žlab podokapní půlkruhový z TiZn plechu rš 330 mm, ozn. K.04</t>
  </si>
  <si>
    <t>-443299531</t>
  </si>
  <si>
    <t>252</t>
  </si>
  <si>
    <t>764541443</t>
  </si>
  <si>
    <t>Kotlík oválný (trychtýřový) pro podokapní žlaby z TiZn předzvětralého plechu 250/80 mm</t>
  </si>
  <si>
    <t>1301765719</t>
  </si>
  <si>
    <t>253</t>
  </si>
  <si>
    <t>764541446</t>
  </si>
  <si>
    <t>Kotlík oválný (trychtýřový) pro podokapní žlaby z TiZn plechu 330/100 mm</t>
  </si>
  <si>
    <t>-181513956</t>
  </si>
  <si>
    <t>254</t>
  </si>
  <si>
    <t>764548322</t>
  </si>
  <si>
    <t>Svody kruhové včetně objímek, kolen, odskoků z TiZn plechu průměru 80 mm</t>
  </si>
  <si>
    <t>1706027456</t>
  </si>
  <si>
    <t>255</t>
  </si>
  <si>
    <t>764548323</t>
  </si>
  <si>
    <t>Svody kruhové včetně objímek, kolen, odskoků z TiZn plechu průměru 100 mm</t>
  </si>
  <si>
    <t>-2038844998</t>
  </si>
  <si>
    <t>256</t>
  </si>
  <si>
    <t>764 01</t>
  </si>
  <si>
    <t>D + M oplechování otvorů ve vnějším plášti z Pz plechu s povrchovou úpravou. ozn. K.17</t>
  </si>
  <si>
    <t>-1432994349</t>
  </si>
  <si>
    <t>257</t>
  </si>
  <si>
    <t>764 02</t>
  </si>
  <si>
    <t>D + M oplechování markýz z Pz plechu s povrchovou úpravou. ozn. K.18</t>
  </si>
  <si>
    <t>-799245924</t>
  </si>
  <si>
    <t>258</t>
  </si>
  <si>
    <t>764 03</t>
  </si>
  <si>
    <t>D + M oplechování otvorů ve vnějším plášti (příčkách) z Pz plechu s povrchovou úpravou. ozn. K.19</t>
  </si>
  <si>
    <t>-992698598</t>
  </si>
  <si>
    <t>259</t>
  </si>
  <si>
    <t>998764202</t>
  </si>
  <si>
    <t>Přesun hmot procentní pro konstrukce klempířské v objektech v do 12 m</t>
  </si>
  <si>
    <t>1438054143</t>
  </si>
  <si>
    <t>766</t>
  </si>
  <si>
    <t>Konstrukce truhlářské</t>
  </si>
  <si>
    <t>260</t>
  </si>
  <si>
    <t>766660022</t>
  </si>
  <si>
    <t>Montáž dveřních křídel otvíravých 1křídlových š přes 0,8 m požárních do ocelové zárubně</t>
  </si>
  <si>
    <t>-1449749477</t>
  </si>
  <si>
    <t>261</t>
  </si>
  <si>
    <t>611629620a</t>
  </si>
  <si>
    <t>dveře vnitřní hladké HPL,prosklené, RAL 7022, 1křídlé 90x210 cm, těsnění, EW/EI 15 DP3 - C1, ozn. PD02</t>
  </si>
  <si>
    <t>-217363598</t>
  </si>
  <si>
    <t>262</t>
  </si>
  <si>
    <t>611629600a</t>
  </si>
  <si>
    <t>dveře vnitřní hladké HPL, RAL 7022, 1křídlé 80x210 cm, těsnění, EW/EI 15 DP3 - C1, ozn. PD03</t>
  </si>
  <si>
    <t>1581993709</t>
  </si>
  <si>
    <t>263</t>
  </si>
  <si>
    <t>611629640a</t>
  </si>
  <si>
    <t>dveře vnitřní hladké HPL, RAL 7022, 1křídlé 90x224 cm, těsnění, EW/EI 15 DP3 - C1, ozn. PD04</t>
  </si>
  <si>
    <t>1415668736</t>
  </si>
  <si>
    <t>264</t>
  </si>
  <si>
    <t>766660031</t>
  </si>
  <si>
    <t>Montáž dveřních křídel otvíravých 2křídlových požárních do ocelové zárubně</t>
  </si>
  <si>
    <t>1489875424</t>
  </si>
  <si>
    <t>265</t>
  </si>
  <si>
    <t>611629660a</t>
  </si>
  <si>
    <t>dveře vnitřní hladké HPL,prosklené, RAL 7022, 2 křídlé 180x225 cm, těsnění, EW/EI 15 DP3 - C1, ozn. PD06</t>
  </si>
  <si>
    <t>932704037</t>
  </si>
  <si>
    <t>266</t>
  </si>
  <si>
    <t>766 20</t>
  </si>
  <si>
    <t>dveře vnitřní hladké HPL, RAL 7022, 2 křídlé 150x225 cm, těsnění, EW/EI 15 DP3 - C1, ozn. PD07</t>
  </si>
  <si>
    <t>303249817</t>
  </si>
  <si>
    <t>267</t>
  </si>
  <si>
    <t>766660072</t>
  </si>
  <si>
    <t>Montáž dveřních křídel otvíravých 1křídlových š přes 0,8 m do ocelové zárubně</t>
  </si>
  <si>
    <t>1131790114</t>
  </si>
  <si>
    <t>268</t>
  </si>
  <si>
    <t>611629360</t>
  </si>
  <si>
    <t>dveře vnitřní hladké HPL, RAL 7022, 1křídlé 90x210 cm, těsnění, ozn. D02</t>
  </si>
  <si>
    <t>27683415</t>
  </si>
  <si>
    <t>269</t>
  </si>
  <si>
    <t>611629320</t>
  </si>
  <si>
    <t>dveře vnitřní hladké HPL, RAL 7022, 1křídlé 70x210 cm, těsnění, ozn. D05</t>
  </si>
  <si>
    <t>1589343132</t>
  </si>
  <si>
    <t>270</t>
  </si>
  <si>
    <t>611629340</t>
  </si>
  <si>
    <t>dveře vnitřní hladké HPL, RAL 7022, 1křídlé 80x210 cm, těsnění, ozn. D03</t>
  </si>
  <si>
    <t>-24215</t>
  </si>
  <si>
    <t>271</t>
  </si>
  <si>
    <t>611629560</t>
  </si>
  <si>
    <t>dveře vnitřní hladké HPL, RAL 7022, 1křídlé 90x234 cm, těsnění, ozn. D04</t>
  </si>
  <si>
    <t>-325944387</t>
  </si>
  <si>
    <t>272</t>
  </si>
  <si>
    <t>766660722</t>
  </si>
  <si>
    <t xml:space="preserve">Montáž dveřního kování </t>
  </si>
  <si>
    <t>203253548</t>
  </si>
  <si>
    <t>273</t>
  </si>
  <si>
    <t>549146200</t>
  </si>
  <si>
    <t>klika včetně rozet a montážního materiálu</t>
  </si>
  <si>
    <t>989052669</t>
  </si>
  <si>
    <t>274</t>
  </si>
  <si>
    <t>766694111</t>
  </si>
  <si>
    <t>Montáž parapetních desek dřevěných nebo plastových šířky do 30 cm délky do 1,0 m</t>
  </si>
  <si>
    <t>-25264255</t>
  </si>
  <si>
    <t>275</t>
  </si>
  <si>
    <t>766694113</t>
  </si>
  <si>
    <t>Montáž parapetních desek dřevěných nebo plastových šířky do 30 cm délky do 2,6 m</t>
  </si>
  <si>
    <t>599652680</t>
  </si>
  <si>
    <t>276</t>
  </si>
  <si>
    <t>766694114</t>
  </si>
  <si>
    <t>Montáž parapetních desek dřevěných nebo plastových šířky do 30 cm délky přes 2,6 m</t>
  </si>
  <si>
    <t>1747834736</t>
  </si>
  <si>
    <t>1+5+1+2+3+1+1+2+1+2+1</t>
  </si>
  <si>
    <t>277</t>
  </si>
  <si>
    <t>607941030</t>
  </si>
  <si>
    <t>deska parapetní dřevotřísková vnitřní 0,3 x 1 m</t>
  </si>
  <si>
    <t>1040940679</t>
  </si>
  <si>
    <t>0,9</t>
  </si>
  <si>
    <t>4*2,0</t>
  </si>
  <si>
    <t>5,0+5*3,2+6,78+2*4,2+3*4,2+5,0+3,1+2*6,7+3,08+2*6,4+5,0</t>
  </si>
  <si>
    <t>278</t>
  </si>
  <si>
    <t>607941210</t>
  </si>
  <si>
    <t>koncovka PVC k parapetním deskám 600 mm</t>
  </si>
  <si>
    <t>930429811</t>
  </si>
  <si>
    <t>279</t>
  </si>
  <si>
    <t>766 01</t>
  </si>
  <si>
    <t>D + M dřevěné zábradlí, dub masiv, 5 425 / 1 100 mm, vč. kotvení a povrchové úpravy, ozn. T1</t>
  </si>
  <si>
    <t>1086414896</t>
  </si>
  <si>
    <t>280</t>
  </si>
  <si>
    <t>766 02</t>
  </si>
  <si>
    <t>D + M dřevěné zábradlí, dub masiv, 4 450 / 1 100 mm, vč. kotvení a povrchové úpravy, ozn. T2</t>
  </si>
  <si>
    <t>1201913773</t>
  </si>
  <si>
    <t>281</t>
  </si>
  <si>
    <t>766 03</t>
  </si>
  <si>
    <t>D + M sanitární dělící příčka do sucha vč. dveří, barva šedá N 0112,vč. kování a lišt, 3 835/2 000 mm,bezpečnostní odemykání, ozn. Y1.1</t>
  </si>
  <si>
    <t>1645351565</t>
  </si>
  <si>
    <t>282</t>
  </si>
  <si>
    <t>766 04</t>
  </si>
  <si>
    <t>D + M sanitární dělící příčka do sucha vč. dveří, barva šedá N 0112,vč. kování a lišt, 2 650/2 000 mm,bezpečnostní odemykání, ozn. Y1.2</t>
  </si>
  <si>
    <t>425812807</t>
  </si>
  <si>
    <t>283</t>
  </si>
  <si>
    <t>766 05</t>
  </si>
  <si>
    <t>D + M sanitární dělící příčka do sucha vč. dveří, barva šedá N 0112,vč. kování a lišt, 6 100/2 570 mm, bezpečnostní odemykání, ozn. Y1.3</t>
  </si>
  <si>
    <t>177202337</t>
  </si>
  <si>
    <t>284</t>
  </si>
  <si>
    <t>766 06</t>
  </si>
  <si>
    <t>D + M sanitární dělící příčka do sucha vč. dveří, barva šedá N 0112,vč. kování a lišt,2 890/2 000 mm, bezpečnostní odemykání, ozn. Y2.01</t>
  </si>
  <si>
    <t>-639909365</t>
  </si>
  <si>
    <t>285</t>
  </si>
  <si>
    <t>766 07</t>
  </si>
  <si>
    <t>D + M sanitární dělící příčka do sucha vč. dveří, barva šedá N 0112,vč. kování a lišt,7 350/2 000 mm, bezpečnostní odemykání, ozn. Y2.05</t>
  </si>
  <si>
    <t>-1928155479</t>
  </si>
  <si>
    <t>286</t>
  </si>
  <si>
    <t>998766201</t>
  </si>
  <si>
    <t>Přesun hmot procentní pro konstrukce truhlářské v objektech v do 6 m</t>
  </si>
  <si>
    <t>-1634768106</t>
  </si>
  <si>
    <t>767</t>
  </si>
  <si>
    <t>Konstrukce zámečnické</t>
  </si>
  <si>
    <t>287</t>
  </si>
  <si>
    <t>767 01</t>
  </si>
  <si>
    <t>D + M hliníkové vstupní dveře 4 200/2 540 mm, bezpečnostní izolační dvojsklo, Uw 1,2, klika-klika, samozavírač, pákový uzávěr, RAL 7022, ozn. W01</t>
  </si>
  <si>
    <t>1782457015</t>
  </si>
  <si>
    <t>288</t>
  </si>
  <si>
    <t>767 02</t>
  </si>
  <si>
    <t>D + M hliníkové vstupní dveře 1 417/2 100 mm, bezpečnostní izolační dvojsklo, Uw 1,2, klika-klika, samozavírač, pákový uzávěr, RAL 7022, ozn. W02</t>
  </si>
  <si>
    <t>1771858878</t>
  </si>
  <si>
    <t>289</t>
  </si>
  <si>
    <t>767 03</t>
  </si>
  <si>
    <t>D + M hliníkové okno 5 000/650 mm, bezpečnostní izolační dvojsklo, Uw 1,2, vyklápěcí, RAL 7022, ozn. W03</t>
  </si>
  <si>
    <t>1658649106</t>
  </si>
  <si>
    <t>290</t>
  </si>
  <si>
    <t>767 04</t>
  </si>
  <si>
    <t>D + M hliníkové okno 2 000/650 mm, bezpečnostní izolační dvojsklo, Uw 1,2, vyklápěcí, RAL 7022, ozn. W04</t>
  </si>
  <si>
    <t>29551522</t>
  </si>
  <si>
    <t>291</t>
  </si>
  <si>
    <t>767 05</t>
  </si>
  <si>
    <t>D + M hliníkové okno 3 200/650 mm, bezpečnostní izolační dvojsklo, Uw 1,2, vyklápěcí, RAL 7022, ozn. W05</t>
  </si>
  <si>
    <t>-970685691</t>
  </si>
  <si>
    <t>292</t>
  </si>
  <si>
    <t>767 06</t>
  </si>
  <si>
    <t>D + M zateplená sekční vrata 2 400/3 000 mm,integrované dveřní křídlo 900/2 100, RAL 5005, ozn. W06</t>
  </si>
  <si>
    <t>-1526910671</t>
  </si>
  <si>
    <t>293</t>
  </si>
  <si>
    <t>767 07</t>
  </si>
  <si>
    <t>D + M hliníkové okno 8 910/650 mm, bezpečnostní izolační dvojsklo, Uw 1,2, vyklápěcí, RAL 5005, ozn. W07</t>
  </si>
  <si>
    <t>947118006</t>
  </si>
  <si>
    <t>294</t>
  </si>
  <si>
    <t>767 08</t>
  </si>
  <si>
    <t>D + M hliníkové okno 6 780/650 mm, bezpečnostní izolační dvojsklo, Uw 1,2, vyklápěcí, RAL 7022, ozn. W08</t>
  </si>
  <si>
    <t>-1297658560</t>
  </si>
  <si>
    <t>295</t>
  </si>
  <si>
    <t>767 09</t>
  </si>
  <si>
    <t>D + M hliníkové okno 4 200/650 mm, bezpečnostní izolační dvojsklo, Uw 1,2, vyklápěcí, RAL 7022, 2x rozšiřující svislý profil, ozn. W09</t>
  </si>
  <si>
    <t>-1680660160</t>
  </si>
  <si>
    <t>296</t>
  </si>
  <si>
    <t>767 10</t>
  </si>
  <si>
    <t>D + M hliníkové okno 4 200/2 280 mm, bezpečnostní izolační dvojsklo, Uw 1,2, RAL 7022, pákové otevírání, ozn. W10</t>
  </si>
  <si>
    <t>152899161</t>
  </si>
  <si>
    <t>297</t>
  </si>
  <si>
    <t>767 11</t>
  </si>
  <si>
    <t>D + M hliníkové okno 5 000/2 280 mm, bezpečnostní izolační dvojsklo, Uw 1,2, RAL 7022, pákové otevírání, ozn. W11</t>
  </si>
  <si>
    <t>1316653863</t>
  </si>
  <si>
    <t>298</t>
  </si>
  <si>
    <t>767 12</t>
  </si>
  <si>
    <t>D + M hliníkové okno 3 100/4 400 mm, bezpečnostní izolační dvojsklo, Uw 1,2, RAL 7022, pákové otevírání, ozn. W12</t>
  </si>
  <si>
    <t>-1569531793</t>
  </si>
  <si>
    <t>299</t>
  </si>
  <si>
    <t>767 13</t>
  </si>
  <si>
    <t>D + M hliníkové okno 6 700/2 280 mm, bezpečnostní izolační dvojsklo, Uw 1,2, RAL 7022, pákové otevírání, ozn. W13</t>
  </si>
  <si>
    <t>718910052</t>
  </si>
  <si>
    <t>300</t>
  </si>
  <si>
    <t>767 14</t>
  </si>
  <si>
    <t>D + M hliníkové okno 3 200/2 280 mm, bezpečnostní izolační dvojsklo, Uw 1,2, RAL 7022, pákové otevírání, ozn. W14</t>
  </si>
  <si>
    <t>-347106987</t>
  </si>
  <si>
    <t>301</t>
  </si>
  <si>
    <t>767 15</t>
  </si>
  <si>
    <t>D + M hliníkové okno 6 400/650 mm, bezpečnostní izolační dvojsklo, Uw 1,2, RAL 7022, EI 15DP1, ozn. PW15</t>
  </si>
  <si>
    <t>545837471</t>
  </si>
  <si>
    <t>302</t>
  </si>
  <si>
    <t>767 16</t>
  </si>
  <si>
    <t>D + M hliníkové okno 11 800/1 140 mm, bezpečnostní izolační dvojsklo, Uw 1,2, RAL 5005, pákové otevírání, ozn. W16</t>
  </si>
  <si>
    <t>1142945452</t>
  </si>
  <si>
    <t>303</t>
  </si>
  <si>
    <t>767 17</t>
  </si>
  <si>
    <t>D + M hliníkové okno 900/2 280 mm, bezpečnostní izolační dvojsklo, Uw 1,2, RAL 7022, ozn. W17</t>
  </si>
  <si>
    <t>-778806377</t>
  </si>
  <si>
    <t>304</t>
  </si>
  <si>
    <t>767 18</t>
  </si>
  <si>
    <t>D + M hliníkové okno 5 000/2 280 mm, bezpečnostní izolační dvojsklo, Uw 1,2, RAL 7022, ozn. W18</t>
  </si>
  <si>
    <t>1033195748</t>
  </si>
  <si>
    <t>305</t>
  </si>
  <si>
    <t>767 19</t>
  </si>
  <si>
    <t>D + M hliníkové dveře s nadsvětlíkem 1 017/2 943 mm, bezpečnostní izolační dvojsklo, Uw 1,2, klika-klika, samozavírač, pákový uzávěr, RAL 7022,generální klíč, panikové kování, ozn. W19</t>
  </si>
  <si>
    <t>-319457284</t>
  </si>
  <si>
    <t>306</t>
  </si>
  <si>
    <t>767 20</t>
  </si>
  <si>
    <t>D + M hliníkové dveře 4 200/2 540 mm, bezpečnostní izolační dvojsklo, klika-klika, samozavírač, pákový uzávěr, těsnění, RAL 7022, ozn. D01</t>
  </si>
  <si>
    <t>-660403433</t>
  </si>
  <si>
    <t>307</t>
  </si>
  <si>
    <t>767 21</t>
  </si>
  <si>
    <t>D + M zateplená sekční vrata 2 400/2 100 mm,integrované dveřní křídlo 900/2 000, RAL 5005, ozn. D08</t>
  </si>
  <si>
    <t>-937805906</t>
  </si>
  <si>
    <t>308</t>
  </si>
  <si>
    <t>767 22</t>
  </si>
  <si>
    <t>D + M hliníkové okno 1 600/2 150 mm, bezpečnostní izolační dvojsklo, RAL 7022,EW/EI 15 DP3 - C1 ozn. PD09</t>
  </si>
  <si>
    <t>-1152597848</t>
  </si>
  <si>
    <t>309</t>
  </si>
  <si>
    <t>767 23</t>
  </si>
  <si>
    <t>D + M hliníkové okno 2 175/2 540 mm, bezpečnostní izolační dvojsklo, RAL 7022,EW/EI 15 DP3 - C1, ozn. D10</t>
  </si>
  <si>
    <t>1518670966</t>
  </si>
  <si>
    <t>310</t>
  </si>
  <si>
    <t>767 24</t>
  </si>
  <si>
    <t>D + M hliníkové dveře 2 300/2 270 mm, bezpečnostní sklo, RAL 7022, ozn. D11</t>
  </si>
  <si>
    <t>1191309133</t>
  </si>
  <si>
    <t>311</t>
  </si>
  <si>
    <t>767 25</t>
  </si>
  <si>
    <t>D + M ocelové platle pro kotvení dřevěného zábradlí,lakovaný pozink, ozn. Z.1</t>
  </si>
  <si>
    <t>235829508</t>
  </si>
  <si>
    <t>312</t>
  </si>
  <si>
    <t>767 26</t>
  </si>
  <si>
    <t>D + M hliníkové exteriérové slunolamy, 4 200/1 955 fixní uchycení, RAL 7022, ozn. Z.2</t>
  </si>
  <si>
    <t>-675117720</t>
  </si>
  <si>
    <t>313</t>
  </si>
  <si>
    <t>767 27</t>
  </si>
  <si>
    <t>D + M hliníkové exteriérové slunolamy, 5 000/1 955 fixní uchycení, RAL 7022, ozn. Z.3</t>
  </si>
  <si>
    <t>880032855</t>
  </si>
  <si>
    <t>314</t>
  </si>
  <si>
    <t>767 28</t>
  </si>
  <si>
    <t>D + M nosný prvek markýzy, pozink, ozn. Z.4</t>
  </si>
  <si>
    <t>2029690675</t>
  </si>
  <si>
    <t>315</t>
  </si>
  <si>
    <t>767 29</t>
  </si>
  <si>
    <t>D + M nosný prvek markýzy, pozink, ozn. Z.5</t>
  </si>
  <si>
    <t>-292655560</t>
  </si>
  <si>
    <t>316</t>
  </si>
  <si>
    <t>767 30</t>
  </si>
  <si>
    <t>D + M ocelový žebřík se suchovodem, lakovaný pozink, dl. 4 250 mm, ozn. Z.6</t>
  </si>
  <si>
    <t>789450525</t>
  </si>
  <si>
    <t>317</t>
  </si>
  <si>
    <t>767 31</t>
  </si>
  <si>
    <t>D + M ocelový žebřík se suchovodem, lakovaný pozink, dl. 2 650 mm, ozn. Z.7</t>
  </si>
  <si>
    <t>110413691</t>
  </si>
  <si>
    <t>318</t>
  </si>
  <si>
    <t>767 32</t>
  </si>
  <si>
    <t>D + M ocelové zábradlí vnitřního schodiště, lakovaný pozink, ozn. Z.9</t>
  </si>
  <si>
    <t>976471812</t>
  </si>
  <si>
    <t>319</t>
  </si>
  <si>
    <t>767 33</t>
  </si>
  <si>
    <t>D + M ocelový úchyt vrstveného skla, lakovaný pozink, ozn. Z.10</t>
  </si>
  <si>
    <t>147768202</t>
  </si>
  <si>
    <t>320</t>
  </si>
  <si>
    <t>767 34</t>
  </si>
  <si>
    <t>D + M ocelový buňkový systém pro mistra, vč. zasklení, pozink, ozn. Z.11</t>
  </si>
  <si>
    <t>991313199</t>
  </si>
  <si>
    <t>321</t>
  </si>
  <si>
    <t>767 35</t>
  </si>
  <si>
    <t>D + M ocelová předstěna elektroměrové skříně, vč. obkladu cementovláknitou deskou tl. 12 mm, pozink, ozn. Z.12</t>
  </si>
  <si>
    <t>-866724127</t>
  </si>
  <si>
    <t>322</t>
  </si>
  <si>
    <t>767 36</t>
  </si>
  <si>
    <t>D + M ocelová revizní dvířka, RAL, ozn. Z.13</t>
  </si>
  <si>
    <t>-1386748272</t>
  </si>
  <si>
    <t>323</t>
  </si>
  <si>
    <t>767 37</t>
  </si>
  <si>
    <t>D + M ocelová revizní dvířka, RAL, ozn. Z.14</t>
  </si>
  <si>
    <t>1774507592</t>
  </si>
  <si>
    <t>324</t>
  </si>
  <si>
    <t>767 38</t>
  </si>
  <si>
    <t>D + M vnitřní čistící zóna 1 000/2 000,vč. osazovacího rámu do podlahy, ozn. Z.15</t>
  </si>
  <si>
    <t>-1103274758</t>
  </si>
  <si>
    <t>325</t>
  </si>
  <si>
    <t>767 39</t>
  </si>
  <si>
    <t>D + M vnější čistící zóna 2 000/2 000,vč. osazovacího rámu do podlahy</t>
  </si>
  <si>
    <t>-1716313109</t>
  </si>
  <si>
    <t>326</t>
  </si>
  <si>
    <t>767 40</t>
  </si>
  <si>
    <t>D + M ocelové konstrukce haly, vč. povrchové úpravy, kotevních a spojovacích prostředků</t>
  </si>
  <si>
    <t>1369660328</t>
  </si>
  <si>
    <t>POLE A-C</t>
  </si>
  <si>
    <t>JC 140/10</t>
  </si>
  <si>
    <t>3*(6,356+3*5,7)*32,0*0,001*1,1</t>
  </si>
  <si>
    <t>HEB 200</t>
  </si>
  <si>
    <t>3*(3,835+4*6,196)*61,3*0,001*1,1</t>
  </si>
  <si>
    <t>L 100/10</t>
  </si>
  <si>
    <t>2*(4*3,2)*15,1*0,001*1,1</t>
  </si>
  <si>
    <t>JC 80/5</t>
  </si>
  <si>
    <t>3*(4*2,85+4*1,483+4*1,834+4*0,923+4*1,635)*14,28*0,001*1,1</t>
  </si>
  <si>
    <t>JC 100/4</t>
  </si>
  <si>
    <t>3*(4*5,2+4*0,75)*21,2*0,001*1,1</t>
  </si>
  <si>
    <t>boky oken JC 90/4</t>
  </si>
  <si>
    <t>(8*1,37+4*1,7+2*0,75)*20,0*0,001*1,1</t>
  </si>
  <si>
    <t>sloupek oken S1</t>
  </si>
  <si>
    <t>40,0*0,001*1,1</t>
  </si>
  <si>
    <t>POLE 1-5</t>
  </si>
  <si>
    <t>4*(8*2,45+6*1,93+1*1,5)*14,28*0,001*1,1</t>
  </si>
  <si>
    <t>(4*1,5)*14,28*0,001*1,1</t>
  </si>
  <si>
    <t>JC 90/4</t>
  </si>
  <si>
    <t>(2,58+2*4,0+2*5,8+2*3,2+1*2,4)*20,0*0,001*1,1</t>
  </si>
  <si>
    <t>2*(6*5,8+3*2,15)*20,0*0,001*1,1</t>
  </si>
  <si>
    <t>4*(4*5,8+1*1,1)*21,2*0,001*1,1</t>
  </si>
  <si>
    <t>L 80/60/6</t>
  </si>
  <si>
    <t>(1*5,8+1*3,2+1*1,1)*6,37*0,001*1,1</t>
  </si>
  <si>
    <t>(4*6,7)*15,1*0,001*1,1</t>
  </si>
  <si>
    <t>JC 100/150/6,3</t>
  </si>
  <si>
    <t>4*(2*12,4)*32,0*0,001*1,1</t>
  </si>
  <si>
    <t>IPE 300</t>
  </si>
  <si>
    <t>13,3*42,3*0,001*1,1</t>
  </si>
  <si>
    <t>profil pro vytvoření spádu</t>
  </si>
  <si>
    <t>4*2,0*10,0*0,001*1,1</t>
  </si>
  <si>
    <t>platle pro kotvení</t>
  </si>
  <si>
    <t>0,5</t>
  </si>
  <si>
    <t>zavětrování střechy</t>
  </si>
  <si>
    <t>(8*8,4+2*6,7+2*3,3)*32,0*0,001*1,1</t>
  </si>
  <si>
    <t>327</t>
  </si>
  <si>
    <t>767 41</t>
  </si>
  <si>
    <t>D + M ukončující profil schodišťového prostoru, vč. povrchové úpravy, kotevních a spojovacích prostředků</t>
  </si>
  <si>
    <t>1774464616</t>
  </si>
  <si>
    <t>1,4+0,3+5,425+4,45</t>
  </si>
  <si>
    <t>328</t>
  </si>
  <si>
    <t>767 42</t>
  </si>
  <si>
    <t>D + M interiérové hliníkové okno 11 800/1 580 mm, jednoduché bezpečnostní sklo, RAL 5005, ozn. D12</t>
  </si>
  <si>
    <t>-499271146</t>
  </si>
  <si>
    <t>329</t>
  </si>
  <si>
    <t>767 43</t>
  </si>
  <si>
    <t>D + M ocelového venkovního schodiště se zábradlím, vč. povrchové úpravy, kotevních a spojovacích prostředků</t>
  </si>
  <si>
    <t>-22957553</t>
  </si>
  <si>
    <t>sloupy HEA 200</t>
  </si>
  <si>
    <t>2*6,9*61,3*0,001*1,1</t>
  </si>
  <si>
    <t>2*6,65*61,3*0,001*1,1</t>
  </si>
  <si>
    <t>střecha UPE 140</t>
  </si>
  <si>
    <t>2*6,1*12,2*0,001*1,1</t>
  </si>
  <si>
    <t>2*2,2*12,2*0,001*1,1</t>
  </si>
  <si>
    <t>podesta UPE 140</t>
  </si>
  <si>
    <t>schodišťové rameno UPE 200</t>
  </si>
  <si>
    <t>2*6,5*18,4*0,001*1,1</t>
  </si>
  <si>
    <t>2*4,0*18,4*0,001*1,1</t>
  </si>
  <si>
    <t>lemování pororoštu podesty L 70/70/8</t>
  </si>
  <si>
    <t>4*2,2*8,4*0,001*1,1</t>
  </si>
  <si>
    <t>2*2,0*8,4*0,001*1,1</t>
  </si>
  <si>
    <t>2*1,5*8,4*0,001*1,1</t>
  </si>
  <si>
    <t>střed podesty L 70/70/8</t>
  </si>
  <si>
    <t>boky pro stupně</t>
  </si>
  <si>
    <t>2*17*0,35*8,4*0,001*1,1</t>
  </si>
  <si>
    <t>zábradlí</t>
  </si>
  <si>
    <t>(2*3,0+1,5+2,2+3,0+2,0+2,0)*0,05</t>
  </si>
  <si>
    <t>330</t>
  </si>
  <si>
    <t>767 44</t>
  </si>
  <si>
    <t>D + M ocelového úhelníku podlahy vrat, L 100/100, vč. povrchové úpravy, kotevních a spojovacích prostředků</t>
  </si>
  <si>
    <t>-609455017</t>
  </si>
  <si>
    <t>2*2,4</t>
  </si>
  <si>
    <t>331</t>
  </si>
  <si>
    <t>767391111</t>
  </si>
  <si>
    <t>Montáž krytiny z tvarovaných plechů nýtováním</t>
  </si>
  <si>
    <t>-591742217</t>
  </si>
  <si>
    <t>6,1*2,5</t>
  </si>
  <si>
    <t>332</t>
  </si>
  <si>
    <t>154851130</t>
  </si>
  <si>
    <t>profil trapézový pozink tl.plechu 1,0 mm</t>
  </si>
  <si>
    <t>-1412895893</t>
  </si>
  <si>
    <t>15,25*1,15</t>
  </si>
  <si>
    <t>333</t>
  </si>
  <si>
    <t>767590125</t>
  </si>
  <si>
    <t>Montáž podlahového roštu</t>
  </si>
  <si>
    <t>1395795686</t>
  </si>
  <si>
    <t>podesty</t>
  </si>
  <si>
    <t>(2,4*2,2+2,4*1,5)*27,4</t>
  </si>
  <si>
    <t>17*14,3</t>
  </si>
  <si>
    <t>334</t>
  </si>
  <si>
    <t>553470160</t>
  </si>
  <si>
    <t>rošt podlahový, podesta</t>
  </si>
  <si>
    <t>-1591617795</t>
  </si>
  <si>
    <t>335</t>
  </si>
  <si>
    <t>553470010</t>
  </si>
  <si>
    <t>rošt podlahový, stupně</t>
  </si>
  <si>
    <t>932378335</t>
  </si>
  <si>
    <t>336</t>
  </si>
  <si>
    <t>998767201</t>
  </si>
  <si>
    <t>Přesun hmot procentní pro zámečnické konstrukce v objektech v do 6 m</t>
  </si>
  <si>
    <t>1263304831</t>
  </si>
  <si>
    <t>771</t>
  </si>
  <si>
    <t>Podlahy z dlaždic</t>
  </si>
  <si>
    <t>337</t>
  </si>
  <si>
    <t>771414113</t>
  </si>
  <si>
    <t>Montáž soklíků rovných flexibilní lepidlo v do 120 mm</t>
  </si>
  <si>
    <t>1057704248</t>
  </si>
  <si>
    <t>"1.04"2*3,775+2*6,1-0,8</t>
  </si>
  <si>
    <t>"1.05"2*2,025+2*3,725-0,8</t>
  </si>
  <si>
    <t>"1.06"2*2,39+2*6,1-2*0,8</t>
  </si>
  <si>
    <t>"1.13"2*10,385+2*6,1-2*0,9-4*0,8+2*0,3+2*3,25</t>
  </si>
  <si>
    <t>"1.14,1.15"2*4,7+2*6,1-2*0,8-0,9</t>
  </si>
  <si>
    <t>338</t>
  </si>
  <si>
    <t>597614160</t>
  </si>
  <si>
    <t xml:space="preserve">dlaždice keramické, sokl </t>
  </si>
  <si>
    <t>570186349</t>
  </si>
  <si>
    <t>99,2*1,1</t>
  </si>
  <si>
    <t>339</t>
  </si>
  <si>
    <t>771574116</t>
  </si>
  <si>
    <t>Montáž podlah keramických lepených flexibilním lepidlem do 25 ks/m2</t>
  </si>
  <si>
    <t>-1903108816</t>
  </si>
  <si>
    <t>"1.04"3,775*6,1</t>
  </si>
  <si>
    <t>"1.05"2,025*3,725</t>
  </si>
  <si>
    <t>"1.06"2,39*6,1</t>
  </si>
  <si>
    <t>"1.07,1.09"4,195*3,485</t>
  </si>
  <si>
    <t>"1.08"2,24*2,06</t>
  </si>
  <si>
    <t>"1.10"1,825*2,06</t>
  </si>
  <si>
    <t>"1.11"3,2*3,485</t>
  </si>
  <si>
    <t>"1.12"3,2*2,5</t>
  </si>
  <si>
    <t>"1.13"10,385*6,1</t>
  </si>
  <si>
    <t>"1.14,1.15"4,7*6,1</t>
  </si>
  <si>
    <t>"2.04"1,695*2,5+3,485*2,45</t>
  </si>
  <si>
    <t>"2.05"1,8*2,06</t>
  </si>
  <si>
    <t>"2.06"1,72*2,5+4,135*3,485</t>
  </si>
  <si>
    <t>"2.07"1,115*2,045</t>
  </si>
  <si>
    <t>340</t>
  </si>
  <si>
    <t>597614080R</t>
  </si>
  <si>
    <t>dlaždice keramické, dle výběru investora</t>
  </si>
  <si>
    <t>779435869</t>
  </si>
  <si>
    <t>216,788*1,1</t>
  </si>
  <si>
    <t>341</t>
  </si>
  <si>
    <t>771591111</t>
  </si>
  <si>
    <t>Podlahy penetrace podkladu</t>
  </si>
  <si>
    <t>-1988548047</t>
  </si>
  <si>
    <t>99,2*0,12+216,788</t>
  </si>
  <si>
    <t>342</t>
  </si>
  <si>
    <t>771591161</t>
  </si>
  <si>
    <t>Montáž profilu dilatační spáry v rovině dlažby</t>
  </si>
  <si>
    <t>581379261</t>
  </si>
  <si>
    <t>343</t>
  </si>
  <si>
    <t>590541520</t>
  </si>
  <si>
    <t xml:space="preserve">profil dilatační </t>
  </si>
  <si>
    <t>267466722</t>
  </si>
  <si>
    <t>344</t>
  </si>
  <si>
    <t>998771202</t>
  </si>
  <si>
    <t>Přesun hmot procentní pro podlahy z dlaždic v objektech v do 12 m</t>
  </si>
  <si>
    <t>1192313341</t>
  </si>
  <si>
    <t>772</t>
  </si>
  <si>
    <t>Podlahy z kamene</t>
  </si>
  <si>
    <t>345</t>
  </si>
  <si>
    <t>772211313</t>
  </si>
  <si>
    <t>Montáž obkladu stupňů deskami lepenými z kamene měkkého tl do 50 mm</t>
  </si>
  <si>
    <t>1625478660</t>
  </si>
  <si>
    <t>20*1,4</t>
  </si>
  <si>
    <t>18*1,4</t>
  </si>
  <si>
    <t>346</t>
  </si>
  <si>
    <t>583821650</t>
  </si>
  <si>
    <t>deska obkladová, teraso, vč. protiskluzné úpravy</t>
  </si>
  <si>
    <t>-1666315781</t>
  </si>
  <si>
    <t>(20*0,158*1,4)*1,1</t>
  </si>
  <si>
    <t>(18*0,315*1,4)*1,1</t>
  </si>
  <si>
    <t>347</t>
  </si>
  <si>
    <t>771553111</t>
  </si>
  <si>
    <t xml:space="preserve">Montáž podlah z dlaždic teracových </t>
  </si>
  <si>
    <t>1654389630</t>
  </si>
  <si>
    <t>3,1*3,3</t>
  </si>
  <si>
    <t>348</t>
  </si>
  <si>
    <t>592477520</t>
  </si>
  <si>
    <t>dlažba teraco  50 x 50 x 5 cm</t>
  </si>
  <si>
    <t>325369887</t>
  </si>
  <si>
    <t>3,1*3,3*1,1</t>
  </si>
  <si>
    <t>349</t>
  </si>
  <si>
    <t>772421123</t>
  </si>
  <si>
    <t>Montáž obkladu soklů svislých deskami kladenými do tmele z kamene tl do 30 mm</t>
  </si>
  <si>
    <t>-32029946</t>
  </si>
  <si>
    <t>18*0,315+20*0,258+2*3,3+3,1</t>
  </si>
  <si>
    <t>350</t>
  </si>
  <si>
    <t>583861400</t>
  </si>
  <si>
    <t>sokl rovný, teraso, výška 10 cm tl 2 cm</t>
  </si>
  <si>
    <t>-2067016970</t>
  </si>
  <si>
    <t>20,53*1,1</t>
  </si>
  <si>
    <t>351</t>
  </si>
  <si>
    <t>998772202</t>
  </si>
  <si>
    <t>Přesun hmot procentní pro podlahy z kamene v objektech v do 12 m</t>
  </si>
  <si>
    <t>-1477067386</t>
  </si>
  <si>
    <t>776</t>
  </si>
  <si>
    <t>Podlahy povlakové</t>
  </si>
  <si>
    <t>352</t>
  </si>
  <si>
    <t>776121321</t>
  </si>
  <si>
    <t xml:space="preserve">Penetrace savého podkladu povlakových podlah </t>
  </si>
  <si>
    <t>-438813970</t>
  </si>
  <si>
    <t>2,025*3,7</t>
  </si>
  <si>
    <t>353</t>
  </si>
  <si>
    <t>776141121</t>
  </si>
  <si>
    <t>Vyrovnání podkladu povlakových podlah stěrkou pevnosti 30 MPa tl 3 mm</t>
  </si>
  <si>
    <t>-1764534318</t>
  </si>
  <si>
    <t>354</t>
  </si>
  <si>
    <t>776223111</t>
  </si>
  <si>
    <t>Spoj povlakových podlahovin svařováním</t>
  </si>
  <si>
    <t>148152824</t>
  </si>
  <si>
    <t>458,199/1,5+687,299</t>
  </si>
  <si>
    <t>355</t>
  </si>
  <si>
    <t>776241121</t>
  </si>
  <si>
    <t>Lepení vzorovaných pásů ze sametového vinylu</t>
  </si>
  <si>
    <t>2126552175</t>
  </si>
  <si>
    <t>356</t>
  </si>
  <si>
    <t>284110810</t>
  </si>
  <si>
    <t>vinylová podlahová krytina v rolích, zátěžová</t>
  </si>
  <si>
    <t>-718347507</t>
  </si>
  <si>
    <t>458,199*1,15</t>
  </si>
  <si>
    <t>357</t>
  </si>
  <si>
    <t>776411111</t>
  </si>
  <si>
    <t>Montáž obvodových soklíků výšky do 80 mm</t>
  </si>
  <si>
    <t>386497472</t>
  </si>
  <si>
    <t>458,199*1,5</t>
  </si>
  <si>
    <t>358</t>
  </si>
  <si>
    <t>284110090</t>
  </si>
  <si>
    <t>lišta soklová</t>
  </si>
  <si>
    <t>1530872631</t>
  </si>
  <si>
    <t>687,299*1,1</t>
  </si>
  <si>
    <t>359</t>
  </si>
  <si>
    <t>776421312</t>
  </si>
  <si>
    <t>Montáž přechodových šroubovaných lišt</t>
  </si>
  <si>
    <t>-2026082612</t>
  </si>
  <si>
    <t>"dveře 700"1*0,7</t>
  </si>
  <si>
    <t>"dveře 800"19*0,8</t>
  </si>
  <si>
    <t>"dveře 900"12*0,9</t>
  </si>
  <si>
    <t>"dveře 1500"1*1,5</t>
  </si>
  <si>
    <t>"dveře 1800"1*1,8</t>
  </si>
  <si>
    <t>360</t>
  </si>
  <si>
    <t>283421620</t>
  </si>
  <si>
    <t>lišta přechodová</t>
  </si>
  <si>
    <t>-292545002</t>
  </si>
  <si>
    <t>1*1,0</t>
  </si>
  <si>
    <t>19*1,0</t>
  </si>
  <si>
    <t>12*1,0</t>
  </si>
  <si>
    <t>1*2,0</t>
  </si>
  <si>
    <t>361</t>
  </si>
  <si>
    <t>776991121</t>
  </si>
  <si>
    <t xml:space="preserve">Základní čištění nově položených podlahovin </t>
  </si>
  <si>
    <t>78253755</t>
  </si>
  <si>
    <t>362</t>
  </si>
  <si>
    <t>998776202</t>
  </si>
  <si>
    <t>Přesun hmot procentní pro podlahy povlakové v objektech v do 12 m</t>
  </si>
  <si>
    <t>-754791972</t>
  </si>
  <si>
    <t>777</t>
  </si>
  <si>
    <t>Podlahy lité</t>
  </si>
  <si>
    <t>363</t>
  </si>
  <si>
    <t>R777211713</t>
  </si>
  <si>
    <t>Nátěr pro vytvoření protiskluzového povrchu na bázi pryskyřice</t>
  </si>
  <si>
    <t>-1268148466</t>
  </si>
  <si>
    <t>164,28+75,27+74,85</t>
  </si>
  <si>
    <t>364</t>
  </si>
  <si>
    <t>998777201</t>
  </si>
  <si>
    <t>Přesun hmot procentní pro podlahy lité v objektech v do 6 m</t>
  </si>
  <si>
    <t>1836255832</t>
  </si>
  <si>
    <t>781</t>
  </si>
  <si>
    <t>Dokončovací práce - obklady keramické</t>
  </si>
  <si>
    <t>365</t>
  </si>
  <si>
    <t>781474116</t>
  </si>
  <si>
    <t>Montáž obkladů vnitřních keramických hladkých do 35 ks/m2 lepených flexibilním lepidlem</t>
  </si>
  <si>
    <t>13486149</t>
  </si>
  <si>
    <t>2,0*(2,0+0,5)</t>
  </si>
  <si>
    <t>1.18. 1.17.</t>
  </si>
  <si>
    <t>1,6*(2*2,0+2*1,0)</t>
  </si>
  <si>
    <t>1.19. 1.20.</t>
  </si>
  <si>
    <t>1,6*(2*1,0+2*0,5)</t>
  </si>
  <si>
    <t>1,6*(1,5+0,75)</t>
  </si>
  <si>
    <t>2.08. 2.09. 2.10</t>
  </si>
  <si>
    <t>1,6*(3*1,25+3*0,5)</t>
  </si>
  <si>
    <t>1,6*(2,215+0,75)</t>
  </si>
  <si>
    <t>366</t>
  </si>
  <si>
    <t>597610000</t>
  </si>
  <si>
    <t>obkládačky keramické</t>
  </si>
  <si>
    <t>-252919655</t>
  </si>
  <si>
    <t>331,204*1,1</t>
  </si>
  <si>
    <t>367</t>
  </si>
  <si>
    <t>781494111</t>
  </si>
  <si>
    <t>Plastové profily rohové lepené flexibilním lepidlem</t>
  </si>
  <si>
    <t>2052844602</t>
  </si>
  <si>
    <t>3*2,0+0,5</t>
  </si>
  <si>
    <t>2*4,195+2*3,485+2*1,725+0,15+4*2,0+2,11</t>
  </si>
  <si>
    <t>2*2,24+2*2,06+2*2,0</t>
  </si>
  <si>
    <t>2*1,825+2*2,06+2*2,0</t>
  </si>
  <si>
    <t>2*3,2+2*3,485+2*2,0+3,2</t>
  </si>
  <si>
    <t>2*3,2+2*2,5+2*2,0</t>
  </si>
  <si>
    <t>4*1,6+2*2,0+2*1,0</t>
  </si>
  <si>
    <t>4*1,6+2*1,0+2*0,5</t>
  </si>
  <si>
    <t>2*1,6+1,5+0,75</t>
  </si>
  <si>
    <t>6*2,0+2*2,025+2*3,8+2*2,45+2*3,485+1,05+1,75</t>
  </si>
  <si>
    <t>2*2,0+2*1,695+2*2,5</t>
  </si>
  <si>
    <t>2*2,0+2*1,8+2*2,06</t>
  </si>
  <si>
    <t>6*2,0+2*4,1+2*3,485+2*1,72+2*2,5+2*3,485</t>
  </si>
  <si>
    <t>2*2,0+2*1,115+2*2,045</t>
  </si>
  <si>
    <t>6*1,6+3*1,25+3*0,5</t>
  </si>
  <si>
    <t>2*1,6+2,215+0,75</t>
  </si>
  <si>
    <t>10*2,0+2*8,9+2*2,6+2*0,8</t>
  </si>
  <si>
    <t>8*2,0+4*1,7+2*1,655+2*0,9+0,9</t>
  </si>
  <si>
    <t>368</t>
  </si>
  <si>
    <t>781495111</t>
  </si>
  <si>
    <t>Penetrace podkladu vnitřních obkladů</t>
  </si>
  <si>
    <t>-1318926142</t>
  </si>
  <si>
    <t>369</t>
  </si>
  <si>
    <t>781495115</t>
  </si>
  <si>
    <t>Spárování vnitřních obkladů silikonem</t>
  </si>
  <si>
    <t>245124643</t>
  </si>
  <si>
    <t xml:space="preserve">sokl </t>
  </si>
  <si>
    <t>obklady/dlažby</t>
  </si>
  <si>
    <t>2,0+0,5</t>
  </si>
  <si>
    <t>2*4,195+2*3,485+2*1,725+0,15</t>
  </si>
  <si>
    <t>-0,8</t>
  </si>
  <si>
    <t>2*2,24+2*2,06</t>
  </si>
  <si>
    <t>-0,9</t>
  </si>
  <si>
    <t>2*1,825+2*2,06</t>
  </si>
  <si>
    <t>2*3,2+2*3,485</t>
  </si>
  <si>
    <t>2*3,2+2*2,5</t>
  </si>
  <si>
    <t>2*2,0+2*1,0</t>
  </si>
  <si>
    <t>2*1,0+2*0,5</t>
  </si>
  <si>
    <t>2*2,025+2*3,8+2*2,45+2*3,485</t>
  </si>
  <si>
    <t>-3*0,8</t>
  </si>
  <si>
    <t>2*0,2</t>
  </si>
  <si>
    <t>2*1,695+2*2,5</t>
  </si>
  <si>
    <t>-2*0,8</t>
  </si>
  <si>
    <t>2*1,8+2*2,06</t>
  </si>
  <si>
    <t>2*4,1+2*3,485+2*1,72+2*2,5</t>
  </si>
  <si>
    <t>-3*0,9</t>
  </si>
  <si>
    <t>2*1,115+2*2,045</t>
  </si>
  <si>
    <t>3*1,25+3*0,5</t>
  </si>
  <si>
    <t>2,215+0,75</t>
  </si>
  <si>
    <t>2*8,9+2*2,6+2*0,8</t>
  </si>
  <si>
    <t>2*0,8</t>
  </si>
  <si>
    <t>4*1,7+2*1,655+2*0,9</t>
  </si>
  <si>
    <t>-(2*0,8+2*0,7)</t>
  </si>
  <si>
    <t>370</t>
  </si>
  <si>
    <t>998781102</t>
  </si>
  <si>
    <t>Přesun hmot tonážní pro obklady keramické v objektech v do 12 m</t>
  </si>
  <si>
    <t>-118489938</t>
  </si>
  <si>
    <t>783</t>
  </si>
  <si>
    <t>Dokončovací práce - nátěry</t>
  </si>
  <si>
    <t>371</t>
  </si>
  <si>
    <t>783314101</t>
  </si>
  <si>
    <t>Základní jednonásobný syntetický nátěr zámečnických konstrukcí</t>
  </si>
  <si>
    <t>-1747758879</t>
  </si>
  <si>
    <t>ocelové zárubně</t>
  </si>
  <si>
    <t>32*1,5</t>
  </si>
  <si>
    <t>2*2,0</t>
  </si>
  <si>
    <t>372</t>
  </si>
  <si>
    <t>783317101</t>
  </si>
  <si>
    <t>Krycí jednonásobný syntetický standardní nátěr zámečnických konstrukcí</t>
  </si>
  <si>
    <t>1379872578</t>
  </si>
  <si>
    <t>784</t>
  </si>
  <si>
    <t>Dokončovací práce - malby a tapety</t>
  </si>
  <si>
    <t>373</t>
  </si>
  <si>
    <t>784181101</t>
  </si>
  <si>
    <t>Základní jednonásobná penetrace podkladu v místnostech výšky do 3,80m</t>
  </si>
  <si>
    <t>-304497768</t>
  </si>
  <si>
    <t>20,901+1924,327+4,075+440,125</t>
  </si>
  <si>
    <t>374</t>
  </si>
  <si>
    <t>784211101</t>
  </si>
  <si>
    <t>Dvojnásobné bílé malby ze směsí za mokra výborně otěruvzdorných v místnostech výšky do 3,80 m, bílá</t>
  </si>
  <si>
    <t>-1645512570</t>
  </si>
  <si>
    <t>375</t>
  </si>
  <si>
    <t>784 01</t>
  </si>
  <si>
    <t>Zakrývání konstrukcí</t>
  </si>
  <si>
    <t>1384865796</t>
  </si>
  <si>
    <t>376</t>
  </si>
  <si>
    <t>784 02</t>
  </si>
  <si>
    <t>Provedení nápisu fasády, 1 890/8 500 mm</t>
  </si>
  <si>
    <t>1130306711</t>
  </si>
  <si>
    <t>786</t>
  </si>
  <si>
    <t>Dokončovací práce - čalounické úpravy</t>
  </si>
  <si>
    <t>377</t>
  </si>
  <si>
    <t>786626121</t>
  </si>
  <si>
    <t>Montáž žaluzie vnitřní nebo do oken dvojitých kovových</t>
  </si>
  <si>
    <t>270742065</t>
  </si>
  <si>
    <t>"W.10"2*4,2*2,28</t>
  </si>
  <si>
    <t>"W.18"5,0*2,28</t>
  </si>
  <si>
    <t>378</t>
  </si>
  <si>
    <t>553462000</t>
  </si>
  <si>
    <t>žaluzie interiérové</t>
  </si>
  <si>
    <t>-2109426636</t>
  </si>
  <si>
    <t>787</t>
  </si>
  <si>
    <t>Dokončovací práce - zasklívání</t>
  </si>
  <si>
    <t>379</t>
  </si>
  <si>
    <t>787292223</t>
  </si>
  <si>
    <t>Zasklívání schodišťového zábradlí sklem bezpečnostním tl do 12 mm</t>
  </si>
  <si>
    <t>1112833892</t>
  </si>
  <si>
    <t>1,7*(5,425+4,45)</t>
  </si>
  <si>
    <t>791</t>
  </si>
  <si>
    <t>Zařízení velkokuchyní</t>
  </si>
  <si>
    <t>380</t>
  </si>
  <si>
    <t>791 01</t>
  </si>
  <si>
    <t>D + M vybavení místnosti výdejny jídel, přesná specifikace dle PD</t>
  </si>
  <si>
    <t>-1508435322</t>
  </si>
  <si>
    <t>33-M</t>
  </si>
  <si>
    <t>Montáže dopr.zaříz.,sklad. zař. a váh</t>
  </si>
  <si>
    <t>381</t>
  </si>
  <si>
    <t>330 01</t>
  </si>
  <si>
    <t>D + M osobní výtah, specifikace dle PD</t>
  </si>
  <si>
    <t>942785560</t>
  </si>
  <si>
    <t>382</t>
  </si>
  <si>
    <t>330 02</t>
  </si>
  <si>
    <t>D + M nákladní výtah, specifikace dle PD</t>
  </si>
  <si>
    <t>888411969</t>
  </si>
  <si>
    <t>D.1.4.1 - Kanalizace</t>
  </si>
  <si>
    <t>D1 - KANALIZAČNÍ PŘÍPOJKA</t>
  </si>
  <si>
    <t>D2 - SPLAŠKOVÁ KANALIZACE - SVODNÉ POTRUBÍ</t>
  </si>
  <si>
    <t>D3 - PŘIPOJOVACÍ, SVISLÉ A VĚTRACÍ POTRUBÍ - SPLAŠKOVÁ KANALIZACE</t>
  </si>
  <si>
    <t>D4 - DEŠŤOVÁ KANALIZACE</t>
  </si>
  <si>
    <t xml:space="preserve">    5 - Komunikace pozemní</t>
  </si>
  <si>
    <t xml:space="preserve">    91 - Doplňující konstrukce a práce pozemních komunikací, letišť a ploch</t>
  </si>
  <si>
    <t xml:space="preserve">    997 - Přesun sutě</t>
  </si>
  <si>
    <t>D1</t>
  </si>
  <si>
    <t>KANALIZAČNÍ PŘÍPOJKA</t>
  </si>
  <si>
    <t>1000 001</t>
  </si>
  <si>
    <t>potrubí PVC KG SN 8 DN 200, vč. tvarovek</t>
  </si>
  <si>
    <t>-1852354011</t>
  </si>
  <si>
    <t>1000 002</t>
  </si>
  <si>
    <t>připojení do stávající odbočné tvarovky na řadu DN 400</t>
  </si>
  <si>
    <t>-307244981</t>
  </si>
  <si>
    <t>1000 003</t>
  </si>
  <si>
    <t>Š1 - revizní šachta betonová DN 1000, poklop DN 600 třídy D400</t>
  </si>
  <si>
    <t>2134167955</t>
  </si>
  <si>
    <t>1000 004</t>
  </si>
  <si>
    <t>Š2 - revizní šachta plastová DN 400 s poklopem DN 400, průtočné dno</t>
  </si>
  <si>
    <t>-796176663</t>
  </si>
  <si>
    <t>1000 006</t>
  </si>
  <si>
    <t>štěrkopískový podsyp a obsyp (0-8mm)</t>
  </si>
  <si>
    <t>-1231076537</t>
  </si>
  <si>
    <t>1000 007</t>
  </si>
  <si>
    <t>zásyp jam, šachet, rýh nebo kolem objektů sypaninou se zhutně.</t>
  </si>
  <si>
    <t>-1972384175</t>
  </si>
  <si>
    <t>1000 008</t>
  </si>
  <si>
    <t>výkop</t>
  </si>
  <si>
    <t>-1466632225</t>
  </si>
  <si>
    <t>D2</t>
  </si>
  <si>
    <t>SPLAŠKOVÁ KANALIZACE - SVODNÉ POTRUBÍ</t>
  </si>
  <si>
    <t>1000 010</t>
  </si>
  <si>
    <t>šachta 1200x800 mm, litinový poklop 600x600, hloubka 1,7 m</t>
  </si>
  <si>
    <t>-1523515155</t>
  </si>
  <si>
    <t>1000 011</t>
  </si>
  <si>
    <t>potrubí PVC KG SN 8  DN 100, vč. tvarovek</t>
  </si>
  <si>
    <t>-1301165517</t>
  </si>
  <si>
    <t>1000 012</t>
  </si>
  <si>
    <t>potrubí PVC KG SN 8 DN 125, vč. tvarovek</t>
  </si>
  <si>
    <t>-1026926163</t>
  </si>
  <si>
    <t>1000 013</t>
  </si>
  <si>
    <t>potrubí PVC KG SN 8 DN 150, vč. tvarovek</t>
  </si>
  <si>
    <t>-1092826645</t>
  </si>
  <si>
    <t>1000 014</t>
  </si>
  <si>
    <t>zkouška těsnosti potrubí kanalizace vodou do DN 125</t>
  </si>
  <si>
    <t>-476451832</t>
  </si>
  <si>
    <t>1000 015</t>
  </si>
  <si>
    <t>zkouška těsnosti potrubí kanalizace vodou do DN 200</t>
  </si>
  <si>
    <t>-474080021</t>
  </si>
  <si>
    <t>1000 016</t>
  </si>
  <si>
    <t>tlakové a funkční zkoušky potrubí</t>
  </si>
  <si>
    <t>304826413</t>
  </si>
  <si>
    <t>1000 017</t>
  </si>
  <si>
    <t>šterkopískový podsyp a obsyp(0-8mm)</t>
  </si>
  <si>
    <t>1627166883</t>
  </si>
  <si>
    <t>1000 018</t>
  </si>
  <si>
    <t>1495937587</t>
  </si>
  <si>
    <t>1000 019</t>
  </si>
  <si>
    <t>-136487177</t>
  </si>
  <si>
    <t>1000 020</t>
  </si>
  <si>
    <t>obetonování na patě stoupačky - prostý beton</t>
  </si>
  <si>
    <t>969190720</t>
  </si>
  <si>
    <t>1000 021</t>
  </si>
  <si>
    <t>podlahová vpusť DN 100 s ochranou proti vzpětnému vzdutí</t>
  </si>
  <si>
    <t>ks</t>
  </si>
  <si>
    <t>-2094147161</t>
  </si>
  <si>
    <t>1000 022</t>
  </si>
  <si>
    <t>čistící kus DN 150</t>
  </si>
  <si>
    <t>48966249</t>
  </si>
  <si>
    <t>1000 023</t>
  </si>
  <si>
    <t>chránička DN 200</t>
  </si>
  <si>
    <t>-1901838644</t>
  </si>
  <si>
    <t>1000 024</t>
  </si>
  <si>
    <t>chránička DN 150</t>
  </si>
  <si>
    <t>642035613</t>
  </si>
  <si>
    <t>1000 025</t>
  </si>
  <si>
    <t>sekání rýh a drážek</t>
  </si>
  <si>
    <t>527189906</t>
  </si>
  <si>
    <t>D3</t>
  </si>
  <si>
    <t>PŘIPOJOVACÍ, SVISLÉ A VĚTRACÍ POTRUBÍ - SPLAŠKOVÁ KANALIZACE</t>
  </si>
  <si>
    <t>1000 026</t>
  </si>
  <si>
    <t>potrubí kanalizační z PP - systém HT DN 100, vč. tvarovek</t>
  </si>
  <si>
    <t>1429153374</t>
  </si>
  <si>
    <t>1000 027</t>
  </si>
  <si>
    <t>potrubí kanalizační z PP - systém HT DN 70, vč. tvarovek</t>
  </si>
  <si>
    <t>-1510087690</t>
  </si>
  <si>
    <t>1000 028</t>
  </si>
  <si>
    <t>potrubí kanalizační z PP - systém HT DN 50, vč. tvarovek</t>
  </si>
  <si>
    <t>-2102321267</t>
  </si>
  <si>
    <t>1000 029</t>
  </si>
  <si>
    <t>potrubí kanalizační z PP - systém HT DN 40, vč. tvarovek</t>
  </si>
  <si>
    <t>1802661791</t>
  </si>
  <si>
    <t>1000 030</t>
  </si>
  <si>
    <t>potrubí kanalizační z PP - systém HT DN 32, vč. tvarovek</t>
  </si>
  <si>
    <t>-815338985</t>
  </si>
  <si>
    <t>1000 031</t>
  </si>
  <si>
    <t>-1885893857</t>
  </si>
  <si>
    <t>1000 032</t>
  </si>
  <si>
    <t>1550389232</t>
  </si>
  <si>
    <t>1000 033</t>
  </si>
  <si>
    <t>kondenzační sifon</t>
  </si>
  <si>
    <t>-2112850786</t>
  </si>
  <si>
    <t>1000 034</t>
  </si>
  <si>
    <t>přivzdušňovací ventil DN 100</t>
  </si>
  <si>
    <t>1612364306</t>
  </si>
  <si>
    <t>1000 035</t>
  </si>
  <si>
    <t>čistící kus DN 70</t>
  </si>
  <si>
    <t>2084079546</t>
  </si>
  <si>
    <t>1000 036</t>
  </si>
  <si>
    <t>čistící kus DN</t>
  </si>
  <si>
    <t>-410270899</t>
  </si>
  <si>
    <t>1000 037</t>
  </si>
  <si>
    <t>větrací hlavice DN 100</t>
  </si>
  <si>
    <t>616403171</t>
  </si>
  <si>
    <t>1000 038</t>
  </si>
  <si>
    <t>větrací hlavice DN 70</t>
  </si>
  <si>
    <t>-927973013</t>
  </si>
  <si>
    <t>1000 039</t>
  </si>
  <si>
    <t>tep. Izolace z pěnového polyetylénu tl. 40 laminovaného ochrannou PE tkaninou</t>
  </si>
  <si>
    <t>598014325</t>
  </si>
  <si>
    <t>1000 040</t>
  </si>
  <si>
    <t>podlahová vpusť DN 70 s bočním odtokem</t>
  </si>
  <si>
    <t>1072016634</t>
  </si>
  <si>
    <t>1000 041</t>
  </si>
  <si>
    <t>koutový podlahový žlab 1000x80 mm</t>
  </si>
  <si>
    <t>-973563844</t>
  </si>
  <si>
    <t>1000 042</t>
  </si>
  <si>
    <t>revizní dvířka nerezová 200x300 mm</t>
  </si>
  <si>
    <t>-1658181474</t>
  </si>
  <si>
    <t>1000 043</t>
  </si>
  <si>
    <t>-387593346</t>
  </si>
  <si>
    <t>D4</t>
  </si>
  <si>
    <t>DEŠŤOVÁ KANALIZACE</t>
  </si>
  <si>
    <t>1000 044</t>
  </si>
  <si>
    <t>napojení na stávající dešťovou kanalizaci</t>
  </si>
  <si>
    <t>-1148619702</t>
  </si>
  <si>
    <t>1000 045</t>
  </si>
  <si>
    <t>revizní betonová šachta DN 1000, poklop 600 třídy D400</t>
  </si>
  <si>
    <t>1598879873</t>
  </si>
  <si>
    <t>1000 046</t>
  </si>
  <si>
    <t>118493299</t>
  </si>
  <si>
    <t>1000 047</t>
  </si>
  <si>
    <t>chránička DN 250</t>
  </si>
  <si>
    <t>-616393945</t>
  </si>
  <si>
    <t>1000 048</t>
  </si>
  <si>
    <t>lapač střešních splavenin</t>
  </si>
  <si>
    <t>1011532131</t>
  </si>
  <si>
    <t>1000 049</t>
  </si>
  <si>
    <t>potrubí PVC KG SN 8 DN 100, vč. tvarovek</t>
  </si>
  <si>
    <t>1087607737</t>
  </si>
  <si>
    <t>1000 050</t>
  </si>
  <si>
    <t>-582736005</t>
  </si>
  <si>
    <t>1000 051</t>
  </si>
  <si>
    <t>584959682</t>
  </si>
  <si>
    <t>1000 052</t>
  </si>
  <si>
    <t>-1876649022</t>
  </si>
  <si>
    <t>1000 053</t>
  </si>
  <si>
    <t>potrubí kanalizační z PP - systém HT DN 125, vč. tvarovek</t>
  </si>
  <si>
    <t>1185986617</t>
  </si>
  <si>
    <t>1000 054</t>
  </si>
  <si>
    <t>-524782611</t>
  </si>
  <si>
    <t>1000 055</t>
  </si>
  <si>
    <t>230026708</t>
  </si>
  <si>
    <t>1000 056</t>
  </si>
  <si>
    <t>2052818956</t>
  </si>
  <si>
    <t>1000 057</t>
  </si>
  <si>
    <t>1005500356</t>
  </si>
  <si>
    <t>1000 058</t>
  </si>
  <si>
    <t>-1766744367</t>
  </si>
  <si>
    <t>1000 059</t>
  </si>
  <si>
    <t>129027038</t>
  </si>
  <si>
    <t>1000 060</t>
  </si>
  <si>
    <t>724496577</t>
  </si>
  <si>
    <t>1000 061</t>
  </si>
  <si>
    <t>-1337584831</t>
  </si>
  <si>
    <t>1000 062</t>
  </si>
  <si>
    <t>-1911166819</t>
  </si>
  <si>
    <t>1000 063</t>
  </si>
  <si>
    <t>98050787</t>
  </si>
  <si>
    <t>1000 064</t>
  </si>
  <si>
    <t>střešní vtok DN 70, svislý odtok</t>
  </si>
  <si>
    <t>-1521744332</t>
  </si>
  <si>
    <t>1000 065</t>
  </si>
  <si>
    <t>střešní vtok DN 100, svislý odtok</t>
  </si>
  <si>
    <t>1135208420</t>
  </si>
  <si>
    <t>1000 066</t>
  </si>
  <si>
    <t>střešní vtok DN 125, svislý odtok</t>
  </si>
  <si>
    <t>-1219662298</t>
  </si>
  <si>
    <t>1000 067</t>
  </si>
  <si>
    <t>vyhřívaný střešní vtok DN 100, svislý odtok</t>
  </si>
  <si>
    <t>-1819512040</t>
  </si>
  <si>
    <t>1000 068</t>
  </si>
  <si>
    <t>čistící kus DN 100</t>
  </si>
  <si>
    <t>-1656624368</t>
  </si>
  <si>
    <t>1000 069</t>
  </si>
  <si>
    <t>-1096996220</t>
  </si>
  <si>
    <t>1000 070</t>
  </si>
  <si>
    <t>nadzemní zadržovací nádrž na dešťovou vodu (1,16x1x2 m)</t>
  </si>
  <si>
    <t>2136846185</t>
  </si>
  <si>
    <t>1000 071</t>
  </si>
  <si>
    <t>nadzemní zadržovací nádrž na dešťovou vodu (3,5x0,7x2 m)</t>
  </si>
  <si>
    <t>1247073868</t>
  </si>
  <si>
    <t>1000 072</t>
  </si>
  <si>
    <t>virový regulátor odtoku</t>
  </si>
  <si>
    <t>-1165032998</t>
  </si>
  <si>
    <t>1000 073</t>
  </si>
  <si>
    <t>1497687645</t>
  </si>
  <si>
    <t>1000 074</t>
  </si>
  <si>
    <t>1158603080</t>
  </si>
  <si>
    <t>113106123</t>
  </si>
  <si>
    <t>Rozebrání dlažeb komunikací pro pěší ze zámkových dlaždic</t>
  </si>
  <si>
    <t>-300431784</t>
  </si>
  <si>
    <t>kanalizační přípojka</t>
  </si>
  <si>
    <t>21,0*1,8</t>
  </si>
  <si>
    <t>113107144</t>
  </si>
  <si>
    <t>Odstranění podkladu pl do 50 m2 živičných tl 200 mm</t>
  </si>
  <si>
    <t>-1346155037</t>
  </si>
  <si>
    <t>18,0*1,0+9,0*2,0+2,0*2,0</t>
  </si>
  <si>
    <t>113202111</t>
  </si>
  <si>
    <t>Vytrhání obrub krajníků obrubníků stojatých</t>
  </si>
  <si>
    <t>666939077</t>
  </si>
  <si>
    <t>4,0+9,0+12,5</t>
  </si>
  <si>
    <t>-1200901589</t>
  </si>
  <si>
    <t>dešťová kanalizace</t>
  </si>
  <si>
    <t>15*1</t>
  </si>
  <si>
    <t>10*1</t>
  </si>
  <si>
    <t>1272715827</t>
  </si>
  <si>
    <t>151101101</t>
  </si>
  <si>
    <t>Zřízení příložného pažení a rozepření stěn rýh hl do 2 m</t>
  </si>
  <si>
    <t>143344540</t>
  </si>
  <si>
    <t>2*((2,04+1,71)/2*(4,0+8,0+17,0+9,0+2,0))</t>
  </si>
  <si>
    <t>2,0*2,04</t>
  </si>
  <si>
    <t>2*((1,71+1,199)/2*(58,34-36,7))</t>
  </si>
  <si>
    <t>2,0*1,199</t>
  </si>
  <si>
    <t>2*(1,25*(4*1,0+15,0+3,0+13,5+17,0+16,5))</t>
  </si>
  <si>
    <t>2*2,0*1,25</t>
  </si>
  <si>
    <t>151101111</t>
  </si>
  <si>
    <t>Odstranění příložného pažení a rozepření stěn rýh hl do 2 m</t>
  </si>
  <si>
    <t>-1372117348</t>
  </si>
  <si>
    <t>1773321021</t>
  </si>
  <si>
    <t>96,5-37,5</t>
  </si>
  <si>
    <t>72,0-24,0</t>
  </si>
  <si>
    <t>45,36-25,1</t>
  </si>
  <si>
    <t>-772583399</t>
  </si>
  <si>
    <t>-1478762028</t>
  </si>
  <si>
    <t>-1779613901</t>
  </si>
  <si>
    <t>-1587289802</t>
  </si>
  <si>
    <t>127,26*1,82</t>
  </si>
  <si>
    <t>-1452537339</t>
  </si>
  <si>
    <t>Komunikace pozemní</t>
  </si>
  <si>
    <t>564851111</t>
  </si>
  <si>
    <t>Podklad ze štěrkodrtě ŠD tl 150 mm</t>
  </si>
  <si>
    <t>-675320243</t>
  </si>
  <si>
    <t>566901233</t>
  </si>
  <si>
    <t>Vyspravení podkladu po překopech ing sítí plochy přes 15 m2 štěrkodrtí tl. 200 mm</t>
  </si>
  <si>
    <t>376588692</t>
  </si>
  <si>
    <t>566901244</t>
  </si>
  <si>
    <t>Vyspravení podkladu po překopech ing sítí plochy přes 15 m2 kamenivem hrubým drceným tl. 250 mm</t>
  </si>
  <si>
    <t>-378471586</t>
  </si>
  <si>
    <t>kanalizační přípojka pod komunikací</t>
  </si>
  <si>
    <t>566901262</t>
  </si>
  <si>
    <t>Vyspravení podkladu po překopech ing sítí plochy přes 15 m2 obalovaným kamenivem ACP (OK) tl. 150 mm</t>
  </si>
  <si>
    <t>1805467878</t>
  </si>
  <si>
    <t>596211110</t>
  </si>
  <si>
    <t>Kladení zámkové dlažby komunikací pro pěší tl 60 mm skupiny A pl do 50 m2</t>
  </si>
  <si>
    <t>883900025</t>
  </si>
  <si>
    <t>592450380a</t>
  </si>
  <si>
    <t>dlažba zámková tl. 6 cm přírodní</t>
  </si>
  <si>
    <t>-112477983</t>
  </si>
  <si>
    <t>37,8*1,1</t>
  </si>
  <si>
    <t>599141111</t>
  </si>
  <si>
    <t>Vyplnění spár mezi silničními dílci živičnou zálivkou</t>
  </si>
  <si>
    <t>1984799718</t>
  </si>
  <si>
    <t>Doplňující konstrukce a práce pozemních komunikací, letišť a ploch</t>
  </si>
  <si>
    <t>916111113</t>
  </si>
  <si>
    <t>Osazení obruby z velkých kostek s boční opěrou do lože z betonu prostého</t>
  </si>
  <si>
    <t>292028547</t>
  </si>
  <si>
    <t>583801100</t>
  </si>
  <si>
    <t>kostka dlažební drobná, žula, I.jakost, velikost 10 cm</t>
  </si>
  <si>
    <t>-698100171</t>
  </si>
  <si>
    <t>25,5*0,1*0,1*0,1*2,4*1,1</t>
  </si>
  <si>
    <t>916131213</t>
  </si>
  <si>
    <t>Osazení silničního obrubníku betonového stojatého s boční opěrou do lože z betonu prostého</t>
  </si>
  <si>
    <t>-1168468284</t>
  </si>
  <si>
    <t>592174650</t>
  </si>
  <si>
    <t>obrubník betonový silniční 100x15x25 cm</t>
  </si>
  <si>
    <t>1550714304</t>
  </si>
  <si>
    <t>25,5*1,1</t>
  </si>
  <si>
    <t>-0,05</t>
  </si>
  <si>
    <t>89716407</t>
  </si>
  <si>
    <t>25,5*0,2*0,2</t>
  </si>
  <si>
    <t>25,5*0,2*0,1</t>
  </si>
  <si>
    <t>919735123</t>
  </si>
  <si>
    <t>Řezání stávajícího krytu hl do 150 mm</t>
  </si>
  <si>
    <t>640570605</t>
  </si>
  <si>
    <t>0,5+18+9,0+2,5+2,0+2,0+7,0</t>
  </si>
  <si>
    <t>997</t>
  </si>
  <si>
    <t>Přesun sutě</t>
  </si>
  <si>
    <t>997002519</t>
  </si>
  <si>
    <t>Příplatek ZKD 1 km přemístění suti a vybouraných hmot</t>
  </si>
  <si>
    <t>2058236544</t>
  </si>
  <si>
    <t>33,056*10 'Přepočtené koeficientem množství</t>
  </si>
  <si>
    <t>997013501</t>
  </si>
  <si>
    <t>Odvoz suti a vybouraných hmot na skládku nebo meziskládku do 1 km se složením</t>
  </si>
  <si>
    <t>-20766242</t>
  </si>
  <si>
    <t>997013801</t>
  </si>
  <si>
    <t>Poplatek za uložení stavebního betonového odpadu na skládce (skládkovné)</t>
  </si>
  <si>
    <t>686027508</t>
  </si>
  <si>
    <t>33,056-18,0</t>
  </si>
  <si>
    <t>997221845a</t>
  </si>
  <si>
    <t>Poplatek za uložení odpadu z asfaltových povrchů na skládce (skládkovné)</t>
  </si>
  <si>
    <t>1093815337</t>
  </si>
  <si>
    <t>D.1.4.2 - Vodovod, zařizovací předměty</t>
  </si>
  <si>
    <t>D1 - VODOVODNÍ PŘÍPOJKA</t>
  </si>
  <si>
    <t>D2 - VODOVOD</t>
  </si>
  <si>
    <t>D3 - POŽÁRNÍ VODOVOD</t>
  </si>
  <si>
    <t>D4 - ZAŘIZOVACÍ PŘEDMĚTY</t>
  </si>
  <si>
    <t xml:space="preserve">    18 - Zemní práce - povrchové úpravy terénu</t>
  </si>
  <si>
    <t>VODOVODNÍ PŘÍPOJKA</t>
  </si>
  <si>
    <t>2000 001</t>
  </si>
  <si>
    <t>napojení na veřejný vodovod pomocí navrtávacího pasu</t>
  </si>
  <si>
    <t>-413343606</t>
  </si>
  <si>
    <t>2000 002</t>
  </si>
  <si>
    <t>litinové šoupátko se zemní soupravou</t>
  </si>
  <si>
    <t>-332308219</t>
  </si>
  <si>
    <t>2000 004</t>
  </si>
  <si>
    <t>potrubí z PE 100 SDR 11 d63</t>
  </si>
  <si>
    <t>-404146798</t>
  </si>
  <si>
    <t>2000 005</t>
  </si>
  <si>
    <t>signalizační ochranná folie s identifikačním vodičem</t>
  </si>
  <si>
    <t>-1685856001</t>
  </si>
  <si>
    <t>2000 006</t>
  </si>
  <si>
    <t>-779645454</t>
  </si>
  <si>
    <t>2000 007</t>
  </si>
  <si>
    <t>zásyp - zemina</t>
  </si>
  <si>
    <t>104035731</t>
  </si>
  <si>
    <t>2000 008</t>
  </si>
  <si>
    <t>1476537728</t>
  </si>
  <si>
    <t>2000 009</t>
  </si>
  <si>
    <t>chránička DN 100</t>
  </si>
  <si>
    <t>-799147878</t>
  </si>
  <si>
    <t>2000 010</t>
  </si>
  <si>
    <t>vodoměrná sestava DN 63</t>
  </si>
  <si>
    <t>-1340007239</t>
  </si>
  <si>
    <t>2000 011</t>
  </si>
  <si>
    <t>vodoměr Qn= 10m3/h</t>
  </si>
  <si>
    <t>3172386</t>
  </si>
  <si>
    <t>VODOVOD</t>
  </si>
  <si>
    <t>2000 013</t>
  </si>
  <si>
    <t>Potrubí studené vody,vodovodní potrubí plastové PPR z trub PN 16 D 63x8,6</t>
  </si>
  <si>
    <t>738623481</t>
  </si>
  <si>
    <t>2000 014</t>
  </si>
  <si>
    <t>Potrubí studené vody,vodovodní potrubí plastové PPR z trub PN 16 D 50x6,9</t>
  </si>
  <si>
    <t>1816126143</t>
  </si>
  <si>
    <t>2000 015</t>
  </si>
  <si>
    <t>Potrubí studené vody,vodovodní potrubí plastové PPR z trub PN 16 D 40x5,5</t>
  </si>
  <si>
    <t>999916511</t>
  </si>
  <si>
    <t>2000 016</t>
  </si>
  <si>
    <t>Potrubí studené vody,vodovodní potrubí plastové PPR z trub PN 16 D 32x4,4</t>
  </si>
  <si>
    <t>-1722246181</t>
  </si>
  <si>
    <t>2000 017</t>
  </si>
  <si>
    <t>Potrubí studené vody,vodovodní potrubí plastové PPR z trub PN 16 D 25x3,5</t>
  </si>
  <si>
    <t>-791398272</t>
  </si>
  <si>
    <t>2000 018</t>
  </si>
  <si>
    <t>Potrubí studené vody,vodovodní potrubí plastové PPR z trub PN 16 D 20x2,8</t>
  </si>
  <si>
    <t>-2016923310</t>
  </si>
  <si>
    <t>2000 019</t>
  </si>
  <si>
    <t>Potrubí teplé vody,vodovodní potrubí plastové PPR PN 20 D 50x8,4</t>
  </si>
  <si>
    <t>-907937048</t>
  </si>
  <si>
    <t>2000 020</t>
  </si>
  <si>
    <t>Potrubí teplé vody,vodovodní potrubí plastové PPR PN 20 D 40x6,7</t>
  </si>
  <si>
    <t>1481799389</t>
  </si>
  <si>
    <t>2000 021</t>
  </si>
  <si>
    <t>Potrubí teplé vody,vodovodní potrubí plastové PPR PN 20 D 32x5,5</t>
  </si>
  <si>
    <t>129892460</t>
  </si>
  <si>
    <t>2000 022</t>
  </si>
  <si>
    <t>Potrubí teplé vody,vodovodní potrubí plastové PPR PN 20 D 25x4,2</t>
  </si>
  <si>
    <t>84246328</t>
  </si>
  <si>
    <t>2000 023</t>
  </si>
  <si>
    <t>Potrubí teplé vody,vodovodní potrubí plastové PPR PN 20 D 20x3,4</t>
  </si>
  <si>
    <t>-168849819</t>
  </si>
  <si>
    <t>2000 024</t>
  </si>
  <si>
    <t>Potrubí cirkulační vody,vodovodní potrubí plastové PPR PN 20 D 25x4,2</t>
  </si>
  <si>
    <t>1286283457</t>
  </si>
  <si>
    <t>2000 025</t>
  </si>
  <si>
    <t>Potrubí cirkulační vody,vodovodní potrubí plastové PPR PN 20 D 20x3,4</t>
  </si>
  <si>
    <t>-178608943</t>
  </si>
  <si>
    <t>2000 026</t>
  </si>
  <si>
    <t>Izolace potrubí, Izolace potrubí návleková tl. 9 mm DN 63</t>
  </si>
  <si>
    <t>215666183</t>
  </si>
  <si>
    <t>2000 027</t>
  </si>
  <si>
    <t>Izolace potrubí, Izolace potrubí návleková tl. 9 mm DN 50</t>
  </si>
  <si>
    <t>-1351101614</t>
  </si>
  <si>
    <t>2000 028</t>
  </si>
  <si>
    <t>Izolace potrubí, Izolace potrubí návleková tl. 9 mm DN 40</t>
  </si>
  <si>
    <t>1913033501</t>
  </si>
  <si>
    <t>2000 029</t>
  </si>
  <si>
    <t>Izolace potrubí, Izolace potrubí návleková tl. 9 mm DN 32</t>
  </si>
  <si>
    <t>-1984611411</t>
  </si>
  <si>
    <t>2000 030</t>
  </si>
  <si>
    <t>Izolace potrubí, Izolace potrubí návleková tl. 9 mm DN 25</t>
  </si>
  <si>
    <t>-442673726</t>
  </si>
  <si>
    <t>2000 031</t>
  </si>
  <si>
    <t>Izolace potrubí, Izolace potrubí návleková tl. 9 mm DN 20</t>
  </si>
  <si>
    <t>952543019</t>
  </si>
  <si>
    <t>2000 032</t>
  </si>
  <si>
    <t>Izolace potrubí návleková tl. 20 mm DN 50</t>
  </si>
  <si>
    <t>9305265</t>
  </si>
  <si>
    <t>2000 033</t>
  </si>
  <si>
    <t>Izolace potrubí návleková tl. 20 mm DN 40</t>
  </si>
  <si>
    <t>118976426</t>
  </si>
  <si>
    <t>2000 034</t>
  </si>
  <si>
    <t>Izolace potrubí návleková tl. 20 mm DN 32</t>
  </si>
  <si>
    <t>752497117</t>
  </si>
  <si>
    <t>2000 035</t>
  </si>
  <si>
    <t>Izolace potrubí návleková tl. 20 mm DN 25</t>
  </si>
  <si>
    <t>-1974996307</t>
  </si>
  <si>
    <t>2000 036</t>
  </si>
  <si>
    <t>Izolace potrubí návleková tl. 20 mm DN 20</t>
  </si>
  <si>
    <t>1280429549</t>
  </si>
  <si>
    <t>2000 037</t>
  </si>
  <si>
    <t>zkoušky těsnosti vodovodního potrubí do DN 100</t>
  </si>
  <si>
    <t>-1309661391</t>
  </si>
  <si>
    <t>2000 038</t>
  </si>
  <si>
    <t>proplach a desinfekce vodovodního potrubí do DN 80</t>
  </si>
  <si>
    <t>-1547609897</t>
  </si>
  <si>
    <t>2000 039</t>
  </si>
  <si>
    <t>kulový kohout 5/4"</t>
  </si>
  <si>
    <t>-893848680</t>
  </si>
  <si>
    <t>2000 040</t>
  </si>
  <si>
    <t>kulový kohout 1"</t>
  </si>
  <si>
    <t>-552070484</t>
  </si>
  <si>
    <t>2000 041</t>
  </si>
  <si>
    <t>kulový kohout 3/4"</t>
  </si>
  <si>
    <t>1654023017</t>
  </si>
  <si>
    <t>2000 042</t>
  </si>
  <si>
    <t>kulový kohout 1/2"</t>
  </si>
  <si>
    <t>374504498</t>
  </si>
  <si>
    <t>2000 043</t>
  </si>
  <si>
    <t>kulový kohout 1/2" vyvažovací</t>
  </si>
  <si>
    <t>888124565</t>
  </si>
  <si>
    <t>2000 044</t>
  </si>
  <si>
    <t>kulový kohout 1/2" s vypoustěním</t>
  </si>
  <si>
    <t>1548460868</t>
  </si>
  <si>
    <t>2000 045</t>
  </si>
  <si>
    <t>mrazuvzdorný ventil s nátrubkem na hadici</t>
  </si>
  <si>
    <t>1339257111</t>
  </si>
  <si>
    <t>2000 046</t>
  </si>
  <si>
    <t>Připojení zásobník TUV,kulový kohout 2"</t>
  </si>
  <si>
    <t>-410132749</t>
  </si>
  <si>
    <t>2000 047</t>
  </si>
  <si>
    <t>Připojení zásobník TUV,kulový kohout 5/4"</t>
  </si>
  <si>
    <t>748636635</t>
  </si>
  <si>
    <t>2000 048</t>
  </si>
  <si>
    <t>Připojení zásobník TUV,kulový kohout 3/4"</t>
  </si>
  <si>
    <t>2079650583</t>
  </si>
  <si>
    <t>2000 049</t>
  </si>
  <si>
    <t>Připojení zásobník TUV,vypouštěcí ventil 2"</t>
  </si>
  <si>
    <t>762704930</t>
  </si>
  <si>
    <t>2000 050</t>
  </si>
  <si>
    <t>Připojení zásobník TUV,zpětná klapka 2"</t>
  </si>
  <si>
    <t>1748057435</t>
  </si>
  <si>
    <t>2000 051</t>
  </si>
  <si>
    <t>Připojení zásobník TUV,zpětná klapka 3/4"</t>
  </si>
  <si>
    <t>-950552008</t>
  </si>
  <si>
    <t>2000 052</t>
  </si>
  <si>
    <t>Připojení zásobník TUV,pojistný ventil 2"</t>
  </si>
  <si>
    <t>2138960900</t>
  </si>
  <si>
    <t>2000 053</t>
  </si>
  <si>
    <t>Připojení zásobník TUV,tlakoměr 0-1,6 Mpa</t>
  </si>
  <si>
    <t>-443203953</t>
  </si>
  <si>
    <t>2000 054</t>
  </si>
  <si>
    <t>Připojení zásobník TUV,cirkulačné čerpadlo</t>
  </si>
  <si>
    <t>-1863583276</t>
  </si>
  <si>
    <t>2000 055</t>
  </si>
  <si>
    <t>Připojení zásobník TUV,expanzní nádoba</t>
  </si>
  <si>
    <t>-600595337</t>
  </si>
  <si>
    <t>2000 056</t>
  </si>
  <si>
    <t>Připojení zásobník TUV,sekání rýh a drážek</t>
  </si>
  <si>
    <t>-717564424</t>
  </si>
  <si>
    <t>POŽÁRNÍ VODOVOD</t>
  </si>
  <si>
    <t>2000 057</t>
  </si>
  <si>
    <t>zpětná klapka 6/4"</t>
  </si>
  <si>
    <t>965817748</t>
  </si>
  <si>
    <t>2000 058</t>
  </si>
  <si>
    <t>kulový kohout 6/4"</t>
  </si>
  <si>
    <t>2029786701</t>
  </si>
  <si>
    <t>2000 059</t>
  </si>
  <si>
    <t>ocelové trubky pozinkované spojované závitovými spoji 6/4"</t>
  </si>
  <si>
    <t>1143432753</t>
  </si>
  <si>
    <t>2000 060</t>
  </si>
  <si>
    <t>ocelové trubky pozinkované spojované závitovými spoji 5/4"</t>
  </si>
  <si>
    <t>-805443635</t>
  </si>
  <si>
    <t>2000 061</t>
  </si>
  <si>
    <t>ocelové trubky pozinkované spojované závitovými spoji 1"</t>
  </si>
  <si>
    <t>-605861239</t>
  </si>
  <si>
    <t>2000 062</t>
  </si>
  <si>
    <t>hydrantový systém D25 s tvarově stálou hadicí, kulový ventil (1"),délka hadice 30m</t>
  </si>
  <si>
    <t>2114322117</t>
  </si>
  <si>
    <t>2000 063</t>
  </si>
  <si>
    <t>-2050577481</t>
  </si>
  <si>
    <t>ZAŘIZOVACÍ PŘEDMĚTY</t>
  </si>
  <si>
    <t>2000 064</t>
  </si>
  <si>
    <t>WC klozetová mísa invalidní na instalaním bloku se zapuštěnou,splachovací nádrží</t>
  </si>
  <si>
    <t>kpl</t>
  </si>
  <si>
    <t>-1880843605</t>
  </si>
  <si>
    <t>2000 065</t>
  </si>
  <si>
    <t>WC klozetová mísa na instalaním bloku se zapuštěnou splachovací nádrží</t>
  </si>
  <si>
    <t>1030294153</t>
  </si>
  <si>
    <t>2000 066</t>
  </si>
  <si>
    <t>WC klozetová mísa na instalaním bloku se zapuštěnou nádržkový splachovač</t>
  </si>
  <si>
    <t>-1742913322</t>
  </si>
  <si>
    <t>2000 067</t>
  </si>
  <si>
    <t>umyvadla invalidní diturvitová s otvorem pro stojánkovou baterii</t>
  </si>
  <si>
    <t>-1617455938</t>
  </si>
  <si>
    <t>2000 068</t>
  </si>
  <si>
    <t>umyvadla diturvitová s otvorem pro stojánkovou baterii</t>
  </si>
  <si>
    <t>-1028101052</t>
  </si>
  <si>
    <t>2000 069</t>
  </si>
  <si>
    <t>umyvátko s otvorem pro stojánkovou baterii</t>
  </si>
  <si>
    <t>-1535281992</t>
  </si>
  <si>
    <t>2000 070</t>
  </si>
  <si>
    <t>baterie umyvadlová páková stojánková</t>
  </si>
  <si>
    <t>896256758</t>
  </si>
  <si>
    <t>2000 071</t>
  </si>
  <si>
    <t>zápachová uzávěrka pro umyvadla</t>
  </si>
  <si>
    <t>-1621382323</t>
  </si>
  <si>
    <t>2000 072</t>
  </si>
  <si>
    <t>rohový ventil 1/2"</t>
  </si>
  <si>
    <t>-810856259</t>
  </si>
  <si>
    <t>2000 073</t>
  </si>
  <si>
    <t>Výlevka bez výtokových armatur keramická</t>
  </si>
  <si>
    <t>581967723</t>
  </si>
  <si>
    <t>2000 074</t>
  </si>
  <si>
    <t>nástěnná baterie umyvadlová</t>
  </si>
  <si>
    <t>1542901597</t>
  </si>
  <si>
    <t>2000 075</t>
  </si>
  <si>
    <t>zápachová uzávěrka pro výlevku</t>
  </si>
  <si>
    <t>918322331</t>
  </si>
  <si>
    <t>2000 076</t>
  </si>
  <si>
    <t>155487422</t>
  </si>
  <si>
    <t>2000 077</t>
  </si>
  <si>
    <t>baterie dřezová stojánková</t>
  </si>
  <si>
    <t>-1733727742</t>
  </si>
  <si>
    <t>2000 078</t>
  </si>
  <si>
    <t>Zápachová uzávěrka pro dřezy</t>
  </si>
  <si>
    <t>-1127229992</t>
  </si>
  <si>
    <t>2000 079</t>
  </si>
  <si>
    <t>1808623211</t>
  </si>
  <si>
    <t>2000 080</t>
  </si>
  <si>
    <t>pračkový ventil 3/4" pro myčku ä konvektomat</t>
  </si>
  <si>
    <t>-1552512115</t>
  </si>
  <si>
    <t>2000 081</t>
  </si>
  <si>
    <t>pisoár s automatickým splachováním</t>
  </si>
  <si>
    <t>105000267</t>
  </si>
  <si>
    <t>2000 082</t>
  </si>
  <si>
    <t>rohový ventil s filtrem 1/2"</t>
  </si>
  <si>
    <t>-853090561</t>
  </si>
  <si>
    <t>2000 083</t>
  </si>
  <si>
    <t>sprchová baterie nástěnná s ruční sprchou</t>
  </si>
  <si>
    <t>26048135</t>
  </si>
  <si>
    <t>2000 084</t>
  </si>
  <si>
    <t>sprchová vpusť</t>
  </si>
  <si>
    <t>-1105843956</t>
  </si>
  <si>
    <t>2000 085</t>
  </si>
  <si>
    <t>1931115773</t>
  </si>
  <si>
    <t>-741607858</t>
  </si>
  <si>
    <t>6,0*2,0</t>
  </si>
  <si>
    <t>-76158017</t>
  </si>
  <si>
    <t>-571597463</t>
  </si>
  <si>
    <t>1414678480</t>
  </si>
  <si>
    <t>699535650</t>
  </si>
  <si>
    <t>2*((2,314+1,687)/2*28,22)</t>
  </si>
  <si>
    <t>2,0*1,687</t>
  </si>
  <si>
    <t>884704466</t>
  </si>
  <si>
    <t>1704826199</t>
  </si>
  <si>
    <t>45,5-34,0</t>
  </si>
  <si>
    <t>1438862710</t>
  </si>
  <si>
    <t>11,5</t>
  </si>
  <si>
    <t>11,5*10 'Přepočtené koeficientem množství</t>
  </si>
  <si>
    <t>1528630868</t>
  </si>
  <si>
    <t>-1768241124</t>
  </si>
  <si>
    <t>860707091</t>
  </si>
  <si>
    <t>11,5*1,82</t>
  </si>
  <si>
    <t>973474518</t>
  </si>
  <si>
    <t>Zemní práce - povrchové úpravy terénu</t>
  </si>
  <si>
    <t>181411131</t>
  </si>
  <si>
    <t>Založení parkového trávníku výsevem plochy do 1000 m2 v rovině a ve svahu do 1:5</t>
  </si>
  <si>
    <t>2004472610</t>
  </si>
  <si>
    <t>18,0*4,0</t>
  </si>
  <si>
    <t>005724100</t>
  </si>
  <si>
    <t>osivo směs travní parková</t>
  </si>
  <si>
    <t>1022358432</t>
  </si>
  <si>
    <t>72,0*0,04</t>
  </si>
  <si>
    <t>182303111</t>
  </si>
  <si>
    <t>Doplnění zeminy nebo substrátu na travnatých plochách tl 50 mm rovina v rovinně a svahu do 1:5</t>
  </si>
  <si>
    <t>18767966</t>
  </si>
  <si>
    <t>103641010</t>
  </si>
  <si>
    <t>zemina pro terénní úpravy -  ornice, vč. naložení a dopravy</t>
  </si>
  <si>
    <t>1231848745</t>
  </si>
  <si>
    <t>72*0,15*1,82</t>
  </si>
  <si>
    <t>184802111</t>
  </si>
  <si>
    <t>Chemické odplevelení před založením kultury nad 20 m2 postřikem na široko v rovině a svahu do 1:5</t>
  </si>
  <si>
    <t>692833692</t>
  </si>
  <si>
    <t>566901133</t>
  </si>
  <si>
    <t>Vyspravení podkladu po překopech ing sítí plochy do 15 m2 štěrkodrtí tl. 200 mm</t>
  </si>
  <si>
    <t>-1555486318</t>
  </si>
  <si>
    <t>566901144</t>
  </si>
  <si>
    <t>Vyspravení podkladu po překopech ing sítí plochy do 15 m2 kamenivem hrubým drceným tl. 250 mm</t>
  </si>
  <si>
    <t>-851710635</t>
  </si>
  <si>
    <t>566901162</t>
  </si>
  <si>
    <t>Vyspravení podkladu po překopech ing sítí plochy do 15 m2 obalovaným kamenivem ACP (OK) tl. 150 mm</t>
  </si>
  <si>
    <t>1579922880</t>
  </si>
  <si>
    <t>-1626708516</t>
  </si>
  <si>
    <t>1330383108</t>
  </si>
  <si>
    <t>4,0*0,1*0,1*0,1*2,4*1,1</t>
  </si>
  <si>
    <t>1001602279</t>
  </si>
  <si>
    <t>1537321152</t>
  </si>
  <si>
    <t>1128703490</t>
  </si>
  <si>
    <t>4,0*0,2*0,2</t>
  </si>
  <si>
    <t>4,0*0,2*0,1</t>
  </si>
  <si>
    <t>-2016700857</t>
  </si>
  <si>
    <t>2*6,0</t>
  </si>
  <si>
    <t>1950240239</t>
  </si>
  <si>
    <t>6,22*10 'Přepočtené koeficientem množství</t>
  </si>
  <si>
    <t>-1988963406</t>
  </si>
  <si>
    <t>52059891</t>
  </si>
  <si>
    <t>6,22-5,4</t>
  </si>
  <si>
    <t>-350541557</t>
  </si>
  <si>
    <t xml:space="preserve">D.1.4.3 - Zařízení vytápění </t>
  </si>
  <si>
    <t>D1 - Strojovny</t>
  </si>
  <si>
    <t>D2 - Potrubí</t>
  </si>
  <si>
    <t>D3 - Armatury</t>
  </si>
  <si>
    <t>D4 - Otopná tělesa</t>
  </si>
  <si>
    <t>D5 - Podlahové topení</t>
  </si>
  <si>
    <t>D6 - Měřící přístroje</t>
  </si>
  <si>
    <t>D7 - Pomocný materiál</t>
  </si>
  <si>
    <t>D8 - Izolace potrubí a stoupaček vytápění vedeného uvnitř budovy:</t>
  </si>
  <si>
    <t>D9 - Práce a dodávky ostatní</t>
  </si>
  <si>
    <t>D10 - Teplovzdušné jednotky</t>
  </si>
  <si>
    <t>Strojovny</t>
  </si>
  <si>
    <t>3000 001</t>
  </si>
  <si>
    <t xml:space="preserve">D+M Nástěnného kondenzačnícho kotle o jmenovitém výkonu 48,0 - 49,9[kW] (při 50/30°C) v provedení C </t>
  </si>
  <si>
    <t>-834180150</t>
  </si>
  <si>
    <t>3000 002</t>
  </si>
  <si>
    <t>Uvedení do provozu kompletní kotlové sestavy servisním technikem</t>
  </si>
  <si>
    <t>-874240245</t>
  </si>
  <si>
    <t>3000 003</t>
  </si>
  <si>
    <t>D+M Modul řadiče kaskády vč. Snímače teploty hydraulického oddělovače</t>
  </si>
  <si>
    <t>1158024322</t>
  </si>
  <si>
    <t>3000 004</t>
  </si>
  <si>
    <t>D+M Ekvitermní regulační modul pro řízení nástěnných kondenzačních kotlů</t>
  </si>
  <si>
    <t>88451400</t>
  </si>
  <si>
    <t>3000 005</t>
  </si>
  <si>
    <t>Oživení systému regulace + ochranné pospojení.</t>
  </si>
  <si>
    <t>1946798271</t>
  </si>
  <si>
    <t>3000 006</t>
  </si>
  <si>
    <t>Zaškolení obsluhy</t>
  </si>
  <si>
    <t>-2031440655</t>
  </si>
  <si>
    <t>3000 007</t>
  </si>
  <si>
    <t xml:space="preserve">D+M Odvod spalin a přívod spalovacího vzduchu </t>
  </si>
  <si>
    <t>-112445964</t>
  </si>
  <si>
    <t>3000 008</t>
  </si>
  <si>
    <t>D+M Hydraulický vyrovnávač pro systémy s průtokem do 4,5m3/hod</t>
  </si>
  <si>
    <t>-1477190687</t>
  </si>
  <si>
    <t>3000 009</t>
  </si>
  <si>
    <t>D+M Tlaková expanzní nádoba s membránou TYP C (do 3[bar])  o objemu 50[l]</t>
  </si>
  <si>
    <t>1136289152</t>
  </si>
  <si>
    <t>3000 010</t>
  </si>
  <si>
    <t>D+M Tlaková expanzní nádoba s membránou TYP C (do 3[bar])  o objemu 8[l]</t>
  </si>
  <si>
    <t>-836779913</t>
  </si>
  <si>
    <t>3000 011</t>
  </si>
  <si>
    <t>Seřízení tlakové expanzní nádoby</t>
  </si>
  <si>
    <t>669177096</t>
  </si>
  <si>
    <t>3000 012</t>
  </si>
  <si>
    <t>D+M Rozdělovač a sběrač pro dva topné okruhy do 100 kW, včetně konzolí na zeď a přechodových šroubení</t>
  </si>
  <si>
    <t>940419988</t>
  </si>
  <si>
    <t>3000 013</t>
  </si>
  <si>
    <t xml:space="preserve">D+M Čerpadlová skupina směšovaná (DN 32) pro podlahové vytápění, včetně teplovodního oběhového čerpadla (Mh=2599,9kg/h; H=40,78kPa) </t>
  </si>
  <si>
    <t>1063371378</t>
  </si>
  <si>
    <t>3000 014</t>
  </si>
  <si>
    <t>D+M Čerpadlová skupina nesměšovaná (DN 32) pro otopná tělesa, včetně teplovodního oběhového čerpadla s elektronicky řízrnými otáčkami (Mh=1211,5kg/h; H=16,80kPa)</t>
  </si>
  <si>
    <t>974751647</t>
  </si>
  <si>
    <t>3000 015</t>
  </si>
  <si>
    <t>D+M Čerpadlová skupina nesměšovaná (DN 25) pro ohřev TV, včetně teplovodního oběhového čerpadla s elektronicky řízrnými otáčkami (Mh=430,8kg/h; H=31,07kPa) a uzavíracích ventilů</t>
  </si>
  <si>
    <t>1463651412</t>
  </si>
  <si>
    <t>3000 016</t>
  </si>
  <si>
    <t>D+M Automatického doplňovacího zařízení</t>
  </si>
  <si>
    <t>-1843523539</t>
  </si>
  <si>
    <t>3000 017</t>
  </si>
  <si>
    <t>Montáž a nastavení pracovního bodu teplovodního oběhového čerpadla do potrubí do DN 50</t>
  </si>
  <si>
    <t>-660033794</t>
  </si>
  <si>
    <t>3000 018</t>
  </si>
  <si>
    <t>D+M Zásobník teplé vody objemu 2000 [l] a otopné ploše 4,0 m2, včetně tepelné izolace tl. 100 [mm]</t>
  </si>
  <si>
    <t>-1356713558</t>
  </si>
  <si>
    <t>3000 019</t>
  </si>
  <si>
    <t>D+M Elektrické vestavné topení typové řady R pro emailované zásobníky o výkonu 15 [kW]</t>
  </si>
  <si>
    <t>1900320264</t>
  </si>
  <si>
    <t>3000 020</t>
  </si>
  <si>
    <t>Dodávka orientačních štítků</t>
  </si>
  <si>
    <t>-2071108707</t>
  </si>
  <si>
    <t>3000 021</t>
  </si>
  <si>
    <t>Montáž orientačních štítků</t>
  </si>
  <si>
    <t>-1442993654</t>
  </si>
  <si>
    <t>3000 023</t>
  </si>
  <si>
    <t>Přesun hmot pro strojovny  v objektech v do 6 m</t>
  </si>
  <si>
    <t>1154502788</t>
  </si>
  <si>
    <t>Potrubí</t>
  </si>
  <si>
    <t>3000 024</t>
  </si>
  <si>
    <t>D+M Potrubí vně pozinkované z uhlíkové oceli DN 42x1,5</t>
  </si>
  <si>
    <t>-1626627831</t>
  </si>
  <si>
    <t>3000 025</t>
  </si>
  <si>
    <t>D+M Potrubí vně pozinkované z uhlíkové oceli DN 35x1,5</t>
  </si>
  <si>
    <t>-458875736</t>
  </si>
  <si>
    <t>3000 026</t>
  </si>
  <si>
    <t>D+M Potrubí vně pozinkované z uhlíkové oceli DN 28x1,5</t>
  </si>
  <si>
    <t>-2054982696</t>
  </si>
  <si>
    <t>3000 027</t>
  </si>
  <si>
    <t>D+M Potrubí vně pozinkované z uhlíkové oceli DN 22x1,5</t>
  </si>
  <si>
    <t>-1721073556</t>
  </si>
  <si>
    <t>3000 028</t>
  </si>
  <si>
    <t>D+M Potrubí vně pozinkované z uhlíkové oceli DN 18x1,5</t>
  </si>
  <si>
    <t>-1380935486</t>
  </si>
  <si>
    <t>3000 029</t>
  </si>
  <si>
    <t>D+M Potrubí vně pozinkované z uhlíkové oceli DN 15x1,5</t>
  </si>
  <si>
    <t>446312742</t>
  </si>
  <si>
    <t>3000 030</t>
  </si>
  <si>
    <t>Propláchnutí + tlaková zkouška potrubí z uhlíkové oceli do 2“</t>
  </si>
  <si>
    <t>1853236000</t>
  </si>
  <si>
    <t>3000 031</t>
  </si>
  <si>
    <t>Přesun hmot pro rozvody potrubí  v objektech v do 6 m</t>
  </si>
  <si>
    <t>-681260836</t>
  </si>
  <si>
    <t>Armatury</t>
  </si>
  <si>
    <t>3000 032</t>
  </si>
  <si>
    <t>D+M Filtr 1"1/4</t>
  </si>
  <si>
    <t>365708651</t>
  </si>
  <si>
    <t>3000 033</t>
  </si>
  <si>
    <t>D+M Kulový kohout 1/2"; PN42</t>
  </si>
  <si>
    <t>-544818251</t>
  </si>
  <si>
    <t>3000 034</t>
  </si>
  <si>
    <t>D+M Kulový kohout 1"; PN36</t>
  </si>
  <si>
    <t>-1193250176</t>
  </si>
  <si>
    <t>3000 035</t>
  </si>
  <si>
    <t>D+M Kulový kohout 1"1/4; PN35</t>
  </si>
  <si>
    <t>289653050</t>
  </si>
  <si>
    <t>3000 036</t>
  </si>
  <si>
    <t>D+M Kulový kohout s vypouštěním 1"1/4 x 1"1/4</t>
  </si>
  <si>
    <t>-576942334</t>
  </si>
  <si>
    <t>3000 037</t>
  </si>
  <si>
    <t>D+M Zpětný ventil 1" 1/4</t>
  </si>
  <si>
    <t>-1112955768</t>
  </si>
  <si>
    <t>3000 038</t>
  </si>
  <si>
    <t>D+M Šroubení VK rohové 1/2" x 18</t>
  </si>
  <si>
    <t>1588713521</t>
  </si>
  <si>
    <t>3000 039</t>
  </si>
  <si>
    <t>D+M Automatický odvzdušňovací ventil DN 10</t>
  </si>
  <si>
    <t>968486927</t>
  </si>
  <si>
    <t>3000 040</t>
  </si>
  <si>
    <t>D+M Vypouštěcí ventil</t>
  </si>
  <si>
    <t>-419038464</t>
  </si>
  <si>
    <t>3000 041</t>
  </si>
  <si>
    <t>D+M Vyvyžovaví ventil DN 15 (Kvs 2,49)</t>
  </si>
  <si>
    <t>1790977553</t>
  </si>
  <si>
    <t>3000 042</t>
  </si>
  <si>
    <t>D+M Vyvyžovaví ventil DN 25 (Kvs 12,1)</t>
  </si>
  <si>
    <t>1919136813</t>
  </si>
  <si>
    <t>3000 043</t>
  </si>
  <si>
    <t>D+M Vyvyžovaví ventil DN 32 (Kvs 13,2)</t>
  </si>
  <si>
    <t>-629230575</t>
  </si>
  <si>
    <t>3000 044</t>
  </si>
  <si>
    <t>D+M Termostatická kapilárová hlavice pro radiátory VK 8-28 °C</t>
  </si>
  <si>
    <t>705714153</t>
  </si>
  <si>
    <t>3000 045</t>
  </si>
  <si>
    <t>D+M Koleno 45° 35x35</t>
  </si>
  <si>
    <t>1764772032</t>
  </si>
  <si>
    <t>3000 046</t>
  </si>
  <si>
    <t>D+M Koleno 45° 42x42</t>
  </si>
  <si>
    <t>-433068094</t>
  </si>
  <si>
    <t>3000 047</t>
  </si>
  <si>
    <t>D+M Nátrubek přesuvný 15</t>
  </si>
  <si>
    <t>-735913965</t>
  </si>
  <si>
    <t>3000 048</t>
  </si>
  <si>
    <t>D+M Nátrubek přesuvný 18</t>
  </si>
  <si>
    <t>456106364</t>
  </si>
  <si>
    <t>3000 049</t>
  </si>
  <si>
    <t>D+M Nátrubek přesuvný 22</t>
  </si>
  <si>
    <t>38396639</t>
  </si>
  <si>
    <t>3000 050</t>
  </si>
  <si>
    <t>D+M Nátrubek přesuvný 28</t>
  </si>
  <si>
    <t>-855041426</t>
  </si>
  <si>
    <t>3000 051</t>
  </si>
  <si>
    <t>D+M Oblouk 90° 15x15</t>
  </si>
  <si>
    <t>-1183936462</t>
  </si>
  <si>
    <t>3000 052</t>
  </si>
  <si>
    <t>D+M Oblouk 90° 18x18</t>
  </si>
  <si>
    <t>1525486405</t>
  </si>
  <si>
    <t>3000 053</t>
  </si>
  <si>
    <t>D+M Oblouk 90° 22x22</t>
  </si>
  <si>
    <t>1326910387</t>
  </si>
  <si>
    <t>3000 054</t>
  </si>
  <si>
    <t>D+M Oblouk 90° 28x28</t>
  </si>
  <si>
    <t>2037363331</t>
  </si>
  <si>
    <t>3000 055</t>
  </si>
  <si>
    <t>D+M Oblouk 90° 35x35</t>
  </si>
  <si>
    <t>-702789140</t>
  </si>
  <si>
    <t>3000 056</t>
  </si>
  <si>
    <t>D+M Oblouk 90° 42x42</t>
  </si>
  <si>
    <t>-3177182</t>
  </si>
  <si>
    <t>3000 057</t>
  </si>
  <si>
    <t>D+M Oblouk s jedním zásuvným koncem 45° 42x42</t>
  </si>
  <si>
    <t>1652503985</t>
  </si>
  <si>
    <t>3000 058</t>
  </si>
  <si>
    <t>D+M Odbočovací kus - jednostranný  15 - 15 ( 1 pár )</t>
  </si>
  <si>
    <t>-2083487062</t>
  </si>
  <si>
    <t>3000 059</t>
  </si>
  <si>
    <t>D+M Redukce s jedním zásuvným koncem 18x15</t>
  </si>
  <si>
    <t>679476604</t>
  </si>
  <si>
    <t>3000 060</t>
  </si>
  <si>
    <t>D+M Redukce s jedním zásuvným koncem 22x15</t>
  </si>
  <si>
    <t>297673280</t>
  </si>
  <si>
    <t>3000 061</t>
  </si>
  <si>
    <t>D+M Redukce s jedním zásuvným koncem 22x18</t>
  </si>
  <si>
    <t>250618035</t>
  </si>
  <si>
    <t>3000 062</t>
  </si>
  <si>
    <t>D+M Redukce s jedním zásuvným koncem 28x18</t>
  </si>
  <si>
    <t>-460708279</t>
  </si>
  <si>
    <t>3000 063</t>
  </si>
  <si>
    <t>D+M Redukce s jedním zásuvným koncem 28x22</t>
  </si>
  <si>
    <t>1169913821</t>
  </si>
  <si>
    <t>3000 064</t>
  </si>
  <si>
    <t>D+M Redukce s jedním zásuvným koncem 35x22</t>
  </si>
  <si>
    <t>22983182</t>
  </si>
  <si>
    <t>3000 065</t>
  </si>
  <si>
    <t>D+M Redukce s jedním zásuvným koncem 35x28</t>
  </si>
  <si>
    <t>1666421545</t>
  </si>
  <si>
    <t>3000 066</t>
  </si>
  <si>
    <t>D+M Redukce s jedním zásuvným koncem 42x35</t>
  </si>
  <si>
    <t>1449273737</t>
  </si>
  <si>
    <t>3000 067</t>
  </si>
  <si>
    <t>D+M T-kus jednoznačný 15x15x15</t>
  </si>
  <si>
    <t>1186663535</t>
  </si>
  <si>
    <t>3000 068</t>
  </si>
  <si>
    <t>D+M T-kus jednoznačný 18x18x18</t>
  </si>
  <si>
    <t>564232018</t>
  </si>
  <si>
    <t>3000 069</t>
  </si>
  <si>
    <t>D+M T-kus jednoznačný 22x22x22</t>
  </si>
  <si>
    <t>1001713456</t>
  </si>
  <si>
    <t>3000 070</t>
  </si>
  <si>
    <t>D+M T-kus jednoznačný 28x28x28</t>
  </si>
  <si>
    <t>599021899</t>
  </si>
  <si>
    <t>3000 071</t>
  </si>
  <si>
    <t>D+M T-kus jednoznačný 35x35x35</t>
  </si>
  <si>
    <t>1550199024</t>
  </si>
  <si>
    <t>3000 072</t>
  </si>
  <si>
    <t>D+M T-kus redukovaný 18x15x18</t>
  </si>
  <si>
    <t>-147184176</t>
  </si>
  <si>
    <t>3000 073</t>
  </si>
  <si>
    <t>D+M T-kus redukovaný 22x15x22</t>
  </si>
  <si>
    <t>-48818008</t>
  </si>
  <si>
    <t>3000 074</t>
  </si>
  <si>
    <t>D+M T-kus redukovaný 28x15x28</t>
  </si>
  <si>
    <t>-2147229085</t>
  </si>
  <si>
    <t>3000 075</t>
  </si>
  <si>
    <t>D+M T-kus redukovaný 28x22x28</t>
  </si>
  <si>
    <t>969593021</t>
  </si>
  <si>
    <t>3000 076</t>
  </si>
  <si>
    <t>D+M T-kus redukovaný 35x18x35</t>
  </si>
  <si>
    <t>-1869254476</t>
  </si>
  <si>
    <t>3000 077</t>
  </si>
  <si>
    <t>D+M T-kus redukovaný 35x22x35</t>
  </si>
  <si>
    <t>1987903318</t>
  </si>
  <si>
    <t>3000 078</t>
  </si>
  <si>
    <t>D+M T-kus redukovaný 42x28x42</t>
  </si>
  <si>
    <t>1726788719</t>
  </si>
  <si>
    <t>3000 079</t>
  </si>
  <si>
    <t>Přesun hmot pro armatury  v objektech v do 6 m</t>
  </si>
  <si>
    <t>1597472004</t>
  </si>
  <si>
    <t>Otopná tělesa</t>
  </si>
  <si>
    <t>3000 080</t>
  </si>
  <si>
    <t>D+M Otopná tělesa ocelová, desková VK typ 22 v/š  500/1400 mm</t>
  </si>
  <si>
    <t>-973904014</t>
  </si>
  <si>
    <t>3000 081</t>
  </si>
  <si>
    <t>D+M Otopná tělesa ocelová, desková VK typ 22 v/š  600/600 mm</t>
  </si>
  <si>
    <t>945606544</t>
  </si>
  <si>
    <t>3000 082</t>
  </si>
  <si>
    <t>D+M Otopná tělesa ocelová, desková VK typ 22 v/š  600/1100 mm</t>
  </si>
  <si>
    <t>-663174899</t>
  </si>
  <si>
    <t>3000 083</t>
  </si>
  <si>
    <t>D+M Otopná tělesa ocelová, desková VK typ 22 v/š  600/1600 mm</t>
  </si>
  <si>
    <t>589520828</t>
  </si>
  <si>
    <t>3000 084</t>
  </si>
  <si>
    <t>D+M Otopná tělesa ocelová, desková VK typ 22 v/š  700/1800 mm</t>
  </si>
  <si>
    <t>-1604727729</t>
  </si>
  <si>
    <t>3000 085</t>
  </si>
  <si>
    <t>D+M Otopná tělesa ocelová, desková VK typ 22 v/š  700/2300 mm</t>
  </si>
  <si>
    <t>-282493395</t>
  </si>
  <si>
    <t>3000 086</t>
  </si>
  <si>
    <t>D+M Otopná tělesa ocelová, desková VK typ 33 v/š  600/1800 mm</t>
  </si>
  <si>
    <t>69027901</t>
  </si>
  <si>
    <t>3000 087</t>
  </si>
  <si>
    <t>D+M Otopná tělesa ocelová, desková VK typ 33 v/š  600/3000 mm</t>
  </si>
  <si>
    <t>1988416748</t>
  </si>
  <si>
    <t>3000 088</t>
  </si>
  <si>
    <t>Připojení otopného tělesa</t>
  </si>
  <si>
    <t>1564381653</t>
  </si>
  <si>
    <t>3000 089</t>
  </si>
  <si>
    <t>Tlakové zkoušky otopných těles</t>
  </si>
  <si>
    <t>1137419184</t>
  </si>
  <si>
    <t>D5</t>
  </si>
  <si>
    <t>Podlahové topení</t>
  </si>
  <si>
    <t>3000 090</t>
  </si>
  <si>
    <t>Trubka PE-X (podlahové vytápění) 18x2,0 ( 100 m; 240 m; 500 m )</t>
  </si>
  <si>
    <t>-1907850558</t>
  </si>
  <si>
    <t>3000 091</t>
  </si>
  <si>
    <t>Systémová deska podlahového vytápění rozteč 75mm, tl. Desky 15mm ( 9 m^2 )</t>
  </si>
  <si>
    <t>1766320906</t>
  </si>
  <si>
    <t>3000 092</t>
  </si>
  <si>
    <t>Kompletní rozdělovač a sběrač pdl.vtp., s kulovými kohouty s teploměry, vypouštěním a odvzdušnění, skříň pod omítku pro 5 okruhů</t>
  </si>
  <si>
    <t>1344492392</t>
  </si>
  <si>
    <t>3000 093</t>
  </si>
  <si>
    <t>Kompletní rozdělovač a sběrač pdl.vtp., s kulovými kohouty s teploměry, vypouštěním a odvzdušnění, skříň pod omítku pro 6 okruhů</t>
  </si>
  <si>
    <t>1127792238</t>
  </si>
  <si>
    <t>3000 094</t>
  </si>
  <si>
    <t>Kompletní rozdělovač a sběrač pdl.vtp., s kulovými kohouty s teploměry, vypouštěním a odvzdušnění, skříň pod omítku pro 7 okruhů</t>
  </si>
  <si>
    <t>1717394864</t>
  </si>
  <si>
    <t>3000 095</t>
  </si>
  <si>
    <t>Kompletní rozdělovač a sběrač pdl.vtp., s kulovými kohouty s teploměry, vypouštěním a odvzdušnění, skříň pod omítku pro 8 okruhů</t>
  </si>
  <si>
    <t>1929637158</t>
  </si>
  <si>
    <t>3000 096</t>
  </si>
  <si>
    <t>Kompletní rozdělovač a sběrač pdl.vtp., s kulovými kohouty s teploměry, vypouštěním a odvzdušnění, skříň pod omítku pro 4 okruhů</t>
  </si>
  <si>
    <t>979410470</t>
  </si>
  <si>
    <t>3000 097</t>
  </si>
  <si>
    <t>Kompletní rozdělovač a sběrač pdl.vtp., s kulovými kohouty s teploměry, vypouštěním a odvzdušnění, skříň pod omítku pro 11 okruhů</t>
  </si>
  <si>
    <t>-1439250228</t>
  </si>
  <si>
    <t>3000 098</t>
  </si>
  <si>
    <t>Ochranná trubka černá 25 ( 100 m )</t>
  </si>
  <si>
    <t>427209260</t>
  </si>
  <si>
    <t>3000 099</t>
  </si>
  <si>
    <t>Dilatační páska 15 x 0,8 cm ( 50 m )</t>
  </si>
  <si>
    <t>474876974</t>
  </si>
  <si>
    <t>3000 100</t>
  </si>
  <si>
    <t>Izolační a dilatační pás 15 x 0,8 cm ( 50 m )</t>
  </si>
  <si>
    <t>1903517947</t>
  </si>
  <si>
    <t>3000 101</t>
  </si>
  <si>
    <t>Plastifikátor  ( 10 l )</t>
  </si>
  <si>
    <t>l</t>
  </si>
  <si>
    <t>-1744429016</t>
  </si>
  <si>
    <t>3000 102</t>
  </si>
  <si>
    <t>Servopohon pro podlahové vytápění</t>
  </si>
  <si>
    <t>-1177828293</t>
  </si>
  <si>
    <t>3000 103</t>
  </si>
  <si>
    <t>Připojovací modul pro termostatické hlavy</t>
  </si>
  <si>
    <t>664257055</t>
  </si>
  <si>
    <t>3000 104</t>
  </si>
  <si>
    <t>Prostorový termostat včetně prokabelování</t>
  </si>
  <si>
    <t>-1434366647</t>
  </si>
  <si>
    <t>3000 105</t>
  </si>
  <si>
    <t>Připojení okruhů podlahového vytápění</t>
  </si>
  <si>
    <t>1556594323</t>
  </si>
  <si>
    <t>3000 106</t>
  </si>
  <si>
    <t>Montáž rozdělovačů podlahového vytápění</t>
  </si>
  <si>
    <t>-1827884280</t>
  </si>
  <si>
    <t>3000 107</t>
  </si>
  <si>
    <t>Tlakové zkoušky podlahového vytápění</t>
  </si>
  <si>
    <t>1024968815</t>
  </si>
  <si>
    <t>3000 108</t>
  </si>
  <si>
    <t>Přesun hmot otopná tělesa  v objektech v do 6 m</t>
  </si>
  <si>
    <t>1166654024</t>
  </si>
  <si>
    <t>D6</t>
  </si>
  <si>
    <t>Měřící přístroje</t>
  </si>
  <si>
    <t>3000 109</t>
  </si>
  <si>
    <t>D+M Manometr rozsah  vč. kondenzační smyčky a kohoutu</t>
  </si>
  <si>
    <t>935237282</t>
  </si>
  <si>
    <t>3000 110</t>
  </si>
  <si>
    <t>D+M Teploměr přímý vč. jímky a návarku</t>
  </si>
  <si>
    <t>-927834312</t>
  </si>
  <si>
    <t>D7</t>
  </si>
  <si>
    <t>Pomocný materiál</t>
  </si>
  <si>
    <t>3000 111</t>
  </si>
  <si>
    <t>Zámečnická montáž atypického výrobku hmotnosti celkem do 20 kg</t>
  </si>
  <si>
    <t>1097504869</t>
  </si>
  <si>
    <t>3000 112</t>
  </si>
  <si>
    <t>Zámečnické ocelové atypické konstrukce dle  dodavatele</t>
  </si>
  <si>
    <t>1609234384</t>
  </si>
  <si>
    <t>D8</t>
  </si>
  <si>
    <t>Izolace potrubí a stoupaček vytápění vedeného uvnitř budovy:</t>
  </si>
  <si>
    <t>3000 113</t>
  </si>
  <si>
    <t>D+M Izolační trubice polyetylénové pro potrubí  DN 15 až DN 40  tl. 8 až 50 mm</t>
  </si>
  <si>
    <t>1592816207</t>
  </si>
  <si>
    <t>3000 114</t>
  </si>
  <si>
    <t>Přesun hmot pro tepelné izolace  v objektech v do 6 m</t>
  </si>
  <si>
    <t>-662051683</t>
  </si>
  <si>
    <t>D9</t>
  </si>
  <si>
    <t>Práce a dodávky ostatní</t>
  </si>
  <si>
    <t>3000 115</t>
  </si>
  <si>
    <t>Zprovoznění, seřízení a vyzkoušení zařízení</t>
  </si>
  <si>
    <t>-1356530478</t>
  </si>
  <si>
    <t>3000 116</t>
  </si>
  <si>
    <t xml:space="preserve">Zaučení obsluhy </t>
  </si>
  <si>
    <t>-4735921</t>
  </si>
  <si>
    <t>3000 117</t>
  </si>
  <si>
    <t>Funkční zkoušky včetně vystavení protokolů o zkouškách</t>
  </si>
  <si>
    <t>-690463724</t>
  </si>
  <si>
    <t>3000 118</t>
  </si>
  <si>
    <t>Vyregulování průtoků  včetně vystavení protokolu</t>
  </si>
  <si>
    <t>80963893</t>
  </si>
  <si>
    <t>3000 122</t>
  </si>
  <si>
    <t xml:space="preserve">Vypracování dílenské dokumentace </t>
  </si>
  <si>
    <t>194194935</t>
  </si>
  <si>
    <t>3000 124</t>
  </si>
  <si>
    <t>D+M Popisy a označení rozvodů a zařízení</t>
  </si>
  <si>
    <t>1318279413</t>
  </si>
  <si>
    <t>3000 125</t>
  </si>
  <si>
    <t>Likvidace odpadů</t>
  </si>
  <si>
    <t>2079377312</t>
  </si>
  <si>
    <t>3000 126</t>
  </si>
  <si>
    <t>Závěrečný úklid</t>
  </si>
  <si>
    <t>141612317</t>
  </si>
  <si>
    <t>3000 127</t>
  </si>
  <si>
    <t>Koordinační činnost</t>
  </si>
  <si>
    <t>1834062207</t>
  </si>
  <si>
    <t>3000 128</t>
  </si>
  <si>
    <t>Doprava</t>
  </si>
  <si>
    <t>218269699</t>
  </si>
  <si>
    <t>D10</t>
  </si>
  <si>
    <t>Teplovzdušné jednotky</t>
  </si>
  <si>
    <t>3000 130</t>
  </si>
  <si>
    <t>D+M Teplovzdušná plynopvá vytápěcí jednotka o jmenovitém výkonu 21 kW,el. přík. 260 W,vč. sestavy pro sání a odtah spalin, protivětrné koncovky na fasádu,otočné konzole-standardní+kříž konzoly, programovatelného termostatu s možností týdeního programování</t>
  </si>
  <si>
    <t>1973241056</t>
  </si>
  <si>
    <t>3000 131</t>
  </si>
  <si>
    <t>D+M Plynová hadice DN 20</t>
  </si>
  <si>
    <t>1366753905</t>
  </si>
  <si>
    <t>3000 132</t>
  </si>
  <si>
    <t>Svislá mřížka pro teplovzdušné plynové vytápěcí jednotky do 21 kW</t>
  </si>
  <si>
    <t>-837684751</t>
  </si>
  <si>
    <t>3000 133</t>
  </si>
  <si>
    <t>Připojení teplovzdušných jednotek</t>
  </si>
  <si>
    <t>-1208019238</t>
  </si>
  <si>
    <t>3000 134</t>
  </si>
  <si>
    <t>399116859</t>
  </si>
  <si>
    <t>D.1.4.4 - Zařízení vzduchotechniky</t>
  </si>
  <si>
    <t>D1 - Zařízení</t>
  </si>
  <si>
    <t xml:space="preserve">    D2 - ZAŘÍZENÍ Č.1</t>
  </si>
  <si>
    <t xml:space="preserve">    D3 - ZAŘÍZENÍ Č.2</t>
  </si>
  <si>
    <t xml:space="preserve">    D4 - ZAŘÍZENÍ Č.3</t>
  </si>
  <si>
    <t xml:space="preserve">    D5 - ZAŘÍZENÍ Č.4</t>
  </si>
  <si>
    <t xml:space="preserve">    D6 - ZAŘÍZENÍ Č.5</t>
  </si>
  <si>
    <t xml:space="preserve">    D7 - ZAŘÍZENÍ Č.6</t>
  </si>
  <si>
    <t xml:space="preserve">    D8 - ZAŘÍZENÍ Č.7</t>
  </si>
  <si>
    <t xml:space="preserve">    D9 - ZAŘÍZENÍ Č.8</t>
  </si>
  <si>
    <t xml:space="preserve">    D10 - ZAŘÍZENÍ Č.9</t>
  </si>
  <si>
    <t xml:space="preserve">    D11 - ZAŘÍZENÍ Č.10</t>
  </si>
  <si>
    <t xml:space="preserve">    D12 - ZAŘÍZENÍ Č.11</t>
  </si>
  <si>
    <t xml:space="preserve">    D13 - ZAŘÍZENÍ č. 12</t>
  </si>
  <si>
    <t xml:space="preserve">    D14 - Hodinové zúčtovací sazby</t>
  </si>
  <si>
    <t>Zařízení</t>
  </si>
  <si>
    <t>ZAŘÍZENÍ Č.1</t>
  </si>
  <si>
    <t>4000 001</t>
  </si>
  <si>
    <t>TICHÝ, DIAGONÁLNÍ VENTILÁTOR DO KRUH. POTRUBÍ,Vo=560m3/h, tlak 140 Pa,napětí 230 V, příkon 120 W,proud 0,5 A, akustick tlak 39 dB(A)</t>
  </si>
  <si>
    <t>-159162518</t>
  </si>
  <si>
    <t>4000 002</t>
  </si>
  <si>
    <t>RYCHLOUPÍNACÍ SPONA, DN 200, tlumící vložka</t>
  </si>
  <si>
    <t>1878120348</t>
  </si>
  <si>
    <t>4000 003</t>
  </si>
  <si>
    <t>ZPĚTNÁ KLAPKA, Motýlková DN 200, materiál pozink. plech</t>
  </si>
  <si>
    <t>-2088323742</t>
  </si>
  <si>
    <t>4000 004</t>
  </si>
  <si>
    <t xml:space="preserve">TALÍŘOVÝ VENTIL, Univerzální, plastový DN 160 </t>
  </si>
  <si>
    <t>1079203379</t>
  </si>
  <si>
    <t>4000 005</t>
  </si>
  <si>
    <t xml:space="preserve">OHEBNÁ HLINÍKOVÁ HADICE HLUKOVĚ IZOLOVANÁ tl.25 mm, DN 160 </t>
  </si>
  <si>
    <t>bm</t>
  </si>
  <si>
    <t>342975281</t>
  </si>
  <si>
    <t>4000 006</t>
  </si>
  <si>
    <t xml:space="preserve">SPIRO POTRUBÍ TVAROVKY PROTIDEŠŤOVÁ STŘÍŠKA, DN 200  </t>
  </si>
  <si>
    <t>1135486337</t>
  </si>
  <si>
    <t>4000 007</t>
  </si>
  <si>
    <t>KRUHOVÉ POTRUBÍ STÁČENÉ, MATERIÁL POZINK. PLECH,  do průměru200 30% tvarovek</t>
  </si>
  <si>
    <t>532274338</t>
  </si>
  <si>
    <t>4000 008</t>
  </si>
  <si>
    <t>Odvaděč kondenzátu na patě stoupačky, zaslepený T-kus, vyveden nátrubek DN32 mm</t>
  </si>
  <si>
    <t>980918814</t>
  </si>
  <si>
    <t>ZAŘÍZENÍ Č.2</t>
  </si>
  <si>
    <t>4000 010</t>
  </si>
  <si>
    <t>TICHÝ, DIAGONÁLNÍ VENTILÁTOR DO KRUH. POTRUBÍ, Vo=645m3/h, tlak 150 Pa,napětí 230 V, příkon 50 W,proud 0,22 A, akustick tlak 33 dB(A)</t>
  </si>
  <si>
    <t>-667451884</t>
  </si>
  <si>
    <t>4000 011</t>
  </si>
  <si>
    <t xml:space="preserve">RYCHLOUPÍNACÍ SPONA, DN 160 s tlumící vložkou </t>
  </si>
  <si>
    <t>-166832120</t>
  </si>
  <si>
    <t>4000 012</t>
  </si>
  <si>
    <t>ZPĚTNÁ KLAPKA, Motýlková DN 160 -materiál pozink plech</t>
  </si>
  <si>
    <t>-174636352</t>
  </si>
  <si>
    <t>4000 013</t>
  </si>
  <si>
    <t xml:space="preserve">TALÍŘOVÝ VENTIL, Univerzální plasový DN 160 </t>
  </si>
  <si>
    <t>483891032</t>
  </si>
  <si>
    <t>4000 014</t>
  </si>
  <si>
    <t>1830194130</t>
  </si>
  <si>
    <t>4000 015</t>
  </si>
  <si>
    <t>399646467</t>
  </si>
  <si>
    <t>4000 016</t>
  </si>
  <si>
    <t>1925733100</t>
  </si>
  <si>
    <t>ZAŘÍZENÍ Č.3</t>
  </si>
  <si>
    <t>4000 018</t>
  </si>
  <si>
    <t>TICHÝ, DIAGONÁLNÍ VENTILÁTOR DO KRUH. POTRUBÍ, Vo=460m3/h, tlak 170 Pa,napětí 230 V, příkon 44 W,proud 0,22 A, akustick tlak 33 dB(A)</t>
  </si>
  <si>
    <t>-3783014</t>
  </si>
  <si>
    <t>4000 019</t>
  </si>
  <si>
    <t xml:space="preserve">RYCHLOUPÍNACÍ SPONA, DN 160 -s tlumící vložkou </t>
  </si>
  <si>
    <t>180260182</t>
  </si>
  <si>
    <t>4000 020</t>
  </si>
  <si>
    <t>ZPĚTNÁ KLAPKA, Motýlková, DN 160 -materiál pozink. plech</t>
  </si>
  <si>
    <t>698075554</t>
  </si>
  <si>
    <t>4000 021</t>
  </si>
  <si>
    <t>-722506505</t>
  </si>
  <si>
    <t>4000 022</t>
  </si>
  <si>
    <t>-1471236393</t>
  </si>
  <si>
    <t>4000 023</t>
  </si>
  <si>
    <t>SPIRO POTRUBÍ TVAROVKY PROTIDEŠŤOVÁ STŘÍŠKA, DN 160 - materiál pozink plech</t>
  </si>
  <si>
    <t>-972277638</t>
  </si>
  <si>
    <t>4000 024</t>
  </si>
  <si>
    <t>KRUHOVÉ POTRUBÍ STÁČENÉ, MATERIÁL POZINK. PLECH,  do průměru200 20% tvarovek</t>
  </si>
  <si>
    <t>-1391908481</t>
  </si>
  <si>
    <t>4000 025</t>
  </si>
  <si>
    <t>1748662625</t>
  </si>
  <si>
    <t>ZAŘÍZENÍ Č.4</t>
  </si>
  <si>
    <t>4000 027</t>
  </si>
  <si>
    <t>TICHÝ, DIAGONÁLNÍ VENTILÁTOR DO KRUH. POTRUBÍ, Vo=690m3/h, tlak 100 Pa,napětí 230 V, příkon 120 W,proud 0,5 A, akustick tlak 39 dB(A)</t>
  </si>
  <si>
    <t>165164737</t>
  </si>
  <si>
    <t>4000 028</t>
  </si>
  <si>
    <t xml:space="preserve">RYCHLOUPÍNACÍ SPONA, DN 200 -tlumící vložka </t>
  </si>
  <si>
    <t>-1463175100</t>
  </si>
  <si>
    <t>4000 029</t>
  </si>
  <si>
    <t xml:space="preserve">ZPĚTNÁ KLAPKA, Motýlková DN 200 -materiál pozink. plech </t>
  </si>
  <si>
    <t>-1539727938</t>
  </si>
  <si>
    <t>4000 030</t>
  </si>
  <si>
    <t>1032695988</t>
  </si>
  <si>
    <t>4000 031</t>
  </si>
  <si>
    <t>338245776</t>
  </si>
  <si>
    <t>4000 032</t>
  </si>
  <si>
    <t>2092991557</t>
  </si>
  <si>
    <t>4000 033</t>
  </si>
  <si>
    <t>1056653348</t>
  </si>
  <si>
    <t>ZAŘÍZENÍ Č.5</t>
  </si>
  <si>
    <t>4000 035</t>
  </si>
  <si>
    <t>TICHÝ, DIAGONÁLNÍ VENTILÁTOR DO KRUH. POTRUBÍ, Vo=110m3/h, tlak 80 Pa,napětí 230 V, příkon 30 W,proud 0,13 A,</t>
  </si>
  <si>
    <t>-2142750573</t>
  </si>
  <si>
    <t>4000 036</t>
  </si>
  <si>
    <t>RYCHLOUPÍNACÍ SPONA, DN 125 -s tlumícívložkoi</t>
  </si>
  <si>
    <t>-1159667177</t>
  </si>
  <si>
    <t>4000 037</t>
  </si>
  <si>
    <t xml:space="preserve">ZPĚTNÁ KLAPKA, Motýlková DN 125 -materiál pozink. plech </t>
  </si>
  <si>
    <t>-2132992441</t>
  </si>
  <si>
    <t>4000 038</t>
  </si>
  <si>
    <t xml:space="preserve">TALÍŘOVÝ VENTIL, univerzální, plastovýDN 125 </t>
  </si>
  <si>
    <t>531648823</t>
  </si>
  <si>
    <t>4000 039</t>
  </si>
  <si>
    <t>-1716968124</t>
  </si>
  <si>
    <t>4000 040</t>
  </si>
  <si>
    <t>SPIRO POTRUBÍ TVAROVKY PROTIDEŠŤOVÁ STŘÍŠKA, DN 125  -materiál pozink. plech</t>
  </si>
  <si>
    <t>1155189992</t>
  </si>
  <si>
    <t>4000 041</t>
  </si>
  <si>
    <t>KRUHOVÉ POTRUBÍ STÁČENÉ, MATERIÁL POZINK. PLECH,  do průměru140 30% tvarovek</t>
  </si>
  <si>
    <t>-1261767810</t>
  </si>
  <si>
    <t>4000 042</t>
  </si>
  <si>
    <t>-134314260</t>
  </si>
  <si>
    <t>ZAŘÍZENÍ Č.6</t>
  </si>
  <si>
    <t>4000 044</t>
  </si>
  <si>
    <t>ZVUKOVĚ IZOLOVANÝ VENTILÁTOR, Vo=1000 m3/h, tlak 150 Pa,napětí 230 V, proud 1,5 A,příkon 350 W, akustický tla do okolí 39 dB(A), regulace REB 2,5</t>
  </si>
  <si>
    <t>1234262627</t>
  </si>
  <si>
    <t>4000 045</t>
  </si>
  <si>
    <t>RYCHLOUPÍNACÍ SPONA, DN 250 -s tlumící vložkou</t>
  </si>
  <si>
    <t>-1048436269</t>
  </si>
  <si>
    <t>4000 046</t>
  </si>
  <si>
    <t xml:space="preserve">ZPĚTNÁ KLAPKA, Motýlková DN 250 -materiál pozink. plech </t>
  </si>
  <si>
    <t>-1261612257</t>
  </si>
  <si>
    <t>4000 047</t>
  </si>
  <si>
    <t>KOMFORTNÍ VYÚSTKA PRO KRUHOVÉ POTRUBÍ ELEKTRODESIGN, KV-K1-R1 425x75 TPJ 48-12-95</t>
  </si>
  <si>
    <t>396064534</t>
  </si>
  <si>
    <t>4000 048</t>
  </si>
  <si>
    <t xml:space="preserve">NEREZ NÁSTĚNNÉ ODSÁVACÍ ZÁKRYTY  materiál nerez plech,vč.lapačů tuku,s osvětlení, 800x1200 </t>
  </si>
  <si>
    <t>-1548725849</t>
  </si>
  <si>
    <t>4000 049</t>
  </si>
  <si>
    <t xml:space="preserve">NEREZ NÁSTĚNNÉ ODSÁVACÍ ZÁKRYTY  materiál nerez plech,vč.lapačů tuku,s osvětlení, 1400x1000 </t>
  </si>
  <si>
    <t>1599873322</t>
  </si>
  <si>
    <t>4000 050</t>
  </si>
  <si>
    <t>REGULAČNÍ KLAPKA JEDNOLISTÁ KRUHOVÁ ovládání ruční plastové KE , DN 180 TPJ 68-12-92</t>
  </si>
  <si>
    <t>178837124</t>
  </si>
  <si>
    <t>4000 051</t>
  </si>
  <si>
    <t>REGULAČNÍ KLAPKA JEDNOLISTÁ KRUHOVÁ ovládání ruční plastové KE, DN 200 TPJ 68-12-92</t>
  </si>
  <si>
    <t>1903387458</t>
  </si>
  <si>
    <t>4000 052</t>
  </si>
  <si>
    <t>1327495070</t>
  </si>
  <si>
    <t>4000 053</t>
  </si>
  <si>
    <t>KRUHOVÉ POTRUBÍ STÁČENÉ, MATERIÁL POZINK. PLECH,  do průměru280 20% tvarovek</t>
  </si>
  <si>
    <t>-1412653780</t>
  </si>
  <si>
    <t>4000 054</t>
  </si>
  <si>
    <t>ZASLEPENÍ KRUHOVÉ TROUBY,  do průměru280</t>
  </si>
  <si>
    <t>-656896993</t>
  </si>
  <si>
    <t>4000 055</t>
  </si>
  <si>
    <t>-393106521</t>
  </si>
  <si>
    <t>ZAŘÍZENÍ Č.7</t>
  </si>
  <si>
    <t>4000 057</t>
  </si>
  <si>
    <t>AXIÁLNÍ NÁSTĚNNÝ VENTILÁTOR IP 65 S PLASTOVÝM OBĚŽNÝM KOLEM, Vo=600 m3/h, tlak 40 Pa, Napětí 400 V, příkon 60 W, otáčky 1300, proud 0,2 A, akustický tlak 52 dB(A), REGULÁTOR RDV 2,5</t>
  </si>
  <si>
    <t>512065297</t>
  </si>
  <si>
    <t>4000 058</t>
  </si>
  <si>
    <t xml:space="preserve">ŽALUZIOVÁ KLAPKA PLAST, Samotížná DN 355 </t>
  </si>
  <si>
    <t>-1929930234</t>
  </si>
  <si>
    <t>4000 059</t>
  </si>
  <si>
    <t>KRUHOVÉ POTRUBÍ STÁČENÉ, MATERIÁL POZINK. PLECH,  do průměru280 rovné</t>
  </si>
  <si>
    <t>1891413330</t>
  </si>
  <si>
    <t>ZAŘÍZENÍ Č.8</t>
  </si>
  <si>
    <t>4000 061</t>
  </si>
  <si>
    <t xml:space="preserve">NÁSTĚNNÁ KLIMATIZAČNÍ JEDNOTKA, Qch rozm.=5,3-5,6 kW, Qt rozm.=6,0-6,4 kW, akustický tlak v rozmezí 29-42 dB(A), rozměry max. 1,0x0,3x1,0m, hmotnost max. 10,0 kg, připojovací dimenze 6,35/12,7 </t>
  </si>
  <si>
    <t>744556992</t>
  </si>
  <si>
    <t>4000 062</t>
  </si>
  <si>
    <t>VENK. KON. JEDN., Qch=5,4 kW, Qt=6,1 kW,Příkon 1,75 kW, proud 7,8/9 A, start. proud 7,8/7 A, nap. 230V,dop. jiš. 20 A, nap. kabel CYKY 3Cx1,5, EER 3,7, COP 3,51, en. třída A, SEER 5,3, SCOP 3,8, ak. tlak 52/54 dB(A),770x545x288,34 kg, gar. chod -10°C/48°</t>
  </si>
  <si>
    <t>-363915558</t>
  </si>
  <si>
    <t>4000 063</t>
  </si>
  <si>
    <t xml:space="preserve">ZÁVĚSY, ZÁVĚSNÉ LIŠTY, ZÁVITOVÉ TYČE,ZÁVĚSY, KRUHOVÉ ZÁVĚSY,HMOŽDINKY, ( 2,6% z dodávky potrubí) </t>
  </si>
  <si>
    <t>1686947335</t>
  </si>
  <si>
    <t>4000 064</t>
  </si>
  <si>
    <t>VENKOVNÍ KONDENZAČNÍ JEDNOTKA, Cu potrubí chladiva kapalina/plyn včetně paropropustné izolace a sdělovacího kabeku 6,35/12,7</t>
  </si>
  <si>
    <t>419033740</t>
  </si>
  <si>
    <t>4000 065</t>
  </si>
  <si>
    <t>TICHÝ, MALÝ AXIÁLNÍ VENTILÁTOR, Vo=140 m3/h, tlak 40 Pa, Napětí 230 V, příkon 14 W, otáčky 2350, akustický tlak 33 dB(A), doběhový spínač ZN708</t>
  </si>
  <si>
    <t>8888071</t>
  </si>
  <si>
    <t>4000 066</t>
  </si>
  <si>
    <t xml:space="preserve">Ostatní zúčtovatelný drobný, pomocný, doplňkový a ostatní materiál </t>
  </si>
  <si>
    <t>1865805203</t>
  </si>
  <si>
    <t>4000 067</t>
  </si>
  <si>
    <t xml:space="preserve">ŽALUZIOVÁ KLAPKA PLAST, Samotížná DN 125 </t>
  </si>
  <si>
    <t>-162565532</t>
  </si>
  <si>
    <t>4000 068</t>
  </si>
  <si>
    <t>KRUHOVÉ POTRUBÍ STÁČENÉ, MATERIÁL POZINK. PLECH,  do průměru140 rovné</t>
  </si>
  <si>
    <t>-458497870</t>
  </si>
  <si>
    <t>ZAŘÍZENÍ Č.9</t>
  </si>
  <si>
    <t>4000 070</t>
  </si>
  <si>
    <t xml:space="preserve">NÁSTĚNNÁ KLIMATIZAČNÍ JEDNOTKA, Qch=5,4 kW, Qt=6,1 kW,akustický tlak 29-42 dB(A), rozměry 885x296x236, hmotnost 9,5 kg, připojovací dimenze 6,35/12,7 </t>
  </si>
  <si>
    <t>-1880469768</t>
  </si>
  <si>
    <t>4000 071</t>
  </si>
  <si>
    <t>VENK. KON. JEDN.,Qch=5,4 kW, Qt=6,1 kW,Přík. 1,75 kW, proud 7,8/9 A, start. proud 7,8/7 A, nap. 230V,dop. jištění 20 A, nap. kabel CYKY 3Cx1,5, EER 3,7, COP 3,51, en. třída A, SEER 5,3, SCOP 3,8, ak. tlak 52/54 dB(A),770x545x288,34 kg,gar. chod -10°C/48°</t>
  </si>
  <si>
    <t>760689755</t>
  </si>
  <si>
    <t>4000 072</t>
  </si>
  <si>
    <t>VENKOVNÍ KONDENZAČNÍ JEDNOTKA Cu potrubí chladiva kapalina/plyn včetně paropropustné izolace a sdělovacího kabeLu 6,35/12,7</t>
  </si>
  <si>
    <t>494563634</t>
  </si>
  <si>
    <t>D11</t>
  </si>
  <si>
    <t>ZAŘÍZENÍ Č.10</t>
  </si>
  <si>
    <t>4000 074</t>
  </si>
  <si>
    <t>NÁSTĚNNÁ KLIMATIZAČNÍ JEDNOTKA, Qch=7,4 kW, Qt=8,6 kW, akustický tlak 31-47 dB(A), rozměry 998x330x210, hmotnost 12,6 kg, připojovací dimenze 6,35/15,88</t>
  </si>
  <si>
    <t>719997938</t>
  </si>
  <si>
    <t>4000 075</t>
  </si>
  <si>
    <t xml:space="preserve">VEN. KON. JEDN.,Qch=7,4 kW, Qt=8,6 kW, Přík. 2,28 kW, proud 104/14 A, start. proud 10,1/10,4 A, nap. 230V, dop. jištění 25 A, nap. kabel CYKY 3Cx2,5, EER 3,7 COP 3,35, en. třída A++, SEER 6,5, SCOP 4,56/57 dB(A),870x655x320,46,1 kg, gar.chod -15°C/48°C  </t>
  </si>
  <si>
    <t>1240803940</t>
  </si>
  <si>
    <t>D12</t>
  </si>
  <si>
    <t>ZAŘÍZENÍ Č.11</t>
  </si>
  <si>
    <t>4000 077</t>
  </si>
  <si>
    <t>POTRUBÍ TVAROVKY PROTIDEŠŤOVÁ STŘÍŠKA, DN 180  -materiál pozink. plech</t>
  </si>
  <si>
    <t>761049768</t>
  </si>
  <si>
    <t>4000 078</t>
  </si>
  <si>
    <t>KRUHOVÉ POTRUBÍ SPIRO,  do průměru200 rovné</t>
  </si>
  <si>
    <t>1179383397</t>
  </si>
  <si>
    <t>D13</t>
  </si>
  <si>
    <t>ZAŘÍZENÍ č. 12</t>
  </si>
  <si>
    <t>4000 079</t>
  </si>
  <si>
    <t>VENTILAČNÍ MŘÍŽKA S REGULACÍ 250X250 - Účinné manuální ovládání mřížky pomocí páčky nebo provázku, patřeno síťkou proti hmyzu</t>
  </si>
  <si>
    <t>751916643</t>
  </si>
  <si>
    <t>4000 080</t>
  </si>
  <si>
    <t>ČTYŘHRANNÉ POTRUBÍ SKUPINY I. MATERIÁL POZINKOVANÝ PLECH,  do obvodu 1050 rovné</t>
  </si>
  <si>
    <t>-1033199330</t>
  </si>
  <si>
    <t>4000 081</t>
  </si>
  <si>
    <t>ČIDLO CO2 S AKUSTICKOU SIGNALIZACÍ, NAPOJENÍ PROVEDE PROFESE ELEKTRO</t>
  </si>
  <si>
    <t>-1056767301</t>
  </si>
  <si>
    <t>D14</t>
  </si>
  <si>
    <t>Hodinové zúčtovací sazby</t>
  </si>
  <si>
    <t>4000 083</t>
  </si>
  <si>
    <t>Zřízení a odstranění pracovní podlahy dle montáže, např. lešení, pomocné lešení, práce na žebříku, práce na plošině atd. - dle potřeb montáže-mimo jiné dle NV č. 362/2005 Sb.</t>
  </si>
  <si>
    <t>665764148</t>
  </si>
  <si>
    <t>4000 084</t>
  </si>
  <si>
    <t>Zprovoznění, seřízení a vyzkoušení zařízení-Před předáním. Vyhotovení zápisu s popisem postupu zprovoznění, výsledků seřízení, výsledků zkoušek, atd. Zařízení musí být před předáním bez závad.</t>
  </si>
  <si>
    <t>-1103309898</t>
  </si>
  <si>
    <t>4000 085</t>
  </si>
  <si>
    <t>-45418104</t>
  </si>
  <si>
    <t>4000 086</t>
  </si>
  <si>
    <t>192988938</t>
  </si>
  <si>
    <t>4000 087</t>
  </si>
  <si>
    <t>Vyregulování průtoků vzduchu včetně vystavení protokolu</t>
  </si>
  <si>
    <t>-1998322420</t>
  </si>
  <si>
    <t>4000 090</t>
  </si>
  <si>
    <t xml:space="preserve">Vypracování dílenské dokumentace  - Dokumentace bude vypracována na úrovni prováděcí dokumentace (textová a výkresová část, specifikace skutečně použitého materiálu, zařízení a výrobků  </t>
  </si>
  <si>
    <t>1519233633</t>
  </si>
  <si>
    <t>4000 092</t>
  </si>
  <si>
    <t>D+M Popisy a označení rozvodů a zařízení-Popisy a označení především rozvodů, ventilátorů, klapek, filtrů a ovládacích prvků MaR, atd. a např. ČSN 13 0072, tak aby byla umožněna snadná orientace v zařízení VZT pro obsluhu, údržbu a servis</t>
  </si>
  <si>
    <t>-1262059682</t>
  </si>
  <si>
    <t>4000 093</t>
  </si>
  <si>
    <t>Likvidace odpadů-Kompletní systém sběru, třídění, odvozu a likvidace odpadu v souladu se zák. č.185/2001 Sb. v platném znění a vyhl. č.381/2001 Sb. v platném znění</t>
  </si>
  <si>
    <t>-2122354694</t>
  </si>
  <si>
    <t>4000 094</t>
  </si>
  <si>
    <t>Závěrečný úklid-Provedení komplexního úklidu po provádění vytápění na úroveň min. původního stavu v návaznosti na likvidaci odpadů a úklid celé stavby</t>
  </si>
  <si>
    <t>-1713211910</t>
  </si>
  <si>
    <t>4000 095</t>
  </si>
  <si>
    <t>529466453</t>
  </si>
  <si>
    <t>4000 096</t>
  </si>
  <si>
    <t>720420238</t>
  </si>
  <si>
    <t xml:space="preserve">D.1.4.5 - Zařízení silnoproudé elektroinstalace </t>
  </si>
  <si>
    <t xml:space="preserve"> </t>
  </si>
  <si>
    <t>D1 - Rozvaděče</t>
  </si>
  <si>
    <t>D2 - Svítidla</t>
  </si>
  <si>
    <t>D3 - Přístroje</t>
  </si>
  <si>
    <t>D4 - Kabely</t>
  </si>
  <si>
    <t>D5 - Kabelové trasy</t>
  </si>
  <si>
    <t>D6 - Hromosvod a uzemnění</t>
  </si>
  <si>
    <t>D7 - Ostatní</t>
  </si>
  <si>
    <t>Rozvaděče</t>
  </si>
  <si>
    <t>5000 001</t>
  </si>
  <si>
    <t>RE - typový elektroměrový rozvaděč ČEZ Distribuce a.s. vybavený nepřímým měřením s jističem před elektroměrem 125B/3</t>
  </si>
  <si>
    <t>-528166415</t>
  </si>
  <si>
    <t>5000 002</t>
  </si>
  <si>
    <t>R1 - oceloplechový rozvaděč skříňový 2000x1000x400 - náplň viz výkres D.1.4.5.6</t>
  </si>
  <si>
    <t>1401100995</t>
  </si>
  <si>
    <t>5000 003</t>
  </si>
  <si>
    <t>R2 - oceloplechový rozvaděč pod omítku 2000x1000x250 - náplň viz výkres D.1.4.5.7</t>
  </si>
  <si>
    <t>137207951</t>
  </si>
  <si>
    <t>5000 004</t>
  </si>
  <si>
    <t>R3 - oceloplechový rozvaděč pod omítku 2000x800x250 - náplň viz výkres D.1.4.5.8</t>
  </si>
  <si>
    <t>460272084</t>
  </si>
  <si>
    <t>Svítidla</t>
  </si>
  <si>
    <t>5000 005</t>
  </si>
  <si>
    <t>SV1 - Designové LED svítidlo ve tvaru prstence pr. 1500mm 8200lm zavěšené na pěti závěsech tvaru kužele</t>
  </si>
  <si>
    <t>1936471426</t>
  </si>
  <si>
    <t>5000 006</t>
  </si>
  <si>
    <t>SV3 - Svítidlo 600x600mm vestavné do SDK podhledu 4000K 4800LM</t>
  </si>
  <si>
    <t>-106127972</t>
  </si>
  <si>
    <t>5000 007</t>
  </si>
  <si>
    <t>SV3N - Svítidlo 600x600mm vestavné do SDK podhledu 4000K 4800LM, včetně nouzového modulu s AKU</t>
  </si>
  <si>
    <t>1091893555</t>
  </si>
  <si>
    <t>5000 008</t>
  </si>
  <si>
    <t>SV4 - Svítidlo 600x600mm vestavné do SDK podhledu 4000K 5.568LM</t>
  </si>
  <si>
    <t>-787886419</t>
  </si>
  <si>
    <t>5000 009</t>
  </si>
  <si>
    <t>SV4N - Svítidlo 600x600mm vestavné do SDK podhledu 4000K 5.568LM, včetně nouzového modulu s AKU</t>
  </si>
  <si>
    <t>-2067670511</t>
  </si>
  <si>
    <t>5000 010</t>
  </si>
  <si>
    <t>SV5 - Svítidlo do SDK podhledu downlight 4000K 2500LM, IP43</t>
  </si>
  <si>
    <t>232855519</t>
  </si>
  <si>
    <t>5000 011</t>
  </si>
  <si>
    <t>SV6 - Svítidlo do SDK podhledu downlight 4000K 1900LM, IP43</t>
  </si>
  <si>
    <t>-174720235</t>
  </si>
  <si>
    <t>5000 012</t>
  </si>
  <si>
    <t>SV7 - Svítidlo 600x600mm vestavné do SDK podhledu 4000K 6480LM</t>
  </si>
  <si>
    <t>1263290400</t>
  </si>
  <si>
    <t>5000 013</t>
  </si>
  <si>
    <t>SV7N - Svítidlo 600x600mm vestavné do SDK podhledu 4000K 6480LM, včetně nouzového modulu s AKU</t>
  </si>
  <si>
    <t>-991226575</t>
  </si>
  <si>
    <t>5000 014</t>
  </si>
  <si>
    <t>SV8 - Svítidlo obdelníkové přisazené 4.000K 7424LM</t>
  </si>
  <si>
    <t>-1961432053</t>
  </si>
  <si>
    <t>5000 015</t>
  </si>
  <si>
    <t>SV8N - Svítidlo obdelníkové přisazené 4.000K 7424LM, včetně nouzového modulu s AKU</t>
  </si>
  <si>
    <t>-1578978443</t>
  </si>
  <si>
    <t>5000 016</t>
  </si>
  <si>
    <t>SV9 - Svítidlo do SDK podhledu downlight 4000K 3000LM, IP44</t>
  </si>
  <si>
    <t>-734603365</t>
  </si>
  <si>
    <t>5000 017</t>
  </si>
  <si>
    <t>SV10 - Svítidlo obdelníkové přisazené (na ocelovém laně) 4.000K 18432LM</t>
  </si>
  <si>
    <t>-1312651743</t>
  </si>
  <si>
    <t>5000 018</t>
  </si>
  <si>
    <t>SV10N - Svítidlo obdelníkové přisazené (na ocelovém laně) 4.000K 18432LM, včetně nouzového modulu s AKU</t>
  </si>
  <si>
    <t>-1168072630</t>
  </si>
  <si>
    <t>5000 019</t>
  </si>
  <si>
    <t>Ocelové lano včetně ucycení pro zavěšení svítidel SV10 a SV10N</t>
  </si>
  <si>
    <t>-553502913</t>
  </si>
  <si>
    <t>5000 020</t>
  </si>
  <si>
    <t>SV11 - Halogenový reflektor IP44 150W černý</t>
  </si>
  <si>
    <t>-1449964513</t>
  </si>
  <si>
    <t>5000 021</t>
  </si>
  <si>
    <t>SV12 - LED pásek 12W/m 15m, včetně zdroje a rohového hliníkového profilu s opálovým krytem</t>
  </si>
  <si>
    <t>-1000750410</t>
  </si>
  <si>
    <t>5000 022</t>
  </si>
  <si>
    <t>SV13 - Svítidlo přisazené s krytem do výtahové šachty</t>
  </si>
  <si>
    <t>579748226</t>
  </si>
  <si>
    <t>5000 023</t>
  </si>
  <si>
    <t>N1 - Nouzové svítidlo s piktogramem a AKU</t>
  </si>
  <si>
    <t>-142166562</t>
  </si>
  <si>
    <t>Přístroje</t>
  </si>
  <si>
    <t>5000 024</t>
  </si>
  <si>
    <t>Tlačítkový ovladač (1/0) pod omítku, 250V/10A, kompletní včetně rámečku, bílá barva</t>
  </si>
  <si>
    <t>-637192347</t>
  </si>
  <si>
    <t>5000 025</t>
  </si>
  <si>
    <t>Spínač jednopólový (1) pod omítku, 250V/10A, kompletní včetně rámečku, bílá barva</t>
  </si>
  <si>
    <t>384008974</t>
  </si>
  <si>
    <t>5000 026</t>
  </si>
  <si>
    <t>Spínač seriový (5) pod omítku, 250V/10A, kompletní včetně rámečku, bílá barva</t>
  </si>
  <si>
    <t>-769250680</t>
  </si>
  <si>
    <t>5000 027</t>
  </si>
  <si>
    <t>Spínač střídavý (6) pod omítku, 250V/10A, kompletní včetně rámečku, bílá barva</t>
  </si>
  <si>
    <t>-502959793</t>
  </si>
  <si>
    <t>5000 028</t>
  </si>
  <si>
    <t>Spínač křížový (7) pod omítku, 250V/10A, kompletní včetně rámečku, bílá barva</t>
  </si>
  <si>
    <t>-931392125</t>
  </si>
  <si>
    <t>5000 029</t>
  </si>
  <si>
    <t>Zásuvka jednonásobná pod omítku, 250V/16A, kompletní, bílá barva</t>
  </si>
  <si>
    <t>-1096291302</t>
  </si>
  <si>
    <t>5000 030</t>
  </si>
  <si>
    <t>Zásuvka dvojnásobná pod omítku, 250V/16A, kompletní, bílá barva</t>
  </si>
  <si>
    <t>525167755</t>
  </si>
  <si>
    <t>5000 032</t>
  </si>
  <si>
    <t>Zásuvka jednonásobná modulu 45mm, 250V/16A, bílá barva, přímá montáž do parapetního kanálu</t>
  </si>
  <si>
    <t>311575420</t>
  </si>
  <si>
    <t>5000 033</t>
  </si>
  <si>
    <t>Zásuvka jednonásobná modulu 45mm, 250V/16A, bílá barva, přímá montáž do parapetního kanálu, s přepěť. ochranou</t>
  </si>
  <si>
    <t>1532111400</t>
  </si>
  <si>
    <t>5000 034</t>
  </si>
  <si>
    <t>Tlačítkový ovladač (1/0) nástěnný do vlhka, 250V/10A, IP44, kompletní</t>
  </si>
  <si>
    <t>-2014980241</t>
  </si>
  <si>
    <t>5000 035</t>
  </si>
  <si>
    <t>Spínač serilový (5) nástěnný do vlhka, 250V/10A, IP44, kompletní</t>
  </si>
  <si>
    <t>2116407685</t>
  </si>
  <si>
    <t>5000 036</t>
  </si>
  <si>
    <t>Spínač střídavý (6) nástěnný do vlhka, 250V/10A, IP44, kompletní</t>
  </si>
  <si>
    <t>949885386</t>
  </si>
  <si>
    <t>5000 037</t>
  </si>
  <si>
    <t>Zásuvka jednonásobná nástěnná do vlhka, 250V/16A, IP44, kompletní</t>
  </si>
  <si>
    <t>-543102060</t>
  </si>
  <si>
    <t>5000 038</t>
  </si>
  <si>
    <t>Zásuvka dvojnásobná nástěnná do vlhka, 250V/16A, IP44, kompletní</t>
  </si>
  <si>
    <t>566569944</t>
  </si>
  <si>
    <t>5000 039</t>
  </si>
  <si>
    <t>Vypínač 3-pól. In=25A, v plastové skříni na povrch do vlhka, bezpečnostní, kompletní, IP55</t>
  </si>
  <si>
    <t>-1327369536</t>
  </si>
  <si>
    <t>5000 040</t>
  </si>
  <si>
    <t>Zásuvka průmyslová s víčkem 3P+N+PE, 16A/400V, na povrch, IP44</t>
  </si>
  <si>
    <t>2143594825</t>
  </si>
  <si>
    <t>5000 041</t>
  </si>
  <si>
    <t>Zásuvka průmyslová s víčkem 3P+N+PE, 32A/400V, na povrch, IP44</t>
  </si>
  <si>
    <t>-83071780</t>
  </si>
  <si>
    <t>5000 042</t>
  </si>
  <si>
    <t>Univerzální doběhové relé s nastavitelnou dobou doběhu pod vypínač (pro ventilátory)</t>
  </si>
  <si>
    <t>1684943884</t>
  </si>
  <si>
    <t>Kabely</t>
  </si>
  <si>
    <t>5000 043</t>
  </si>
  <si>
    <t>Kabel CYKY-J 3x70+50</t>
  </si>
  <si>
    <t>1806237673</t>
  </si>
  <si>
    <t>5000 044</t>
  </si>
  <si>
    <t>Kabel CYKY-J 5x16</t>
  </si>
  <si>
    <t>676064862</t>
  </si>
  <si>
    <t>5000 045</t>
  </si>
  <si>
    <t>Kabel CYKY-J 4x16</t>
  </si>
  <si>
    <t>-1479062627</t>
  </si>
  <si>
    <t>5000 046</t>
  </si>
  <si>
    <t>Kabel CYKY-J 5x10</t>
  </si>
  <si>
    <t>-2065431635</t>
  </si>
  <si>
    <t>5000 047</t>
  </si>
  <si>
    <t>Kabel CYKY-J 5x6</t>
  </si>
  <si>
    <t>-1257767276</t>
  </si>
  <si>
    <t>5000 048</t>
  </si>
  <si>
    <t>Kabel CYKY-J 5x4</t>
  </si>
  <si>
    <t>-1105962631</t>
  </si>
  <si>
    <t>5000 049</t>
  </si>
  <si>
    <t>Kabel CYKY-J 3x4</t>
  </si>
  <si>
    <t>135016945</t>
  </si>
  <si>
    <t>5000 050</t>
  </si>
  <si>
    <t>Kabel CYKY-J 5x2,5</t>
  </si>
  <si>
    <t>-824340499</t>
  </si>
  <si>
    <t>5000 051</t>
  </si>
  <si>
    <t>Kabel CYKY-J 3x2,5</t>
  </si>
  <si>
    <t>-37748499</t>
  </si>
  <si>
    <t>5000 052</t>
  </si>
  <si>
    <t>Kabel CYKY-J 5x1,5</t>
  </si>
  <si>
    <t>-1054320031</t>
  </si>
  <si>
    <t>5000 053</t>
  </si>
  <si>
    <t>Kabel CYKY-J 3x1,5</t>
  </si>
  <si>
    <t>-1953878052</t>
  </si>
  <si>
    <t>5000 054</t>
  </si>
  <si>
    <t>Kabel CYKY-O 2x1,5</t>
  </si>
  <si>
    <t>941161250</t>
  </si>
  <si>
    <t>5000 055</t>
  </si>
  <si>
    <t>Kabel CYKY-O 3x1,5</t>
  </si>
  <si>
    <t>1003324862</t>
  </si>
  <si>
    <t>5000 056</t>
  </si>
  <si>
    <t>Vodič CYY16žz</t>
  </si>
  <si>
    <t>416430108</t>
  </si>
  <si>
    <t>5000 057</t>
  </si>
  <si>
    <t>Vodič CYY6žz</t>
  </si>
  <si>
    <t>2085569302</t>
  </si>
  <si>
    <t>Kabelové trasy</t>
  </si>
  <si>
    <t>5000 058</t>
  </si>
  <si>
    <t>Kabelový žlab 300/100mm, vč. zavěšení/uchycení, spojek, tvarovek, koncovek a podružného materiálu</t>
  </si>
  <si>
    <t>1586137662</t>
  </si>
  <si>
    <t>5000 059</t>
  </si>
  <si>
    <t>Kabelový žlab 200/100mm, vč. zavěšení/uchycení, spojek, tvarovek, koncovek a podružného materiálu</t>
  </si>
  <si>
    <t>-1735659796</t>
  </si>
  <si>
    <t>5000 060</t>
  </si>
  <si>
    <t>Kabelový drátěný žlab 100/50mm, vč. zavěšení/uchycení, spojek, tvarovek, koncovek a podružného materiálu</t>
  </si>
  <si>
    <t>1024656674</t>
  </si>
  <si>
    <t>5000 061</t>
  </si>
  <si>
    <t>OCEP žebřík 100x300 vřetně uchycení, pospojení</t>
  </si>
  <si>
    <t>-1583681123</t>
  </si>
  <si>
    <t>5000 062</t>
  </si>
  <si>
    <t>Elektroinstalační trubka plastová pevná P20, nízká mechanická odolnost 320N, kompletní včetně příchytek, spojek</t>
  </si>
  <si>
    <t>764696160</t>
  </si>
  <si>
    <t>5000 063</t>
  </si>
  <si>
    <t>Elektroinstalační trubka plastová pevná P25, nízká mechanická odolnost 320N, kompletní včetně příchytek, spojek</t>
  </si>
  <si>
    <t>-1291429777</t>
  </si>
  <si>
    <t>5000 064</t>
  </si>
  <si>
    <t>Elektroinstalační trubka plastová ohebná P25, nízká mechanická odolnost 320N, kompletní včetně příchytek, spojek</t>
  </si>
  <si>
    <t>-1891841998</t>
  </si>
  <si>
    <t>5000 065</t>
  </si>
  <si>
    <t>Elektroinstalační trubka plastová ohebná P50, nízká mechanická odolnost 320N, kompletní včetně příchytek, spojek</t>
  </si>
  <si>
    <t>688659742</t>
  </si>
  <si>
    <t>5000 066</t>
  </si>
  <si>
    <t>Parapetní žlab plastový dvouřadý pro přístroje modul 45mm, včetně kovové přepážky, víka, tvarovek, spojek a uchycení na zeď, bílý</t>
  </si>
  <si>
    <t>-1339091834</t>
  </si>
  <si>
    <t>5000 067</t>
  </si>
  <si>
    <t>Dvouplášťová trubka pro ochranu kabelů, zatížení více než 450N, rozsah použití od -5°C až +50°C, vnější plášť trubky HDPE, vnitřní LDPE, průměr 40/32mm, pro zemní trasu</t>
  </si>
  <si>
    <t>1162434405</t>
  </si>
  <si>
    <t>5000 068</t>
  </si>
  <si>
    <t>Výkop 1200/350mm (krytí 1000mm) včetně přebetonování, zhutnění, finalizace povrchu</t>
  </si>
  <si>
    <t>1729618293</t>
  </si>
  <si>
    <t>Hromosvod a uzemnění</t>
  </si>
  <si>
    <t>5000 069</t>
  </si>
  <si>
    <t>Pásek FeZn 30/4</t>
  </si>
  <si>
    <t>294651580</t>
  </si>
  <si>
    <t>5000 070</t>
  </si>
  <si>
    <t>Drát FeZn pr. 10mm</t>
  </si>
  <si>
    <t>1633983762</t>
  </si>
  <si>
    <t>5000 071</t>
  </si>
  <si>
    <t>Svorky zemnící</t>
  </si>
  <si>
    <t>-643617074</t>
  </si>
  <si>
    <t>5000 072</t>
  </si>
  <si>
    <t>Ochrana proti korozi nátěr BITUMEN</t>
  </si>
  <si>
    <t>2059985294</t>
  </si>
  <si>
    <t>5000 073</t>
  </si>
  <si>
    <t>Měření zemního odporu</t>
  </si>
  <si>
    <t>-1510298446</t>
  </si>
  <si>
    <t>5000 074</t>
  </si>
  <si>
    <t>Drát AlMgSi pr. 8mm</t>
  </si>
  <si>
    <t>-869219084</t>
  </si>
  <si>
    <t>5000 075</t>
  </si>
  <si>
    <t>Jímací tyč trubková AlMgSi D 16/10 mm L 2500 mm, včetně uchycení na střeše</t>
  </si>
  <si>
    <t>-583107763</t>
  </si>
  <si>
    <t>5000 076</t>
  </si>
  <si>
    <t>Jímací tyč trubková AlMgSi D 16/10 mm L 2000 mm, včetně uchycení na střeše</t>
  </si>
  <si>
    <t>132798599</t>
  </si>
  <si>
    <t>5000 077</t>
  </si>
  <si>
    <t>Zaváděcí tyč FeZn, Rd 16 mm, L 2000 mm</t>
  </si>
  <si>
    <t>600419411</t>
  </si>
  <si>
    <t>5000 078</t>
  </si>
  <si>
    <t>Svorka zkušební</t>
  </si>
  <si>
    <t>-52341651</t>
  </si>
  <si>
    <t>5000 079</t>
  </si>
  <si>
    <t>Označení svodu</t>
  </si>
  <si>
    <t>-1492543783</t>
  </si>
  <si>
    <t>5000 080</t>
  </si>
  <si>
    <t>Podpěry vedení</t>
  </si>
  <si>
    <t>159433854</t>
  </si>
  <si>
    <t>5000 081</t>
  </si>
  <si>
    <t>Svorky hromosvodové</t>
  </si>
  <si>
    <t>92774208</t>
  </si>
  <si>
    <t>5000 082</t>
  </si>
  <si>
    <t>Pomocný hromosvodový materiál</t>
  </si>
  <si>
    <t>637937534</t>
  </si>
  <si>
    <t>Ostatní</t>
  </si>
  <si>
    <t>5000 083</t>
  </si>
  <si>
    <t>Protipožární přepážky a ucpávky komplet</t>
  </si>
  <si>
    <t>-1209651957</t>
  </si>
  <si>
    <t>5000 084</t>
  </si>
  <si>
    <t>Ekvipotenciální přípojnice EVP-SK, IP20</t>
  </si>
  <si>
    <t>1338147205</t>
  </si>
  <si>
    <t>5000 085</t>
  </si>
  <si>
    <t>Svorka Bernard včetně Cu pásku</t>
  </si>
  <si>
    <t>-2106679964</t>
  </si>
  <si>
    <t>5000 086</t>
  </si>
  <si>
    <t>Prostupy stěnou včetně začištění</t>
  </si>
  <si>
    <t>-2057329951</t>
  </si>
  <si>
    <t>5000 087</t>
  </si>
  <si>
    <t>Prostupy stropem včetně začištění</t>
  </si>
  <si>
    <t>-1397066281</t>
  </si>
  <si>
    <t>5000 088</t>
  </si>
  <si>
    <t>Průrazy požárně dělicí konstrukcí, včetně začištění</t>
  </si>
  <si>
    <t>1888391699</t>
  </si>
  <si>
    <t>5000 089</t>
  </si>
  <si>
    <t>Drážky pro kabeláž ve zdivu bez začištění</t>
  </si>
  <si>
    <t>-320395101</t>
  </si>
  <si>
    <t>5000 090</t>
  </si>
  <si>
    <t>Ukončení kabelů</t>
  </si>
  <si>
    <t>-736075049</t>
  </si>
  <si>
    <t>5000 091</t>
  </si>
  <si>
    <t>Ocelová konstrukce všobecně</t>
  </si>
  <si>
    <t>-1376616828</t>
  </si>
  <si>
    <t>5000 092</t>
  </si>
  <si>
    <t>Zatažení kabelů do trubek</t>
  </si>
  <si>
    <t>298328553</t>
  </si>
  <si>
    <t>5000 093</t>
  </si>
  <si>
    <t>Měření kabeláže</t>
  </si>
  <si>
    <t>1489028990</t>
  </si>
  <si>
    <t>5000 094</t>
  </si>
  <si>
    <t>Koordinace s dodavatelem stavby</t>
  </si>
  <si>
    <t>1708357872</t>
  </si>
  <si>
    <t>5000 095</t>
  </si>
  <si>
    <t>Koordinace s profesí VZT, ÚT, ZTI, MaR</t>
  </si>
  <si>
    <t>1635975281</t>
  </si>
  <si>
    <t>5000 096</t>
  </si>
  <si>
    <t>Lešení, plošiny  apod.</t>
  </si>
  <si>
    <t>1601645391</t>
  </si>
  <si>
    <t>5000 098</t>
  </si>
  <si>
    <t>Uvedení do provozu</t>
  </si>
  <si>
    <t>-1096694931</t>
  </si>
  <si>
    <t>5000 099</t>
  </si>
  <si>
    <t>Výrobní a dílenská dokumentace</t>
  </si>
  <si>
    <t>-1176560858</t>
  </si>
  <si>
    <t>5000 102</t>
  </si>
  <si>
    <t>Recyklační poplatky za elektroodpad</t>
  </si>
  <si>
    <t>713068435</t>
  </si>
  <si>
    <t>5000 104</t>
  </si>
  <si>
    <t>Dopravné</t>
  </si>
  <si>
    <t>1175243356</t>
  </si>
  <si>
    <t>5000 105</t>
  </si>
  <si>
    <t>Koordinace kabelových tras</t>
  </si>
  <si>
    <t>h</t>
  </si>
  <si>
    <t>-2108465821</t>
  </si>
  <si>
    <t xml:space="preserve">D.1.4.6 - Zařízení slaboproudé elektroinstalace </t>
  </si>
  <si>
    <t>100 - LAN+CCTV</t>
  </si>
  <si>
    <t xml:space="preserve">    D1 - Datový rozvaděč DR0.1</t>
  </si>
  <si>
    <t xml:space="preserve">    D2 - Aktivní prvky</t>
  </si>
  <si>
    <t xml:space="preserve">    D3 - Prvky CCTV</t>
  </si>
  <si>
    <t xml:space="preserve">    D4 - Telefonní ústředna IP</t>
  </si>
  <si>
    <t xml:space="preserve">    D5 - Rozvody</t>
  </si>
  <si>
    <t xml:space="preserve">    D6 - Ostatní</t>
  </si>
  <si>
    <t>101 - PZTS</t>
  </si>
  <si>
    <t xml:space="preserve">    D7 - Prvky PZTS</t>
  </si>
  <si>
    <t xml:space="preserve">    D8 - Komunikace:</t>
  </si>
  <si>
    <t xml:space="preserve">    D9 - Software:</t>
  </si>
  <si>
    <t xml:space="preserve">    D10 - Detektory:</t>
  </si>
  <si>
    <t xml:space="preserve">    D11 - Kabely</t>
  </si>
  <si>
    <t xml:space="preserve">    D12 - Kabelové trasy</t>
  </si>
  <si>
    <t xml:space="preserve">    D13 - Ostatní</t>
  </si>
  <si>
    <t>102 - Ozvučení</t>
  </si>
  <si>
    <t xml:space="preserve">    D14 - Domácí rozhlas s juceným poslechem</t>
  </si>
  <si>
    <t xml:space="preserve">    D15 - Ozvučení jídelny</t>
  </si>
  <si>
    <t xml:space="preserve">    D16 - Kabelové trasy</t>
  </si>
  <si>
    <t xml:space="preserve">    D17 - Ostatní</t>
  </si>
  <si>
    <t>103 - Přístup a jídlo</t>
  </si>
  <si>
    <t xml:space="preserve">    D18 - Systém objednávky a výdeje jídel</t>
  </si>
  <si>
    <t xml:space="preserve">    D19 - Přístup do budovy</t>
  </si>
  <si>
    <t xml:space="preserve">    D20 - Kabelové trasy</t>
  </si>
  <si>
    <t xml:space="preserve">    D21 - Kabely</t>
  </si>
  <si>
    <t xml:space="preserve">    D22 - Ostatní</t>
  </si>
  <si>
    <t>104 - Domácí videotelefon</t>
  </si>
  <si>
    <t xml:space="preserve">    D23 - Domácí videotelefon</t>
  </si>
  <si>
    <t xml:space="preserve">    D24 - Kabely</t>
  </si>
  <si>
    <t xml:space="preserve">    D25 - Kabelové trasy</t>
  </si>
  <si>
    <t xml:space="preserve">    D26 - Ostatní</t>
  </si>
  <si>
    <t>105 - Přivolání pomoci</t>
  </si>
  <si>
    <t xml:space="preserve">    D27 - Prvky</t>
  </si>
  <si>
    <t xml:space="preserve">    D28 - Kabely</t>
  </si>
  <si>
    <t xml:space="preserve">    D29 - Kabelové trasy</t>
  </si>
  <si>
    <t xml:space="preserve">    D30 - Ostatní</t>
  </si>
  <si>
    <t>LAN+CCTV</t>
  </si>
  <si>
    <t>Datový rozvaděč DR0.1</t>
  </si>
  <si>
    <t>6000 001</t>
  </si>
  <si>
    <t>Rack 19" - 42U 600/800 včetně podstavce</t>
  </si>
  <si>
    <t>522621814</t>
  </si>
  <si>
    <t>6000 002</t>
  </si>
  <si>
    <t>Ventilační jednotka univerzální 2 pozicová BK, do stropu i do dna.</t>
  </si>
  <si>
    <t>1611718911</t>
  </si>
  <si>
    <t>6000 003</t>
  </si>
  <si>
    <t>Termostatická jednotka 1U bimetalová pro chlazení RAL 7035 do 10" i 19" lišt</t>
  </si>
  <si>
    <t>1793989603</t>
  </si>
  <si>
    <t>6000 004</t>
  </si>
  <si>
    <t>Patch panel 24xRJ45 Cat5e včetně konektorů</t>
  </si>
  <si>
    <t>-1354297073</t>
  </si>
  <si>
    <t>6000 005</t>
  </si>
  <si>
    <t>Vyvazovací horizontální háčkový panel kovové provedení</t>
  </si>
  <si>
    <t>-1106466580</t>
  </si>
  <si>
    <t>6000 006</t>
  </si>
  <si>
    <t>F/O modulární optická vana pro 24 SC , bez spojek, 1U včetně čelního panelu.</t>
  </si>
  <si>
    <t>1989017225</t>
  </si>
  <si>
    <t>6000 007</t>
  </si>
  <si>
    <t>Optická spojka do vany</t>
  </si>
  <si>
    <t>-1660395512</t>
  </si>
  <si>
    <t>6000 008</t>
  </si>
  <si>
    <t>Kazeta pro 12 svárů, vč. víčka a hřebínků</t>
  </si>
  <si>
    <t>1801241412</t>
  </si>
  <si>
    <t>6000 009</t>
  </si>
  <si>
    <t>Pigtail  (typ dle zakončované optiky)</t>
  </si>
  <si>
    <t>-1702541115</t>
  </si>
  <si>
    <t>6000 010</t>
  </si>
  <si>
    <t>Ochrana sváru smrštitelná teplem, 45mm</t>
  </si>
  <si>
    <t>-1247211264</t>
  </si>
  <si>
    <t>6000 011</t>
  </si>
  <si>
    <t>Optický patch kabel SC-SC</t>
  </si>
  <si>
    <t>-1300332717</t>
  </si>
  <si>
    <t>6000 012</t>
  </si>
  <si>
    <t>Rozvodný panel 8 x 230 V s vaničkou, vypínač, 19", 2m, 1U</t>
  </si>
  <si>
    <t>-555268053</t>
  </si>
  <si>
    <t>6000 013</t>
  </si>
  <si>
    <t>Police výsuvná hloubka 450mm</t>
  </si>
  <si>
    <t>1335339019</t>
  </si>
  <si>
    <t>6000 014</t>
  </si>
  <si>
    <t>Patch kabely cat 5e 2m</t>
  </si>
  <si>
    <t>1903240565</t>
  </si>
  <si>
    <t>6000 015</t>
  </si>
  <si>
    <t>Vertikální zemnící lišta 45U</t>
  </si>
  <si>
    <t>1244013546</t>
  </si>
  <si>
    <t>6000 016</t>
  </si>
  <si>
    <t>Zemnící svorka</t>
  </si>
  <si>
    <t>-1892417880</t>
  </si>
  <si>
    <t>6000 017</t>
  </si>
  <si>
    <t>Jističová lišta 3U rozebíratelná DIN</t>
  </si>
  <si>
    <t>1864771883</t>
  </si>
  <si>
    <t>6000 018</t>
  </si>
  <si>
    <t>Vypínač 40A/1</t>
  </si>
  <si>
    <t>490533199</t>
  </si>
  <si>
    <t>6000 019</t>
  </si>
  <si>
    <t>Jistič 16A/1/B</t>
  </si>
  <si>
    <t>1639923342</t>
  </si>
  <si>
    <t>6000 020</t>
  </si>
  <si>
    <t>Jistič 10A/1/B</t>
  </si>
  <si>
    <t>1269597090</t>
  </si>
  <si>
    <t>6000 021</t>
  </si>
  <si>
    <t>Svorkovnice</t>
  </si>
  <si>
    <t>300619576</t>
  </si>
  <si>
    <t>6000 022</t>
  </si>
  <si>
    <t>UPS-2200VA/1600W, Rackmount provedení.</t>
  </si>
  <si>
    <t>741613986</t>
  </si>
  <si>
    <t>Aktivní prvky</t>
  </si>
  <si>
    <t>6000 023</t>
  </si>
  <si>
    <t>Gigabitový L3 PoE switch 24-500W v 19" rackmount provedení s maximálním výkonem PoE, napájení 500W. Managovatelný switch s 24 gigabit metalickými porty + 2 gigabitové SFP porty a celkovou propustností, 26Gbps.</t>
  </si>
  <si>
    <t>563784949</t>
  </si>
  <si>
    <t>6000 024</t>
  </si>
  <si>
    <t>transceiver SFP, 10/100/1000Base-T, UTP Cat5, 100m, RJ-45</t>
  </si>
  <si>
    <t>-1853119065</t>
  </si>
  <si>
    <t>6000 025</t>
  </si>
  <si>
    <t>Optický SFP modul</t>
  </si>
  <si>
    <t>1960954017</t>
  </si>
  <si>
    <t>6000 027</t>
  </si>
  <si>
    <t>Optický patch kabel</t>
  </si>
  <si>
    <t>-1591371290</t>
  </si>
  <si>
    <t>Prvky CCTV</t>
  </si>
  <si>
    <t>6000 028</t>
  </si>
  <si>
    <t>16 kanálový síťový 4K digitální videorekordér, záznam video&amp;audio, komprese H.264,  vstupní/odchozí šířka pásma 160M/256Mbps, 4K HDMI výstup monitoru: 4K (3840×2160)/60Hz, HDMI a VGA výstup na hlavní monitor, podpora 4x HDD o kapacitě 6TB, 2*USB 2.0</t>
  </si>
  <si>
    <t>-1052033317</t>
  </si>
  <si>
    <t>6000 029</t>
  </si>
  <si>
    <t>HDD bez šuplíku, 2000GB, vhodný pro DVR, NVR HikVision, pro provoz 24/7, rozhraní SATA II/III</t>
  </si>
  <si>
    <t>-1710196534</t>
  </si>
  <si>
    <t>6000 030</t>
  </si>
  <si>
    <t>4.0 Megapixelová, R6, IP venkovní antivandal miniDome kamera s IR a WDR120dB, 1/3" progressive scan CMOS, komprese H.264/MJPEG/H.264+, max.rozlišení 2688×1520/20fps, objektiv: 2,8-12 mm @ F1.2, úhel zobrazení: 112°-33.8°, Citlivost: 0.01Lux @(F1.2,AGC ON)</t>
  </si>
  <si>
    <t>460769130</t>
  </si>
  <si>
    <t>6000 031</t>
  </si>
  <si>
    <t>18-portový switch pro 16 IP kamer, 16 portů 10/100 Mb/s (16xPoE + 2xUPLINK/1000M), Dosah až 200m na každý port (Extend mode ON, 10Mbps, CAT 5e), PoE: 16 portů IEEE 802.3af, IEEE802.3at, 48VDC / 30W/port, PoE Power: max. 230W, Napájení: 230VAC/250W.</t>
  </si>
  <si>
    <t>-759865918</t>
  </si>
  <si>
    <t>6000 032</t>
  </si>
  <si>
    <t>-435107635</t>
  </si>
  <si>
    <t>Telefonní ústředna IP</t>
  </si>
  <si>
    <t>6000 033</t>
  </si>
  <si>
    <t>VoIP / IP pobočková telefonní ústředna plná IP kompatibilita - až 64 IP systémových telefonů a 32 IP poboček s volitelnou DSP kartou; - až 128 standardních jednolinkových IP telefonů  plné vybavení funkcemi a řešeními</t>
  </si>
  <si>
    <t>-1611825095</t>
  </si>
  <si>
    <t>6000 034</t>
  </si>
  <si>
    <t>Vybevení ústředny kartou VoIP, klíčem vnějších linek</t>
  </si>
  <si>
    <t>-1166500665</t>
  </si>
  <si>
    <t>6000 035</t>
  </si>
  <si>
    <t>IP Systémový telefon,     IP systémový telefon,     šestiřádkový podsvícený displej,     24-programovatelných tlačítek,     digitální hlasitý telefon,     2x Ethernetový port ,     technologie PoE (Power Over Ethernet)</t>
  </si>
  <si>
    <t>-893316436</t>
  </si>
  <si>
    <t>6000 036</t>
  </si>
  <si>
    <t>Systémový IP telefon,     jednořádkový displej,     8-programovatelných tlačítek,     kontrolka vyzvánění a vzkazu,     digitální hlasitý telefon</t>
  </si>
  <si>
    <t>550690582</t>
  </si>
  <si>
    <t>Rozvody</t>
  </si>
  <si>
    <t>6000 037</t>
  </si>
  <si>
    <t>Zásuvka  2xRJ45 Cat5e kompletní včetně krabice, typ zásuvky a krabice dle způsobu montáže.</t>
  </si>
  <si>
    <t>370234863</t>
  </si>
  <si>
    <t>6000 038</t>
  </si>
  <si>
    <t>Zásuvka  1xRJ45 Cat5e kompletní včetně krabice, typ zásuvky a krabice dle způsobu montáže.</t>
  </si>
  <si>
    <t>-1620346638</t>
  </si>
  <si>
    <t>6000 039</t>
  </si>
  <si>
    <t>Zásuvka  1xRJ45 Cat5e modul 22,5x45 včetně montážního ráečku</t>
  </si>
  <si>
    <t>-349080520</t>
  </si>
  <si>
    <t>6000 040</t>
  </si>
  <si>
    <t>Zásuvka  HDMI kompletní montáž do modulu 45</t>
  </si>
  <si>
    <t>698244582</t>
  </si>
  <si>
    <t>6000 041</t>
  </si>
  <si>
    <t>Zásuvka  HDMI kompletní včetně krabice, typ zásuvky a krabice dle způsobu montáže.</t>
  </si>
  <si>
    <t>1368859575</t>
  </si>
  <si>
    <t>6000 042</t>
  </si>
  <si>
    <t>Instalační kabel  CAT5e UTP bezhalogenový</t>
  </si>
  <si>
    <t>485736061</t>
  </si>
  <si>
    <t>6000 043</t>
  </si>
  <si>
    <t>Konektorování konců metalických kabelů</t>
  </si>
  <si>
    <t>578162913</t>
  </si>
  <si>
    <t>6000 044</t>
  </si>
  <si>
    <t>Měření metal.  kabelů včetně protokolů</t>
  </si>
  <si>
    <t>-1837294232</t>
  </si>
  <si>
    <t>6000 045</t>
  </si>
  <si>
    <t>CY6žz</t>
  </si>
  <si>
    <t>792826499</t>
  </si>
  <si>
    <t>6000 046</t>
  </si>
  <si>
    <t>HDMI kabel 15m zlacený 2x stíněný</t>
  </si>
  <si>
    <t>-300895587</t>
  </si>
  <si>
    <t>6000 047</t>
  </si>
  <si>
    <t>HDMI kabel 20m zlacený 2x stíněný</t>
  </si>
  <si>
    <t>1390015911</t>
  </si>
  <si>
    <t>6000 048</t>
  </si>
  <si>
    <t>463292157</t>
  </si>
  <si>
    <t>6000 049</t>
  </si>
  <si>
    <t>Kabelový žlab 100x300x1mm včetně uchycení, kotvení spojování a uzemnění</t>
  </si>
  <si>
    <t>2080885125</t>
  </si>
  <si>
    <t>6000 050</t>
  </si>
  <si>
    <t>Kabelový žlab 100x200x1mm včetně uchycení, kotvení spojování a uzemnění</t>
  </si>
  <si>
    <t>-1679148636</t>
  </si>
  <si>
    <t>6000 051</t>
  </si>
  <si>
    <t>Lišta 40x20</t>
  </si>
  <si>
    <t>47627846</t>
  </si>
  <si>
    <t>6000 052</t>
  </si>
  <si>
    <t>Lišta 20x20</t>
  </si>
  <si>
    <t>841608145</t>
  </si>
  <si>
    <t>6000 054</t>
  </si>
  <si>
    <t>Trubka bezhalogenová plastová na příchytkách pr.20 (trubka, příchytky, ohebné rohy,..)</t>
  </si>
  <si>
    <t>1417544471</t>
  </si>
  <si>
    <t>6000 055</t>
  </si>
  <si>
    <t>Trubka pod omítku pr25</t>
  </si>
  <si>
    <t>180177907</t>
  </si>
  <si>
    <t>6000 056</t>
  </si>
  <si>
    <t>Trubka pod omítku pr.32</t>
  </si>
  <si>
    <t>1329361508</t>
  </si>
  <si>
    <t>6000 057</t>
  </si>
  <si>
    <t>Trubka pod omítku pr.50</t>
  </si>
  <si>
    <t>690538063</t>
  </si>
  <si>
    <t>6000 058</t>
  </si>
  <si>
    <t>Instalační krabice pod omítku 250/1</t>
  </si>
  <si>
    <t>-1989359141</t>
  </si>
  <si>
    <t>6000 059</t>
  </si>
  <si>
    <t>Instalační krabice pod omítku 125E</t>
  </si>
  <si>
    <t>-131894873</t>
  </si>
  <si>
    <t>6000 060</t>
  </si>
  <si>
    <t>Instalační krabice pod omítku KOM97</t>
  </si>
  <si>
    <t>-719630749</t>
  </si>
  <si>
    <t>6000 061</t>
  </si>
  <si>
    <t>Příchytka motýlková pro kabely, bezhalogenová</t>
  </si>
  <si>
    <t>64175372</t>
  </si>
  <si>
    <t>6000 062</t>
  </si>
  <si>
    <t>Držák kabelového svazku, bezhalogenový</t>
  </si>
  <si>
    <t>-174685743</t>
  </si>
  <si>
    <t>6000 063</t>
  </si>
  <si>
    <t>Krabice do zateplení, konfigurace KB, barva SVĚTLE ŠEDÁ, balení - 1 ks - pro instalaci elektrických zařízení (venkovní světla, pohybová čidla, zásuvky 400v apod) na zateplené fasády budov, eliminuje vytváření tepelných mostů</t>
  </si>
  <si>
    <t>885326701</t>
  </si>
  <si>
    <t>6000 064</t>
  </si>
  <si>
    <t>Sekání rýh a drážek kabelových tras.</t>
  </si>
  <si>
    <t>-1400816424</t>
  </si>
  <si>
    <t>6000 065</t>
  </si>
  <si>
    <t>Sekání drážky pro trubku včetně záhozu a začištění</t>
  </si>
  <si>
    <t>-949237740</t>
  </si>
  <si>
    <t>6000 066</t>
  </si>
  <si>
    <t>Průrazy do 150mm</t>
  </si>
  <si>
    <t>1909485195</t>
  </si>
  <si>
    <t>6000 067</t>
  </si>
  <si>
    <t>Průrazy od 150mm do 300mm</t>
  </si>
  <si>
    <t>2107200881</t>
  </si>
  <si>
    <t>6000 068</t>
  </si>
  <si>
    <t>Průrazy od 300mm do 900mm</t>
  </si>
  <si>
    <t>-1188449913</t>
  </si>
  <si>
    <t>6000 070</t>
  </si>
  <si>
    <t>Oživení systému</t>
  </si>
  <si>
    <t>-1459553225</t>
  </si>
  <si>
    <t>6000 071</t>
  </si>
  <si>
    <t>-1827995726</t>
  </si>
  <si>
    <t>6000 074</t>
  </si>
  <si>
    <t>256920054</t>
  </si>
  <si>
    <t>PZTS</t>
  </si>
  <si>
    <t>Prvky PZTS</t>
  </si>
  <si>
    <t>6000 075</t>
  </si>
  <si>
    <t>deska ústředny 128 , stupeň 3 dle EN50131,16-128 zón s podporou 3EOL, rozšiřitelné expandéry nebo klávesnicovými zónami, 8 objektů, 32 bloků, 16-128PGM výstupů, 64 časovačů, redundantní zdroj 3A s ochranou proti přetížení a zkratu, 240 uživatelských kódů</t>
  </si>
  <si>
    <t>1074716215</t>
  </si>
  <si>
    <t>6000 076</t>
  </si>
  <si>
    <t>Univerzální plechový kryt s transformátorem 20VAC, 50VA, tamperem a pojistkou pro ústředny. Prostor pro 18Ah akumulátor. Rozměry: 325x400x98mm, zámek</t>
  </si>
  <si>
    <t>1182163483</t>
  </si>
  <si>
    <t>6000 077</t>
  </si>
  <si>
    <t>12V, 18Ah, záložní , bezúdržbový, VRLA, uzavřený, akumulátor. Technologie AGM. Vhodný pro EZS, EPS. Max. odebíraný proud 270A(5s), životnost až 5let, délka: 182 mm, šířka: 77 mm, výška: 168 mm, hmotnost: 5,32kg, typ pólu: 14 x 12 x 2 mm</t>
  </si>
  <si>
    <t>240062701</t>
  </si>
  <si>
    <t>6000 078</t>
  </si>
  <si>
    <t>LDC klávesnice pro ústřednu, 2x16 znaků, 2 zóny, stavy: poplach, porucha, zapnutí</t>
  </si>
  <si>
    <t>-140494695</t>
  </si>
  <si>
    <t>6000 079</t>
  </si>
  <si>
    <t>Expanzní modul 8 zón, podpora zapojení NO, NC, EOL, 2EOL a 3EOL, volitelná hodnota zakončovacích rezistorů, možnost připojení inteligentního napájecího zdroje, tamper vstup</t>
  </si>
  <si>
    <t>-806588916</t>
  </si>
  <si>
    <t>6000 080</t>
  </si>
  <si>
    <t>Univerzální kryt klávesnice</t>
  </si>
  <si>
    <t>-980630436</t>
  </si>
  <si>
    <t>6000 081</t>
  </si>
  <si>
    <t>Univerzální kryt z ABS plastu pro expanzní modul</t>
  </si>
  <si>
    <t>-515134977</t>
  </si>
  <si>
    <t>Komunikace:</t>
  </si>
  <si>
    <t>6000 082</t>
  </si>
  <si>
    <t>Komunikační modul GSM, simulace analogové tel. linky, 4 programovatelné vstupy, převod pager/4+2/CID/SIA na SMS/CLIP, GPRS komunikace na PCO (STAM2, SMET-256). Lokální RS232 a vzdálená konfigurace/programování modulu přes GPRS vč. aktualizace firmware mod</t>
  </si>
  <si>
    <t>-1624451015</t>
  </si>
  <si>
    <t>6000 083</t>
  </si>
  <si>
    <t>Anténa s magnetem a 3m kabelem, pro  GSM-x, GPRS-Tx,  WRL (GSM, ABAX)</t>
  </si>
  <si>
    <t>635356282</t>
  </si>
  <si>
    <t>6000 084</t>
  </si>
  <si>
    <t>Komunikační modul Ethernet pro připojení ústředen do sítě LAN (TCP/IP). Možnost vzdálené správy a ovládání (sw , mobilní aplikace  a programování , podpora e-mailu obsahuje WEB server (JAVA platforma), 192Bit šifrovaný přenos, DHCP</t>
  </si>
  <si>
    <t>305497535</t>
  </si>
  <si>
    <t>6000 084a</t>
  </si>
  <si>
    <t>Kabel RS232 PIN5/RJ (křížený), pro ústřednu  a moduly</t>
  </si>
  <si>
    <t>-1700813024</t>
  </si>
  <si>
    <t>Software:</t>
  </si>
  <si>
    <t>6000 085</t>
  </si>
  <si>
    <t>servisní software</t>
  </si>
  <si>
    <t>1616397651</t>
  </si>
  <si>
    <t>6000 086</t>
  </si>
  <si>
    <t>administrativní software</t>
  </si>
  <si>
    <t>-1938073512</t>
  </si>
  <si>
    <t>6000 087</t>
  </si>
  <si>
    <t>mobilní aplikace</t>
  </si>
  <si>
    <t>1226798023</t>
  </si>
  <si>
    <t>Detektory:</t>
  </si>
  <si>
    <t>6000 088</t>
  </si>
  <si>
    <t>Digitální pohybový detektor s pokročilou duální PIR technologií</t>
  </si>
  <si>
    <t>-527108650</t>
  </si>
  <si>
    <t>6000 089</t>
  </si>
  <si>
    <t>Duální (PIR+MW) detektor pohybu, pokrytí 13 x 10m, menší rozměry, digitální zpracování signálu a digitální kompenzace teploty, volitelná PET imunita, nastavitelná citlivost PIR a MW, možnost ovládání LED, napájení 12V DC/10mA</t>
  </si>
  <si>
    <t>652556898</t>
  </si>
  <si>
    <t>6000 090</t>
  </si>
  <si>
    <t>Tísňové tlačítko plastové, volitelná funkce paměť, resetovací klíček</t>
  </si>
  <si>
    <t>-1431567251</t>
  </si>
  <si>
    <t>6000 091</t>
  </si>
  <si>
    <t>Kabel sběrnice 04/02</t>
  </si>
  <si>
    <t>-1464799924</t>
  </si>
  <si>
    <t>6000 091a</t>
  </si>
  <si>
    <t>Kabel k napojení hlásičů 06</t>
  </si>
  <si>
    <t>-671362722</t>
  </si>
  <si>
    <t>6000 092</t>
  </si>
  <si>
    <t>PVC lišta 20x20</t>
  </si>
  <si>
    <t>-835659246</t>
  </si>
  <si>
    <t>6000 093</t>
  </si>
  <si>
    <t>-1455581765</t>
  </si>
  <si>
    <t>6000 095</t>
  </si>
  <si>
    <t>Napájecí přípojka, kabel, trasa, jistič úprava rozvaděče</t>
  </si>
  <si>
    <t>412741250</t>
  </si>
  <si>
    <t>6000 096</t>
  </si>
  <si>
    <t>-1294480931</t>
  </si>
  <si>
    <t>6000 097</t>
  </si>
  <si>
    <t>-1568152884</t>
  </si>
  <si>
    <t>6000 098</t>
  </si>
  <si>
    <t>-1508966433</t>
  </si>
  <si>
    <t>6000 099</t>
  </si>
  <si>
    <t>1951222822</t>
  </si>
  <si>
    <t>6000 100</t>
  </si>
  <si>
    <t>-868152211</t>
  </si>
  <si>
    <t>6000 102</t>
  </si>
  <si>
    <t>1620578800</t>
  </si>
  <si>
    <t>Ozvučení</t>
  </si>
  <si>
    <t>Domácí rozhlas s juceným poslechem</t>
  </si>
  <si>
    <t>6000 104</t>
  </si>
  <si>
    <t>Rozhlasová ústředna min . 3 zóny, spínání nuceného poslechu, 480W.</t>
  </si>
  <si>
    <t>514278907</t>
  </si>
  <si>
    <t>6000 105</t>
  </si>
  <si>
    <t>Přepážkový mikrofon s výběrem automatický gong, výběr zón, výběr zpráv ze sampleru, nastavení hlasitostí</t>
  </si>
  <si>
    <t>-794454456</t>
  </si>
  <si>
    <t>6000 106</t>
  </si>
  <si>
    <t>Modul programátoru se samplerem. Stručný popis: týdenní i denní kalendář, sampler pro 8 zpráv (8× 1 min), vzdálené i lokální řízení, evakuační řízení, napojení na EPS. Vhodné pro: vestavbu do příslušné ústředny, plánování a automatické přehrávání hlášení</t>
  </si>
  <si>
    <t>1493851853</t>
  </si>
  <si>
    <t>6000 107</t>
  </si>
  <si>
    <t>Podhledový reproduktor.,     nominál. O reproduk. 6,5“,     výkon rms 6 – 3 W / 100 V,     membrána / magnet grafit. papír / ferit,     materiál koše ABS plast,     barva krémová,     impedance 1,66 k?,     ekvivalentní citlivost 89 dB / 1W, 1m</t>
  </si>
  <si>
    <t>197741243</t>
  </si>
  <si>
    <t>6000 108</t>
  </si>
  <si>
    <t>Nástěnný reproduktor v provedení antivandal.,     antivandalní provedení celokovové reprosoustavy,     5“ širokopásmový reproduktor,     výkon 6 – 3 – 1,5 – 0,75 W rms / 100 V,     ekv. citlivost 92 dB / 1W</t>
  </si>
  <si>
    <t>2081448885</t>
  </si>
  <si>
    <t>6000 109</t>
  </si>
  <si>
    <t xml:space="preserve">Zvukový projektor. ,     příkon 20 W, výkon 5 / 10 / 20 W,     CSP 220D s oboustranným vyzařováním dvěma reproduktory,     6.5“ širokopásmový reproduktor,     připojení na 50 / 70 / 100 V rozvod,     frekvenční rozsah 100 – 16 000 Hz,     citlivost 94 dB </t>
  </si>
  <si>
    <t>1246535896</t>
  </si>
  <si>
    <t>6000 110</t>
  </si>
  <si>
    <t>Regulátor hlasitosti 30W včetně rámečku a krabice.,     typ regulátoru transformátorový,     nucený poslech 4 vodičový, 24 V,     regulace bezeztrátová regulace,     požárně bezpečný,     zatížitelnost 30 W rms / 100 V,     počet poloh regulace 11</t>
  </si>
  <si>
    <t>1947573410</t>
  </si>
  <si>
    <t>6000 111</t>
  </si>
  <si>
    <t>Regulátor hlasitosti 10W včetně rámečku a krabice.,     typ regulátoru rezistorový,     nucený poslech 3 i 4 vodičový, 24 V,     regulace ztrátová regulace,     zatížitelnost 10 W rms / 100 V,     počet poloh regulace 11,     totální vypnutí ano</t>
  </si>
  <si>
    <t>946162175</t>
  </si>
  <si>
    <t>D15</t>
  </si>
  <si>
    <t>Ozvučení jídelny</t>
  </si>
  <si>
    <t>6000 112</t>
  </si>
  <si>
    <t>reproduktor nástěnný</t>
  </si>
  <si>
    <t>-32290278</t>
  </si>
  <si>
    <t>6000 113</t>
  </si>
  <si>
    <t>Subwoofer 400W</t>
  </si>
  <si>
    <t>-1318359496</t>
  </si>
  <si>
    <t>6000 114</t>
  </si>
  <si>
    <t xml:space="preserve">zesilovač 4x55W/4ohm </t>
  </si>
  <si>
    <t>-1388914313</t>
  </si>
  <si>
    <t>6000 115</t>
  </si>
  <si>
    <t xml:space="preserve">mix pult 19" </t>
  </si>
  <si>
    <t>1067974153</t>
  </si>
  <si>
    <t>6000 116</t>
  </si>
  <si>
    <t>konektory</t>
  </si>
  <si>
    <t>-943926349</t>
  </si>
  <si>
    <t>6000 117</t>
  </si>
  <si>
    <t>kabel</t>
  </si>
  <si>
    <t>2018118314</t>
  </si>
  <si>
    <t>6000 119</t>
  </si>
  <si>
    <t>D/MP3,USB,SD,Tuner</t>
  </si>
  <si>
    <t>1809204175</t>
  </si>
  <si>
    <t>6000 120</t>
  </si>
  <si>
    <t>Nástěnný RACK 12U/400mm</t>
  </si>
  <si>
    <t>-507814460</t>
  </si>
  <si>
    <t>6000 121</t>
  </si>
  <si>
    <t>Sada bezdrátového mikrofonu</t>
  </si>
  <si>
    <t>1691229983</t>
  </si>
  <si>
    <t>6000 122</t>
  </si>
  <si>
    <t>1016647522</t>
  </si>
  <si>
    <t>6000 123</t>
  </si>
  <si>
    <t>UTP kabel Cat5e</t>
  </si>
  <si>
    <t>-1858165080</t>
  </si>
  <si>
    <t>6000 124</t>
  </si>
  <si>
    <t>CYKY 5J2,5</t>
  </si>
  <si>
    <t>2125139471</t>
  </si>
  <si>
    <t>6000 125</t>
  </si>
  <si>
    <t>CYKY 2o1,5</t>
  </si>
  <si>
    <t>1304091603</t>
  </si>
  <si>
    <t>D16</t>
  </si>
  <si>
    <t>6000 126</t>
  </si>
  <si>
    <t>894296827</t>
  </si>
  <si>
    <t>6000 127</t>
  </si>
  <si>
    <t>41441231</t>
  </si>
  <si>
    <t>6000 128</t>
  </si>
  <si>
    <t>Krabice 8130</t>
  </si>
  <si>
    <t>1826533554</t>
  </si>
  <si>
    <t>6000 129</t>
  </si>
  <si>
    <t>Svorka zářezová 1,5-2,5 pro tři kabely</t>
  </si>
  <si>
    <t>-1871635658</t>
  </si>
  <si>
    <t>6000 130</t>
  </si>
  <si>
    <t>Zásuvka 230V na omítku včetně krabice</t>
  </si>
  <si>
    <t>-2093212138</t>
  </si>
  <si>
    <t>D17</t>
  </si>
  <si>
    <t>6000 132</t>
  </si>
  <si>
    <t>897916754</t>
  </si>
  <si>
    <t>6000 133</t>
  </si>
  <si>
    <t>1262792627</t>
  </si>
  <si>
    <t>6000 134</t>
  </si>
  <si>
    <t>1300140162</t>
  </si>
  <si>
    <t>6000 135</t>
  </si>
  <si>
    <t>-913595399</t>
  </si>
  <si>
    <t>6000 136</t>
  </si>
  <si>
    <t>1440695799</t>
  </si>
  <si>
    <t>6000 137</t>
  </si>
  <si>
    <t>453602942</t>
  </si>
  <si>
    <t>6000 139</t>
  </si>
  <si>
    <t>-1522257341</t>
  </si>
  <si>
    <t>Přístup a jídlo</t>
  </si>
  <si>
    <t>D18</t>
  </si>
  <si>
    <t>Systém objednávky a výdeje jídel</t>
  </si>
  <si>
    <t>6000 141</t>
  </si>
  <si>
    <t>Demontáž stávajícího systému výdeje jídel</t>
  </si>
  <si>
    <t>115878447</t>
  </si>
  <si>
    <t>6000 142</t>
  </si>
  <si>
    <t>Montáž stávajícího systému výdeje jídel</t>
  </si>
  <si>
    <t>90766962</t>
  </si>
  <si>
    <t>D19</t>
  </si>
  <si>
    <t>Přístup do budovy</t>
  </si>
  <si>
    <t>6000 143</t>
  </si>
  <si>
    <t>Terminálový HUB /* převodník Ethernet</t>
  </si>
  <si>
    <t>-1659124940</t>
  </si>
  <si>
    <t>6000 144</t>
  </si>
  <si>
    <t>Přístupový kontroler pro dvě čtečky a dveře</t>
  </si>
  <si>
    <t>494482860</t>
  </si>
  <si>
    <t>6000 145</t>
  </si>
  <si>
    <t>Krabice pro přístupový kontroler</t>
  </si>
  <si>
    <t>-764689546</t>
  </si>
  <si>
    <t>6000 146</t>
  </si>
  <si>
    <t>Mikroterminál</t>
  </si>
  <si>
    <t>-1800607617</t>
  </si>
  <si>
    <t>6000 147</t>
  </si>
  <si>
    <t>Bezpečnostní kryt antivandal</t>
  </si>
  <si>
    <t>-1902240100</t>
  </si>
  <si>
    <t>6000 148</t>
  </si>
  <si>
    <t>Softwarové vybavení</t>
  </si>
  <si>
    <t>-1751962560</t>
  </si>
  <si>
    <t>6000 149</t>
  </si>
  <si>
    <t>Systémový napájecí zdroj zálohovaný včetně akumulátoru</t>
  </si>
  <si>
    <t>7630552</t>
  </si>
  <si>
    <t>6000 150</t>
  </si>
  <si>
    <t>Licence dle počtu osob</t>
  </si>
  <si>
    <t>621722850</t>
  </si>
  <si>
    <t>6000 151</t>
  </si>
  <si>
    <t>Čipová karta</t>
  </si>
  <si>
    <t>292450203</t>
  </si>
  <si>
    <t>6000 152</t>
  </si>
  <si>
    <t>Befo reverzní</t>
  </si>
  <si>
    <t>896261625</t>
  </si>
  <si>
    <t>D20</t>
  </si>
  <si>
    <t>6000 153</t>
  </si>
  <si>
    <t>-1279588827</t>
  </si>
  <si>
    <t>6000 154</t>
  </si>
  <si>
    <t>-1359556298</t>
  </si>
  <si>
    <t>D21</t>
  </si>
  <si>
    <t>6000 155</t>
  </si>
  <si>
    <t>1027715526</t>
  </si>
  <si>
    <t>6000 156</t>
  </si>
  <si>
    <t>Napájecí kabel 2x1,5</t>
  </si>
  <si>
    <t>1380495454</t>
  </si>
  <si>
    <t>D22</t>
  </si>
  <si>
    <t>6000 158</t>
  </si>
  <si>
    <t>1312259395</t>
  </si>
  <si>
    <t>6000 159</t>
  </si>
  <si>
    <t>1004224553</t>
  </si>
  <si>
    <t>6000 160</t>
  </si>
  <si>
    <t>-2077015739</t>
  </si>
  <si>
    <t>6000 161</t>
  </si>
  <si>
    <t>-1803508462</t>
  </si>
  <si>
    <t>6000 162</t>
  </si>
  <si>
    <t>141471248</t>
  </si>
  <si>
    <t>6000 164</t>
  </si>
  <si>
    <t>1787074697</t>
  </si>
  <si>
    <t>Domácí videotelefon</t>
  </si>
  <si>
    <t>D23</t>
  </si>
  <si>
    <t>6000 166</t>
  </si>
  <si>
    <t>Dveřní jednotka, video, 4 tlačítka, antivandal, podsvícené jmenovky, indikace stavu hovoru, provedení nerez, bílé LED přisvětlení snímaného prostoru, barevná kamera, úhel záběru 105°, krytí IP43 , 12 VDC nebo NO/NC relé ovládání pro 1 zámek</t>
  </si>
  <si>
    <t>-372118894</t>
  </si>
  <si>
    <t>6000 167</t>
  </si>
  <si>
    <t>Protidešťový kryt pro dveřní jednotky , provedení kovová krabice, montáž na povrch, rozměry 128x313x70 mm</t>
  </si>
  <si>
    <t>501894116</t>
  </si>
  <si>
    <t>6000 168</t>
  </si>
  <si>
    <t>Video distributor sběrnice, 4x výstup pro odbočení sběrnice a zapojení monitorů do hvězdy, rozměry 69x93x45mm, instalace na DIN lištu (5 pozic), vnitřní použití</t>
  </si>
  <si>
    <t>-1947082417</t>
  </si>
  <si>
    <t>6000 169</t>
  </si>
  <si>
    <t>"Separátor napájení sběrnice, 1x výstup pro větev monitorů, 1x výstup pro větev dveřních jednotek, napájení z centrálního 24VDC zdroje, rozměry 69x93x45mm, instalace na DIN lištu (5 pozic), vnitřní použití</t>
  </si>
  <si>
    <t>839513246</t>
  </si>
  <si>
    <t>6000 170</t>
  </si>
  <si>
    <t>Modul sběrnice pro spínání relé, použití pro možnost ovládání 2. zámku při dveřních jednotkách s jedním zámkem, NO / NC kontakt, nastavení délky sepnutí kontaktu, adresace DIP přepínači (nepodporuje pouze vnitřní jednotku e-tel A), rozměry 69x93x45mm</t>
  </si>
  <si>
    <t>1214242826</t>
  </si>
  <si>
    <t>6000 171</t>
  </si>
  <si>
    <t>Napájecí spínaný zdroj v krytu 24 VDC, 4,5 A - 100W (vstup 230V~ AC/ 50Hz), pro systém easydoor DJ 4T ID, DJ 8T ID, DJ 1T, DJ 2T</t>
  </si>
  <si>
    <t>1064777094</t>
  </si>
  <si>
    <t>6000 172</t>
  </si>
  <si>
    <t>Hhandset videomonitor se sluchátkem, provedení bílý plast, dotykové ovládání tlačítek, 4" barevný LCD displej, textové menu, bez paměti, interkom mezi byty, skupinové volání v rámci více monitorů v bytě, kontakt přídavného vyzvánění od dveří bytu</t>
  </si>
  <si>
    <t>-1912002840</t>
  </si>
  <si>
    <t>6000 173</t>
  </si>
  <si>
    <t>Držák na stůl pro vnitřní jednotky , barva bílá, vnitřní vedení kabelů, rozměry 160x145x155 mm</t>
  </si>
  <si>
    <t>45837532</t>
  </si>
  <si>
    <t>6000 174</t>
  </si>
  <si>
    <t>Programovací kabel</t>
  </si>
  <si>
    <t>1697275823</t>
  </si>
  <si>
    <t>D24</t>
  </si>
  <si>
    <t>6000 175</t>
  </si>
  <si>
    <t>Komunikační kabel pro 2-vodičové systémy kroucený pár, průřez 2x1,5mm2 (O1,4mm AWG 15), CU lanko, PVC izolace, balení 100m/cívka</t>
  </si>
  <si>
    <t>bal</t>
  </si>
  <si>
    <t>-1285597034</t>
  </si>
  <si>
    <t>6000 176</t>
  </si>
  <si>
    <t>CYKY 3J1,5</t>
  </si>
  <si>
    <t>660820714</t>
  </si>
  <si>
    <t>D25</t>
  </si>
  <si>
    <t>6000 177</t>
  </si>
  <si>
    <t>-1909297584</t>
  </si>
  <si>
    <t>6000 178</t>
  </si>
  <si>
    <t>1730307654</t>
  </si>
  <si>
    <t>6000 179</t>
  </si>
  <si>
    <t>Nástěnný PVC rozvaděč 2x18 modulů</t>
  </si>
  <si>
    <t>-1107673066</t>
  </si>
  <si>
    <t>6000 180</t>
  </si>
  <si>
    <t>Jistič 6A/1/B</t>
  </si>
  <si>
    <t>-918172433</t>
  </si>
  <si>
    <t>D26</t>
  </si>
  <si>
    <t>6000 182</t>
  </si>
  <si>
    <t>-1383980522</t>
  </si>
  <si>
    <t>6000 183</t>
  </si>
  <si>
    <t>1014638102</t>
  </si>
  <si>
    <t>6000 184</t>
  </si>
  <si>
    <t>138779316</t>
  </si>
  <si>
    <t>6000 185</t>
  </si>
  <si>
    <t>411668491</t>
  </si>
  <si>
    <t>6000 186</t>
  </si>
  <si>
    <t>-498355960</t>
  </si>
  <si>
    <t>6000 188</t>
  </si>
  <si>
    <t>1814245827</t>
  </si>
  <si>
    <t>Přivolání pomoci</t>
  </si>
  <si>
    <t>D27</t>
  </si>
  <si>
    <t>Prvky</t>
  </si>
  <si>
    <t>6000 190</t>
  </si>
  <si>
    <t>Napájecí transformátor do krabice 68</t>
  </si>
  <si>
    <t>-1434544030</t>
  </si>
  <si>
    <t>6000 191</t>
  </si>
  <si>
    <t>Kontrolní modul s alarmem</t>
  </si>
  <si>
    <t>1144973567</t>
  </si>
  <si>
    <t>6000 192</t>
  </si>
  <si>
    <t>Prosvětlené tlačítko</t>
  </si>
  <si>
    <t>-315848808</t>
  </si>
  <si>
    <t>6000 193</t>
  </si>
  <si>
    <t>Signální tlačítko</t>
  </si>
  <si>
    <t>-831731922</t>
  </si>
  <si>
    <t>6000 194</t>
  </si>
  <si>
    <t>Rámeček jednonásobný</t>
  </si>
  <si>
    <t>409395299</t>
  </si>
  <si>
    <t>6000 195</t>
  </si>
  <si>
    <t>Rámeček  trojnásobnýný svislý</t>
  </si>
  <si>
    <t>487484968</t>
  </si>
  <si>
    <t>6000 196</t>
  </si>
  <si>
    <t>Krabice pod omítku</t>
  </si>
  <si>
    <t>1671337186</t>
  </si>
  <si>
    <t>D28</t>
  </si>
  <si>
    <t>6000 197</t>
  </si>
  <si>
    <t>Kabel 2x2x0,8</t>
  </si>
  <si>
    <t>-1558503696</t>
  </si>
  <si>
    <t>D29</t>
  </si>
  <si>
    <t>6000 198</t>
  </si>
  <si>
    <t>380513310</t>
  </si>
  <si>
    <t>6000 199</t>
  </si>
  <si>
    <t>1514972521</t>
  </si>
  <si>
    <t>D30</t>
  </si>
  <si>
    <t>6000 201</t>
  </si>
  <si>
    <t>-529867146</t>
  </si>
  <si>
    <t>6000 202</t>
  </si>
  <si>
    <t>-680795249</t>
  </si>
  <si>
    <t>6000 203</t>
  </si>
  <si>
    <t>1018452813</t>
  </si>
  <si>
    <t>6000 204</t>
  </si>
  <si>
    <t>-656942900</t>
  </si>
  <si>
    <t>6000 205</t>
  </si>
  <si>
    <t>198580758</t>
  </si>
  <si>
    <t>6000 207</t>
  </si>
  <si>
    <t>-1814325667</t>
  </si>
  <si>
    <t>D.1.4.7 - Přeložka HUP, vnitřní plynovod</t>
  </si>
  <si>
    <t xml:space="preserve">    723 - Zdravotechnika - vnitřní plynovod</t>
  </si>
  <si>
    <t>M - Práce a dodávky M</t>
  </si>
  <si>
    <t xml:space="preserve">    58-M - Revize vyhrazených technických zařízení</t>
  </si>
  <si>
    <t>OST - Ostatní</t>
  </si>
  <si>
    <t>723</t>
  </si>
  <si>
    <t>Zdravotechnika - vnitřní plynovod</t>
  </si>
  <si>
    <t>723 01</t>
  </si>
  <si>
    <t>Plastová chránička D 44,5x2,6 mm</t>
  </si>
  <si>
    <t>-584963559</t>
  </si>
  <si>
    <t>723 02</t>
  </si>
  <si>
    <t>Plastová chránička D 38x2,6 mm</t>
  </si>
  <si>
    <t>2052586479</t>
  </si>
  <si>
    <t>723 03</t>
  </si>
  <si>
    <t>Potrubí plynové z ocelových trubek závitových černých DN 40</t>
  </si>
  <si>
    <t>-1400853056</t>
  </si>
  <si>
    <t>723 04</t>
  </si>
  <si>
    <t>Potrubí plynové z ocelových trubek závitových černých DN 32</t>
  </si>
  <si>
    <t>859228843</t>
  </si>
  <si>
    <t>723 05</t>
  </si>
  <si>
    <t>Potrubí plynové z ocelových trubek závitových černých DN 25</t>
  </si>
  <si>
    <t>115571187</t>
  </si>
  <si>
    <t>723 06</t>
  </si>
  <si>
    <t>Potrubí plynové z ocelových trubek závitových černých DN 20</t>
  </si>
  <si>
    <t>620287010</t>
  </si>
  <si>
    <t>723 07</t>
  </si>
  <si>
    <t>T kus DN 32/32</t>
  </si>
  <si>
    <t>-487916038</t>
  </si>
  <si>
    <t>723 08</t>
  </si>
  <si>
    <t>Přechod DN 32/40</t>
  </si>
  <si>
    <t>925750052</t>
  </si>
  <si>
    <t>723 09</t>
  </si>
  <si>
    <t>Přechod DN 40/32</t>
  </si>
  <si>
    <t>-62177002</t>
  </si>
  <si>
    <t>723 10</t>
  </si>
  <si>
    <t>Přechod DN 32/25</t>
  </si>
  <si>
    <t>1493231462</t>
  </si>
  <si>
    <t>723 11</t>
  </si>
  <si>
    <t>Přechod DN 32/20</t>
  </si>
  <si>
    <t>-1600904496</t>
  </si>
  <si>
    <t>723 12</t>
  </si>
  <si>
    <t>Přechod DN 25/20</t>
  </si>
  <si>
    <t>-717063495</t>
  </si>
  <si>
    <t>723 13</t>
  </si>
  <si>
    <t>Přípojky plynovodní ke spotřebičům z hadic G 3/4" délky od 20 do 40 cm</t>
  </si>
  <si>
    <t>33888039</t>
  </si>
  <si>
    <t>723 14</t>
  </si>
  <si>
    <t>Signální folie</t>
  </si>
  <si>
    <t>-417093691</t>
  </si>
  <si>
    <t>723 15</t>
  </si>
  <si>
    <t>Nika pro HUP 500 x 500 x 250 s dvířky</t>
  </si>
  <si>
    <t>-428493719</t>
  </si>
  <si>
    <t>Práce a dodávky M</t>
  </si>
  <si>
    <t>58-M</t>
  </si>
  <si>
    <t>Revize vyhrazených technických zařízení</t>
  </si>
  <si>
    <t>580 02</t>
  </si>
  <si>
    <t>Tlaková zkouška plynovodu dl do 60 m</t>
  </si>
  <si>
    <t>úsek</t>
  </si>
  <si>
    <t>-523396672</t>
  </si>
  <si>
    <t>OST</t>
  </si>
  <si>
    <t>000 01</t>
  </si>
  <si>
    <t>vytýčení sítí</t>
  </si>
  <si>
    <t>512</t>
  </si>
  <si>
    <t>924153207</t>
  </si>
  <si>
    <t>000 03</t>
  </si>
  <si>
    <t>Doprava + přesun hmot</t>
  </si>
  <si>
    <t>781119836</t>
  </si>
  <si>
    <t>D.2.1 - Plochy mimo areál</t>
  </si>
  <si>
    <t>-639702089</t>
  </si>
  <si>
    <t>chodník před halou</t>
  </si>
  <si>
    <t>1,5*37,5</t>
  </si>
  <si>
    <t>1325502019</t>
  </si>
  <si>
    <t>320,0</t>
  </si>
  <si>
    <t>1448730905</t>
  </si>
  <si>
    <t>35,0+3,0+11,25</t>
  </si>
  <si>
    <t>122202201</t>
  </si>
  <si>
    <t>Odkopávky a prokopávky nezapažené pro silnice objemu do 100 m3 v hornině tř. 3</t>
  </si>
  <si>
    <t>-1796782899</t>
  </si>
  <si>
    <t>17,0*2,0*0,24</t>
  </si>
  <si>
    <t>122202209</t>
  </si>
  <si>
    <t>Příplatek k odkopávkám a prokopávkám pro silnice v hornině tř. 3 za lepivost</t>
  </si>
  <si>
    <t>-1394485702</t>
  </si>
  <si>
    <t>-384719960</t>
  </si>
  <si>
    <t>854722702</t>
  </si>
  <si>
    <t>171101103</t>
  </si>
  <si>
    <t>Uložení sypaniny z hornin soudržných do násypů zhutněných do 100 % PS</t>
  </si>
  <si>
    <t>335065077</t>
  </si>
  <si>
    <t>3,0*36,25*0,5</t>
  </si>
  <si>
    <t>-1439088188</t>
  </si>
  <si>
    <t>54,375*1,82</t>
  </si>
  <si>
    <t>-561600588</t>
  </si>
  <si>
    <t>8,16*1,82</t>
  </si>
  <si>
    <t>181102302</t>
  </si>
  <si>
    <t>Úprava pláně v zářezech se zhutněním</t>
  </si>
  <si>
    <t>783789617</t>
  </si>
  <si>
    <t>99,0+87,0+50,0+40,0+95,0</t>
  </si>
  <si>
    <t>79903384</t>
  </si>
  <si>
    <t>285,0</t>
  </si>
  <si>
    <t>1,0*(10,5+8,75)</t>
  </si>
  <si>
    <t>1002203085</t>
  </si>
  <si>
    <t>(285,0+19,25)*0,04</t>
  </si>
  <si>
    <t>-53477052</t>
  </si>
  <si>
    <t>304,25</t>
  </si>
  <si>
    <t>-1107295996</t>
  </si>
  <si>
    <t>304,25*0,2*1,82</t>
  </si>
  <si>
    <t>-1504428775</t>
  </si>
  <si>
    <t>R564211111</t>
  </si>
  <si>
    <t>Mlatový pískový povrch z písku 0-4 tl 50 mm se zhutněním</t>
  </si>
  <si>
    <t>1967857806</t>
  </si>
  <si>
    <t>40,0</t>
  </si>
  <si>
    <t>1783524649</t>
  </si>
  <si>
    <t>99,0+87,0+50,0+40,0</t>
  </si>
  <si>
    <t>564871116</t>
  </si>
  <si>
    <t>Podklad ze štěrkodrtě ŠD tl. 300 mm</t>
  </si>
  <si>
    <t>631808282</t>
  </si>
  <si>
    <t>95,0</t>
  </si>
  <si>
    <t>565145121</t>
  </si>
  <si>
    <t>Asfaltový beton vrstva podkladní ACP 16 (obalované kamenivo OKS) tl 60 mm š přes 3 m</t>
  </si>
  <si>
    <t>1893487362</t>
  </si>
  <si>
    <t>573111112</t>
  </si>
  <si>
    <t>Postřik živičný infiltrační s posypem z asfaltu množství 0,7 kg/m2</t>
  </si>
  <si>
    <t>-626890019</t>
  </si>
  <si>
    <t>573231106</t>
  </si>
  <si>
    <t>Postřik živičný spojovací ze silniční emulze v množství 0,30 kg/m2</t>
  </si>
  <si>
    <t>-989226069</t>
  </si>
  <si>
    <t>577134141</t>
  </si>
  <si>
    <t>Asfaltový beton vrstva obrusná ACO 11 (ABS) tř. I tl 40 mm š přes 3 m z modifikovaného asfaltu</t>
  </si>
  <si>
    <t>-1749633479</t>
  </si>
  <si>
    <t>-1360841493</t>
  </si>
  <si>
    <t>99,0+87,0+50,0</t>
  </si>
  <si>
    <t>-1172162012</t>
  </si>
  <si>
    <t>236,0*1,1</t>
  </si>
  <si>
    <t>592450290</t>
  </si>
  <si>
    <t>dlažba zámková tl. 6 cm, přírodní, reliéfní</t>
  </si>
  <si>
    <t>1664038289</t>
  </si>
  <si>
    <t>(3,0*0,4+3,2*0,4)*1,1</t>
  </si>
  <si>
    <t>916131112</t>
  </si>
  <si>
    <t>Osazení silničního obrubníku betonového ležatého bez boční opěry do lože z betonu prostého</t>
  </si>
  <si>
    <t>1655714810</t>
  </si>
  <si>
    <t>3,0+2,0+3,2+6,75+16,25</t>
  </si>
  <si>
    <t>672299291</t>
  </si>
  <si>
    <t>27,25+2,0+15,0+10,0+12,5+12,5+10,0+12,5+7,5</t>
  </si>
  <si>
    <t>-1191511946</t>
  </si>
  <si>
    <t>109,25*1,1</t>
  </si>
  <si>
    <t>31,2*1,1</t>
  </si>
  <si>
    <t>-164438344</t>
  </si>
  <si>
    <t>(109,25+31,2)*0,2*0,2</t>
  </si>
  <si>
    <t>-2060673909</t>
  </si>
  <si>
    <t>35,0+7,5</t>
  </si>
  <si>
    <t>935113211</t>
  </si>
  <si>
    <t>Osazení odvodňovacího betonového žlabu s krycím roštem šířky do 200 mm</t>
  </si>
  <si>
    <t>1974763270</t>
  </si>
  <si>
    <t>592270000</t>
  </si>
  <si>
    <t xml:space="preserve">žlab odvodňovací,polymerbeton </t>
  </si>
  <si>
    <t>-1386860787</t>
  </si>
  <si>
    <t>592270200</t>
  </si>
  <si>
    <t xml:space="preserve">rošt můstkový - pozink.ocel </t>
  </si>
  <si>
    <t>-282213310</t>
  </si>
  <si>
    <t>592270270</t>
  </si>
  <si>
    <t>čelo plné na začátek a konec žlabu, pro všechny stavební výšky</t>
  </si>
  <si>
    <t>175062772</t>
  </si>
  <si>
    <t>592270280</t>
  </si>
  <si>
    <t>čelo žlabu výtokové</t>
  </si>
  <si>
    <t>-109378819</t>
  </si>
  <si>
    <t>966006132</t>
  </si>
  <si>
    <t>Odstranění značek dopravních nebo orientačních se sloupky s betonovými patkami</t>
  </si>
  <si>
    <t>-1727296205</t>
  </si>
  <si>
    <t>1089132986</t>
  </si>
  <si>
    <t>168,803*10 'Přepočtené koeficientem množství</t>
  </si>
  <si>
    <t>77267514</t>
  </si>
  <si>
    <t>-883266440</t>
  </si>
  <si>
    <t>1316229340</t>
  </si>
  <si>
    <t>998223011</t>
  </si>
  <si>
    <t>Přesun hmot pro pozemní komunikace s krytem dlážděným</t>
  </si>
  <si>
    <t>-285433476</t>
  </si>
  <si>
    <t>D.2.2 - Komunikace</t>
  </si>
  <si>
    <t>1443129990</t>
  </si>
  <si>
    <t>plochy uvnitř areálu</t>
  </si>
  <si>
    <t>540*0,5</t>
  </si>
  <si>
    <t>-1250608588</t>
  </si>
  <si>
    <t>1819560124</t>
  </si>
  <si>
    <t>30,0*1,0*0,4</t>
  </si>
  <si>
    <t>1923920387</t>
  </si>
  <si>
    <t>-978907583</t>
  </si>
  <si>
    <t>270,0+12,0</t>
  </si>
  <si>
    <t>267515815</t>
  </si>
  <si>
    <t>171101101</t>
  </si>
  <si>
    <t xml:space="preserve">Uložení sypaniny z hornin soudržných do násypů zhutněných </t>
  </si>
  <si>
    <t>-2037533234</t>
  </si>
  <si>
    <t>plochy uvnitř areálu 10%</t>
  </si>
  <si>
    <t>540,0*0,1*0,25</t>
  </si>
  <si>
    <t>309112866</t>
  </si>
  <si>
    <t>1759669715</t>
  </si>
  <si>
    <t>13,5*1,82</t>
  </si>
  <si>
    <t>-874127108</t>
  </si>
  <si>
    <t>282,0*1,82</t>
  </si>
  <si>
    <t>-208178836</t>
  </si>
  <si>
    <t>30,0*0,4*0,4</t>
  </si>
  <si>
    <t>583336740</t>
  </si>
  <si>
    <t xml:space="preserve">kamenivo těžené hrubé </t>
  </si>
  <si>
    <t>-1783528909</t>
  </si>
  <si>
    <t>4,8*1,82</t>
  </si>
  <si>
    <t>339905314</t>
  </si>
  <si>
    <t>540,0</t>
  </si>
  <si>
    <t>182101101</t>
  </si>
  <si>
    <t>Svahování v zářezech v hornině tř. 1 až 4</t>
  </si>
  <si>
    <t>-897674416</t>
  </si>
  <si>
    <t>113,0</t>
  </si>
  <si>
    <t>-925594062</t>
  </si>
  <si>
    <t>140,0+113,0+63,0+20,0</t>
  </si>
  <si>
    <t>773552555</t>
  </si>
  <si>
    <t>336*0,04</t>
  </si>
  <si>
    <t>1451189762</t>
  </si>
  <si>
    <t>-748823471</t>
  </si>
  <si>
    <t>336,0*0,2*1,82</t>
  </si>
  <si>
    <t>-1438951753</t>
  </si>
  <si>
    <t>274321511</t>
  </si>
  <si>
    <t>Základové pasy ze ŽB bez zvýšených nároků na prostředí tř. C 25/30</t>
  </si>
  <si>
    <t>-1429130213</t>
  </si>
  <si>
    <t>821129915</t>
  </si>
  <si>
    <t>2*30,0*0,5</t>
  </si>
  <si>
    <t>1865978755</t>
  </si>
  <si>
    <t>278727518</t>
  </si>
  <si>
    <t>14,4*0,06</t>
  </si>
  <si>
    <t>564871111</t>
  </si>
  <si>
    <t>Podklad ze štěrkodrtě ŠD tl 250 mm</t>
  </si>
  <si>
    <t>1749838667</t>
  </si>
  <si>
    <t>564962113</t>
  </si>
  <si>
    <t>Podklad z mechanicky zpevněného kameniva MZK tl 220 mm</t>
  </si>
  <si>
    <t>-310078303</t>
  </si>
  <si>
    <t>596212313</t>
  </si>
  <si>
    <t>Kladení zámkové dlažby pozemních komunikací tl 100 mm skupiny A pl přes 300 m2</t>
  </si>
  <si>
    <t>1912316729</t>
  </si>
  <si>
    <t>592452200</t>
  </si>
  <si>
    <t xml:space="preserve">dlažba zámková tl. 10 cm přírodní </t>
  </si>
  <si>
    <t>1374453890</t>
  </si>
  <si>
    <t>540*1,1</t>
  </si>
  <si>
    <t>-1746292078</t>
  </si>
  <si>
    <t>34,0+36,25+3,0+17,0+55,0+4,7+10,0+8,5+13,0+0,5+7,4+2*2,55+10,65+6,0+2*5,1+2*8,3</t>
  </si>
  <si>
    <t>-430983673</t>
  </si>
  <si>
    <t>237,9*1,1</t>
  </si>
  <si>
    <t>2006308311</t>
  </si>
  <si>
    <t>237,9*0,2*0,2</t>
  </si>
  <si>
    <t>1814605464</t>
  </si>
  <si>
    <t>D + M výplně oplocení, vč. sloupků, vrat a výplně, ozn. Z.8</t>
  </si>
  <si>
    <t>1731601383</t>
  </si>
  <si>
    <t>D + M betonového prefabrikátu 2 000/600/600, vč. sloupků a výplně, ozn. Z.16</t>
  </si>
  <si>
    <t>1381621741</t>
  </si>
  <si>
    <t>SO D01 - Bourací práce</t>
  </si>
  <si>
    <t xml:space="preserve">    6 - Úpravy povrchů, podlahy a osazování výplní</t>
  </si>
  <si>
    <t xml:space="preserve">    9 - Ostatní konstrukce a práce, bourání</t>
  </si>
  <si>
    <t xml:space="preserve">    96 - Bourání konstrukcí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</si>
  <si>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</si>
  <si>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</si>
  <si>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</si>
  <si>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731 - Ústřední vytápění - kotelny</t>
  </si>
  <si>
    <t xml:space="preserve">    733 - Ústřední vytápění - rozvodné potrubí</t>
  </si>
  <si>
    <t xml:space="preserve">    735 - Ústřední vytápění - otopná tělesa</t>
  </si>
  <si>
    <t xml:space="preserve">    21-M - Elektromontáže</t>
  </si>
  <si>
    <t>114203101</t>
  </si>
  <si>
    <t>Rozebrání betonových dlaždic na sucho</t>
  </si>
  <si>
    <t>252029660</t>
  </si>
  <si>
    <t>"okolo objektu"0,05*73,44</t>
  </si>
  <si>
    <t>115201511</t>
  </si>
  <si>
    <t>Demontáž odpadního potrubí, dešťová kanalizace</t>
  </si>
  <si>
    <t>1280371440</t>
  </si>
  <si>
    <t>122201101</t>
  </si>
  <si>
    <t>Odkopávky a prokopávky nezapažené v hornině tř. 3 objem do 100 m3</t>
  </si>
  <si>
    <t>-1629672736</t>
  </si>
  <si>
    <t>"násyp pod deskou"0,4*421,41</t>
  </si>
  <si>
    <t>"rampy"3*0,4*(2,0*3,0)</t>
  </si>
  <si>
    <t>-1605612290</t>
  </si>
  <si>
    <t>1783927395</t>
  </si>
  <si>
    <t>"dešťová kanalizace"0,6*1,2*43,5</t>
  </si>
  <si>
    <t>611092021</t>
  </si>
  <si>
    <t>130304305</t>
  </si>
  <si>
    <t>859724111</t>
  </si>
  <si>
    <t>-1490351241</t>
  </si>
  <si>
    <t>175,764*1,8</t>
  </si>
  <si>
    <t>419455462</t>
  </si>
  <si>
    <t>Úpravy povrchů, podlahy a osazování výplní</t>
  </si>
  <si>
    <t>R633991111</t>
  </si>
  <si>
    <t>Nástřik azbestových desek zvlhčujícím prostředkem</t>
  </si>
  <si>
    <t>1415170721</t>
  </si>
  <si>
    <t>"azbestové desky"2*(341,17+1653,93+139,65)</t>
  </si>
  <si>
    <t>"podkladové konstrukce"1000</t>
  </si>
  <si>
    <t>Ostatní konstrukce a práce, bourání</t>
  </si>
  <si>
    <t>900 01</t>
  </si>
  <si>
    <t>Odsávací jednotky s HEPA filtry H13 vč. osazení, demontáže a nájemného</t>
  </si>
  <si>
    <t>-370547050</t>
  </si>
  <si>
    <t>900 02</t>
  </si>
  <si>
    <t>D + M dekontaminační personální propustě</t>
  </si>
  <si>
    <t>847784373</t>
  </si>
  <si>
    <t>900 03</t>
  </si>
  <si>
    <t>Ochranné pomůcky a kombinézy na jedno použití</t>
  </si>
  <si>
    <t>516655900</t>
  </si>
  <si>
    <t>900 04</t>
  </si>
  <si>
    <t>Dodávka velkoobjemových pytlů na odpad</t>
  </si>
  <si>
    <t>1396907281</t>
  </si>
  <si>
    <t>940 01</t>
  </si>
  <si>
    <t>Dodávka zakrývacích plachet a fólií</t>
  </si>
  <si>
    <t>-1594620833</t>
  </si>
  <si>
    <t>940 02</t>
  </si>
  <si>
    <t>Spojovací prostředky pro hermetické uzavření prostoru (pásky,lepenky,PUR pěny ...)</t>
  </si>
  <si>
    <t>-19101907</t>
  </si>
  <si>
    <t>941111131</t>
  </si>
  <si>
    <t>Montáž lešení řadového trubkového lehkého s podlahami zatížení do 200 kg/m2 š do 1,5 m v do 10 m</t>
  </si>
  <si>
    <t>1996578744</t>
  </si>
  <si>
    <t>"venek"</t>
  </si>
  <si>
    <t>2*35,0*6,0+2*13,0*2,0</t>
  </si>
  <si>
    <t>2*21,0*6,0+2*15,0*2,0</t>
  </si>
  <si>
    <t>"1.05"5,5*(2*9,4+2*11,3)</t>
  </si>
  <si>
    <t>941111831</t>
  </si>
  <si>
    <t>Demontáž lešení řadového trubkového lehkého s podlahami zatížení do 200 kg/m2 š do 1,5 m v do 10 m</t>
  </si>
  <si>
    <t>-714259307</t>
  </si>
  <si>
    <t>943111111</t>
  </si>
  <si>
    <t>Montáž lešení prostorového trubkového lehkého bez podlah zatížení do 200 kg/m2 v do 10 m</t>
  </si>
  <si>
    <t>-1774206791</t>
  </si>
  <si>
    <t>"přes střechu"35,0*20,5*2,0</t>
  </si>
  <si>
    <t>943111811</t>
  </si>
  <si>
    <t>Demontáž lešení prostorového trubkového lehkého bez podlah zatížení do 200 kg/m2 v do 10 m</t>
  </si>
  <si>
    <t>1406903644</t>
  </si>
  <si>
    <t>944611111</t>
  </si>
  <si>
    <t>Montáž ochranné plachty vč. přelepení spojů</t>
  </si>
  <si>
    <t>1287513094</t>
  </si>
  <si>
    <t>35,0*20,5</t>
  </si>
  <si>
    <t>1011,7</t>
  </si>
  <si>
    <t>944611811</t>
  </si>
  <si>
    <t>Demontáž ochranné plachty do suti</t>
  </si>
  <si>
    <t>-43209153</t>
  </si>
  <si>
    <t>Vyčištění pozemku po provedení demolicí</t>
  </si>
  <si>
    <t>1416072312</t>
  </si>
  <si>
    <t>"objekt"35,0*25,0</t>
  </si>
  <si>
    <t>"oplocení"2,0*49,0</t>
  </si>
  <si>
    <t>952902611</t>
  </si>
  <si>
    <t>Čištění budov vysátí prachu z ostatních ploch</t>
  </si>
  <si>
    <t>-1012664966</t>
  </si>
  <si>
    <t>"4x zastavěná plocha"4*(12,04*31,66+8,456*9,768)</t>
  </si>
  <si>
    <t>Bourání konstrukcí</t>
  </si>
  <si>
    <t>961044111</t>
  </si>
  <si>
    <t>Bourání základů z betonu prostého</t>
  </si>
  <si>
    <t>1663204259</t>
  </si>
  <si>
    <t>"základové pasy po obvodě"0,6*1,2*(2*31,66+2*20,496)</t>
  </si>
  <si>
    <t>"vnitřní pasy"0,6*1,2*(2*30,5+4*11,5)</t>
  </si>
  <si>
    <t>"deska"0,1*463,785</t>
  </si>
  <si>
    <t>"vstupy"3*0,6*1,2*(3,5+2*2,5)+3*0,1*(2,5*3,5)</t>
  </si>
  <si>
    <t>"komín"1,39*1,2</t>
  </si>
  <si>
    <t>962042321</t>
  </si>
  <si>
    <t>Bourání zídek z betonu prostého přes 1 m3</t>
  </si>
  <si>
    <t>-1095784684</t>
  </si>
  <si>
    <t>"oplocení"1,2*0,2*49,0</t>
  </si>
  <si>
    <t>965042141</t>
  </si>
  <si>
    <t>Bourání mazanin betonových tl do 100 mm pl přes 4 m2 vč. dlažby</t>
  </si>
  <si>
    <t>969465828</t>
  </si>
  <si>
    <t>0,1*(421,41-221,12)</t>
  </si>
  <si>
    <t>965049111</t>
  </si>
  <si>
    <t>Příplatek k bourání betonových mazanin za bourání mazanin se svařovanou sítí tl do 100 mm</t>
  </si>
  <si>
    <t>1706393873</t>
  </si>
  <si>
    <t>"vstupy"3*0,1*(2,5*3,5)</t>
  </si>
  <si>
    <t>966071111</t>
  </si>
  <si>
    <t>Demontáž ocelových kcí hmotnosti do 5 t z profilů hmotnosti do 13 kg/m</t>
  </si>
  <si>
    <t>-2057962837</t>
  </si>
  <si>
    <t>"ocelový přístřešek vstupů"</t>
  </si>
  <si>
    <t>2*0,01*(2*3,5+4,0)</t>
  </si>
  <si>
    <t>966071721</t>
  </si>
  <si>
    <t>Bourání sloupků a vzpěr plotových ocelových do 2,5 m odřezáním</t>
  </si>
  <si>
    <t>-779704542</t>
  </si>
  <si>
    <t>966072810</t>
  </si>
  <si>
    <t>Rozebrání rámového oplocení na ocelové sloupky výšky do 1m</t>
  </si>
  <si>
    <t>1653329548</t>
  </si>
  <si>
    <t>968062244</t>
  </si>
  <si>
    <t>Vybourání dřevěných rámů oken jednoduchých včetně křídel pl do 1 m2</t>
  </si>
  <si>
    <t>-366446489</t>
  </si>
  <si>
    <t>"východ"6*0,8*0,8</t>
  </si>
  <si>
    <t>"západ"4*0,8*0,8</t>
  </si>
  <si>
    <t>"sever"12*0,8*0,8</t>
  </si>
  <si>
    <t>"jih"10*0,8*0,8</t>
  </si>
  <si>
    <t>968062245</t>
  </si>
  <si>
    <t>Vybourání dřevěných rámů oken jednoduchých včetně křídel pl do 2 m2</t>
  </si>
  <si>
    <t>586890474</t>
  </si>
  <si>
    <t>"východ"2*0,8*1,8</t>
  </si>
  <si>
    <t>"západ"4*0,8*1,8</t>
  </si>
  <si>
    <t>"sever"0</t>
  </si>
  <si>
    <t>"jih"2*0,8*1,8</t>
  </si>
  <si>
    <t>968062246</t>
  </si>
  <si>
    <t>Vybourání dřevěných rámů oken jednoduchých včetně křídel pl do 4 m2</t>
  </si>
  <si>
    <t>147048980</t>
  </si>
  <si>
    <t>"východ"2,1*1,8</t>
  </si>
  <si>
    <t>"západ"6*2,1*1,8</t>
  </si>
  <si>
    <t>"sever"2,1*1,8</t>
  </si>
  <si>
    <t>"jih"2*2,1*1,8</t>
  </si>
  <si>
    <t>968062455</t>
  </si>
  <si>
    <t>Vybourání dřevěných dveřních zárubní pl do 2 m2</t>
  </si>
  <si>
    <t>-609869157</t>
  </si>
  <si>
    <t>"fasáda"1,0*2,0</t>
  </si>
  <si>
    <t>"uvnitř"17*1,6</t>
  </si>
  <si>
    <t>968062456</t>
  </si>
  <si>
    <t>Vybourání dřevěných dveřních zárubní pl přes 2 m2</t>
  </si>
  <si>
    <t>710768541</t>
  </si>
  <si>
    <t>"fasáda"2*1,8*2,5</t>
  </si>
  <si>
    <t>"uvnitř"5*1,8*2,0</t>
  </si>
  <si>
    <t>978059541</t>
  </si>
  <si>
    <t>Odsekání a odebrání obkladů stěn z vnitřních obkládaček plochy přes 1 m2</t>
  </si>
  <si>
    <t>-1662458227</t>
  </si>
  <si>
    <t>"kotelna"10,0</t>
  </si>
  <si>
    <t>"kuchyňka"5,0</t>
  </si>
  <si>
    <t>"občerstvení"10,0</t>
  </si>
  <si>
    <t>"výdej"10,0</t>
  </si>
  <si>
    <t>"WC ženy"20,0</t>
  </si>
  <si>
    <t>"umývárna muži"20,0</t>
  </si>
  <si>
    <t>"WC muži"15,0</t>
  </si>
  <si>
    <t>960 01</t>
  </si>
  <si>
    <t>Demontáž ostatních prvků,jinde neuvedených</t>
  </si>
  <si>
    <t>-1829163297</t>
  </si>
  <si>
    <t>960 02</t>
  </si>
  <si>
    <t>Demontáž komínu</t>
  </si>
  <si>
    <t>-908767720</t>
  </si>
  <si>
    <t>-319055712</t>
  </si>
  <si>
    <t>675,214*5 'Přepočtené koeficientem množství</t>
  </si>
  <si>
    <t>997013111</t>
  </si>
  <si>
    <t xml:space="preserve">Vnitrostaveništní doprava suti a vybouraných hmot pro budovy v do 6 m </t>
  </si>
  <si>
    <t>-567109582</t>
  </si>
  <si>
    <t>1626461337</t>
  </si>
  <si>
    <t>-2102885772</t>
  </si>
  <si>
    <t>439,018+44,064+2,156+9,18+3,336+25,872</t>
  </si>
  <si>
    <t>997013811</t>
  </si>
  <si>
    <t>Poplatek za uložení stavebního dřevěného odpadu na skládce (skládkovné)</t>
  </si>
  <si>
    <t>709986328</t>
  </si>
  <si>
    <t>16,426+18,714+7,86+4,158+1,728+3,035+13,284+1,584+0,881+0,843</t>
  </si>
  <si>
    <t>997013821</t>
  </si>
  <si>
    <t>Poplatek za uložení stavebního odpadu s azbestem na skládce (skládkovné)</t>
  </si>
  <si>
    <t>-814584392</t>
  </si>
  <si>
    <t>8,082+39,182+4,963</t>
  </si>
  <si>
    <t>997013831</t>
  </si>
  <si>
    <t>Poplatek za uložení stavebního směsného odpadu na skládce (skládkovné)</t>
  </si>
  <si>
    <t>-418488857</t>
  </si>
  <si>
    <t>0,663+1,729+1,855+0,84+0,357+1,021+7,336+2,57+1,809+6,12+0,737+1,045+0,157+0,768+0,4+0,476</t>
  </si>
  <si>
    <t>0,22+0,262+0,48+0,089+0,224+0,138+0,006+0,5+0,31+0,123+0,463+0,15</t>
  </si>
  <si>
    <t>711131811</t>
  </si>
  <si>
    <t>Odstranění izolace proti zemní vlhkosti vodorovné</t>
  </si>
  <si>
    <t>2105275640</t>
  </si>
  <si>
    <t>12,04*31,66+8,456*9,768</t>
  </si>
  <si>
    <t>765191901</t>
  </si>
  <si>
    <t>Demontáž pojistné hydroizolační fólie v konstrukci</t>
  </si>
  <si>
    <t>-414594155</t>
  </si>
  <si>
    <t>"zastavěná plocha/střecha"463,785</t>
  </si>
  <si>
    <t>"dřevěná konstrukce stěn"746,65</t>
  </si>
  <si>
    <t>712300833</t>
  </si>
  <si>
    <t>Odstranění povlakové krytiny střech do 10° třívrstvé</t>
  </si>
  <si>
    <t>1077993222</t>
  </si>
  <si>
    <t>713110813</t>
  </si>
  <si>
    <t>Odstranění tepelné izolace stropů volně kladené z vláknitých materiálů tl přes 100 mm</t>
  </si>
  <si>
    <t>1062555050</t>
  </si>
  <si>
    <t>421,41</t>
  </si>
  <si>
    <t>713130811</t>
  </si>
  <si>
    <t>Odstranění tepelné izolace stěn volně kladené z vláknitých materiálů tl do 100 mm</t>
  </si>
  <si>
    <t>-198322894</t>
  </si>
  <si>
    <t>"fasádní panely objektu"</t>
  </si>
  <si>
    <t>"východ"(14,6*3,5+9,8*6,0+7,4*3,5)-(2*0,8*1,8+6*0,8*0,8+2,1*1,8+1,0*2,0)</t>
  </si>
  <si>
    <t>"západ"(31,7*3,5+9,8*3,0)-(4*0,8*1,8+4*0,8*0,8+6*2,1*1,8)</t>
  </si>
  <si>
    <t>"sever"(20,5*3,5+14,5*2,5)-(12*0,8*0,8+2*1,6*2,5+2,1*1,8)</t>
  </si>
  <si>
    <t>"jih"(20,5*3,5+14,5*2,5)-(10*0,8*0,8+2*2,1*1,8+2*0,8*1,8)</t>
  </si>
  <si>
    <t>"vnitřní stěny"</t>
  </si>
  <si>
    <t>3,0*(5,0+3,3+2,3+2*6,0+5*3,2+2*2,4+2,3+2*5,8)</t>
  </si>
  <si>
    <t>-(5*1,8*2,0+17*1,6)</t>
  </si>
  <si>
    <t>3,0*(1,2+3,8+3,5+1,5+2,5+24,2+1,2+31,3)</t>
  </si>
  <si>
    <t>721</t>
  </si>
  <si>
    <t>Zdravotechnika - vnitřní kanalizace</t>
  </si>
  <si>
    <t>721 01</t>
  </si>
  <si>
    <t>Demontáž vnitřních rozvodů kanalizace</t>
  </si>
  <si>
    <t>-1740018414</t>
  </si>
  <si>
    <t>722</t>
  </si>
  <si>
    <t>Zdravotechnika - vnitřní vodovod</t>
  </si>
  <si>
    <t>722 01</t>
  </si>
  <si>
    <t>Demontáž vnitřních rozvodů vodovodu</t>
  </si>
  <si>
    <t>-76360891</t>
  </si>
  <si>
    <t>725</t>
  </si>
  <si>
    <t>Zdravotechnika - zařizovací předměty</t>
  </si>
  <si>
    <t>725 01</t>
  </si>
  <si>
    <t>Demontáž zařizovacích předmětů</t>
  </si>
  <si>
    <t>273574530</t>
  </si>
  <si>
    <t>731</t>
  </si>
  <si>
    <t>Ústřední vytápění - kotelny</t>
  </si>
  <si>
    <t>731 01</t>
  </si>
  <si>
    <t>Demontáž kotlů</t>
  </si>
  <si>
    <t>2123874049</t>
  </si>
  <si>
    <t>733</t>
  </si>
  <si>
    <t>Ústřední vytápění - rozvodné potrubí</t>
  </si>
  <si>
    <t>733 01</t>
  </si>
  <si>
    <t xml:space="preserve">Demontáž rozvodů </t>
  </si>
  <si>
    <t>-433027720</t>
  </si>
  <si>
    <t>735</t>
  </si>
  <si>
    <t>Ústřední vytápění - otopná tělesa</t>
  </si>
  <si>
    <t>735 01</t>
  </si>
  <si>
    <t>Demontáž otopných těles</t>
  </si>
  <si>
    <t>1108174068</t>
  </si>
  <si>
    <t>762111811</t>
  </si>
  <si>
    <t>Demontáž stěn a příček z hraněného řeziva</t>
  </si>
  <si>
    <t>-277208147</t>
  </si>
  <si>
    <t>762131811</t>
  </si>
  <si>
    <t>Demontáž bednění svislých stěn z hrubých prken</t>
  </si>
  <si>
    <t>1227127693</t>
  </si>
  <si>
    <t>"vnitřní stěny pod ezalitem"</t>
  </si>
  <si>
    <t>13,5+136,12+43,32+25,4+225,38+41,6+20,4+21,0+37,28+58,88+80,48+54,56+69,76+31,4+27,02+24,92+47,26+51,94</t>
  </si>
  <si>
    <t>"vnější stěny pod AZC"</t>
  </si>
  <si>
    <t>36,32+45,0+16,25+47,6+41,73+44,46</t>
  </si>
  <si>
    <t>"vnější stěny pod dřevěnou plochu "</t>
  </si>
  <si>
    <t>15,0+14,2+33,02+32,92</t>
  </si>
  <si>
    <t>762341811</t>
  </si>
  <si>
    <t>Demontáž bednění střech z prken</t>
  </si>
  <si>
    <t>179565196</t>
  </si>
  <si>
    <t>2*5,5*15,0</t>
  </si>
  <si>
    <t>2*6,5*33,0-7,0*10,0</t>
  </si>
  <si>
    <t>762420812</t>
  </si>
  <si>
    <t>Demontáž obložení stropů z desek tl do 16 mm na sraz šroubovaných</t>
  </si>
  <si>
    <t>-845705946</t>
  </si>
  <si>
    <t>421,41-80,24</t>
  </si>
  <si>
    <t>762430812</t>
  </si>
  <si>
    <t>Demontáž obložení stěn z desek tl do 16 mm na sraz šroubovaných</t>
  </si>
  <si>
    <t>1642585053</t>
  </si>
  <si>
    <t>"obvodový plášť - AZC tl. 8 mm"</t>
  </si>
  <si>
    <t>"východ"</t>
  </si>
  <si>
    <t>2*1,7*3,0+2*1,2*0,8+8*0,8*0,5+2,5*3,0+3*2,5*1,8</t>
  </si>
  <si>
    <t>6*2,5*3,0</t>
  </si>
  <si>
    <t>2,5*0,5+2,5*0,8+2*2,5*3,0-1,0*2,0</t>
  </si>
  <si>
    <t>"západ"</t>
  </si>
  <si>
    <t>3*1,7*3,0+5*0,8*0,5+3*0,8*0,8+6*2,1*0,5+6*2,1*0,8+2,5*3,0+2,5*1,8</t>
  </si>
  <si>
    <t>"sever"</t>
  </si>
  <si>
    <t>3*2,5*1,2+2,5*3,0+2,1*0,5+2,1*0,8+2*1,25*3,0+2*2,5*3,0</t>
  </si>
  <si>
    <t>"jih"</t>
  </si>
  <si>
    <t>2*1,25*3,0+3*2,5*3,0+2*2,1*0,5+2*2,1*0,8+3*2,5*1,2</t>
  </si>
  <si>
    <t>"vnitřní stěny - ezalit tl. 10 mm"</t>
  </si>
  <si>
    <t>"1.01"3,0*(2*1,2+2*2,4)-1,8*2,5-1,8*2,0</t>
  </si>
  <si>
    <t>"1.02"3,0*(1,1+2,5+2,5+2,5+2,1+3,3+4,5+6,0+9,6+2,5+15,5+4,8)-(8*1,6+2,1*1,8+5*1,8*2,0)</t>
  </si>
  <si>
    <t>"1.03"3,0*(2*2,5+2*5,8)-(2*0,8*0,8+1,0*2,0+2*1,6)</t>
  </si>
  <si>
    <t>"1.04"3,0*(2*2,3+2*2,2)-1,6</t>
  </si>
  <si>
    <t>"1.05"5,6*(2*14,2+2*9,4)-(3*1,8*2,0+3*2,1*1,8+1,6*2,5+20*0,8*0,8)</t>
  </si>
  <si>
    <t>"1.06"3,0*(2*2,4+2*7,0)-(1,8*2,0+7*1,6)</t>
  </si>
  <si>
    <t>"1.07"3,0*(2*1,3+2*2,4)-1,8</t>
  </si>
  <si>
    <t>"1.08"3,0*(2*2,3+2*2,0)-3*1,6</t>
  </si>
  <si>
    <t>"1.09"3,0*(2*3,3+2*3,5)-(1,6+3*0,8*0,8)</t>
  </si>
  <si>
    <t>"1.10"3,0*(2*3,4+2*5,7+2*1,2+0,2)-(1,6+3*0,8*0,8)</t>
  </si>
  <si>
    <t>"1.11"3,0*(2*8,6+2*5,8)-(3*0,8*1,8+1,6)</t>
  </si>
  <si>
    <t>"1.12"3,0*(2*7,2+2*2,4)-(1,6+0,8*1,8)</t>
  </si>
  <si>
    <t>"1.13"3,0*(2*9,6+2*3,2)-(1,6+2*0,8*1,8+4*0,8*0,8)</t>
  </si>
  <si>
    <t>"1.14"3,0*(2*2,3+2*3,2)-1,6</t>
  </si>
  <si>
    <t>"1.15"3,0*(2*2,2+2*3,2)-(1,6+2,1*1,8)</t>
  </si>
  <si>
    <t>"1.16"3,0*(2*2,3+2*3,2)-(1,6+2,1*1,8+1,8*1,5)</t>
  </si>
  <si>
    <t>"1.17"3,0*(2*7,1+2*3,2)-(2*1,6+3*2,1*1,8)</t>
  </si>
  <si>
    <t>"1.18"3,0*(2*7,1+2*3,2)-(2*1,6+2,1*1,8+2*0,8*1,8)</t>
  </si>
  <si>
    <t>"cembalit tl. 6 mm"</t>
  </si>
  <si>
    <t>123,3+109,35+88,54+91,16</t>
  </si>
  <si>
    <t>762430817</t>
  </si>
  <si>
    <t>Demontáž obložení stěn z desek tl přes 16 mm na sraz šroubovaných</t>
  </si>
  <si>
    <t>-2086152777</t>
  </si>
  <si>
    <t>"omyvatelné desky"</t>
  </si>
  <si>
    <t>"1.02"1,5*(1,1+2,5+2,5+2,5+2,1+3,3+4,5+6,0+9,6+2,5+15,5+4,8)-(8*0,8*1,5+5*1,8*1,5)</t>
  </si>
  <si>
    <t>"1.06"1,5*(2*2,4+2*7,0)-(1,8*1,5+7*0,8*1,5)</t>
  </si>
  <si>
    <t>"1.05"1,5*(2*14,2+2*9,4)-(3*1,8*1,5+1,6*1,5)</t>
  </si>
  <si>
    <t>767582800</t>
  </si>
  <si>
    <t>Demontáž dřevěného roštu podhledu</t>
  </si>
  <si>
    <t>-1519383823</t>
  </si>
  <si>
    <t>763712211</t>
  </si>
  <si>
    <t>Demontáž dřevostaveb sloupů plnostěnných, paždíků a zavětrovacích prvků průřezové plochy do 150 cm2</t>
  </si>
  <si>
    <t>860412706</t>
  </si>
  <si>
    <t>"sloupy nízkého objektu"3,5*(2*23+2*10)</t>
  </si>
  <si>
    <t>763712212</t>
  </si>
  <si>
    <t>Demontáž dřevostaveb sloupů plnostěnných, paždíků a zavětrovacích prvků průřezové plochy do 500 cm2</t>
  </si>
  <si>
    <t>-879144246</t>
  </si>
  <si>
    <t>8*6,0</t>
  </si>
  <si>
    <t>763732114</t>
  </si>
  <si>
    <t>Demontáž dřevostaveb střešní konstrukce v do 10 m z příhradových vazníků konstrukční délky do 12,5 m</t>
  </si>
  <si>
    <t>434301679</t>
  </si>
  <si>
    <t>23*13,0+10*7,0</t>
  </si>
  <si>
    <t>763732212</t>
  </si>
  <si>
    <t>Demontáž dřevostaveb střešní konstrukce v do 10 m z plnostěnných vazníků konstrukční délky do 18 m</t>
  </si>
  <si>
    <t>512586692</t>
  </si>
  <si>
    <t>4*11,0</t>
  </si>
  <si>
    <t>764002851</t>
  </si>
  <si>
    <t>Demontáž oplechování parapetů do suti</t>
  </si>
  <si>
    <t>-1727987394</t>
  </si>
  <si>
    <t>8*0,8+2,1</t>
  </si>
  <si>
    <t>8*0,8+6*2,1</t>
  </si>
  <si>
    <t>12*0,8+2,1</t>
  </si>
  <si>
    <t>12*0,8+2*2,1</t>
  </si>
  <si>
    <t>764004801</t>
  </si>
  <si>
    <t>Demontáž podokapního žlabu do suti</t>
  </si>
  <si>
    <t>1750446768</t>
  </si>
  <si>
    <t>2*15,0+33,0+15,2+8,0</t>
  </si>
  <si>
    <t>764004861</t>
  </si>
  <si>
    <t>Demontáž svodu do suti</t>
  </si>
  <si>
    <t>-136652198</t>
  </si>
  <si>
    <t>4*(0,5+1,0+3,5)</t>
  </si>
  <si>
    <t>2*(0,5+1,0+6,0)</t>
  </si>
  <si>
    <t>Demontáž lemování a lišt do suti</t>
  </si>
  <si>
    <t>-90008920</t>
  </si>
  <si>
    <t>"soklová"2*31,7+2*20,5</t>
  </si>
  <si>
    <t>"obvod střechy"8,0+15,2+2*13,2+33,0+4*5,5+2*15,0</t>
  </si>
  <si>
    <t>"střecha/stěna"2*6,5+10,0</t>
  </si>
  <si>
    <t>Demontáž hřebene do suti</t>
  </si>
  <si>
    <t>80325449</t>
  </si>
  <si>
    <t>33,0+15,0</t>
  </si>
  <si>
    <t>766411821</t>
  </si>
  <si>
    <t>Demontáž truhlářského obložení stěn z palubek</t>
  </si>
  <si>
    <t>-308690158</t>
  </si>
  <si>
    <t>"okolo otvorů"0,2*(8*0,8+2,1)+0,4*(6*2,3+12*1,3)</t>
  </si>
  <si>
    <t>"plocha"2,5*6,0</t>
  </si>
  <si>
    <t>"okolo otvorů"0,2*(8*0,8+6*2,1)+0,4*(18*2,3+4*1,3)</t>
  </si>
  <si>
    <t>"plocha"5,0*3,0-0,8</t>
  </si>
  <si>
    <t>"okolo otvorů"0,2*(2,1)+0,4*(2*2,3)</t>
  </si>
  <si>
    <t>"plocha"(14,0*1,3+7,0*0,75+1,25*3,0+3*2,5*3,0)-(12*0,8*0,8+2*1,8*2,5)</t>
  </si>
  <si>
    <t>"okolo otvorů"0,2*(2*2,1)+0,4*(4*2,3)</t>
  </si>
  <si>
    <t>"plocha"(14,0*1,3+7,0*0,75+1,25*3,0+2*2,5*3,0)-(10*0,8*0,8+2*0,8*1,8)</t>
  </si>
  <si>
    <t>"rohy objektu"</t>
  </si>
  <si>
    <t>4*0,5*3,0+2*0,5*5,6</t>
  </si>
  <si>
    <t>"přesah střechy"</t>
  </si>
  <si>
    <t>1,0*(2*14,3+2*13,0+15,1+8,0+33,0)</t>
  </si>
  <si>
    <t>4*0,75*0,75</t>
  </si>
  <si>
    <t>2*3,5*2,0</t>
  </si>
  <si>
    <t>766421821</t>
  </si>
  <si>
    <t>Demontáž truhlářského obložení podhledů z palubek</t>
  </si>
  <si>
    <t>1969231725</t>
  </si>
  <si>
    <t>60,78+2,76+16,7</t>
  </si>
  <si>
    <t>766691911</t>
  </si>
  <si>
    <t>Vyvěšení nebo zavěšení dřevěných křídel oken pl do 1,5 m2</t>
  </si>
  <si>
    <t>-2096265811</t>
  </si>
  <si>
    <t>6+4+12+10</t>
  </si>
  <si>
    <t>766691912</t>
  </si>
  <si>
    <t>Vyvěšení nebo zavěšení dřevěných křídel oken pl přes 1,5 m2</t>
  </si>
  <si>
    <t>271210061</t>
  </si>
  <si>
    <t>4+16+2+6</t>
  </si>
  <si>
    <t>766691914</t>
  </si>
  <si>
    <t>Vyvěšení nebo zavěšení dřevěných křídel dveří pl do 2 m2</t>
  </si>
  <si>
    <t>-278154354</t>
  </si>
  <si>
    <t>"fasáda"5</t>
  </si>
  <si>
    <t>"uvnitř"5*2+17</t>
  </si>
  <si>
    <t>767134801</t>
  </si>
  <si>
    <t xml:space="preserve">Demontáž oplechování stěn </t>
  </si>
  <si>
    <t>-1206807026</t>
  </si>
  <si>
    <t>"štít"9,8*2,5</t>
  </si>
  <si>
    <t>"štíty"13,2*0,75</t>
  </si>
  <si>
    <t>767392801</t>
  </si>
  <si>
    <t>Demontáž krytin střech z plechů nýtovaných</t>
  </si>
  <si>
    <t>-178269099</t>
  </si>
  <si>
    <t>"vstupy"2*2,5*3,5</t>
  </si>
  <si>
    <t>Demontáž mříží oken</t>
  </si>
  <si>
    <t>-583802805</t>
  </si>
  <si>
    <t>0,8*0,8</t>
  </si>
  <si>
    <t xml:space="preserve">Demontáž žebříku na střechu </t>
  </si>
  <si>
    <t>619952054</t>
  </si>
  <si>
    <t>776201812</t>
  </si>
  <si>
    <t>Demontáž lepených povlakových podlah s podložkou ručně</t>
  </si>
  <si>
    <t>297476959</t>
  </si>
  <si>
    <t>22,36+22,11+132,76+43,89</t>
  </si>
  <si>
    <t>21-M</t>
  </si>
  <si>
    <t>Elektromontáže</t>
  </si>
  <si>
    <t>210 01</t>
  </si>
  <si>
    <t>Demontáž osvětlení</t>
  </si>
  <si>
    <t>1642631558</t>
  </si>
  <si>
    <t>210 02</t>
  </si>
  <si>
    <t>Demontáž kabelových rozvodů a lišt</t>
  </si>
  <si>
    <t>479942718</t>
  </si>
  <si>
    <t>210 03</t>
  </si>
  <si>
    <t>Demontáž ostatních prvků</t>
  </si>
  <si>
    <t>-68348648</t>
  </si>
  <si>
    <t>210 04</t>
  </si>
  <si>
    <t>Demontáž hromosvodu</t>
  </si>
  <si>
    <t>386550660</t>
  </si>
  <si>
    <t>VON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</si>
  <si>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</si>
  <si>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</si>
  <si>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</si>
  <si>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</si>
  <si>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</si>
  <si>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</si>
  <si>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</si>
  <si>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</si>
  <si>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</si>
  <si>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</si>
  <si>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011114000</t>
  </si>
  <si>
    <t>Inženýrsko-geologický průzkum (viz D.1.1.1)</t>
  </si>
  <si>
    <t>Kč</t>
  </si>
  <si>
    <t>1024</t>
  </si>
  <si>
    <t>299692364</t>
  </si>
  <si>
    <t>011444000</t>
  </si>
  <si>
    <t>Měření (monitoring) znečištění ovzduší během bouracích prací</t>
  </si>
  <si>
    <t>1182353058</t>
  </si>
  <si>
    <t>011503R</t>
  </si>
  <si>
    <t>Předkládání vzorků ke schválení projektantovi a památkovému dozoru - materiály, barevnost atp.</t>
  </si>
  <si>
    <t>-540978448</t>
  </si>
  <si>
    <t>012103000</t>
  </si>
  <si>
    <t>Geodetické práce před výstavbou</t>
  </si>
  <si>
    <t>956857961</t>
  </si>
  <si>
    <t>012303000</t>
  </si>
  <si>
    <t>Geodetické práce po výstavbě (zaměření staveb, 20 ks geometrických plánů)</t>
  </si>
  <si>
    <t>626371967</t>
  </si>
  <si>
    <t>013254000</t>
  </si>
  <si>
    <t>Dokumentace skutečného provedení stavby</t>
  </si>
  <si>
    <t>1205750339</t>
  </si>
  <si>
    <t>VRN3</t>
  </si>
  <si>
    <t>Zařízení staveniště</t>
  </si>
  <si>
    <t>032103000</t>
  </si>
  <si>
    <t>Náklady na stavební buňky</t>
  </si>
  <si>
    <t>-1695714217</t>
  </si>
  <si>
    <t>032503000</t>
  </si>
  <si>
    <t>Skládky na staveništi</t>
  </si>
  <si>
    <t>932464207</t>
  </si>
  <si>
    <t>032603000R</t>
  </si>
  <si>
    <t>Ostatní náklady - náklady na zábor veřejných ploch</t>
  </si>
  <si>
    <t>-842608720</t>
  </si>
  <si>
    <t>032903000</t>
  </si>
  <si>
    <t>Náklady na provoz a údržbu vybavení staveniště</t>
  </si>
  <si>
    <t>-277057930</t>
  </si>
  <si>
    <t>034103000</t>
  </si>
  <si>
    <t>Energie pro zařízení staveniště</t>
  </si>
  <si>
    <t>-733919959</t>
  </si>
  <si>
    <t>034203000</t>
  </si>
  <si>
    <t>Oplocení staveniště</t>
  </si>
  <si>
    <t>-951049597</t>
  </si>
  <si>
    <t>034403000</t>
  </si>
  <si>
    <t>Dopravní značení na staveništi</t>
  </si>
  <si>
    <t>-546593625</t>
  </si>
  <si>
    <t>034503000</t>
  </si>
  <si>
    <t>Informační tabule na staveništi - billboard (rozměry dle požadavku IROP)</t>
  </si>
  <si>
    <t>-1502464570</t>
  </si>
  <si>
    <t>034503R</t>
  </si>
  <si>
    <t>Pamětní deska</t>
  </si>
  <si>
    <t>1472645463</t>
  </si>
  <si>
    <t>039103000</t>
  </si>
  <si>
    <t>Rozebrání, bourání a odvoz zařízení staveniště</t>
  </si>
  <si>
    <t>-62609719</t>
  </si>
  <si>
    <t>VRN4</t>
  </si>
  <si>
    <t>Inženýrská činnost</t>
  </si>
  <si>
    <t>042503000</t>
  </si>
  <si>
    <t>Plán BOZP na staveništi</t>
  </si>
  <si>
    <t>842033673</t>
  </si>
  <si>
    <t>043002000</t>
  </si>
  <si>
    <t>Laboratorní zkouška krychlové pevnosti betonu</t>
  </si>
  <si>
    <t>1243773717</t>
  </si>
  <si>
    <t>044002000</t>
  </si>
  <si>
    <t>Revize</t>
  </si>
  <si>
    <t>-1315383014</t>
  </si>
  <si>
    <t>VRN6</t>
  </si>
  <si>
    <t>Územní vlivy</t>
  </si>
  <si>
    <t>064002000</t>
  </si>
  <si>
    <t>Práce ve zdraví škodlivém prostředí během bouracích prací</t>
  </si>
  <si>
    <t>-221397511</t>
  </si>
  <si>
    <t>VRN7</t>
  </si>
  <si>
    <t>Provozní vlivy</t>
  </si>
  <si>
    <t>075002000</t>
  </si>
  <si>
    <t>Ochranná pásma</t>
  </si>
  <si>
    <t>845373455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</si>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</sst>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37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21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5" fillId="0" borderId="21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5" fillId="0" borderId="22" xfId="0" applyNumberFormat="1" applyFont="1" applyBorder="1" applyAlignment="1" applyProtection="1">
      <alignment vertical="center"/>
      <protection/>
    </xf>
    <xf numFmtId="4" fontId="25" fillId="0" borderId="23" xfId="0" applyNumberFormat="1" applyFont="1" applyBorder="1" applyAlignment="1" applyProtection="1">
      <alignment vertical="center"/>
      <protection/>
    </xf>
    <xf numFmtId="166" fontId="25" fillId="0" borderId="23" xfId="0" applyNumberFormat="1" applyFont="1" applyBorder="1" applyAlignment="1" applyProtection="1">
      <alignment vertical="center"/>
      <protection/>
    </xf>
    <xf numFmtId="4" fontId="25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7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166" fontId="28" fillId="0" borderId="14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1" fillId="0" borderId="27" xfId="0" applyFont="1" applyBorder="1" applyAlignment="1" applyProtection="1">
      <alignment horizontal="center" vertical="center"/>
      <protection/>
    </xf>
    <xf numFmtId="49" fontId="31" fillId="0" borderId="27" xfId="0" applyNumberFormat="1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center" vertical="center" wrapText="1"/>
      <protection/>
    </xf>
    <xf numFmtId="167" fontId="31" fillId="0" borderId="27" xfId="0" applyNumberFormat="1" applyFont="1" applyBorder="1" applyAlignment="1" applyProtection="1">
      <alignment vertical="center"/>
      <protection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2" fillId="2" borderId="0" xfId="20" applyFill="1" applyAlignment="1" applyProtection="1">
      <alignment/>
      <protection/>
    </xf>
    <xf numFmtId="0" fontId="33" fillId="0" borderId="0" xfId="20" applyFont="1" applyAlignment="1" applyProtection="1">
      <alignment horizontal="center" vertical="center"/>
      <protection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0" fontId="36" fillId="2" borderId="0" xfId="2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35" fillId="2" borderId="0" xfId="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horizontal="left" vertical="center"/>
      <protection/>
    </xf>
    <xf numFmtId="0" fontId="35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4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5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4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4" fillId="0" borderId="34" xfId="21" applyFont="1" applyBorder="1" applyAlignment="1" applyProtection="1">
      <alignment horizontal="left" vertical="center"/>
      <protection locked="0"/>
    </xf>
    <xf numFmtId="0" fontId="24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8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5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4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4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4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0" fillId="0" borderId="0" xfId="0"/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36" fillId="2" borderId="0" xfId="20" applyFont="1" applyFill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2" fillId="0" borderId="0" xfId="21" applyFont="1" applyBorder="1" applyAlignment="1" applyProtection="1">
      <alignment horizontal="center" vertical="center" wrapText="1"/>
      <protection locked="0"/>
    </xf>
    <xf numFmtId="0" fontId="24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2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24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7250F.tmp" descr="C:\KrosData\System\Temp\rad7250F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10E87.tmp" descr="C:\KrosData\System\Temp\rad10E8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7DEF1.tmp" descr="C:\KrosData\System\Temp\rad7DEF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653C8.tmp" descr="C:\KrosData\System\Temp\rad653C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35E25.tmp" descr="C:\KrosData\System\Temp\rad35E2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AADFE.tmp" descr="C:\KrosData\System\Temp\radAADFE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03FF0.tmp" descr="C:\KrosData\System\Temp\rad03FF0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FDAD1.tmp" descr="C:\KrosData\System\Temp\radFDAD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FFFA4.tmp" descr="C:\KrosData\System\Temp\radFFFA4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55DBE.tmp" descr="C:\KrosData\System\Temp\rad55DBE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2C9B2.tmp" descr="C:\KrosData\System\Temp\rad2C9B2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6DFC2.tmp" descr="C:\KrosData\System\Temp\rad6DFC2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E6215.tmp" descr="C:\KrosData\System\Temp\radE621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5" customHeight="1">
      <c r="A1" s="242" t="s">
        <v>0</v>
      </c>
      <c r="B1" s="243"/>
      <c r="C1" s="243"/>
      <c r="D1" s="244" t="s">
        <v>1</v>
      </c>
      <c r="E1" s="243"/>
      <c r="F1" s="243"/>
      <c r="G1" s="243"/>
      <c r="H1" s="243"/>
      <c r="I1" s="243"/>
      <c r="J1" s="243"/>
      <c r="K1" s="241" t="s">
        <v>5502</v>
      </c>
      <c r="L1" s="241"/>
      <c r="M1" s="241"/>
      <c r="N1" s="241"/>
      <c r="O1" s="241"/>
      <c r="P1" s="241"/>
      <c r="Q1" s="241"/>
      <c r="R1" s="241"/>
      <c r="S1" s="241"/>
      <c r="T1" s="243"/>
      <c r="U1" s="243"/>
      <c r="V1" s="243"/>
      <c r="W1" s="241" t="s">
        <v>5503</v>
      </c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37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" customHeight="1"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4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356" t="s">
        <v>14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1"/>
      <c r="AQ5" s="23"/>
      <c r="BE5" s="353" t="s">
        <v>15</v>
      </c>
      <c r="BS5" s="16" t="s">
        <v>6</v>
      </c>
    </row>
    <row r="6" spans="2:71" ht="36.9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358" t="s">
        <v>17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1"/>
      <c r="AQ6" s="23"/>
      <c r="BE6" s="327"/>
      <c r="BS6" s="16" t="s">
        <v>18</v>
      </c>
    </row>
    <row r="7" spans="2:71" ht="14.4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22</v>
      </c>
      <c r="AO7" s="21"/>
      <c r="AP7" s="21"/>
      <c r="AQ7" s="23"/>
      <c r="BE7" s="327"/>
      <c r="BS7" s="16" t="s">
        <v>23</v>
      </c>
    </row>
    <row r="8" spans="2:71" ht="14.4" customHeight="1">
      <c r="B8" s="20"/>
      <c r="C8" s="21"/>
      <c r="D8" s="29" t="s">
        <v>24</v>
      </c>
      <c r="E8" s="21"/>
      <c r="F8" s="21"/>
      <c r="G8" s="21"/>
      <c r="H8" s="21"/>
      <c r="I8" s="21"/>
      <c r="J8" s="21"/>
      <c r="K8" s="27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26</v>
      </c>
      <c r="AL8" s="21"/>
      <c r="AM8" s="21"/>
      <c r="AN8" s="30" t="s">
        <v>27</v>
      </c>
      <c r="AO8" s="21"/>
      <c r="AP8" s="21"/>
      <c r="AQ8" s="23"/>
      <c r="BE8" s="327"/>
      <c r="BS8" s="16" t="s">
        <v>28</v>
      </c>
    </row>
    <row r="9" spans="2:71" ht="29.25" customHeight="1">
      <c r="B9" s="20"/>
      <c r="C9" s="21"/>
      <c r="D9" s="26" t="s">
        <v>29</v>
      </c>
      <c r="E9" s="21"/>
      <c r="F9" s="21"/>
      <c r="G9" s="21"/>
      <c r="H9" s="21"/>
      <c r="I9" s="21"/>
      <c r="J9" s="21"/>
      <c r="K9" s="31" t="s">
        <v>30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6" t="s">
        <v>31</v>
      </c>
      <c r="AL9" s="21"/>
      <c r="AM9" s="21"/>
      <c r="AN9" s="31" t="s">
        <v>32</v>
      </c>
      <c r="AO9" s="21"/>
      <c r="AP9" s="21"/>
      <c r="AQ9" s="23"/>
      <c r="BE9" s="327"/>
      <c r="BS9" s="16" t="s">
        <v>33</v>
      </c>
    </row>
    <row r="10" spans="2:71" ht="14.4" customHeight="1">
      <c r="B10" s="20"/>
      <c r="C10" s="21"/>
      <c r="D10" s="29" t="s">
        <v>34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35</v>
      </c>
      <c r="AL10" s="21"/>
      <c r="AM10" s="21"/>
      <c r="AN10" s="27" t="s">
        <v>36</v>
      </c>
      <c r="AO10" s="21"/>
      <c r="AP10" s="21"/>
      <c r="AQ10" s="23"/>
      <c r="BE10" s="327"/>
      <c r="BS10" s="16" t="s">
        <v>18</v>
      </c>
    </row>
    <row r="11" spans="2:71" ht="18.45" customHeight="1">
      <c r="B11" s="20"/>
      <c r="C11" s="21"/>
      <c r="D11" s="21"/>
      <c r="E11" s="27" t="s">
        <v>37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38</v>
      </c>
      <c r="AL11" s="21"/>
      <c r="AM11" s="21"/>
      <c r="AN11" s="27" t="s">
        <v>36</v>
      </c>
      <c r="AO11" s="21"/>
      <c r="AP11" s="21"/>
      <c r="AQ11" s="23"/>
      <c r="BE11" s="327"/>
      <c r="BS11" s="16" t="s">
        <v>18</v>
      </c>
    </row>
    <row r="12" spans="2:7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27"/>
      <c r="BS12" s="16" t="s">
        <v>18</v>
      </c>
    </row>
    <row r="13" spans="2:71" ht="14.4" customHeight="1">
      <c r="B13" s="20"/>
      <c r="C13" s="21"/>
      <c r="D13" s="29" t="s">
        <v>39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35</v>
      </c>
      <c r="AL13" s="21"/>
      <c r="AM13" s="21"/>
      <c r="AN13" s="32" t="s">
        <v>40</v>
      </c>
      <c r="AO13" s="21"/>
      <c r="AP13" s="21"/>
      <c r="AQ13" s="23"/>
      <c r="BE13" s="327"/>
      <c r="BS13" s="16" t="s">
        <v>18</v>
      </c>
    </row>
    <row r="14" spans="2:71" ht="13.2">
      <c r="B14" s="20"/>
      <c r="C14" s="21"/>
      <c r="D14" s="21"/>
      <c r="E14" s="359" t="s">
        <v>40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29" t="s">
        <v>38</v>
      </c>
      <c r="AL14" s="21"/>
      <c r="AM14" s="21"/>
      <c r="AN14" s="32" t="s">
        <v>40</v>
      </c>
      <c r="AO14" s="21"/>
      <c r="AP14" s="21"/>
      <c r="AQ14" s="23"/>
      <c r="BE14" s="327"/>
      <c r="BS14" s="16" t="s">
        <v>18</v>
      </c>
    </row>
    <row r="15" spans="2:7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27"/>
      <c r="BS15" s="16" t="s">
        <v>4</v>
      </c>
    </row>
    <row r="16" spans="2:71" ht="14.4" customHeight="1">
      <c r="B16" s="20"/>
      <c r="C16" s="21"/>
      <c r="D16" s="29" t="s">
        <v>41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35</v>
      </c>
      <c r="AL16" s="21"/>
      <c r="AM16" s="21"/>
      <c r="AN16" s="27" t="s">
        <v>42</v>
      </c>
      <c r="AO16" s="21"/>
      <c r="AP16" s="21"/>
      <c r="AQ16" s="23"/>
      <c r="BE16" s="327"/>
      <c r="BS16" s="16" t="s">
        <v>4</v>
      </c>
    </row>
    <row r="17" spans="2:71" ht="18.45" customHeight="1">
      <c r="B17" s="20"/>
      <c r="C17" s="21"/>
      <c r="D17" s="21"/>
      <c r="E17" s="27" t="s">
        <v>43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38</v>
      </c>
      <c r="AL17" s="21"/>
      <c r="AM17" s="21"/>
      <c r="AN17" s="27" t="s">
        <v>36</v>
      </c>
      <c r="AO17" s="21"/>
      <c r="AP17" s="21"/>
      <c r="AQ17" s="23"/>
      <c r="BE17" s="327"/>
      <c r="BS17" s="16" t="s">
        <v>4</v>
      </c>
    </row>
    <row r="18" spans="2:7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27"/>
      <c r="BS18" s="16" t="s">
        <v>6</v>
      </c>
    </row>
    <row r="19" spans="2:71" ht="14.4" customHeight="1">
      <c r="B19" s="20"/>
      <c r="C19" s="21"/>
      <c r="D19" s="29" t="s">
        <v>44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27"/>
      <c r="BS19" s="16" t="s">
        <v>6</v>
      </c>
    </row>
    <row r="20" spans="2:71" ht="22.5" customHeight="1">
      <c r="B20" s="20"/>
      <c r="C20" s="21"/>
      <c r="D20" s="21"/>
      <c r="E20" s="360" t="s">
        <v>36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21"/>
      <c r="AP20" s="21"/>
      <c r="AQ20" s="23"/>
      <c r="BE20" s="327"/>
      <c r="BS20" s="16" t="s">
        <v>45</v>
      </c>
    </row>
    <row r="21" spans="2:57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27"/>
    </row>
    <row r="22" spans="2:57" ht="6.9" customHeight="1">
      <c r="B22" s="20"/>
      <c r="C22" s="2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1"/>
      <c r="AQ22" s="23"/>
      <c r="BE22" s="327"/>
    </row>
    <row r="23" spans="2:57" s="1" customFormat="1" ht="25.95" customHeight="1">
      <c r="B23" s="34"/>
      <c r="C23" s="35"/>
      <c r="D23" s="36" t="s">
        <v>46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61">
        <f>ROUND(AG51,2)</f>
        <v>0</v>
      </c>
      <c r="AL23" s="362"/>
      <c r="AM23" s="362"/>
      <c r="AN23" s="362"/>
      <c r="AO23" s="362"/>
      <c r="AP23" s="35"/>
      <c r="AQ23" s="38"/>
      <c r="BE23" s="354"/>
    </row>
    <row r="24" spans="2:57" s="1" customFormat="1" ht="6.9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54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63" t="s">
        <v>47</v>
      </c>
      <c r="M25" s="341"/>
      <c r="N25" s="341"/>
      <c r="O25" s="341"/>
      <c r="P25" s="35"/>
      <c r="Q25" s="35"/>
      <c r="R25" s="35"/>
      <c r="S25" s="35"/>
      <c r="T25" s="35"/>
      <c r="U25" s="35"/>
      <c r="V25" s="35"/>
      <c r="W25" s="363" t="s">
        <v>48</v>
      </c>
      <c r="X25" s="341"/>
      <c r="Y25" s="341"/>
      <c r="Z25" s="341"/>
      <c r="AA25" s="341"/>
      <c r="AB25" s="341"/>
      <c r="AC25" s="341"/>
      <c r="AD25" s="341"/>
      <c r="AE25" s="341"/>
      <c r="AF25" s="35"/>
      <c r="AG25" s="35"/>
      <c r="AH25" s="35"/>
      <c r="AI25" s="35"/>
      <c r="AJ25" s="35"/>
      <c r="AK25" s="363" t="s">
        <v>49</v>
      </c>
      <c r="AL25" s="341"/>
      <c r="AM25" s="341"/>
      <c r="AN25" s="341"/>
      <c r="AO25" s="341"/>
      <c r="AP25" s="35"/>
      <c r="AQ25" s="38"/>
      <c r="BE25" s="354"/>
    </row>
    <row r="26" spans="2:57" s="2" customFormat="1" ht="14.4" customHeight="1">
      <c r="B26" s="40"/>
      <c r="C26" s="41"/>
      <c r="D26" s="42" t="s">
        <v>50</v>
      </c>
      <c r="E26" s="41"/>
      <c r="F26" s="42" t="s">
        <v>51</v>
      </c>
      <c r="G26" s="41"/>
      <c r="H26" s="41"/>
      <c r="I26" s="41"/>
      <c r="J26" s="41"/>
      <c r="K26" s="41"/>
      <c r="L26" s="346">
        <v>0.21</v>
      </c>
      <c r="M26" s="347"/>
      <c r="N26" s="347"/>
      <c r="O26" s="347"/>
      <c r="P26" s="41"/>
      <c r="Q26" s="41"/>
      <c r="R26" s="41"/>
      <c r="S26" s="41"/>
      <c r="T26" s="41"/>
      <c r="U26" s="41"/>
      <c r="V26" s="41"/>
      <c r="W26" s="348">
        <f>ROUND(AZ51,2)</f>
        <v>0</v>
      </c>
      <c r="X26" s="347"/>
      <c r="Y26" s="347"/>
      <c r="Z26" s="347"/>
      <c r="AA26" s="347"/>
      <c r="AB26" s="347"/>
      <c r="AC26" s="347"/>
      <c r="AD26" s="347"/>
      <c r="AE26" s="347"/>
      <c r="AF26" s="41"/>
      <c r="AG26" s="41"/>
      <c r="AH26" s="41"/>
      <c r="AI26" s="41"/>
      <c r="AJ26" s="41"/>
      <c r="AK26" s="348">
        <f>ROUND(AV51,2)</f>
        <v>0</v>
      </c>
      <c r="AL26" s="347"/>
      <c r="AM26" s="347"/>
      <c r="AN26" s="347"/>
      <c r="AO26" s="347"/>
      <c r="AP26" s="41"/>
      <c r="AQ26" s="43"/>
      <c r="BE26" s="355"/>
    </row>
    <row r="27" spans="2:57" s="2" customFormat="1" ht="14.4" customHeight="1">
      <c r="B27" s="40"/>
      <c r="C27" s="41"/>
      <c r="D27" s="41"/>
      <c r="E27" s="41"/>
      <c r="F27" s="42" t="s">
        <v>52</v>
      </c>
      <c r="G27" s="41"/>
      <c r="H27" s="41"/>
      <c r="I27" s="41"/>
      <c r="J27" s="41"/>
      <c r="K27" s="41"/>
      <c r="L27" s="346">
        <v>0.15</v>
      </c>
      <c r="M27" s="347"/>
      <c r="N27" s="347"/>
      <c r="O27" s="347"/>
      <c r="P27" s="41"/>
      <c r="Q27" s="41"/>
      <c r="R27" s="41"/>
      <c r="S27" s="41"/>
      <c r="T27" s="41"/>
      <c r="U27" s="41"/>
      <c r="V27" s="41"/>
      <c r="W27" s="348">
        <f>ROUND(BA51,2)</f>
        <v>0</v>
      </c>
      <c r="X27" s="347"/>
      <c r="Y27" s="347"/>
      <c r="Z27" s="347"/>
      <c r="AA27" s="347"/>
      <c r="AB27" s="347"/>
      <c r="AC27" s="347"/>
      <c r="AD27" s="347"/>
      <c r="AE27" s="347"/>
      <c r="AF27" s="41"/>
      <c r="AG27" s="41"/>
      <c r="AH27" s="41"/>
      <c r="AI27" s="41"/>
      <c r="AJ27" s="41"/>
      <c r="AK27" s="348">
        <f>ROUND(AW51,2)</f>
        <v>0</v>
      </c>
      <c r="AL27" s="347"/>
      <c r="AM27" s="347"/>
      <c r="AN27" s="347"/>
      <c r="AO27" s="347"/>
      <c r="AP27" s="41"/>
      <c r="AQ27" s="43"/>
      <c r="BE27" s="355"/>
    </row>
    <row r="28" spans="2:57" s="2" customFormat="1" ht="14.4" customHeight="1" hidden="1">
      <c r="B28" s="40"/>
      <c r="C28" s="41"/>
      <c r="D28" s="41"/>
      <c r="E28" s="41"/>
      <c r="F28" s="42" t="s">
        <v>53</v>
      </c>
      <c r="G28" s="41"/>
      <c r="H28" s="41"/>
      <c r="I28" s="41"/>
      <c r="J28" s="41"/>
      <c r="K28" s="41"/>
      <c r="L28" s="346">
        <v>0.21</v>
      </c>
      <c r="M28" s="347"/>
      <c r="N28" s="347"/>
      <c r="O28" s="347"/>
      <c r="P28" s="41"/>
      <c r="Q28" s="41"/>
      <c r="R28" s="41"/>
      <c r="S28" s="41"/>
      <c r="T28" s="41"/>
      <c r="U28" s="41"/>
      <c r="V28" s="41"/>
      <c r="W28" s="348">
        <f>ROUND(BB51,2)</f>
        <v>0</v>
      </c>
      <c r="X28" s="347"/>
      <c r="Y28" s="347"/>
      <c r="Z28" s="347"/>
      <c r="AA28" s="347"/>
      <c r="AB28" s="347"/>
      <c r="AC28" s="347"/>
      <c r="AD28" s="347"/>
      <c r="AE28" s="347"/>
      <c r="AF28" s="41"/>
      <c r="AG28" s="41"/>
      <c r="AH28" s="41"/>
      <c r="AI28" s="41"/>
      <c r="AJ28" s="41"/>
      <c r="AK28" s="348">
        <v>0</v>
      </c>
      <c r="AL28" s="347"/>
      <c r="AM28" s="347"/>
      <c r="AN28" s="347"/>
      <c r="AO28" s="347"/>
      <c r="AP28" s="41"/>
      <c r="AQ28" s="43"/>
      <c r="BE28" s="355"/>
    </row>
    <row r="29" spans="2:57" s="2" customFormat="1" ht="14.4" customHeight="1" hidden="1">
      <c r="B29" s="40"/>
      <c r="C29" s="41"/>
      <c r="D29" s="41"/>
      <c r="E29" s="41"/>
      <c r="F29" s="42" t="s">
        <v>54</v>
      </c>
      <c r="G29" s="41"/>
      <c r="H29" s="41"/>
      <c r="I29" s="41"/>
      <c r="J29" s="41"/>
      <c r="K29" s="41"/>
      <c r="L29" s="346">
        <v>0.15</v>
      </c>
      <c r="M29" s="347"/>
      <c r="N29" s="347"/>
      <c r="O29" s="347"/>
      <c r="P29" s="41"/>
      <c r="Q29" s="41"/>
      <c r="R29" s="41"/>
      <c r="S29" s="41"/>
      <c r="T29" s="41"/>
      <c r="U29" s="41"/>
      <c r="V29" s="41"/>
      <c r="W29" s="348">
        <f>ROUND(BC51,2)</f>
        <v>0</v>
      </c>
      <c r="X29" s="347"/>
      <c r="Y29" s="347"/>
      <c r="Z29" s="347"/>
      <c r="AA29" s="347"/>
      <c r="AB29" s="347"/>
      <c r="AC29" s="347"/>
      <c r="AD29" s="347"/>
      <c r="AE29" s="347"/>
      <c r="AF29" s="41"/>
      <c r="AG29" s="41"/>
      <c r="AH29" s="41"/>
      <c r="AI29" s="41"/>
      <c r="AJ29" s="41"/>
      <c r="AK29" s="348">
        <v>0</v>
      </c>
      <c r="AL29" s="347"/>
      <c r="AM29" s="347"/>
      <c r="AN29" s="347"/>
      <c r="AO29" s="347"/>
      <c r="AP29" s="41"/>
      <c r="AQ29" s="43"/>
      <c r="BE29" s="355"/>
    </row>
    <row r="30" spans="2:57" s="2" customFormat="1" ht="14.4" customHeight="1" hidden="1">
      <c r="B30" s="40"/>
      <c r="C30" s="41"/>
      <c r="D30" s="41"/>
      <c r="E30" s="41"/>
      <c r="F30" s="42" t="s">
        <v>55</v>
      </c>
      <c r="G30" s="41"/>
      <c r="H30" s="41"/>
      <c r="I30" s="41"/>
      <c r="J30" s="41"/>
      <c r="K30" s="41"/>
      <c r="L30" s="346">
        <v>0</v>
      </c>
      <c r="M30" s="347"/>
      <c r="N30" s="347"/>
      <c r="O30" s="347"/>
      <c r="P30" s="41"/>
      <c r="Q30" s="41"/>
      <c r="R30" s="41"/>
      <c r="S30" s="41"/>
      <c r="T30" s="41"/>
      <c r="U30" s="41"/>
      <c r="V30" s="41"/>
      <c r="W30" s="348">
        <f>ROUND(BD51,2)</f>
        <v>0</v>
      </c>
      <c r="X30" s="347"/>
      <c r="Y30" s="347"/>
      <c r="Z30" s="347"/>
      <c r="AA30" s="347"/>
      <c r="AB30" s="347"/>
      <c r="AC30" s="347"/>
      <c r="AD30" s="347"/>
      <c r="AE30" s="347"/>
      <c r="AF30" s="41"/>
      <c r="AG30" s="41"/>
      <c r="AH30" s="41"/>
      <c r="AI30" s="41"/>
      <c r="AJ30" s="41"/>
      <c r="AK30" s="348">
        <v>0</v>
      </c>
      <c r="AL30" s="347"/>
      <c r="AM30" s="347"/>
      <c r="AN30" s="347"/>
      <c r="AO30" s="347"/>
      <c r="AP30" s="41"/>
      <c r="AQ30" s="43"/>
      <c r="BE30" s="355"/>
    </row>
    <row r="31" spans="2:57" s="1" customFormat="1" ht="6.9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54"/>
    </row>
    <row r="32" spans="2:57" s="1" customFormat="1" ht="25.95" customHeight="1">
      <c r="B32" s="34"/>
      <c r="C32" s="44"/>
      <c r="D32" s="45" t="s">
        <v>56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57</v>
      </c>
      <c r="U32" s="46"/>
      <c r="V32" s="46"/>
      <c r="W32" s="46"/>
      <c r="X32" s="349" t="s">
        <v>58</v>
      </c>
      <c r="Y32" s="350"/>
      <c r="Z32" s="350"/>
      <c r="AA32" s="350"/>
      <c r="AB32" s="350"/>
      <c r="AC32" s="46"/>
      <c r="AD32" s="46"/>
      <c r="AE32" s="46"/>
      <c r="AF32" s="46"/>
      <c r="AG32" s="46"/>
      <c r="AH32" s="46"/>
      <c r="AI32" s="46"/>
      <c r="AJ32" s="46"/>
      <c r="AK32" s="351">
        <f>SUM(AK23:AK30)</f>
        <v>0</v>
      </c>
      <c r="AL32" s="350"/>
      <c r="AM32" s="350"/>
      <c r="AN32" s="350"/>
      <c r="AO32" s="352"/>
      <c r="AP32" s="44"/>
      <c r="AQ32" s="48"/>
      <c r="BE32" s="354"/>
    </row>
    <row r="33" spans="2:43" s="1" customFormat="1" ht="6.9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" customHeight="1">
      <c r="B39" s="34"/>
      <c r="C39" s="55" t="s">
        <v>59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" customHeight="1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13/2017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" customHeight="1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331" t="str">
        <f>K6</f>
        <v>Střední odborné učiliště Domažlice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63"/>
      <c r="AQ42" s="63"/>
      <c r="AR42" s="64"/>
    </row>
    <row r="43" spans="2:44" s="1" customFormat="1" ht="6.9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3.2">
      <c r="B44" s="34"/>
      <c r="C44" s="58" t="s">
        <v>24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Rohova ulice, parc.č. 946/4, 640/3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26</v>
      </c>
      <c r="AJ44" s="56"/>
      <c r="AK44" s="56"/>
      <c r="AL44" s="56"/>
      <c r="AM44" s="333" t="str">
        <f>IF(AN8="","",AN8)</f>
        <v>4. 6. 2017</v>
      </c>
      <c r="AN44" s="334"/>
      <c r="AO44" s="56"/>
      <c r="AP44" s="56"/>
      <c r="AQ44" s="56"/>
      <c r="AR44" s="54"/>
    </row>
    <row r="45" spans="2:44" s="1" customFormat="1" ht="6.9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3.2">
      <c r="B46" s="34"/>
      <c r="C46" s="58" t="s">
        <v>34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>Plzeňský kraj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41</v>
      </c>
      <c r="AJ46" s="56"/>
      <c r="AK46" s="56"/>
      <c r="AL46" s="56"/>
      <c r="AM46" s="335" t="str">
        <f>IF(E17="","",E17)</f>
        <v>Sladký &amp; Partners s.r.o., Nad Šárkou 60, Praha</v>
      </c>
      <c r="AN46" s="334"/>
      <c r="AO46" s="334"/>
      <c r="AP46" s="334"/>
      <c r="AQ46" s="56"/>
      <c r="AR46" s="54"/>
      <c r="AS46" s="336" t="s">
        <v>60</v>
      </c>
      <c r="AT46" s="33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2">
      <c r="B47" s="34"/>
      <c r="C47" s="58" t="s">
        <v>39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338"/>
      <c r="AT47" s="339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5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340"/>
      <c r="AT48" s="341"/>
      <c r="AU48" s="35"/>
      <c r="AV48" s="35"/>
      <c r="AW48" s="35"/>
      <c r="AX48" s="35"/>
      <c r="AY48" s="35"/>
      <c r="AZ48" s="35"/>
      <c r="BA48" s="35"/>
      <c r="BB48" s="35"/>
      <c r="BC48" s="35"/>
      <c r="BD48" s="71"/>
    </row>
    <row r="49" spans="2:56" s="1" customFormat="1" ht="29.25" customHeight="1">
      <c r="B49" s="34"/>
      <c r="C49" s="342" t="s">
        <v>61</v>
      </c>
      <c r="D49" s="343"/>
      <c r="E49" s="343"/>
      <c r="F49" s="343"/>
      <c r="G49" s="343"/>
      <c r="H49" s="72"/>
      <c r="I49" s="344" t="s">
        <v>62</v>
      </c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5" t="s">
        <v>63</v>
      </c>
      <c r="AH49" s="343"/>
      <c r="AI49" s="343"/>
      <c r="AJ49" s="343"/>
      <c r="AK49" s="343"/>
      <c r="AL49" s="343"/>
      <c r="AM49" s="343"/>
      <c r="AN49" s="344" t="s">
        <v>64</v>
      </c>
      <c r="AO49" s="343"/>
      <c r="AP49" s="343"/>
      <c r="AQ49" s="73" t="s">
        <v>65</v>
      </c>
      <c r="AR49" s="54"/>
      <c r="AS49" s="74" t="s">
        <v>66</v>
      </c>
      <c r="AT49" s="75" t="s">
        <v>67</v>
      </c>
      <c r="AU49" s="75" t="s">
        <v>68</v>
      </c>
      <c r="AV49" s="75" t="s">
        <v>69</v>
      </c>
      <c r="AW49" s="75" t="s">
        <v>70</v>
      </c>
      <c r="AX49" s="75" t="s">
        <v>71</v>
      </c>
      <c r="AY49" s="75" t="s">
        <v>72</v>
      </c>
      <c r="AZ49" s="75" t="s">
        <v>73</v>
      </c>
      <c r="BA49" s="75" t="s">
        <v>74</v>
      </c>
      <c r="BB49" s="75" t="s">
        <v>75</v>
      </c>
      <c r="BC49" s="75" t="s">
        <v>76</v>
      </c>
      <c r="BD49" s="76" t="s">
        <v>77</v>
      </c>
    </row>
    <row r="50" spans="2:56" s="1" customFormat="1" ht="10.95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" customHeight="1">
      <c r="B51" s="61"/>
      <c r="C51" s="80" t="s">
        <v>78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325">
        <f>ROUND(SUM(AG52:AG63),2)</f>
        <v>0</v>
      </c>
      <c r="AH51" s="325"/>
      <c r="AI51" s="325"/>
      <c r="AJ51" s="325"/>
      <c r="AK51" s="325"/>
      <c r="AL51" s="325"/>
      <c r="AM51" s="325"/>
      <c r="AN51" s="326">
        <f aca="true" t="shared" si="0" ref="AN51:AN63">SUM(AG51,AT51)</f>
        <v>0</v>
      </c>
      <c r="AO51" s="326"/>
      <c r="AP51" s="326"/>
      <c r="AQ51" s="82" t="s">
        <v>36</v>
      </c>
      <c r="AR51" s="64"/>
      <c r="AS51" s="83">
        <f>ROUND(SUM(AS52:AS63),2)</f>
        <v>0</v>
      </c>
      <c r="AT51" s="84">
        <f aca="true" t="shared" si="1" ref="AT51:AT63">ROUND(SUM(AV51:AW51),2)</f>
        <v>0</v>
      </c>
      <c r="AU51" s="85">
        <f>ROUND(SUM(AU52:AU63),5)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ROUND(SUM(AZ52:AZ63),2)</f>
        <v>0</v>
      </c>
      <c r="BA51" s="84">
        <f>ROUND(SUM(BA52:BA63),2)</f>
        <v>0</v>
      </c>
      <c r="BB51" s="84">
        <f>ROUND(SUM(BB52:BB63),2)</f>
        <v>0</v>
      </c>
      <c r="BC51" s="84">
        <f>ROUND(SUM(BC52:BC63),2)</f>
        <v>0</v>
      </c>
      <c r="BD51" s="86">
        <f>ROUND(SUM(BD52:BD63),2)</f>
        <v>0</v>
      </c>
      <c r="BS51" s="87" t="s">
        <v>79</v>
      </c>
      <c r="BT51" s="87" t="s">
        <v>80</v>
      </c>
      <c r="BU51" s="88" t="s">
        <v>81</v>
      </c>
      <c r="BV51" s="87" t="s">
        <v>82</v>
      </c>
      <c r="BW51" s="87" t="s">
        <v>5</v>
      </c>
      <c r="BX51" s="87" t="s">
        <v>83</v>
      </c>
      <c r="CL51" s="87" t="s">
        <v>20</v>
      </c>
    </row>
    <row r="52" spans="1:91" s="5" customFormat="1" ht="22.5" customHeight="1">
      <c r="A52" s="238" t="s">
        <v>5504</v>
      </c>
      <c r="B52" s="89"/>
      <c r="C52" s="90"/>
      <c r="D52" s="330" t="s">
        <v>84</v>
      </c>
      <c r="E52" s="329"/>
      <c r="F52" s="329"/>
      <c r="G52" s="329"/>
      <c r="H52" s="329"/>
      <c r="I52" s="91"/>
      <c r="J52" s="330" t="s">
        <v>85</v>
      </c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8">
        <f>'D.1.1 - Stavební část'!J27</f>
        <v>0</v>
      </c>
      <c r="AH52" s="329"/>
      <c r="AI52" s="329"/>
      <c r="AJ52" s="329"/>
      <c r="AK52" s="329"/>
      <c r="AL52" s="329"/>
      <c r="AM52" s="329"/>
      <c r="AN52" s="328">
        <f t="shared" si="0"/>
        <v>0</v>
      </c>
      <c r="AO52" s="329"/>
      <c r="AP52" s="329"/>
      <c r="AQ52" s="92" t="s">
        <v>86</v>
      </c>
      <c r="AR52" s="93"/>
      <c r="AS52" s="94">
        <v>0</v>
      </c>
      <c r="AT52" s="95">
        <f t="shared" si="1"/>
        <v>0</v>
      </c>
      <c r="AU52" s="96">
        <f>'D.1.1 - Stavební část'!P111</f>
        <v>0</v>
      </c>
      <c r="AV52" s="95">
        <f>'D.1.1 - Stavební část'!J30</f>
        <v>0</v>
      </c>
      <c r="AW52" s="95">
        <f>'D.1.1 - Stavební část'!J31</f>
        <v>0</v>
      </c>
      <c r="AX52" s="95">
        <f>'D.1.1 - Stavební část'!J32</f>
        <v>0</v>
      </c>
      <c r="AY52" s="95">
        <f>'D.1.1 - Stavební část'!J33</f>
        <v>0</v>
      </c>
      <c r="AZ52" s="95">
        <f>'D.1.1 - Stavební část'!F30</f>
        <v>0</v>
      </c>
      <c r="BA52" s="95">
        <f>'D.1.1 - Stavební část'!F31</f>
        <v>0</v>
      </c>
      <c r="BB52" s="95">
        <f>'D.1.1 - Stavební část'!F32</f>
        <v>0</v>
      </c>
      <c r="BC52" s="95">
        <f>'D.1.1 - Stavební část'!F33</f>
        <v>0</v>
      </c>
      <c r="BD52" s="97">
        <f>'D.1.1 - Stavební část'!F34</f>
        <v>0</v>
      </c>
      <c r="BT52" s="98" t="s">
        <v>23</v>
      </c>
      <c r="BV52" s="98" t="s">
        <v>82</v>
      </c>
      <c r="BW52" s="98" t="s">
        <v>87</v>
      </c>
      <c r="BX52" s="98" t="s">
        <v>5</v>
      </c>
      <c r="CL52" s="98" t="s">
        <v>20</v>
      </c>
      <c r="CM52" s="98" t="s">
        <v>88</v>
      </c>
    </row>
    <row r="53" spans="1:91" s="5" customFormat="1" ht="22.5" customHeight="1">
      <c r="A53" s="238" t="s">
        <v>5504</v>
      </c>
      <c r="B53" s="89"/>
      <c r="C53" s="90"/>
      <c r="D53" s="330" t="s">
        <v>89</v>
      </c>
      <c r="E53" s="329"/>
      <c r="F53" s="329"/>
      <c r="G53" s="329"/>
      <c r="H53" s="329"/>
      <c r="I53" s="91"/>
      <c r="J53" s="330" t="s">
        <v>90</v>
      </c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8">
        <f>'D.1.4.1 - Kanalizace'!J27</f>
        <v>0</v>
      </c>
      <c r="AH53" s="329"/>
      <c r="AI53" s="329"/>
      <c r="AJ53" s="329"/>
      <c r="AK53" s="329"/>
      <c r="AL53" s="329"/>
      <c r="AM53" s="329"/>
      <c r="AN53" s="328">
        <f t="shared" si="0"/>
        <v>0</v>
      </c>
      <c r="AO53" s="329"/>
      <c r="AP53" s="329"/>
      <c r="AQ53" s="92" t="s">
        <v>86</v>
      </c>
      <c r="AR53" s="93"/>
      <c r="AS53" s="94">
        <v>0</v>
      </c>
      <c r="AT53" s="95">
        <f t="shared" si="1"/>
        <v>0</v>
      </c>
      <c r="AU53" s="96">
        <f>'D.1.4.1 - Kanalizace'!P85</f>
        <v>0</v>
      </c>
      <c r="AV53" s="95">
        <f>'D.1.4.1 - Kanalizace'!J30</f>
        <v>0</v>
      </c>
      <c r="AW53" s="95">
        <f>'D.1.4.1 - Kanalizace'!J31</f>
        <v>0</v>
      </c>
      <c r="AX53" s="95">
        <f>'D.1.4.1 - Kanalizace'!J32</f>
        <v>0</v>
      </c>
      <c r="AY53" s="95">
        <f>'D.1.4.1 - Kanalizace'!J33</f>
        <v>0</v>
      </c>
      <c r="AZ53" s="95">
        <f>'D.1.4.1 - Kanalizace'!F30</f>
        <v>0</v>
      </c>
      <c r="BA53" s="95">
        <f>'D.1.4.1 - Kanalizace'!F31</f>
        <v>0</v>
      </c>
      <c r="BB53" s="95">
        <f>'D.1.4.1 - Kanalizace'!F32</f>
        <v>0</v>
      </c>
      <c r="BC53" s="95">
        <f>'D.1.4.1 - Kanalizace'!F33</f>
        <v>0</v>
      </c>
      <c r="BD53" s="97">
        <f>'D.1.4.1 - Kanalizace'!F34</f>
        <v>0</v>
      </c>
      <c r="BT53" s="98" t="s">
        <v>23</v>
      </c>
      <c r="BV53" s="98" t="s">
        <v>82</v>
      </c>
      <c r="BW53" s="98" t="s">
        <v>91</v>
      </c>
      <c r="BX53" s="98" t="s">
        <v>5</v>
      </c>
      <c r="CL53" s="98" t="s">
        <v>20</v>
      </c>
      <c r="CM53" s="98" t="s">
        <v>88</v>
      </c>
    </row>
    <row r="54" spans="1:91" s="5" customFormat="1" ht="22.5" customHeight="1">
      <c r="A54" s="238" t="s">
        <v>5504</v>
      </c>
      <c r="B54" s="89"/>
      <c r="C54" s="90"/>
      <c r="D54" s="330" t="s">
        <v>92</v>
      </c>
      <c r="E54" s="329"/>
      <c r="F54" s="329"/>
      <c r="G54" s="329"/>
      <c r="H54" s="329"/>
      <c r="I54" s="91"/>
      <c r="J54" s="330" t="s">
        <v>93</v>
      </c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8">
        <f>'D.1.4.2 - Vodovod, zařizo...'!J27</f>
        <v>0</v>
      </c>
      <c r="AH54" s="329"/>
      <c r="AI54" s="329"/>
      <c r="AJ54" s="329"/>
      <c r="AK54" s="329"/>
      <c r="AL54" s="329"/>
      <c r="AM54" s="329"/>
      <c r="AN54" s="328">
        <f t="shared" si="0"/>
        <v>0</v>
      </c>
      <c r="AO54" s="329"/>
      <c r="AP54" s="329"/>
      <c r="AQ54" s="92" t="s">
        <v>86</v>
      </c>
      <c r="AR54" s="93"/>
      <c r="AS54" s="94">
        <v>0</v>
      </c>
      <c r="AT54" s="95">
        <f t="shared" si="1"/>
        <v>0</v>
      </c>
      <c r="AU54" s="96">
        <f>'D.1.4.2 - Vodovod, zařizo...'!P86</f>
        <v>0</v>
      </c>
      <c r="AV54" s="95">
        <f>'D.1.4.2 - Vodovod, zařizo...'!J30</f>
        <v>0</v>
      </c>
      <c r="AW54" s="95">
        <f>'D.1.4.2 - Vodovod, zařizo...'!J31</f>
        <v>0</v>
      </c>
      <c r="AX54" s="95">
        <f>'D.1.4.2 - Vodovod, zařizo...'!J32</f>
        <v>0</v>
      </c>
      <c r="AY54" s="95">
        <f>'D.1.4.2 - Vodovod, zařizo...'!J33</f>
        <v>0</v>
      </c>
      <c r="AZ54" s="95">
        <f>'D.1.4.2 - Vodovod, zařizo...'!F30</f>
        <v>0</v>
      </c>
      <c r="BA54" s="95">
        <f>'D.1.4.2 - Vodovod, zařizo...'!F31</f>
        <v>0</v>
      </c>
      <c r="BB54" s="95">
        <f>'D.1.4.2 - Vodovod, zařizo...'!F32</f>
        <v>0</v>
      </c>
      <c r="BC54" s="95">
        <f>'D.1.4.2 - Vodovod, zařizo...'!F33</f>
        <v>0</v>
      </c>
      <c r="BD54" s="97">
        <f>'D.1.4.2 - Vodovod, zařizo...'!F34</f>
        <v>0</v>
      </c>
      <c r="BT54" s="98" t="s">
        <v>23</v>
      </c>
      <c r="BV54" s="98" t="s">
        <v>82</v>
      </c>
      <c r="BW54" s="98" t="s">
        <v>94</v>
      </c>
      <c r="BX54" s="98" t="s">
        <v>5</v>
      </c>
      <c r="CL54" s="98" t="s">
        <v>20</v>
      </c>
      <c r="CM54" s="98" t="s">
        <v>88</v>
      </c>
    </row>
    <row r="55" spans="1:91" s="5" customFormat="1" ht="22.5" customHeight="1">
      <c r="A55" s="238" t="s">
        <v>5504</v>
      </c>
      <c r="B55" s="89"/>
      <c r="C55" s="90"/>
      <c r="D55" s="330" t="s">
        <v>95</v>
      </c>
      <c r="E55" s="329"/>
      <c r="F55" s="329"/>
      <c r="G55" s="329"/>
      <c r="H55" s="329"/>
      <c r="I55" s="91"/>
      <c r="J55" s="330" t="s">
        <v>96</v>
      </c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8">
        <f>'D.1.4.3 - Zařízení vytápění '!J27</f>
        <v>0</v>
      </c>
      <c r="AH55" s="329"/>
      <c r="AI55" s="329"/>
      <c r="AJ55" s="329"/>
      <c r="AK55" s="329"/>
      <c r="AL55" s="329"/>
      <c r="AM55" s="329"/>
      <c r="AN55" s="328">
        <f t="shared" si="0"/>
        <v>0</v>
      </c>
      <c r="AO55" s="329"/>
      <c r="AP55" s="329"/>
      <c r="AQ55" s="92" t="s">
        <v>86</v>
      </c>
      <c r="AR55" s="93"/>
      <c r="AS55" s="94">
        <v>0</v>
      </c>
      <c r="AT55" s="95">
        <f t="shared" si="1"/>
        <v>0</v>
      </c>
      <c r="AU55" s="96">
        <f>'D.1.4.3 - Zařízení vytápění '!P86</f>
        <v>0</v>
      </c>
      <c r="AV55" s="95">
        <f>'D.1.4.3 - Zařízení vytápění '!J30</f>
        <v>0</v>
      </c>
      <c r="AW55" s="95">
        <f>'D.1.4.3 - Zařízení vytápění '!J31</f>
        <v>0</v>
      </c>
      <c r="AX55" s="95">
        <f>'D.1.4.3 - Zařízení vytápění '!J32</f>
        <v>0</v>
      </c>
      <c r="AY55" s="95">
        <f>'D.1.4.3 - Zařízení vytápění '!J33</f>
        <v>0</v>
      </c>
      <c r="AZ55" s="95">
        <f>'D.1.4.3 - Zařízení vytápění '!F30</f>
        <v>0</v>
      </c>
      <c r="BA55" s="95">
        <f>'D.1.4.3 - Zařízení vytápění '!F31</f>
        <v>0</v>
      </c>
      <c r="BB55" s="95">
        <f>'D.1.4.3 - Zařízení vytápění '!F32</f>
        <v>0</v>
      </c>
      <c r="BC55" s="95">
        <f>'D.1.4.3 - Zařízení vytápění '!F33</f>
        <v>0</v>
      </c>
      <c r="BD55" s="97">
        <f>'D.1.4.3 - Zařízení vytápění '!F34</f>
        <v>0</v>
      </c>
      <c r="BT55" s="98" t="s">
        <v>23</v>
      </c>
      <c r="BV55" s="98" t="s">
        <v>82</v>
      </c>
      <c r="BW55" s="98" t="s">
        <v>97</v>
      </c>
      <c r="BX55" s="98" t="s">
        <v>5</v>
      </c>
      <c r="CL55" s="98" t="s">
        <v>20</v>
      </c>
      <c r="CM55" s="98" t="s">
        <v>88</v>
      </c>
    </row>
    <row r="56" spans="1:91" s="5" customFormat="1" ht="22.5" customHeight="1">
      <c r="A56" s="238" t="s">
        <v>5504</v>
      </c>
      <c r="B56" s="89"/>
      <c r="C56" s="90"/>
      <c r="D56" s="330" t="s">
        <v>98</v>
      </c>
      <c r="E56" s="329"/>
      <c r="F56" s="329"/>
      <c r="G56" s="329"/>
      <c r="H56" s="329"/>
      <c r="I56" s="91"/>
      <c r="J56" s="330" t="s">
        <v>99</v>
      </c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8">
        <f>'D.1.4.4 - Zařízení vzduch...'!J27</f>
        <v>0</v>
      </c>
      <c r="AH56" s="329"/>
      <c r="AI56" s="329"/>
      <c r="AJ56" s="329"/>
      <c r="AK56" s="329"/>
      <c r="AL56" s="329"/>
      <c r="AM56" s="329"/>
      <c r="AN56" s="328">
        <f t="shared" si="0"/>
        <v>0</v>
      </c>
      <c r="AO56" s="329"/>
      <c r="AP56" s="329"/>
      <c r="AQ56" s="92" t="s">
        <v>86</v>
      </c>
      <c r="AR56" s="93"/>
      <c r="AS56" s="94">
        <v>0</v>
      </c>
      <c r="AT56" s="95">
        <f t="shared" si="1"/>
        <v>0</v>
      </c>
      <c r="AU56" s="96">
        <f>'D.1.4.4 - Zařízení vzduch...'!P90</f>
        <v>0</v>
      </c>
      <c r="AV56" s="95">
        <f>'D.1.4.4 - Zařízení vzduch...'!J30</f>
        <v>0</v>
      </c>
      <c r="AW56" s="95">
        <f>'D.1.4.4 - Zařízení vzduch...'!J31</f>
        <v>0</v>
      </c>
      <c r="AX56" s="95">
        <f>'D.1.4.4 - Zařízení vzduch...'!J32</f>
        <v>0</v>
      </c>
      <c r="AY56" s="95">
        <f>'D.1.4.4 - Zařízení vzduch...'!J33</f>
        <v>0</v>
      </c>
      <c r="AZ56" s="95">
        <f>'D.1.4.4 - Zařízení vzduch...'!F30</f>
        <v>0</v>
      </c>
      <c r="BA56" s="95">
        <f>'D.1.4.4 - Zařízení vzduch...'!F31</f>
        <v>0</v>
      </c>
      <c r="BB56" s="95">
        <f>'D.1.4.4 - Zařízení vzduch...'!F32</f>
        <v>0</v>
      </c>
      <c r="BC56" s="95">
        <f>'D.1.4.4 - Zařízení vzduch...'!F33</f>
        <v>0</v>
      </c>
      <c r="BD56" s="97">
        <f>'D.1.4.4 - Zařízení vzduch...'!F34</f>
        <v>0</v>
      </c>
      <c r="BT56" s="98" t="s">
        <v>23</v>
      </c>
      <c r="BV56" s="98" t="s">
        <v>82</v>
      </c>
      <c r="BW56" s="98" t="s">
        <v>100</v>
      </c>
      <c r="BX56" s="98" t="s">
        <v>5</v>
      </c>
      <c r="CL56" s="98" t="s">
        <v>20</v>
      </c>
      <c r="CM56" s="98" t="s">
        <v>88</v>
      </c>
    </row>
    <row r="57" spans="1:91" s="5" customFormat="1" ht="22.5" customHeight="1">
      <c r="A57" s="238" t="s">
        <v>5504</v>
      </c>
      <c r="B57" s="89"/>
      <c r="C57" s="90"/>
      <c r="D57" s="330" t="s">
        <v>101</v>
      </c>
      <c r="E57" s="329"/>
      <c r="F57" s="329"/>
      <c r="G57" s="329"/>
      <c r="H57" s="329"/>
      <c r="I57" s="91"/>
      <c r="J57" s="330" t="s">
        <v>102</v>
      </c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8">
        <f>'D.1.4.5 - Zařízení silnop...'!J27</f>
        <v>0</v>
      </c>
      <c r="AH57" s="329"/>
      <c r="AI57" s="329"/>
      <c r="AJ57" s="329"/>
      <c r="AK57" s="329"/>
      <c r="AL57" s="329"/>
      <c r="AM57" s="329"/>
      <c r="AN57" s="328">
        <f t="shared" si="0"/>
        <v>0</v>
      </c>
      <c r="AO57" s="329"/>
      <c r="AP57" s="329"/>
      <c r="AQ57" s="92" t="s">
        <v>86</v>
      </c>
      <c r="AR57" s="93"/>
      <c r="AS57" s="94">
        <v>0</v>
      </c>
      <c r="AT57" s="95">
        <f t="shared" si="1"/>
        <v>0</v>
      </c>
      <c r="AU57" s="96">
        <f>'D.1.4.5 - Zařízení silnop...'!P83</f>
        <v>0</v>
      </c>
      <c r="AV57" s="95">
        <f>'D.1.4.5 - Zařízení silnop...'!J30</f>
        <v>0</v>
      </c>
      <c r="AW57" s="95">
        <f>'D.1.4.5 - Zařízení silnop...'!J31</f>
        <v>0</v>
      </c>
      <c r="AX57" s="95">
        <f>'D.1.4.5 - Zařízení silnop...'!J32</f>
        <v>0</v>
      </c>
      <c r="AY57" s="95">
        <f>'D.1.4.5 - Zařízení silnop...'!J33</f>
        <v>0</v>
      </c>
      <c r="AZ57" s="95">
        <f>'D.1.4.5 - Zařízení silnop...'!F30</f>
        <v>0</v>
      </c>
      <c r="BA57" s="95">
        <f>'D.1.4.5 - Zařízení silnop...'!F31</f>
        <v>0</v>
      </c>
      <c r="BB57" s="95">
        <f>'D.1.4.5 - Zařízení silnop...'!F32</f>
        <v>0</v>
      </c>
      <c r="BC57" s="95">
        <f>'D.1.4.5 - Zařízení silnop...'!F33</f>
        <v>0</v>
      </c>
      <c r="BD57" s="97">
        <f>'D.1.4.5 - Zařízení silnop...'!F34</f>
        <v>0</v>
      </c>
      <c r="BT57" s="98" t="s">
        <v>23</v>
      </c>
      <c r="BV57" s="98" t="s">
        <v>82</v>
      </c>
      <c r="BW57" s="98" t="s">
        <v>103</v>
      </c>
      <c r="BX57" s="98" t="s">
        <v>5</v>
      </c>
      <c r="CL57" s="98" t="s">
        <v>36</v>
      </c>
      <c r="CM57" s="98" t="s">
        <v>88</v>
      </c>
    </row>
    <row r="58" spans="1:91" s="5" customFormat="1" ht="22.5" customHeight="1">
      <c r="A58" s="238" t="s">
        <v>5504</v>
      </c>
      <c r="B58" s="89"/>
      <c r="C58" s="90"/>
      <c r="D58" s="330" t="s">
        <v>104</v>
      </c>
      <c r="E58" s="329"/>
      <c r="F58" s="329"/>
      <c r="G58" s="329"/>
      <c r="H58" s="329"/>
      <c r="I58" s="91"/>
      <c r="J58" s="330" t="s">
        <v>105</v>
      </c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8">
        <f>'D.1.4.6 - Zařízení slabop...'!J27</f>
        <v>0</v>
      </c>
      <c r="AH58" s="329"/>
      <c r="AI58" s="329"/>
      <c r="AJ58" s="329"/>
      <c r="AK58" s="329"/>
      <c r="AL58" s="329"/>
      <c r="AM58" s="329"/>
      <c r="AN58" s="328">
        <f t="shared" si="0"/>
        <v>0</v>
      </c>
      <c r="AO58" s="329"/>
      <c r="AP58" s="329"/>
      <c r="AQ58" s="92" t="s">
        <v>86</v>
      </c>
      <c r="AR58" s="93"/>
      <c r="AS58" s="94">
        <v>0</v>
      </c>
      <c r="AT58" s="95">
        <f t="shared" si="1"/>
        <v>0</v>
      </c>
      <c r="AU58" s="96">
        <f>'D.1.4.6 - Zařízení slabop...'!P112</f>
        <v>0</v>
      </c>
      <c r="AV58" s="95">
        <f>'D.1.4.6 - Zařízení slabop...'!J30</f>
        <v>0</v>
      </c>
      <c r="AW58" s="95">
        <f>'D.1.4.6 - Zařízení slabop...'!J31</f>
        <v>0</v>
      </c>
      <c r="AX58" s="95">
        <f>'D.1.4.6 - Zařízení slabop...'!J32</f>
        <v>0</v>
      </c>
      <c r="AY58" s="95">
        <f>'D.1.4.6 - Zařízení slabop...'!J33</f>
        <v>0</v>
      </c>
      <c r="AZ58" s="95">
        <f>'D.1.4.6 - Zařízení slabop...'!F30</f>
        <v>0</v>
      </c>
      <c r="BA58" s="95">
        <f>'D.1.4.6 - Zařízení slabop...'!F31</f>
        <v>0</v>
      </c>
      <c r="BB58" s="95">
        <f>'D.1.4.6 - Zařízení slabop...'!F32</f>
        <v>0</v>
      </c>
      <c r="BC58" s="95">
        <f>'D.1.4.6 - Zařízení slabop...'!F33</f>
        <v>0</v>
      </c>
      <c r="BD58" s="97">
        <f>'D.1.4.6 - Zařízení slabop...'!F34</f>
        <v>0</v>
      </c>
      <c r="BT58" s="98" t="s">
        <v>23</v>
      </c>
      <c r="BV58" s="98" t="s">
        <v>82</v>
      </c>
      <c r="BW58" s="98" t="s">
        <v>106</v>
      </c>
      <c r="BX58" s="98" t="s">
        <v>5</v>
      </c>
      <c r="CL58" s="98" t="s">
        <v>36</v>
      </c>
      <c r="CM58" s="98" t="s">
        <v>88</v>
      </c>
    </row>
    <row r="59" spans="1:91" s="5" customFormat="1" ht="22.5" customHeight="1">
      <c r="A59" s="238" t="s">
        <v>5504</v>
      </c>
      <c r="B59" s="89"/>
      <c r="C59" s="90"/>
      <c r="D59" s="330" t="s">
        <v>107</v>
      </c>
      <c r="E59" s="329"/>
      <c r="F59" s="329"/>
      <c r="G59" s="329"/>
      <c r="H59" s="329"/>
      <c r="I59" s="91"/>
      <c r="J59" s="330" t="s">
        <v>108</v>
      </c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8">
        <f>'D.1.4.7 - Přeložka HUP, v...'!J27</f>
        <v>0</v>
      </c>
      <c r="AH59" s="329"/>
      <c r="AI59" s="329"/>
      <c r="AJ59" s="329"/>
      <c r="AK59" s="329"/>
      <c r="AL59" s="329"/>
      <c r="AM59" s="329"/>
      <c r="AN59" s="328">
        <f t="shared" si="0"/>
        <v>0</v>
      </c>
      <c r="AO59" s="329"/>
      <c r="AP59" s="329"/>
      <c r="AQ59" s="92" t="s">
        <v>86</v>
      </c>
      <c r="AR59" s="93"/>
      <c r="AS59" s="94">
        <v>0</v>
      </c>
      <c r="AT59" s="95">
        <f t="shared" si="1"/>
        <v>0</v>
      </c>
      <c r="AU59" s="96">
        <f>'D.1.4.7 - Přeložka HUP, v...'!P81</f>
        <v>0</v>
      </c>
      <c r="AV59" s="95">
        <f>'D.1.4.7 - Přeložka HUP, v...'!J30</f>
        <v>0</v>
      </c>
      <c r="AW59" s="95">
        <f>'D.1.4.7 - Přeložka HUP, v...'!J31</f>
        <v>0</v>
      </c>
      <c r="AX59" s="95">
        <f>'D.1.4.7 - Přeložka HUP, v...'!J32</f>
        <v>0</v>
      </c>
      <c r="AY59" s="95">
        <f>'D.1.4.7 - Přeložka HUP, v...'!J33</f>
        <v>0</v>
      </c>
      <c r="AZ59" s="95">
        <f>'D.1.4.7 - Přeložka HUP, v...'!F30</f>
        <v>0</v>
      </c>
      <c r="BA59" s="95">
        <f>'D.1.4.7 - Přeložka HUP, v...'!F31</f>
        <v>0</v>
      </c>
      <c r="BB59" s="95">
        <f>'D.1.4.7 - Přeložka HUP, v...'!F32</f>
        <v>0</v>
      </c>
      <c r="BC59" s="95">
        <f>'D.1.4.7 - Přeložka HUP, v...'!F33</f>
        <v>0</v>
      </c>
      <c r="BD59" s="97">
        <f>'D.1.4.7 - Přeložka HUP, v...'!F34</f>
        <v>0</v>
      </c>
      <c r="BT59" s="98" t="s">
        <v>23</v>
      </c>
      <c r="BV59" s="98" t="s">
        <v>82</v>
      </c>
      <c r="BW59" s="98" t="s">
        <v>109</v>
      </c>
      <c r="BX59" s="98" t="s">
        <v>5</v>
      </c>
      <c r="CL59" s="98" t="s">
        <v>20</v>
      </c>
      <c r="CM59" s="98" t="s">
        <v>88</v>
      </c>
    </row>
    <row r="60" spans="1:91" s="5" customFormat="1" ht="22.5" customHeight="1">
      <c r="A60" s="238" t="s">
        <v>5504</v>
      </c>
      <c r="B60" s="89"/>
      <c r="C60" s="90"/>
      <c r="D60" s="330" t="s">
        <v>110</v>
      </c>
      <c r="E60" s="329"/>
      <c r="F60" s="329"/>
      <c r="G60" s="329"/>
      <c r="H60" s="329"/>
      <c r="I60" s="91"/>
      <c r="J60" s="330" t="s">
        <v>111</v>
      </c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8">
        <f>'D.2.1 - Plochy mimo areál'!J27</f>
        <v>0</v>
      </c>
      <c r="AH60" s="329"/>
      <c r="AI60" s="329"/>
      <c r="AJ60" s="329"/>
      <c r="AK60" s="329"/>
      <c r="AL60" s="329"/>
      <c r="AM60" s="329"/>
      <c r="AN60" s="328">
        <f t="shared" si="0"/>
        <v>0</v>
      </c>
      <c r="AO60" s="329"/>
      <c r="AP60" s="329"/>
      <c r="AQ60" s="92" t="s">
        <v>86</v>
      </c>
      <c r="AR60" s="93"/>
      <c r="AS60" s="94">
        <v>0</v>
      </c>
      <c r="AT60" s="95">
        <f t="shared" si="1"/>
        <v>0</v>
      </c>
      <c r="AU60" s="96">
        <f>'D.2.1 - Plochy mimo areál'!P83</f>
        <v>0</v>
      </c>
      <c r="AV60" s="95">
        <f>'D.2.1 - Plochy mimo areál'!J30</f>
        <v>0</v>
      </c>
      <c r="AW60" s="95">
        <f>'D.2.1 - Plochy mimo areál'!J31</f>
        <v>0</v>
      </c>
      <c r="AX60" s="95">
        <f>'D.2.1 - Plochy mimo areál'!J32</f>
        <v>0</v>
      </c>
      <c r="AY60" s="95">
        <f>'D.2.1 - Plochy mimo areál'!J33</f>
        <v>0</v>
      </c>
      <c r="AZ60" s="95">
        <f>'D.2.1 - Plochy mimo areál'!F30</f>
        <v>0</v>
      </c>
      <c r="BA60" s="95">
        <f>'D.2.1 - Plochy mimo areál'!F31</f>
        <v>0</v>
      </c>
      <c r="BB60" s="95">
        <f>'D.2.1 - Plochy mimo areál'!F32</f>
        <v>0</v>
      </c>
      <c r="BC60" s="95">
        <f>'D.2.1 - Plochy mimo areál'!F33</f>
        <v>0</v>
      </c>
      <c r="BD60" s="97">
        <f>'D.2.1 - Plochy mimo areál'!F34</f>
        <v>0</v>
      </c>
      <c r="BT60" s="98" t="s">
        <v>23</v>
      </c>
      <c r="BV60" s="98" t="s">
        <v>82</v>
      </c>
      <c r="BW60" s="98" t="s">
        <v>112</v>
      </c>
      <c r="BX60" s="98" t="s">
        <v>5</v>
      </c>
      <c r="CL60" s="98" t="s">
        <v>20</v>
      </c>
      <c r="CM60" s="98" t="s">
        <v>88</v>
      </c>
    </row>
    <row r="61" spans="1:91" s="5" customFormat="1" ht="22.5" customHeight="1">
      <c r="A61" s="238" t="s">
        <v>5504</v>
      </c>
      <c r="B61" s="89"/>
      <c r="C61" s="90"/>
      <c r="D61" s="330" t="s">
        <v>113</v>
      </c>
      <c r="E61" s="329"/>
      <c r="F61" s="329"/>
      <c r="G61" s="329"/>
      <c r="H61" s="329"/>
      <c r="I61" s="91"/>
      <c r="J61" s="330" t="s">
        <v>114</v>
      </c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8">
        <f>'D.2.2 - Komunikace'!J27</f>
        <v>0</v>
      </c>
      <c r="AH61" s="329"/>
      <c r="AI61" s="329"/>
      <c r="AJ61" s="329"/>
      <c r="AK61" s="329"/>
      <c r="AL61" s="329"/>
      <c r="AM61" s="329"/>
      <c r="AN61" s="328">
        <f t="shared" si="0"/>
        <v>0</v>
      </c>
      <c r="AO61" s="329"/>
      <c r="AP61" s="329"/>
      <c r="AQ61" s="92" t="s">
        <v>86</v>
      </c>
      <c r="AR61" s="93"/>
      <c r="AS61" s="94">
        <v>0</v>
      </c>
      <c r="AT61" s="95">
        <f t="shared" si="1"/>
        <v>0</v>
      </c>
      <c r="AU61" s="96">
        <f>'D.2.2 - Komunikace'!P85</f>
        <v>0</v>
      </c>
      <c r="AV61" s="95">
        <f>'D.2.2 - Komunikace'!J30</f>
        <v>0</v>
      </c>
      <c r="AW61" s="95">
        <f>'D.2.2 - Komunikace'!J31</f>
        <v>0</v>
      </c>
      <c r="AX61" s="95">
        <f>'D.2.2 - Komunikace'!J32</f>
        <v>0</v>
      </c>
      <c r="AY61" s="95">
        <f>'D.2.2 - Komunikace'!J33</f>
        <v>0</v>
      </c>
      <c r="AZ61" s="95">
        <f>'D.2.2 - Komunikace'!F30</f>
        <v>0</v>
      </c>
      <c r="BA61" s="95">
        <f>'D.2.2 - Komunikace'!F31</f>
        <v>0</v>
      </c>
      <c r="BB61" s="95">
        <f>'D.2.2 - Komunikace'!F32</f>
        <v>0</v>
      </c>
      <c r="BC61" s="95">
        <f>'D.2.2 - Komunikace'!F33</f>
        <v>0</v>
      </c>
      <c r="BD61" s="97">
        <f>'D.2.2 - Komunikace'!F34</f>
        <v>0</v>
      </c>
      <c r="BT61" s="98" t="s">
        <v>23</v>
      </c>
      <c r="BV61" s="98" t="s">
        <v>82</v>
      </c>
      <c r="BW61" s="98" t="s">
        <v>115</v>
      </c>
      <c r="BX61" s="98" t="s">
        <v>5</v>
      </c>
      <c r="CL61" s="98" t="s">
        <v>20</v>
      </c>
      <c r="CM61" s="98" t="s">
        <v>88</v>
      </c>
    </row>
    <row r="62" spans="1:91" s="5" customFormat="1" ht="22.5" customHeight="1">
      <c r="A62" s="238" t="s">
        <v>5504</v>
      </c>
      <c r="B62" s="89"/>
      <c r="C62" s="90"/>
      <c r="D62" s="330" t="s">
        <v>116</v>
      </c>
      <c r="E62" s="329"/>
      <c r="F62" s="329"/>
      <c r="G62" s="329"/>
      <c r="H62" s="329"/>
      <c r="I62" s="91"/>
      <c r="J62" s="330" t="s">
        <v>117</v>
      </c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8">
        <f>'SO D01 - Bourací práce'!J27</f>
        <v>0</v>
      </c>
      <c r="AH62" s="329"/>
      <c r="AI62" s="329"/>
      <c r="AJ62" s="329"/>
      <c r="AK62" s="329"/>
      <c r="AL62" s="329"/>
      <c r="AM62" s="329"/>
      <c r="AN62" s="328">
        <f t="shared" si="0"/>
        <v>0</v>
      </c>
      <c r="AO62" s="329"/>
      <c r="AP62" s="329"/>
      <c r="AQ62" s="92" t="s">
        <v>86</v>
      </c>
      <c r="AR62" s="93"/>
      <c r="AS62" s="94">
        <v>0</v>
      </c>
      <c r="AT62" s="95">
        <f t="shared" si="1"/>
        <v>0</v>
      </c>
      <c r="AU62" s="96">
        <f>'SO D01 - Bourací práce'!P102</f>
        <v>0</v>
      </c>
      <c r="AV62" s="95">
        <f>'SO D01 - Bourací práce'!J30</f>
        <v>0</v>
      </c>
      <c r="AW62" s="95">
        <f>'SO D01 - Bourací práce'!J31</f>
        <v>0</v>
      </c>
      <c r="AX62" s="95">
        <f>'SO D01 - Bourací práce'!J32</f>
        <v>0</v>
      </c>
      <c r="AY62" s="95">
        <f>'SO D01 - Bourací práce'!J33</f>
        <v>0</v>
      </c>
      <c r="AZ62" s="95">
        <f>'SO D01 - Bourací práce'!F30</f>
        <v>0</v>
      </c>
      <c r="BA62" s="95">
        <f>'SO D01 - Bourací práce'!F31</f>
        <v>0</v>
      </c>
      <c r="BB62" s="95">
        <f>'SO D01 - Bourací práce'!F32</f>
        <v>0</v>
      </c>
      <c r="BC62" s="95">
        <f>'SO D01 - Bourací práce'!F33</f>
        <v>0</v>
      </c>
      <c r="BD62" s="97">
        <f>'SO D01 - Bourací práce'!F34</f>
        <v>0</v>
      </c>
      <c r="BT62" s="98" t="s">
        <v>23</v>
      </c>
      <c r="BV62" s="98" t="s">
        <v>82</v>
      </c>
      <c r="BW62" s="98" t="s">
        <v>118</v>
      </c>
      <c r="BX62" s="98" t="s">
        <v>5</v>
      </c>
      <c r="CL62" s="98" t="s">
        <v>20</v>
      </c>
      <c r="CM62" s="98" t="s">
        <v>88</v>
      </c>
    </row>
    <row r="63" spans="1:91" s="5" customFormat="1" ht="22.5" customHeight="1">
      <c r="A63" s="238" t="s">
        <v>5504</v>
      </c>
      <c r="B63" s="89"/>
      <c r="C63" s="90"/>
      <c r="D63" s="330" t="s">
        <v>119</v>
      </c>
      <c r="E63" s="329"/>
      <c r="F63" s="329"/>
      <c r="G63" s="329"/>
      <c r="H63" s="329"/>
      <c r="I63" s="91"/>
      <c r="J63" s="330" t="s">
        <v>120</v>
      </c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8">
        <f>'VON - Vedlejší a ostatní ...'!J27</f>
        <v>0</v>
      </c>
      <c r="AH63" s="329"/>
      <c r="AI63" s="329"/>
      <c r="AJ63" s="329"/>
      <c r="AK63" s="329"/>
      <c r="AL63" s="329"/>
      <c r="AM63" s="329"/>
      <c r="AN63" s="328">
        <f t="shared" si="0"/>
        <v>0</v>
      </c>
      <c r="AO63" s="329"/>
      <c r="AP63" s="329"/>
      <c r="AQ63" s="92" t="s">
        <v>119</v>
      </c>
      <c r="AR63" s="93"/>
      <c r="AS63" s="99">
        <v>0</v>
      </c>
      <c r="AT63" s="100">
        <f t="shared" si="1"/>
        <v>0</v>
      </c>
      <c r="AU63" s="101">
        <f>'VON - Vedlejší a ostatní ...'!P82</f>
        <v>0</v>
      </c>
      <c r="AV63" s="100">
        <f>'VON - Vedlejší a ostatní ...'!J30</f>
        <v>0</v>
      </c>
      <c r="AW63" s="100">
        <f>'VON - Vedlejší a ostatní ...'!J31</f>
        <v>0</v>
      </c>
      <c r="AX63" s="100">
        <f>'VON - Vedlejší a ostatní ...'!J32</f>
        <v>0</v>
      </c>
      <c r="AY63" s="100">
        <f>'VON - Vedlejší a ostatní ...'!J33</f>
        <v>0</v>
      </c>
      <c r="AZ63" s="100">
        <f>'VON - Vedlejší a ostatní ...'!F30</f>
        <v>0</v>
      </c>
      <c r="BA63" s="100">
        <f>'VON - Vedlejší a ostatní ...'!F31</f>
        <v>0</v>
      </c>
      <c r="BB63" s="100">
        <f>'VON - Vedlejší a ostatní ...'!F32</f>
        <v>0</v>
      </c>
      <c r="BC63" s="100">
        <f>'VON - Vedlejší a ostatní ...'!F33</f>
        <v>0</v>
      </c>
      <c r="BD63" s="102">
        <f>'VON - Vedlejší a ostatní ...'!F34</f>
        <v>0</v>
      </c>
      <c r="BT63" s="98" t="s">
        <v>23</v>
      </c>
      <c r="BV63" s="98" t="s">
        <v>82</v>
      </c>
      <c r="BW63" s="98" t="s">
        <v>121</v>
      </c>
      <c r="BX63" s="98" t="s">
        <v>5</v>
      </c>
      <c r="CL63" s="98" t="s">
        <v>36</v>
      </c>
      <c r="CM63" s="98" t="s">
        <v>88</v>
      </c>
    </row>
    <row r="64" spans="2:44" s="1" customFormat="1" ht="30" customHeight="1">
      <c r="B64" s="34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4"/>
    </row>
    <row r="65" spans="2:44" s="1" customFormat="1" ht="6.9" customHeight="1"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4"/>
    </row>
  </sheetData>
  <sheetProtection password="CC35" sheet="1" objects="1" scenarios="1" formatColumns="0" formatRows="0" sort="0" autoFilter="0"/>
  <mergeCells count="8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D56:H56"/>
    <mergeCell ref="J56:AF56"/>
    <mergeCell ref="AN57:AP57"/>
    <mergeCell ref="AG57:AM57"/>
    <mergeCell ref="D57:H57"/>
    <mergeCell ref="J57:AF57"/>
    <mergeCell ref="D58:H58"/>
    <mergeCell ref="J58:AF58"/>
    <mergeCell ref="AN59:AP59"/>
    <mergeCell ref="AG59:AM59"/>
    <mergeCell ref="D59:H59"/>
    <mergeCell ref="J59:AF59"/>
    <mergeCell ref="D60:H60"/>
    <mergeCell ref="J60:AF60"/>
    <mergeCell ref="AN61:AP61"/>
    <mergeCell ref="AG61:AM61"/>
    <mergeCell ref="D61:H61"/>
    <mergeCell ref="J61:AF61"/>
    <mergeCell ref="D62:H62"/>
    <mergeCell ref="J62:AF62"/>
    <mergeCell ref="AN63:AP63"/>
    <mergeCell ref="AG63:AM63"/>
    <mergeCell ref="D63:H63"/>
    <mergeCell ref="J63:AF63"/>
    <mergeCell ref="AG51:AM51"/>
    <mergeCell ref="AN51:AP51"/>
    <mergeCell ref="AR2:BE2"/>
    <mergeCell ref="AN62:AP62"/>
    <mergeCell ref="AG62:AM62"/>
    <mergeCell ref="AN60:AP60"/>
    <mergeCell ref="AG60:AM60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D.1.1 - Stavební část'!C2" tooltip="D.1.1 - Stavební část" display="/"/>
    <hyperlink ref="A53" location="'D.1.4.1 - Kanalizace'!C2" tooltip="D.1.4.1 - Kanalizace" display="/"/>
    <hyperlink ref="A54" location="'D.1.4.2 - Vodovod, zařizo...'!C2" tooltip="D.1.4.2 - Vodovod, zařizo..." display="/"/>
    <hyperlink ref="A55" location="'D.1.4.3 - Zařízení vytápění '!C2" tooltip="D.1.4.3 - Zařízení vytápění " display="/"/>
    <hyperlink ref="A56" location="'D.1.4.4 - Zařízení vzduch...'!C2" tooltip="D.1.4.4 - Zařízení vzduch..." display="/"/>
    <hyperlink ref="A57" location="'D.1.4.5 - Zařízení silnop...'!C2" tooltip="D.1.4.5 - Zařízení silnop..." display="/"/>
    <hyperlink ref="A58" location="'D.1.4.6 - Zařízení slabop...'!C2" tooltip="D.1.4.6 - Zařízení slabop..." display="/"/>
    <hyperlink ref="A59" location="'D.1.4.7 - Přeložka HUP, v...'!C2" tooltip="D.1.4.7 - Přeložka HUP, v..." display="/"/>
    <hyperlink ref="A60" location="'D.2.1 - Plochy mimo areál'!C2" tooltip="D.2.1 - Plochy mimo areál" display="/"/>
    <hyperlink ref="A61" location="'D.2.2 - Komunikace'!C2" tooltip="D.2.2 - Komunikace" display="/"/>
    <hyperlink ref="A62" location="'SO D01 - Bourací práce'!C2" tooltip="SO D01 - Bourací práce" display="/"/>
    <hyperlink ref="A63" location="'VON - Vedlejší a ostatní ...'!C2" tooltip="VON - Vedlejší a ostatní 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0"/>
      <c r="C1" s="240"/>
      <c r="D1" s="239" t="s">
        <v>1</v>
      </c>
      <c r="E1" s="240"/>
      <c r="F1" s="241" t="s">
        <v>5505</v>
      </c>
      <c r="G1" s="365" t="s">
        <v>5506</v>
      </c>
      <c r="H1" s="365"/>
      <c r="I1" s="245"/>
      <c r="J1" s="241" t="s">
        <v>5507</v>
      </c>
      <c r="K1" s="239" t="s">
        <v>122</v>
      </c>
      <c r="L1" s="241" t="s">
        <v>5508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112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6" t="str">
        <f>'Rekapitulace stavby'!K6</f>
        <v>Střední odborné učiliště Domažlice</v>
      </c>
      <c r="F7" s="357"/>
      <c r="G7" s="357"/>
      <c r="H7" s="357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7" t="s">
        <v>4817</v>
      </c>
      <c r="F9" s="341"/>
      <c r="G9" s="341"/>
      <c r="H9" s="341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0" t="s">
        <v>36</v>
      </c>
      <c r="F24" s="368"/>
      <c r="G24" s="368"/>
      <c r="H24" s="368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ROUND(J83,2)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ROUND(SUM(BE83:BE178),2)</f>
        <v>0</v>
      </c>
      <c r="G30" s="35"/>
      <c r="H30" s="35"/>
      <c r="I30" s="119">
        <v>0.21</v>
      </c>
      <c r="J30" s="118">
        <f>ROUND(ROUND((SUM(BE83:BE178)),2)*I30,2)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ROUND(SUM(BF83:BF178),2)</f>
        <v>0</v>
      </c>
      <c r="G31" s="35"/>
      <c r="H31" s="35"/>
      <c r="I31" s="119">
        <v>0.15</v>
      </c>
      <c r="J31" s="118">
        <f>ROUND(ROUND((SUM(BF83:BF178)),2)*I31,2)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ROUND(SUM(BG83:BG178),2)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ROUND(SUM(BH83:BH178),2)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ROUND(SUM(BI83:BI178),2)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6" t="str">
        <f>E7</f>
        <v>Střední odborné učiliště Domažlice</v>
      </c>
      <c r="F45" s="341"/>
      <c r="G45" s="341"/>
      <c r="H45" s="341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7" t="str">
        <f>E9</f>
        <v>D.2.1 - Plochy mimo areál</v>
      </c>
      <c r="F47" s="341"/>
      <c r="G47" s="341"/>
      <c r="H47" s="341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J83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131</v>
      </c>
      <c r="E57" s="140"/>
      <c r="F57" s="140"/>
      <c r="G57" s="140"/>
      <c r="H57" s="140"/>
      <c r="I57" s="141"/>
      <c r="J57" s="142">
        <f>J84</f>
        <v>0</v>
      </c>
      <c r="K57" s="143"/>
    </row>
    <row r="58" spans="2:11" s="8" customFormat="1" ht="19.95" customHeight="1">
      <c r="B58" s="144"/>
      <c r="C58" s="145"/>
      <c r="D58" s="146" t="s">
        <v>132</v>
      </c>
      <c r="E58" s="147"/>
      <c r="F58" s="147"/>
      <c r="G58" s="147"/>
      <c r="H58" s="147"/>
      <c r="I58" s="148"/>
      <c r="J58" s="149">
        <f>J85</f>
        <v>0</v>
      </c>
      <c r="K58" s="150"/>
    </row>
    <row r="59" spans="2:11" s="8" customFormat="1" ht="19.95" customHeight="1">
      <c r="B59" s="144"/>
      <c r="C59" s="145"/>
      <c r="D59" s="146" t="s">
        <v>2853</v>
      </c>
      <c r="E59" s="147"/>
      <c r="F59" s="147"/>
      <c r="G59" s="147"/>
      <c r="H59" s="147"/>
      <c r="I59" s="148"/>
      <c r="J59" s="149">
        <f>J111</f>
        <v>0</v>
      </c>
      <c r="K59" s="150"/>
    </row>
    <row r="60" spans="2:11" s="8" customFormat="1" ht="19.95" customHeight="1">
      <c r="B60" s="144"/>
      <c r="C60" s="145"/>
      <c r="D60" s="146" t="s">
        <v>2539</v>
      </c>
      <c r="E60" s="147"/>
      <c r="F60" s="147"/>
      <c r="G60" s="147"/>
      <c r="H60" s="147"/>
      <c r="I60" s="148"/>
      <c r="J60" s="149">
        <f>J124</f>
        <v>0</v>
      </c>
      <c r="K60" s="150"/>
    </row>
    <row r="61" spans="2:11" s="8" customFormat="1" ht="19.95" customHeight="1">
      <c r="B61" s="144"/>
      <c r="C61" s="145"/>
      <c r="D61" s="146" t="s">
        <v>2540</v>
      </c>
      <c r="E61" s="147"/>
      <c r="F61" s="147"/>
      <c r="G61" s="147"/>
      <c r="H61" s="147"/>
      <c r="I61" s="148"/>
      <c r="J61" s="149">
        <f>J146</f>
        <v>0</v>
      </c>
      <c r="K61" s="150"/>
    </row>
    <row r="62" spans="2:11" s="8" customFormat="1" ht="19.95" customHeight="1">
      <c r="B62" s="144"/>
      <c r="C62" s="145"/>
      <c r="D62" s="146" t="s">
        <v>2541</v>
      </c>
      <c r="E62" s="147"/>
      <c r="F62" s="147"/>
      <c r="G62" s="147"/>
      <c r="H62" s="147"/>
      <c r="I62" s="148"/>
      <c r="J62" s="149">
        <f>J171</f>
        <v>0</v>
      </c>
      <c r="K62" s="150"/>
    </row>
    <row r="63" spans="2:11" s="8" customFormat="1" ht="19.95" customHeight="1">
      <c r="B63" s="144"/>
      <c r="C63" s="145"/>
      <c r="D63" s="146" t="s">
        <v>145</v>
      </c>
      <c r="E63" s="147"/>
      <c r="F63" s="147"/>
      <c r="G63" s="147"/>
      <c r="H63" s="147"/>
      <c r="I63" s="148"/>
      <c r="J63" s="149">
        <f>J177</f>
        <v>0</v>
      </c>
      <c r="K63" s="150"/>
    </row>
    <row r="64" spans="2:11" s="1" customFormat="1" ht="21.75" customHeight="1">
      <c r="B64" s="34"/>
      <c r="C64" s="35"/>
      <c r="D64" s="35"/>
      <c r="E64" s="35"/>
      <c r="F64" s="35"/>
      <c r="G64" s="35"/>
      <c r="H64" s="35"/>
      <c r="I64" s="106"/>
      <c r="J64" s="35"/>
      <c r="K64" s="38"/>
    </row>
    <row r="65" spans="2:11" s="1" customFormat="1" ht="6.9" customHeight="1">
      <c r="B65" s="49"/>
      <c r="C65" s="50"/>
      <c r="D65" s="50"/>
      <c r="E65" s="50"/>
      <c r="F65" s="50"/>
      <c r="G65" s="50"/>
      <c r="H65" s="50"/>
      <c r="I65" s="127"/>
      <c r="J65" s="50"/>
      <c r="K65" s="51"/>
    </row>
    <row r="69" spans="2:12" s="1" customFormat="1" ht="6.9" customHeight="1">
      <c r="B69" s="52"/>
      <c r="C69" s="53"/>
      <c r="D69" s="53"/>
      <c r="E69" s="53"/>
      <c r="F69" s="53"/>
      <c r="G69" s="53"/>
      <c r="H69" s="53"/>
      <c r="I69" s="130"/>
      <c r="J69" s="53"/>
      <c r="K69" s="53"/>
      <c r="L69" s="54"/>
    </row>
    <row r="70" spans="2:12" s="1" customFormat="1" ht="36.9" customHeight="1">
      <c r="B70" s="34"/>
      <c r="C70" s="55" t="s">
        <v>166</v>
      </c>
      <c r="D70" s="56"/>
      <c r="E70" s="56"/>
      <c r="F70" s="56"/>
      <c r="G70" s="56"/>
      <c r="H70" s="56"/>
      <c r="I70" s="151"/>
      <c r="J70" s="56"/>
      <c r="K70" s="56"/>
      <c r="L70" s="54"/>
    </row>
    <row r="71" spans="2:12" s="1" customFormat="1" ht="6.9" customHeight="1">
      <c r="B71" s="34"/>
      <c r="C71" s="56"/>
      <c r="D71" s="56"/>
      <c r="E71" s="56"/>
      <c r="F71" s="56"/>
      <c r="G71" s="56"/>
      <c r="H71" s="56"/>
      <c r="I71" s="151"/>
      <c r="J71" s="56"/>
      <c r="K71" s="56"/>
      <c r="L71" s="54"/>
    </row>
    <row r="72" spans="2:12" s="1" customFormat="1" ht="14.4" customHeight="1">
      <c r="B72" s="34"/>
      <c r="C72" s="58" t="s">
        <v>16</v>
      </c>
      <c r="D72" s="56"/>
      <c r="E72" s="56"/>
      <c r="F72" s="56"/>
      <c r="G72" s="56"/>
      <c r="H72" s="56"/>
      <c r="I72" s="151"/>
      <c r="J72" s="56"/>
      <c r="K72" s="56"/>
      <c r="L72" s="54"/>
    </row>
    <row r="73" spans="2:12" s="1" customFormat="1" ht="22.5" customHeight="1">
      <c r="B73" s="34"/>
      <c r="C73" s="56"/>
      <c r="D73" s="56"/>
      <c r="E73" s="364" t="str">
        <f>E7</f>
        <v>Střední odborné učiliště Domažlice</v>
      </c>
      <c r="F73" s="334"/>
      <c r="G73" s="334"/>
      <c r="H73" s="334"/>
      <c r="I73" s="151"/>
      <c r="J73" s="56"/>
      <c r="K73" s="56"/>
      <c r="L73" s="54"/>
    </row>
    <row r="74" spans="2:12" s="1" customFormat="1" ht="14.4" customHeight="1">
      <c r="B74" s="34"/>
      <c r="C74" s="58" t="s">
        <v>124</v>
      </c>
      <c r="D74" s="56"/>
      <c r="E74" s="56"/>
      <c r="F74" s="56"/>
      <c r="G74" s="56"/>
      <c r="H74" s="56"/>
      <c r="I74" s="151"/>
      <c r="J74" s="56"/>
      <c r="K74" s="56"/>
      <c r="L74" s="54"/>
    </row>
    <row r="75" spans="2:12" s="1" customFormat="1" ht="23.25" customHeight="1">
      <c r="B75" s="34"/>
      <c r="C75" s="56"/>
      <c r="D75" s="56"/>
      <c r="E75" s="331" t="str">
        <f>E9</f>
        <v>D.2.1 - Plochy mimo areál</v>
      </c>
      <c r="F75" s="334"/>
      <c r="G75" s="334"/>
      <c r="H75" s="334"/>
      <c r="I75" s="151"/>
      <c r="J75" s="56"/>
      <c r="K75" s="56"/>
      <c r="L75" s="54"/>
    </row>
    <row r="76" spans="2:12" s="1" customFormat="1" ht="6.9" customHeight="1">
      <c r="B76" s="34"/>
      <c r="C76" s="56"/>
      <c r="D76" s="56"/>
      <c r="E76" s="56"/>
      <c r="F76" s="56"/>
      <c r="G76" s="56"/>
      <c r="H76" s="56"/>
      <c r="I76" s="151"/>
      <c r="J76" s="56"/>
      <c r="K76" s="56"/>
      <c r="L76" s="54"/>
    </row>
    <row r="77" spans="2:12" s="1" customFormat="1" ht="18" customHeight="1">
      <c r="B77" s="34"/>
      <c r="C77" s="58" t="s">
        <v>24</v>
      </c>
      <c r="D77" s="56"/>
      <c r="E77" s="56"/>
      <c r="F77" s="152" t="str">
        <f>F12</f>
        <v>Rohova ulice, parc.č. 946/4, 640/3</v>
      </c>
      <c r="G77" s="56"/>
      <c r="H77" s="56"/>
      <c r="I77" s="153" t="s">
        <v>26</v>
      </c>
      <c r="J77" s="66" t="str">
        <f>IF(J12="","",J12)</f>
        <v>4. 6. 2017</v>
      </c>
      <c r="K77" s="56"/>
      <c r="L77" s="54"/>
    </row>
    <row r="78" spans="2:12" s="1" customFormat="1" ht="6.9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12" s="1" customFormat="1" ht="13.2">
      <c r="B79" s="34"/>
      <c r="C79" s="58" t="s">
        <v>34</v>
      </c>
      <c r="D79" s="56"/>
      <c r="E79" s="56"/>
      <c r="F79" s="152" t="str">
        <f>E15</f>
        <v>Plzeňský kraj</v>
      </c>
      <c r="G79" s="56"/>
      <c r="H79" s="56"/>
      <c r="I79" s="153" t="s">
        <v>41</v>
      </c>
      <c r="J79" s="152" t="str">
        <f>E21</f>
        <v>Sladký &amp; Partners s.r.o., Nad Šárkou 60, Praha</v>
      </c>
      <c r="K79" s="56"/>
      <c r="L79" s="54"/>
    </row>
    <row r="80" spans="2:12" s="1" customFormat="1" ht="14.4" customHeight="1">
      <c r="B80" s="34"/>
      <c r="C80" s="58" t="s">
        <v>39</v>
      </c>
      <c r="D80" s="56"/>
      <c r="E80" s="56"/>
      <c r="F80" s="152" t="str">
        <f>IF(E18="","",E18)</f>
        <v/>
      </c>
      <c r="G80" s="56"/>
      <c r="H80" s="56"/>
      <c r="I80" s="151"/>
      <c r="J80" s="56"/>
      <c r="K80" s="56"/>
      <c r="L80" s="54"/>
    </row>
    <row r="81" spans="2:12" s="1" customFormat="1" ht="10.35" customHeight="1">
      <c r="B81" s="34"/>
      <c r="C81" s="56"/>
      <c r="D81" s="56"/>
      <c r="E81" s="56"/>
      <c r="F81" s="56"/>
      <c r="G81" s="56"/>
      <c r="H81" s="56"/>
      <c r="I81" s="151"/>
      <c r="J81" s="56"/>
      <c r="K81" s="56"/>
      <c r="L81" s="54"/>
    </row>
    <row r="82" spans="2:20" s="9" customFormat="1" ht="29.25" customHeight="1">
      <c r="B82" s="154"/>
      <c r="C82" s="155" t="s">
        <v>167</v>
      </c>
      <c r="D82" s="156" t="s">
        <v>65</v>
      </c>
      <c r="E82" s="156" t="s">
        <v>61</v>
      </c>
      <c r="F82" s="156" t="s">
        <v>168</v>
      </c>
      <c r="G82" s="156" t="s">
        <v>169</v>
      </c>
      <c r="H82" s="156" t="s">
        <v>170</v>
      </c>
      <c r="I82" s="157" t="s">
        <v>171</v>
      </c>
      <c r="J82" s="156" t="s">
        <v>128</v>
      </c>
      <c r="K82" s="158" t="s">
        <v>172</v>
      </c>
      <c r="L82" s="159"/>
      <c r="M82" s="74" t="s">
        <v>173</v>
      </c>
      <c r="N82" s="75" t="s">
        <v>50</v>
      </c>
      <c r="O82" s="75" t="s">
        <v>174</v>
      </c>
      <c r="P82" s="75" t="s">
        <v>175</v>
      </c>
      <c r="Q82" s="75" t="s">
        <v>176</v>
      </c>
      <c r="R82" s="75" t="s">
        <v>177</v>
      </c>
      <c r="S82" s="75" t="s">
        <v>178</v>
      </c>
      <c r="T82" s="76" t="s">
        <v>179</v>
      </c>
    </row>
    <row r="83" spans="2:63" s="1" customFormat="1" ht="29.25" customHeight="1">
      <c r="B83" s="34"/>
      <c r="C83" s="80" t="s">
        <v>129</v>
      </c>
      <c r="D83" s="56"/>
      <c r="E83" s="56"/>
      <c r="F83" s="56"/>
      <c r="G83" s="56"/>
      <c r="H83" s="56"/>
      <c r="I83" s="151"/>
      <c r="J83" s="160">
        <f>BK83</f>
        <v>0</v>
      </c>
      <c r="K83" s="56"/>
      <c r="L83" s="54"/>
      <c r="M83" s="77"/>
      <c r="N83" s="78"/>
      <c r="O83" s="78"/>
      <c r="P83" s="161">
        <f>P84</f>
        <v>0</v>
      </c>
      <c r="Q83" s="78"/>
      <c r="R83" s="161">
        <f>R84</f>
        <v>317.95362962</v>
      </c>
      <c r="S83" s="78"/>
      <c r="T83" s="162">
        <f>T84</f>
        <v>168.80325</v>
      </c>
      <c r="AT83" s="16" t="s">
        <v>79</v>
      </c>
      <c r="AU83" s="16" t="s">
        <v>130</v>
      </c>
      <c r="BK83" s="163">
        <f>BK84</f>
        <v>0</v>
      </c>
    </row>
    <row r="84" spans="2:63" s="10" customFormat="1" ht="37.35" customHeight="1">
      <c r="B84" s="164"/>
      <c r="C84" s="165"/>
      <c r="D84" s="166" t="s">
        <v>79</v>
      </c>
      <c r="E84" s="167" t="s">
        <v>180</v>
      </c>
      <c r="F84" s="167" t="s">
        <v>181</v>
      </c>
      <c r="G84" s="165"/>
      <c r="H84" s="165"/>
      <c r="I84" s="168"/>
      <c r="J84" s="169">
        <f>BK84</f>
        <v>0</v>
      </c>
      <c r="K84" s="165"/>
      <c r="L84" s="170"/>
      <c r="M84" s="171"/>
      <c r="N84" s="172"/>
      <c r="O84" s="172"/>
      <c r="P84" s="173">
        <f>P85+P111+P124+P146+P171+P177</f>
        <v>0</v>
      </c>
      <c r="Q84" s="172"/>
      <c r="R84" s="173">
        <f>R85+R111+R124+R146+R171+R177</f>
        <v>317.95362962</v>
      </c>
      <c r="S84" s="172"/>
      <c r="T84" s="174">
        <f>T85+T111+T124+T146+T171+T177</f>
        <v>168.80325</v>
      </c>
      <c r="AR84" s="175" t="s">
        <v>23</v>
      </c>
      <c r="AT84" s="176" t="s">
        <v>79</v>
      </c>
      <c r="AU84" s="176" t="s">
        <v>80</v>
      </c>
      <c r="AY84" s="175" t="s">
        <v>182</v>
      </c>
      <c r="BK84" s="177">
        <f>BK85+BK111+BK124+BK146+BK171+BK177</f>
        <v>0</v>
      </c>
    </row>
    <row r="85" spans="2:63" s="10" customFormat="1" ht="19.95" customHeight="1">
      <c r="B85" s="164"/>
      <c r="C85" s="165"/>
      <c r="D85" s="178" t="s">
        <v>79</v>
      </c>
      <c r="E85" s="179" t="s">
        <v>23</v>
      </c>
      <c r="F85" s="179" t="s">
        <v>183</v>
      </c>
      <c r="G85" s="165"/>
      <c r="H85" s="165"/>
      <c r="I85" s="168"/>
      <c r="J85" s="180">
        <f>BK85</f>
        <v>0</v>
      </c>
      <c r="K85" s="165"/>
      <c r="L85" s="170"/>
      <c r="M85" s="171"/>
      <c r="N85" s="172"/>
      <c r="O85" s="172"/>
      <c r="P85" s="173">
        <f>SUM(P86:P110)</f>
        <v>0</v>
      </c>
      <c r="Q85" s="172"/>
      <c r="R85" s="173">
        <f>SUM(R86:R110)</f>
        <v>98.963</v>
      </c>
      <c r="S85" s="172"/>
      <c r="T85" s="174">
        <f>SUM(T86:T110)</f>
        <v>168.72125</v>
      </c>
      <c r="AR85" s="175" t="s">
        <v>23</v>
      </c>
      <c r="AT85" s="176" t="s">
        <v>79</v>
      </c>
      <c r="AU85" s="176" t="s">
        <v>23</v>
      </c>
      <c r="AY85" s="175" t="s">
        <v>182</v>
      </c>
      <c r="BK85" s="177">
        <f>SUM(BK86:BK110)</f>
        <v>0</v>
      </c>
    </row>
    <row r="86" spans="2:65" s="1" customFormat="1" ht="22.5" customHeight="1">
      <c r="B86" s="34"/>
      <c r="C86" s="181" t="s">
        <v>23</v>
      </c>
      <c r="D86" s="181" t="s">
        <v>184</v>
      </c>
      <c r="E86" s="182" t="s">
        <v>2745</v>
      </c>
      <c r="F86" s="183" t="s">
        <v>2746</v>
      </c>
      <c r="G86" s="184" t="s">
        <v>187</v>
      </c>
      <c r="H86" s="185">
        <v>56.25</v>
      </c>
      <c r="I86" s="186"/>
      <c r="J86" s="187">
        <f>ROUND(I86*H86,2)</f>
        <v>0</v>
      </c>
      <c r="K86" s="183" t="s">
        <v>188</v>
      </c>
      <c r="L86" s="54"/>
      <c r="M86" s="188" t="s">
        <v>36</v>
      </c>
      <c r="N86" s="189" t="s">
        <v>51</v>
      </c>
      <c r="O86" s="35"/>
      <c r="P86" s="190">
        <f>O86*H86</f>
        <v>0</v>
      </c>
      <c r="Q86" s="190">
        <v>0</v>
      </c>
      <c r="R86" s="190">
        <f>Q86*H86</f>
        <v>0</v>
      </c>
      <c r="S86" s="190">
        <v>0.26</v>
      </c>
      <c r="T86" s="191">
        <f>S86*H86</f>
        <v>14.625</v>
      </c>
      <c r="AR86" s="16" t="s">
        <v>189</v>
      </c>
      <c r="AT86" s="16" t="s">
        <v>184</v>
      </c>
      <c r="AU86" s="16" t="s">
        <v>88</v>
      </c>
      <c r="AY86" s="16" t="s">
        <v>182</v>
      </c>
      <c r="BE86" s="192">
        <f>IF(N86="základní",J86,0)</f>
        <v>0</v>
      </c>
      <c r="BF86" s="192">
        <f>IF(N86="snížená",J86,0)</f>
        <v>0</v>
      </c>
      <c r="BG86" s="192">
        <f>IF(N86="zákl. přenesená",J86,0)</f>
        <v>0</v>
      </c>
      <c r="BH86" s="192">
        <f>IF(N86="sníž. přenesená",J86,0)</f>
        <v>0</v>
      </c>
      <c r="BI86" s="192">
        <f>IF(N86="nulová",J86,0)</f>
        <v>0</v>
      </c>
      <c r="BJ86" s="16" t="s">
        <v>23</v>
      </c>
      <c r="BK86" s="192">
        <f>ROUND(I86*H86,2)</f>
        <v>0</v>
      </c>
      <c r="BL86" s="16" t="s">
        <v>189</v>
      </c>
      <c r="BM86" s="16" t="s">
        <v>4818</v>
      </c>
    </row>
    <row r="87" spans="2:51" s="12" customFormat="1" ht="13.5">
      <c r="B87" s="209"/>
      <c r="C87" s="210"/>
      <c r="D87" s="205" t="s">
        <v>191</v>
      </c>
      <c r="E87" s="211" t="s">
        <v>36</v>
      </c>
      <c r="F87" s="212" t="s">
        <v>4819</v>
      </c>
      <c r="G87" s="210"/>
      <c r="H87" s="213" t="s">
        <v>36</v>
      </c>
      <c r="I87" s="214"/>
      <c r="J87" s="210"/>
      <c r="K87" s="210"/>
      <c r="L87" s="215"/>
      <c r="M87" s="216"/>
      <c r="N87" s="217"/>
      <c r="O87" s="217"/>
      <c r="P87" s="217"/>
      <c r="Q87" s="217"/>
      <c r="R87" s="217"/>
      <c r="S87" s="217"/>
      <c r="T87" s="218"/>
      <c r="AT87" s="219" t="s">
        <v>191</v>
      </c>
      <c r="AU87" s="219" t="s">
        <v>88</v>
      </c>
      <c r="AV87" s="12" t="s">
        <v>23</v>
      </c>
      <c r="AW87" s="12" t="s">
        <v>45</v>
      </c>
      <c r="AX87" s="12" t="s">
        <v>80</v>
      </c>
      <c r="AY87" s="219" t="s">
        <v>182</v>
      </c>
    </row>
    <row r="88" spans="2:51" s="11" customFormat="1" ht="13.5">
      <c r="B88" s="193"/>
      <c r="C88" s="194"/>
      <c r="D88" s="195" t="s">
        <v>191</v>
      </c>
      <c r="E88" s="196" t="s">
        <v>36</v>
      </c>
      <c r="F88" s="197" t="s">
        <v>4820</v>
      </c>
      <c r="G88" s="194"/>
      <c r="H88" s="198">
        <v>56.25</v>
      </c>
      <c r="I88" s="199"/>
      <c r="J88" s="194"/>
      <c r="K88" s="194"/>
      <c r="L88" s="200"/>
      <c r="M88" s="201"/>
      <c r="N88" s="202"/>
      <c r="O88" s="202"/>
      <c r="P88" s="202"/>
      <c r="Q88" s="202"/>
      <c r="R88" s="202"/>
      <c r="S88" s="202"/>
      <c r="T88" s="203"/>
      <c r="AT88" s="204" t="s">
        <v>191</v>
      </c>
      <c r="AU88" s="204" t="s">
        <v>88</v>
      </c>
      <c r="AV88" s="11" t="s">
        <v>88</v>
      </c>
      <c r="AW88" s="11" t="s">
        <v>45</v>
      </c>
      <c r="AX88" s="11" t="s">
        <v>80</v>
      </c>
      <c r="AY88" s="204" t="s">
        <v>182</v>
      </c>
    </row>
    <row r="89" spans="2:65" s="1" customFormat="1" ht="22.5" customHeight="1">
      <c r="B89" s="34"/>
      <c r="C89" s="181" t="s">
        <v>88</v>
      </c>
      <c r="D89" s="181" t="s">
        <v>184</v>
      </c>
      <c r="E89" s="182" t="s">
        <v>2750</v>
      </c>
      <c r="F89" s="183" t="s">
        <v>2751</v>
      </c>
      <c r="G89" s="184" t="s">
        <v>187</v>
      </c>
      <c r="H89" s="185">
        <v>320</v>
      </c>
      <c r="I89" s="186"/>
      <c r="J89" s="187">
        <f>ROUND(I89*H89,2)</f>
        <v>0</v>
      </c>
      <c r="K89" s="183" t="s">
        <v>188</v>
      </c>
      <c r="L89" s="54"/>
      <c r="M89" s="188" t="s">
        <v>36</v>
      </c>
      <c r="N89" s="189" t="s">
        <v>51</v>
      </c>
      <c r="O89" s="35"/>
      <c r="P89" s="190">
        <f>O89*H89</f>
        <v>0</v>
      </c>
      <c r="Q89" s="190">
        <v>0</v>
      </c>
      <c r="R89" s="190">
        <f>Q89*H89</f>
        <v>0</v>
      </c>
      <c r="S89" s="190">
        <v>0.45</v>
      </c>
      <c r="T89" s="191">
        <f>S89*H89</f>
        <v>144</v>
      </c>
      <c r="AR89" s="16" t="s">
        <v>189</v>
      </c>
      <c r="AT89" s="16" t="s">
        <v>184</v>
      </c>
      <c r="AU89" s="16" t="s">
        <v>88</v>
      </c>
      <c r="AY89" s="16" t="s">
        <v>182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16" t="s">
        <v>23</v>
      </c>
      <c r="BK89" s="192">
        <f>ROUND(I89*H89,2)</f>
        <v>0</v>
      </c>
      <c r="BL89" s="16" t="s">
        <v>189</v>
      </c>
      <c r="BM89" s="16" t="s">
        <v>4821</v>
      </c>
    </row>
    <row r="90" spans="2:51" s="12" customFormat="1" ht="13.5">
      <c r="B90" s="209"/>
      <c r="C90" s="210"/>
      <c r="D90" s="205" t="s">
        <v>191</v>
      </c>
      <c r="E90" s="211" t="s">
        <v>36</v>
      </c>
      <c r="F90" s="212" t="s">
        <v>4819</v>
      </c>
      <c r="G90" s="210"/>
      <c r="H90" s="213" t="s">
        <v>36</v>
      </c>
      <c r="I90" s="214"/>
      <c r="J90" s="210"/>
      <c r="K90" s="210"/>
      <c r="L90" s="215"/>
      <c r="M90" s="216"/>
      <c r="N90" s="217"/>
      <c r="O90" s="217"/>
      <c r="P90" s="217"/>
      <c r="Q90" s="217"/>
      <c r="R90" s="217"/>
      <c r="S90" s="217"/>
      <c r="T90" s="218"/>
      <c r="AT90" s="219" t="s">
        <v>191</v>
      </c>
      <c r="AU90" s="219" t="s">
        <v>88</v>
      </c>
      <c r="AV90" s="12" t="s">
        <v>23</v>
      </c>
      <c r="AW90" s="12" t="s">
        <v>45</v>
      </c>
      <c r="AX90" s="12" t="s">
        <v>80</v>
      </c>
      <c r="AY90" s="219" t="s">
        <v>182</v>
      </c>
    </row>
    <row r="91" spans="2:51" s="11" customFormat="1" ht="13.5">
      <c r="B91" s="193"/>
      <c r="C91" s="194"/>
      <c r="D91" s="195" t="s">
        <v>191</v>
      </c>
      <c r="E91" s="196" t="s">
        <v>36</v>
      </c>
      <c r="F91" s="197" t="s">
        <v>4822</v>
      </c>
      <c r="G91" s="194"/>
      <c r="H91" s="198">
        <v>320</v>
      </c>
      <c r="I91" s="199"/>
      <c r="J91" s="194"/>
      <c r="K91" s="194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191</v>
      </c>
      <c r="AU91" s="204" t="s">
        <v>88</v>
      </c>
      <c r="AV91" s="11" t="s">
        <v>88</v>
      </c>
      <c r="AW91" s="11" t="s">
        <v>45</v>
      </c>
      <c r="AX91" s="11" t="s">
        <v>80</v>
      </c>
      <c r="AY91" s="204" t="s">
        <v>182</v>
      </c>
    </row>
    <row r="92" spans="2:65" s="1" customFormat="1" ht="22.5" customHeight="1">
      <c r="B92" s="34"/>
      <c r="C92" s="181" t="s">
        <v>198</v>
      </c>
      <c r="D92" s="181" t="s">
        <v>184</v>
      </c>
      <c r="E92" s="182" t="s">
        <v>2754</v>
      </c>
      <c r="F92" s="183" t="s">
        <v>2755</v>
      </c>
      <c r="G92" s="184" t="s">
        <v>309</v>
      </c>
      <c r="H92" s="185">
        <v>49.25</v>
      </c>
      <c r="I92" s="186"/>
      <c r="J92" s="187">
        <f>ROUND(I92*H92,2)</f>
        <v>0</v>
      </c>
      <c r="K92" s="183" t="s">
        <v>188</v>
      </c>
      <c r="L92" s="54"/>
      <c r="M92" s="188" t="s">
        <v>36</v>
      </c>
      <c r="N92" s="189" t="s">
        <v>51</v>
      </c>
      <c r="O92" s="35"/>
      <c r="P92" s="190">
        <f>O92*H92</f>
        <v>0</v>
      </c>
      <c r="Q92" s="190">
        <v>0</v>
      </c>
      <c r="R92" s="190">
        <f>Q92*H92</f>
        <v>0</v>
      </c>
      <c r="S92" s="190">
        <v>0.205</v>
      </c>
      <c r="T92" s="191">
        <f>S92*H92</f>
        <v>10.09625</v>
      </c>
      <c r="AR92" s="16" t="s">
        <v>189</v>
      </c>
      <c r="AT92" s="16" t="s">
        <v>184</v>
      </c>
      <c r="AU92" s="16" t="s">
        <v>88</v>
      </c>
      <c r="AY92" s="16" t="s">
        <v>182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6" t="s">
        <v>23</v>
      </c>
      <c r="BK92" s="192">
        <f>ROUND(I92*H92,2)</f>
        <v>0</v>
      </c>
      <c r="BL92" s="16" t="s">
        <v>189</v>
      </c>
      <c r="BM92" s="16" t="s">
        <v>4823</v>
      </c>
    </row>
    <row r="93" spans="2:51" s="12" customFormat="1" ht="13.5">
      <c r="B93" s="209"/>
      <c r="C93" s="210"/>
      <c r="D93" s="205" t="s">
        <v>191</v>
      </c>
      <c r="E93" s="211" t="s">
        <v>36</v>
      </c>
      <c r="F93" s="212" t="s">
        <v>4819</v>
      </c>
      <c r="G93" s="210"/>
      <c r="H93" s="213" t="s">
        <v>36</v>
      </c>
      <c r="I93" s="214"/>
      <c r="J93" s="210"/>
      <c r="K93" s="210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191</v>
      </c>
      <c r="AU93" s="219" t="s">
        <v>88</v>
      </c>
      <c r="AV93" s="12" t="s">
        <v>23</v>
      </c>
      <c r="AW93" s="12" t="s">
        <v>45</v>
      </c>
      <c r="AX93" s="12" t="s">
        <v>80</v>
      </c>
      <c r="AY93" s="219" t="s">
        <v>182</v>
      </c>
    </row>
    <row r="94" spans="2:51" s="11" customFormat="1" ht="13.5">
      <c r="B94" s="193"/>
      <c r="C94" s="194"/>
      <c r="D94" s="195" t="s">
        <v>191</v>
      </c>
      <c r="E94" s="196" t="s">
        <v>36</v>
      </c>
      <c r="F94" s="197" t="s">
        <v>4824</v>
      </c>
      <c r="G94" s="194"/>
      <c r="H94" s="198">
        <v>49.25</v>
      </c>
      <c r="I94" s="199"/>
      <c r="J94" s="194"/>
      <c r="K94" s="194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191</v>
      </c>
      <c r="AU94" s="204" t="s">
        <v>88</v>
      </c>
      <c r="AV94" s="11" t="s">
        <v>88</v>
      </c>
      <c r="AW94" s="11" t="s">
        <v>45</v>
      </c>
      <c r="AX94" s="11" t="s">
        <v>80</v>
      </c>
      <c r="AY94" s="204" t="s">
        <v>182</v>
      </c>
    </row>
    <row r="95" spans="2:65" s="1" customFormat="1" ht="22.5" customHeight="1">
      <c r="B95" s="34"/>
      <c r="C95" s="181" t="s">
        <v>189</v>
      </c>
      <c r="D95" s="181" t="s">
        <v>184</v>
      </c>
      <c r="E95" s="182" t="s">
        <v>4825</v>
      </c>
      <c r="F95" s="183" t="s">
        <v>4826</v>
      </c>
      <c r="G95" s="184" t="s">
        <v>205</v>
      </c>
      <c r="H95" s="185">
        <v>8.16</v>
      </c>
      <c r="I95" s="186"/>
      <c r="J95" s="187">
        <f>ROUND(I95*H95,2)</f>
        <v>0</v>
      </c>
      <c r="K95" s="183" t="s">
        <v>188</v>
      </c>
      <c r="L95" s="54"/>
      <c r="M95" s="188" t="s">
        <v>36</v>
      </c>
      <c r="N95" s="189" t="s">
        <v>51</v>
      </c>
      <c r="O95" s="35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16" t="s">
        <v>189</v>
      </c>
      <c r="AT95" s="16" t="s">
        <v>184</v>
      </c>
      <c r="AU95" s="16" t="s">
        <v>88</v>
      </c>
      <c r="AY95" s="16" t="s">
        <v>182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6" t="s">
        <v>23</v>
      </c>
      <c r="BK95" s="192">
        <f>ROUND(I95*H95,2)</f>
        <v>0</v>
      </c>
      <c r="BL95" s="16" t="s">
        <v>189</v>
      </c>
      <c r="BM95" s="16" t="s">
        <v>4827</v>
      </c>
    </row>
    <row r="96" spans="2:51" s="12" customFormat="1" ht="13.5">
      <c r="B96" s="209"/>
      <c r="C96" s="210"/>
      <c r="D96" s="205" t="s">
        <v>191</v>
      </c>
      <c r="E96" s="211" t="s">
        <v>36</v>
      </c>
      <c r="F96" s="212" t="s">
        <v>4819</v>
      </c>
      <c r="G96" s="210"/>
      <c r="H96" s="213" t="s">
        <v>36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191</v>
      </c>
      <c r="AU96" s="219" t="s">
        <v>88</v>
      </c>
      <c r="AV96" s="12" t="s">
        <v>23</v>
      </c>
      <c r="AW96" s="12" t="s">
        <v>45</v>
      </c>
      <c r="AX96" s="12" t="s">
        <v>80</v>
      </c>
      <c r="AY96" s="219" t="s">
        <v>182</v>
      </c>
    </row>
    <row r="97" spans="2:51" s="11" customFormat="1" ht="13.5">
      <c r="B97" s="193"/>
      <c r="C97" s="194"/>
      <c r="D97" s="195" t="s">
        <v>191</v>
      </c>
      <c r="E97" s="196" t="s">
        <v>36</v>
      </c>
      <c r="F97" s="197" t="s">
        <v>4828</v>
      </c>
      <c r="G97" s="194"/>
      <c r="H97" s="198">
        <v>8.16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191</v>
      </c>
      <c r="AU97" s="204" t="s">
        <v>88</v>
      </c>
      <c r="AV97" s="11" t="s">
        <v>88</v>
      </c>
      <c r="AW97" s="11" t="s">
        <v>45</v>
      </c>
      <c r="AX97" s="11" t="s">
        <v>80</v>
      </c>
      <c r="AY97" s="204" t="s">
        <v>182</v>
      </c>
    </row>
    <row r="98" spans="2:65" s="1" customFormat="1" ht="22.5" customHeight="1">
      <c r="B98" s="34"/>
      <c r="C98" s="181" t="s">
        <v>210</v>
      </c>
      <c r="D98" s="181" t="s">
        <v>184</v>
      </c>
      <c r="E98" s="182" t="s">
        <v>4829</v>
      </c>
      <c r="F98" s="183" t="s">
        <v>4830</v>
      </c>
      <c r="G98" s="184" t="s">
        <v>205</v>
      </c>
      <c r="H98" s="185">
        <v>8.16</v>
      </c>
      <c r="I98" s="186"/>
      <c r="J98" s="187">
        <f>ROUND(I98*H98,2)</f>
        <v>0</v>
      </c>
      <c r="K98" s="183" t="s">
        <v>188</v>
      </c>
      <c r="L98" s="54"/>
      <c r="M98" s="188" t="s">
        <v>36</v>
      </c>
      <c r="N98" s="189" t="s">
        <v>51</v>
      </c>
      <c r="O98" s="35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16" t="s">
        <v>189</v>
      </c>
      <c r="AT98" s="16" t="s">
        <v>184</v>
      </c>
      <c r="AU98" s="16" t="s">
        <v>88</v>
      </c>
      <c r="AY98" s="16" t="s">
        <v>182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6" t="s">
        <v>23</v>
      </c>
      <c r="BK98" s="192">
        <f>ROUND(I98*H98,2)</f>
        <v>0</v>
      </c>
      <c r="BL98" s="16" t="s">
        <v>189</v>
      </c>
      <c r="BM98" s="16" t="s">
        <v>4831</v>
      </c>
    </row>
    <row r="99" spans="2:65" s="1" customFormat="1" ht="22.5" customHeight="1">
      <c r="B99" s="34"/>
      <c r="C99" s="181" t="s">
        <v>214</v>
      </c>
      <c r="D99" s="181" t="s">
        <v>184</v>
      </c>
      <c r="E99" s="182" t="s">
        <v>231</v>
      </c>
      <c r="F99" s="183" t="s">
        <v>232</v>
      </c>
      <c r="G99" s="184" t="s">
        <v>205</v>
      </c>
      <c r="H99" s="185">
        <v>8.16</v>
      </c>
      <c r="I99" s="186"/>
      <c r="J99" s="187">
        <f>ROUND(I99*H99,2)</f>
        <v>0</v>
      </c>
      <c r="K99" s="183" t="s">
        <v>188</v>
      </c>
      <c r="L99" s="54"/>
      <c r="M99" s="188" t="s">
        <v>36</v>
      </c>
      <c r="N99" s="189" t="s">
        <v>51</v>
      </c>
      <c r="O99" s="35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AR99" s="16" t="s">
        <v>189</v>
      </c>
      <c r="AT99" s="16" t="s">
        <v>184</v>
      </c>
      <c r="AU99" s="16" t="s">
        <v>88</v>
      </c>
      <c r="AY99" s="16" t="s">
        <v>182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6" t="s">
        <v>23</v>
      </c>
      <c r="BK99" s="192">
        <f>ROUND(I99*H99,2)</f>
        <v>0</v>
      </c>
      <c r="BL99" s="16" t="s">
        <v>189</v>
      </c>
      <c r="BM99" s="16" t="s">
        <v>4832</v>
      </c>
    </row>
    <row r="100" spans="2:65" s="1" customFormat="1" ht="31.5" customHeight="1">
      <c r="B100" s="34"/>
      <c r="C100" s="181" t="s">
        <v>222</v>
      </c>
      <c r="D100" s="181" t="s">
        <v>184</v>
      </c>
      <c r="E100" s="182" t="s">
        <v>240</v>
      </c>
      <c r="F100" s="183" t="s">
        <v>241</v>
      </c>
      <c r="G100" s="184" t="s">
        <v>205</v>
      </c>
      <c r="H100" s="185">
        <v>8.16</v>
      </c>
      <c r="I100" s="186"/>
      <c r="J100" s="187">
        <f>ROUND(I100*H100,2)</f>
        <v>0</v>
      </c>
      <c r="K100" s="183" t="s">
        <v>188</v>
      </c>
      <c r="L100" s="54"/>
      <c r="M100" s="188" t="s">
        <v>36</v>
      </c>
      <c r="N100" s="189" t="s">
        <v>51</v>
      </c>
      <c r="O100" s="35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AR100" s="16" t="s">
        <v>189</v>
      </c>
      <c r="AT100" s="16" t="s">
        <v>184</v>
      </c>
      <c r="AU100" s="16" t="s">
        <v>88</v>
      </c>
      <c r="AY100" s="16" t="s">
        <v>182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6" t="s">
        <v>23</v>
      </c>
      <c r="BK100" s="192">
        <f>ROUND(I100*H100,2)</f>
        <v>0</v>
      </c>
      <c r="BL100" s="16" t="s">
        <v>189</v>
      </c>
      <c r="BM100" s="16" t="s">
        <v>4833</v>
      </c>
    </row>
    <row r="101" spans="2:65" s="1" customFormat="1" ht="22.5" customHeight="1">
      <c r="B101" s="34"/>
      <c r="C101" s="181" t="s">
        <v>226</v>
      </c>
      <c r="D101" s="181" t="s">
        <v>184</v>
      </c>
      <c r="E101" s="182" t="s">
        <v>4834</v>
      </c>
      <c r="F101" s="183" t="s">
        <v>4835</v>
      </c>
      <c r="G101" s="184" t="s">
        <v>205</v>
      </c>
      <c r="H101" s="185">
        <v>54.375</v>
      </c>
      <c r="I101" s="186"/>
      <c r="J101" s="187">
        <f>ROUND(I101*H101,2)</f>
        <v>0</v>
      </c>
      <c r="K101" s="183" t="s">
        <v>188</v>
      </c>
      <c r="L101" s="54"/>
      <c r="M101" s="188" t="s">
        <v>36</v>
      </c>
      <c r="N101" s="189" t="s">
        <v>51</v>
      </c>
      <c r="O101" s="35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16" t="s">
        <v>189</v>
      </c>
      <c r="AT101" s="16" t="s">
        <v>184</v>
      </c>
      <c r="AU101" s="16" t="s">
        <v>88</v>
      </c>
      <c r="AY101" s="16" t="s">
        <v>182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23</v>
      </c>
      <c r="BK101" s="192">
        <f>ROUND(I101*H101,2)</f>
        <v>0</v>
      </c>
      <c r="BL101" s="16" t="s">
        <v>189</v>
      </c>
      <c r="BM101" s="16" t="s">
        <v>4836</v>
      </c>
    </row>
    <row r="102" spans="2:51" s="12" customFormat="1" ht="13.5">
      <c r="B102" s="209"/>
      <c r="C102" s="210"/>
      <c r="D102" s="205" t="s">
        <v>191</v>
      </c>
      <c r="E102" s="211" t="s">
        <v>36</v>
      </c>
      <c r="F102" s="212" t="s">
        <v>4819</v>
      </c>
      <c r="G102" s="210"/>
      <c r="H102" s="213" t="s">
        <v>36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191</v>
      </c>
      <c r="AU102" s="219" t="s">
        <v>88</v>
      </c>
      <c r="AV102" s="12" t="s">
        <v>23</v>
      </c>
      <c r="AW102" s="12" t="s">
        <v>45</v>
      </c>
      <c r="AX102" s="12" t="s">
        <v>80</v>
      </c>
      <c r="AY102" s="219" t="s">
        <v>182</v>
      </c>
    </row>
    <row r="103" spans="2:51" s="11" customFormat="1" ht="13.5">
      <c r="B103" s="193"/>
      <c r="C103" s="194"/>
      <c r="D103" s="195" t="s">
        <v>191</v>
      </c>
      <c r="E103" s="196" t="s">
        <v>36</v>
      </c>
      <c r="F103" s="197" t="s">
        <v>4837</v>
      </c>
      <c r="G103" s="194"/>
      <c r="H103" s="198">
        <v>54.375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191</v>
      </c>
      <c r="AU103" s="204" t="s">
        <v>88</v>
      </c>
      <c r="AV103" s="11" t="s">
        <v>88</v>
      </c>
      <c r="AW103" s="11" t="s">
        <v>45</v>
      </c>
      <c r="AX103" s="11" t="s">
        <v>80</v>
      </c>
      <c r="AY103" s="204" t="s">
        <v>182</v>
      </c>
    </row>
    <row r="104" spans="2:65" s="1" customFormat="1" ht="22.5" customHeight="1">
      <c r="B104" s="34"/>
      <c r="C104" s="220" t="s">
        <v>230</v>
      </c>
      <c r="D104" s="220" t="s">
        <v>270</v>
      </c>
      <c r="E104" s="221" t="s">
        <v>271</v>
      </c>
      <c r="F104" s="222" t="s">
        <v>272</v>
      </c>
      <c r="G104" s="223" t="s">
        <v>256</v>
      </c>
      <c r="H104" s="224">
        <v>98.963</v>
      </c>
      <c r="I104" s="225"/>
      <c r="J104" s="226">
        <f>ROUND(I104*H104,2)</f>
        <v>0</v>
      </c>
      <c r="K104" s="222" t="s">
        <v>188</v>
      </c>
      <c r="L104" s="227"/>
      <c r="M104" s="228" t="s">
        <v>36</v>
      </c>
      <c r="N104" s="229" t="s">
        <v>51</v>
      </c>
      <c r="O104" s="35"/>
      <c r="P104" s="190">
        <f>O104*H104</f>
        <v>0</v>
      </c>
      <c r="Q104" s="190">
        <v>1</v>
      </c>
      <c r="R104" s="190">
        <f>Q104*H104</f>
        <v>98.963</v>
      </c>
      <c r="S104" s="190">
        <v>0</v>
      </c>
      <c r="T104" s="191">
        <f>S104*H104</f>
        <v>0</v>
      </c>
      <c r="AR104" s="16" t="s">
        <v>226</v>
      </c>
      <c r="AT104" s="16" t="s">
        <v>270</v>
      </c>
      <c r="AU104" s="16" t="s">
        <v>88</v>
      </c>
      <c r="AY104" s="16" t="s">
        <v>182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23</v>
      </c>
      <c r="BK104" s="192">
        <f>ROUND(I104*H104,2)</f>
        <v>0</v>
      </c>
      <c r="BL104" s="16" t="s">
        <v>189</v>
      </c>
      <c r="BM104" s="16" t="s">
        <v>4838</v>
      </c>
    </row>
    <row r="105" spans="2:51" s="11" customFormat="1" ht="13.5">
      <c r="B105" s="193"/>
      <c r="C105" s="194"/>
      <c r="D105" s="195" t="s">
        <v>191</v>
      </c>
      <c r="E105" s="196" t="s">
        <v>36</v>
      </c>
      <c r="F105" s="197" t="s">
        <v>4839</v>
      </c>
      <c r="G105" s="194"/>
      <c r="H105" s="198">
        <v>98.9625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191</v>
      </c>
      <c r="AU105" s="204" t="s">
        <v>88</v>
      </c>
      <c r="AV105" s="11" t="s">
        <v>88</v>
      </c>
      <c r="AW105" s="11" t="s">
        <v>45</v>
      </c>
      <c r="AX105" s="11" t="s">
        <v>80</v>
      </c>
      <c r="AY105" s="204" t="s">
        <v>182</v>
      </c>
    </row>
    <row r="106" spans="2:65" s="1" customFormat="1" ht="22.5" customHeight="1">
      <c r="B106" s="34"/>
      <c r="C106" s="181" t="s">
        <v>28</v>
      </c>
      <c r="D106" s="181" t="s">
        <v>184</v>
      </c>
      <c r="E106" s="182" t="s">
        <v>254</v>
      </c>
      <c r="F106" s="183" t="s">
        <v>255</v>
      </c>
      <c r="G106" s="184" t="s">
        <v>256</v>
      </c>
      <c r="H106" s="185">
        <v>14.851</v>
      </c>
      <c r="I106" s="186"/>
      <c r="J106" s="187">
        <f>ROUND(I106*H106,2)</f>
        <v>0</v>
      </c>
      <c r="K106" s="183" t="s">
        <v>188</v>
      </c>
      <c r="L106" s="54"/>
      <c r="M106" s="188" t="s">
        <v>36</v>
      </c>
      <c r="N106" s="189" t="s">
        <v>51</v>
      </c>
      <c r="O106" s="35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16" t="s">
        <v>189</v>
      </c>
      <c r="AT106" s="16" t="s">
        <v>184</v>
      </c>
      <c r="AU106" s="16" t="s">
        <v>88</v>
      </c>
      <c r="AY106" s="16" t="s">
        <v>182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6" t="s">
        <v>23</v>
      </c>
      <c r="BK106" s="192">
        <f>ROUND(I106*H106,2)</f>
        <v>0</v>
      </c>
      <c r="BL106" s="16" t="s">
        <v>189</v>
      </c>
      <c r="BM106" s="16" t="s">
        <v>4840</v>
      </c>
    </row>
    <row r="107" spans="2:51" s="11" customFormat="1" ht="13.5">
      <c r="B107" s="193"/>
      <c r="C107" s="194"/>
      <c r="D107" s="195" t="s">
        <v>191</v>
      </c>
      <c r="E107" s="196" t="s">
        <v>36</v>
      </c>
      <c r="F107" s="197" t="s">
        <v>4841</v>
      </c>
      <c r="G107" s="194"/>
      <c r="H107" s="198">
        <v>14.8512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191</v>
      </c>
      <c r="AU107" s="204" t="s">
        <v>88</v>
      </c>
      <c r="AV107" s="11" t="s">
        <v>88</v>
      </c>
      <c r="AW107" s="11" t="s">
        <v>45</v>
      </c>
      <c r="AX107" s="11" t="s">
        <v>80</v>
      </c>
      <c r="AY107" s="204" t="s">
        <v>182</v>
      </c>
    </row>
    <row r="108" spans="2:65" s="1" customFormat="1" ht="22.5" customHeight="1">
      <c r="B108" s="34"/>
      <c r="C108" s="181" t="s">
        <v>243</v>
      </c>
      <c r="D108" s="181" t="s">
        <v>184</v>
      </c>
      <c r="E108" s="182" t="s">
        <v>4842</v>
      </c>
      <c r="F108" s="183" t="s">
        <v>4843</v>
      </c>
      <c r="G108" s="184" t="s">
        <v>187</v>
      </c>
      <c r="H108" s="185">
        <v>371</v>
      </c>
      <c r="I108" s="186"/>
      <c r="J108" s="187">
        <f>ROUND(I108*H108,2)</f>
        <v>0</v>
      </c>
      <c r="K108" s="183" t="s">
        <v>188</v>
      </c>
      <c r="L108" s="54"/>
      <c r="M108" s="188" t="s">
        <v>36</v>
      </c>
      <c r="N108" s="189" t="s">
        <v>51</v>
      </c>
      <c r="O108" s="35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16" t="s">
        <v>189</v>
      </c>
      <c r="AT108" s="16" t="s">
        <v>184</v>
      </c>
      <c r="AU108" s="16" t="s">
        <v>88</v>
      </c>
      <c r="AY108" s="16" t="s">
        <v>182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6" t="s">
        <v>23</v>
      </c>
      <c r="BK108" s="192">
        <f>ROUND(I108*H108,2)</f>
        <v>0</v>
      </c>
      <c r="BL108" s="16" t="s">
        <v>189</v>
      </c>
      <c r="BM108" s="16" t="s">
        <v>4844</v>
      </c>
    </row>
    <row r="109" spans="2:51" s="12" customFormat="1" ht="13.5">
      <c r="B109" s="209"/>
      <c r="C109" s="210"/>
      <c r="D109" s="205" t="s">
        <v>191</v>
      </c>
      <c r="E109" s="211" t="s">
        <v>36</v>
      </c>
      <c r="F109" s="212" t="s">
        <v>4819</v>
      </c>
      <c r="G109" s="210"/>
      <c r="H109" s="213" t="s">
        <v>36</v>
      </c>
      <c r="I109" s="214"/>
      <c r="J109" s="210"/>
      <c r="K109" s="210"/>
      <c r="L109" s="215"/>
      <c r="M109" s="216"/>
      <c r="N109" s="217"/>
      <c r="O109" s="217"/>
      <c r="P109" s="217"/>
      <c r="Q109" s="217"/>
      <c r="R109" s="217"/>
      <c r="S109" s="217"/>
      <c r="T109" s="218"/>
      <c r="AT109" s="219" t="s">
        <v>191</v>
      </c>
      <c r="AU109" s="219" t="s">
        <v>88</v>
      </c>
      <c r="AV109" s="12" t="s">
        <v>23</v>
      </c>
      <c r="AW109" s="12" t="s">
        <v>45</v>
      </c>
      <c r="AX109" s="12" t="s">
        <v>80</v>
      </c>
      <c r="AY109" s="219" t="s">
        <v>182</v>
      </c>
    </row>
    <row r="110" spans="2:51" s="11" customFormat="1" ht="13.5">
      <c r="B110" s="193"/>
      <c r="C110" s="194"/>
      <c r="D110" s="205" t="s">
        <v>191</v>
      </c>
      <c r="E110" s="206" t="s">
        <v>36</v>
      </c>
      <c r="F110" s="207" t="s">
        <v>4845</v>
      </c>
      <c r="G110" s="194"/>
      <c r="H110" s="208">
        <v>371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191</v>
      </c>
      <c r="AU110" s="204" t="s">
        <v>88</v>
      </c>
      <c r="AV110" s="11" t="s">
        <v>88</v>
      </c>
      <c r="AW110" s="11" t="s">
        <v>45</v>
      </c>
      <c r="AX110" s="11" t="s">
        <v>80</v>
      </c>
      <c r="AY110" s="204" t="s">
        <v>182</v>
      </c>
    </row>
    <row r="111" spans="2:63" s="10" customFormat="1" ht="29.85" customHeight="1">
      <c r="B111" s="164"/>
      <c r="C111" s="165"/>
      <c r="D111" s="178" t="s">
        <v>79</v>
      </c>
      <c r="E111" s="179" t="s">
        <v>292</v>
      </c>
      <c r="F111" s="179" t="s">
        <v>3121</v>
      </c>
      <c r="G111" s="165"/>
      <c r="H111" s="165"/>
      <c r="I111" s="168"/>
      <c r="J111" s="180">
        <f>BK111</f>
        <v>0</v>
      </c>
      <c r="K111" s="165"/>
      <c r="L111" s="170"/>
      <c r="M111" s="171"/>
      <c r="N111" s="172"/>
      <c r="O111" s="172"/>
      <c r="P111" s="173">
        <f>SUM(P112:P123)</f>
        <v>0</v>
      </c>
      <c r="Q111" s="172"/>
      <c r="R111" s="173">
        <f>SUM(R112:R123)</f>
        <v>110.75917</v>
      </c>
      <c r="S111" s="172"/>
      <c r="T111" s="174">
        <f>SUM(T112:T123)</f>
        <v>0</v>
      </c>
      <c r="AR111" s="175" t="s">
        <v>23</v>
      </c>
      <c r="AT111" s="176" t="s">
        <v>79</v>
      </c>
      <c r="AU111" s="176" t="s">
        <v>23</v>
      </c>
      <c r="AY111" s="175" t="s">
        <v>182</v>
      </c>
      <c r="BK111" s="177">
        <f>SUM(BK112:BK123)</f>
        <v>0</v>
      </c>
    </row>
    <row r="112" spans="2:65" s="1" customFormat="1" ht="22.5" customHeight="1">
      <c r="B112" s="34"/>
      <c r="C112" s="181" t="s">
        <v>249</v>
      </c>
      <c r="D112" s="181" t="s">
        <v>184</v>
      </c>
      <c r="E112" s="182" t="s">
        <v>3122</v>
      </c>
      <c r="F112" s="183" t="s">
        <v>3123</v>
      </c>
      <c r="G112" s="184" t="s">
        <v>187</v>
      </c>
      <c r="H112" s="185">
        <v>304.25</v>
      </c>
      <c r="I112" s="186"/>
      <c r="J112" s="187">
        <f>ROUND(I112*H112,2)</f>
        <v>0</v>
      </c>
      <c r="K112" s="183" t="s">
        <v>188</v>
      </c>
      <c r="L112" s="54"/>
      <c r="M112" s="188" t="s">
        <v>36</v>
      </c>
      <c r="N112" s="189" t="s">
        <v>51</v>
      </c>
      <c r="O112" s="35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16" t="s">
        <v>189</v>
      </c>
      <c r="AT112" s="16" t="s">
        <v>184</v>
      </c>
      <c r="AU112" s="16" t="s">
        <v>88</v>
      </c>
      <c r="AY112" s="16" t="s">
        <v>182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6" t="s">
        <v>23</v>
      </c>
      <c r="BK112" s="192">
        <f>ROUND(I112*H112,2)</f>
        <v>0</v>
      </c>
      <c r="BL112" s="16" t="s">
        <v>189</v>
      </c>
      <c r="BM112" s="16" t="s">
        <v>4846</v>
      </c>
    </row>
    <row r="113" spans="2:51" s="12" customFormat="1" ht="13.5">
      <c r="B113" s="209"/>
      <c r="C113" s="210"/>
      <c r="D113" s="205" t="s">
        <v>191</v>
      </c>
      <c r="E113" s="211" t="s">
        <v>36</v>
      </c>
      <c r="F113" s="212" t="s">
        <v>4819</v>
      </c>
      <c r="G113" s="210"/>
      <c r="H113" s="213" t="s">
        <v>36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191</v>
      </c>
      <c r="AU113" s="219" t="s">
        <v>88</v>
      </c>
      <c r="AV113" s="12" t="s">
        <v>23</v>
      </c>
      <c r="AW113" s="12" t="s">
        <v>45</v>
      </c>
      <c r="AX113" s="12" t="s">
        <v>80</v>
      </c>
      <c r="AY113" s="219" t="s">
        <v>182</v>
      </c>
    </row>
    <row r="114" spans="2:51" s="11" customFormat="1" ht="13.5">
      <c r="B114" s="193"/>
      <c r="C114" s="194"/>
      <c r="D114" s="205" t="s">
        <v>191</v>
      </c>
      <c r="E114" s="206" t="s">
        <v>36</v>
      </c>
      <c r="F114" s="207" t="s">
        <v>4847</v>
      </c>
      <c r="G114" s="194"/>
      <c r="H114" s="208">
        <v>285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191</v>
      </c>
      <c r="AU114" s="204" t="s">
        <v>88</v>
      </c>
      <c r="AV114" s="11" t="s">
        <v>88</v>
      </c>
      <c r="AW114" s="11" t="s">
        <v>45</v>
      </c>
      <c r="AX114" s="11" t="s">
        <v>80</v>
      </c>
      <c r="AY114" s="204" t="s">
        <v>182</v>
      </c>
    </row>
    <row r="115" spans="2:51" s="11" customFormat="1" ht="13.5">
      <c r="B115" s="193"/>
      <c r="C115" s="194"/>
      <c r="D115" s="195" t="s">
        <v>191</v>
      </c>
      <c r="E115" s="196" t="s">
        <v>36</v>
      </c>
      <c r="F115" s="197" t="s">
        <v>4848</v>
      </c>
      <c r="G115" s="194"/>
      <c r="H115" s="198">
        <v>19.25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191</v>
      </c>
      <c r="AU115" s="204" t="s">
        <v>88</v>
      </c>
      <c r="AV115" s="11" t="s">
        <v>88</v>
      </c>
      <c r="AW115" s="11" t="s">
        <v>45</v>
      </c>
      <c r="AX115" s="11" t="s">
        <v>80</v>
      </c>
      <c r="AY115" s="204" t="s">
        <v>182</v>
      </c>
    </row>
    <row r="116" spans="2:65" s="1" customFormat="1" ht="22.5" customHeight="1">
      <c r="B116" s="34"/>
      <c r="C116" s="220" t="s">
        <v>253</v>
      </c>
      <c r="D116" s="220" t="s">
        <v>270</v>
      </c>
      <c r="E116" s="221" t="s">
        <v>3126</v>
      </c>
      <c r="F116" s="222" t="s">
        <v>3127</v>
      </c>
      <c r="G116" s="223" t="s">
        <v>1469</v>
      </c>
      <c r="H116" s="224">
        <v>12.17</v>
      </c>
      <c r="I116" s="225"/>
      <c r="J116" s="226">
        <f>ROUND(I116*H116,2)</f>
        <v>0</v>
      </c>
      <c r="K116" s="222" t="s">
        <v>188</v>
      </c>
      <c r="L116" s="227"/>
      <c r="M116" s="228" t="s">
        <v>36</v>
      </c>
      <c r="N116" s="229" t="s">
        <v>51</v>
      </c>
      <c r="O116" s="35"/>
      <c r="P116" s="190">
        <f>O116*H116</f>
        <v>0</v>
      </c>
      <c r="Q116" s="190">
        <v>0.001</v>
      </c>
      <c r="R116" s="190">
        <f>Q116*H116</f>
        <v>0.01217</v>
      </c>
      <c r="S116" s="190">
        <v>0</v>
      </c>
      <c r="T116" s="191">
        <f>S116*H116</f>
        <v>0</v>
      </c>
      <c r="AR116" s="16" t="s">
        <v>226</v>
      </c>
      <c r="AT116" s="16" t="s">
        <v>270</v>
      </c>
      <c r="AU116" s="16" t="s">
        <v>88</v>
      </c>
      <c r="AY116" s="16" t="s">
        <v>182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6" t="s">
        <v>23</v>
      </c>
      <c r="BK116" s="192">
        <f>ROUND(I116*H116,2)</f>
        <v>0</v>
      </c>
      <c r="BL116" s="16" t="s">
        <v>189</v>
      </c>
      <c r="BM116" s="16" t="s">
        <v>4849</v>
      </c>
    </row>
    <row r="117" spans="2:51" s="12" customFormat="1" ht="13.5">
      <c r="B117" s="209"/>
      <c r="C117" s="210"/>
      <c r="D117" s="205" t="s">
        <v>191</v>
      </c>
      <c r="E117" s="211" t="s">
        <v>36</v>
      </c>
      <c r="F117" s="212" t="s">
        <v>4819</v>
      </c>
      <c r="G117" s="210"/>
      <c r="H117" s="213" t="s">
        <v>36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191</v>
      </c>
      <c r="AU117" s="219" t="s">
        <v>88</v>
      </c>
      <c r="AV117" s="12" t="s">
        <v>23</v>
      </c>
      <c r="AW117" s="12" t="s">
        <v>45</v>
      </c>
      <c r="AX117" s="12" t="s">
        <v>80</v>
      </c>
      <c r="AY117" s="219" t="s">
        <v>182</v>
      </c>
    </row>
    <row r="118" spans="2:51" s="11" customFormat="1" ht="13.5">
      <c r="B118" s="193"/>
      <c r="C118" s="194"/>
      <c r="D118" s="195" t="s">
        <v>191</v>
      </c>
      <c r="E118" s="196" t="s">
        <v>36</v>
      </c>
      <c r="F118" s="197" t="s">
        <v>4850</v>
      </c>
      <c r="G118" s="194"/>
      <c r="H118" s="198">
        <v>12.17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191</v>
      </c>
      <c r="AU118" s="204" t="s">
        <v>88</v>
      </c>
      <c r="AV118" s="11" t="s">
        <v>88</v>
      </c>
      <c r="AW118" s="11" t="s">
        <v>45</v>
      </c>
      <c r="AX118" s="11" t="s">
        <v>80</v>
      </c>
      <c r="AY118" s="204" t="s">
        <v>182</v>
      </c>
    </row>
    <row r="119" spans="2:65" s="1" customFormat="1" ht="31.5" customHeight="1">
      <c r="B119" s="34"/>
      <c r="C119" s="181" t="s">
        <v>259</v>
      </c>
      <c r="D119" s="181" t="s">
        <v>184</v>
      </c>
      <c r="E119" s="182" t="s">
        <v>3130</v>
      </c>
      <c r="F119" s="183" t="s">
        <v>3131</v>
      </c>
      <c r="G119" s="184" t="s">
        <v>187</v>
      </c>
      <c r="H119" s="185">
        <v>304.25</v>
      </c>
      <c r="I119" s="186"/>
      <c r="J119" s="187">
        <f>ROUND(I119*H119,2)</f>
        <v>0</v>
      </c>
      <c r="K119" s="183" t="s">
        <v>188</v>
      </c>
      <c r="L119" s="54"/>
      <c r="M119" s="188" t="s">
        <v>36</v>
      </c>
      <c r="N119" s="189" t="s">
        <v>51</v>
      </c>
      <c r="O119" s="35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16" t="s">
        <v>189</v>
      </c>
      <c r="AT119" s="16" t="s">
        <v>184</v>
      </c>
      <c r="AU119" s="16" t="s">
        <v>88</v>
      </c>
      <c r="AY119" s="16" t="s">
        <v>182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6" t="s">
        <v>23</v>
      </c>
      <c r="BK119" s="192">
        <f>ROUND(I119*H119,2)</f>
        <v>0</v>
      </c>
      <c r="BL119" s="16" t="s">
        <v>189</v>
      </c>
      <c r="BM119" s="16" t="s">
        <v>4851</v>
      </c>
    </row>
    <row r="120" spans="2:51" s="11" customFormat="1" ht="13.5">
      <c r="B120" s="193"/>
      <c r="C120" s="194"/>
      <c r="D120" s="195" t="s">
        <v>191</v>
      </c>
      <c r="E120" s="196" t="s">
        <v>36</v>
      </c>
      <c r="F120" s="197" t="s">
        <v>4852</v>
      </c>
      <c r="G120" s="194"/>
      <c r="H120" s="198">
        <v>304.25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191</v>
      </c>
      <c r="AU120" s="204" t="s">
        <v>88</v>
      </c>
      <c r="AV120" s="11" t="s">
        <v>88</v>
      </c>
      <c r="AW120" s="11" t="s">
        <v>45</v>
      </c>
      <c r="AX120" s="11" t="s">
        <v>80</v>
      </c>
      <c r="AY120" s="204" t="s">
        <v>182</v>
      </c>
    </row>
    <row r="121" spans="2:65" s="1" customFormat="1" ht="22.5" customHeight="1">
      <c r="B121" s="34"/>
      <c r="C121" s="220" t="s">
        <v>8</v>
      </c>
      <c r="D121" s="220" t="s">
        <v>270</v>
      </c>
      <c r="E121" s="221" t="s">
        <v>3133</v>
      </c>
      <c r="F121" s="222" t="s">
        <v>3134</v>
      </c>
      <c r="G121" s="223" t="s">
        <v>256</v>
      </c>
      <c r="H121" s="224">
        <v>110.747</v>
      </c>
      <c r="I121" s="225"/>
      <c r="J121" s="226">
        <f>ROUND(I121*H121,2)</f>
        <v>0</v>
      </c>
      <c r="K121" s="222" t="s">
        <v>188</v>
      </c>
      <c r="L121" s="227"/>
      <c r="M121" s="228" t="s">
        <v>36</v>
      </c>
      <c r="N121" s="229" t="s">
        <v>51</v>
      </c>
      <c r="O121" s="35"/>
      <c r="P121" s="190">
        <f>O121*H121</f>
        <v>0</v>
      </c>
      <c r="Q121" s="190">
        <v>1</v>
      </c>
      <c r="R121" s="190">
        <f>Q121*H121</f>
        <v>110.747</v>
      </c>
      <c r="S121" s="190">
        <v>0</v>
      </c>
      <c r="T121" s="191">
        <f>S121*H121</f>
        <v>0</v>
      </c>
      <c r="AR121" s="16" t="s">
        <v>226</v>
      </c>
      <c r="AT121" s="16" t="s">
        <v>270</v>
      </c>
      <c r="AU121" s="16" t="s">
        <v>88</v>
      </c>
      <c r="AY121" s="16" t="s">
        <v>182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6" t="s">
        <v>23</v>
      </c>
      <c r="BK121" s="192">
        <f>ROUND(I121*H121,2)</f>
        <v>0</v>
      </c>
      <c r="BL121" s="16" t="s">
        <v>189</v>
      </c>
      <c r="BM121" s="16" t="s">
        <v>4853</v>
      </c>
    </row>
    <row r="122" spans="2:51" s="11" customFormat="1" ht="13.5">
      <c r="B122" s="193"/>
      <c r="C122" s="194"/>
      <c r="D122" s="195" t="s">
        <v>191</v>
      </c>
      <c r="E122" s="196" t="s">
        <v>36</v>
      </c>
      <c r="F122" s="197" t="s">
        <v>4854</v>
      </c>
      <c r="G122" s="194"/>
      <c r="H122" s="198">
        <v>110.747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191</v>
      </c>
      <c r="AU122" s="204" t="s">
        <v>88</v>
      </c>
      <c r="AV122" s="11" t="s">
        <v>88</v>
      </c>
      <c r="AW122" s="11" t="s">
        <v>45</v>
      </c>
      <c r="AX122" s="11" t="s">
        <v>80</v>
      </c>
      <c r="AY122" s="204" t="s">
        <v>182</v>
      </c>
    </row>
    <row r="123" spans="2:65" s="1" customFormat="1" ht="31.5" customHeight="1">
      <c r="B123" s="34"/>
      <c r="C123" s="181" t="s">
        <v>275</v>
      </c>
      <c r="D123" s="181" t="s">
        <v>184</v>
      </c>
      <c r="E123" s="182" t="s">
        <v>3137</v>
      </c>
      <c r="F123" s="183" t="s">
        <v>3138</v>
      </c>
      <c r="G123" s="184" t="s">
        <v>187</v>
      </c>
      <c r="H123" s="185">
        <v>304.25</v>
      </c>
      <c r="I123" s="186"/>
      <c r="J123" s="187">
        <f>ROUND(I123*H123,2)</f>
        <v>0</v>
      </c>
      <c r="K123" s="183" t="s">
        <v>188</v>
      </c>
      <c r="L123" s="54"/>
      <c r="M123" s="188" t="s">
        <v>36</v>
      </c>
      <c r="N123" s="189" t="s">
        <v>51</v>
      </c>
      <c r="O123" s="35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16" t="s">
        <v>189</v>
      </c>
      <c r="AT123" s="16" t="s">
        <v>184</v>
      </c>
      <c r="AU123" s="16" t="s">
        <v>88</v>
      </c>
      <c r="AY123" s="16" t="s">
        <v>182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6" t="s">
        <v>23</v>
      </c>
      <c r="BK123" s="192">
        <f>ROUND(I123*H123,2)</f>
        <v>0</v>
      </c>
      <c r="BL123" s="16" t="s">
        <v>189</v>
      </c>
      <c r="BM123" s="16" t="s">
        <v>4855</v>
      </c>
    </row>
    <row r="124" spans="2:63" s="10" customFormat="1" ht="29.85" customHeight="1">
      <c r="B124" s="164"/>
      <c r="C124" s="165"/>
      <c r="D124" s="178" t="s">
        <v>79</v>
      </c>
      <c r="E124" s="179" t="s">
        <v>210</v>
      </c>
      <c r="F124" s="179" t="s">
        <v>2785</v>
      </c>
      <c r="G124" s="165"/>
      <c r="H124" s="165"/>
      <c r="I124" s="168"/>
      <c r="J124" s="180">
        <f>BK124</f>
        <v>0</v>
      </c>
      <c r="K124" s="165"/>
      <c r="L124" s="170"/>
      <c r="M124" s="171"/>
      <c r="N124" s="172"/>
      <c r="O124" s="172"/>
      <c r="P124" s="173">
        <f>SUM(P125:P145)</f>
        <v>0</v>
      </c>
      <c r="Q124" s="172"/>
      <c r="R124" s="173">
        <f>SUM(R125:R145)</f>
        <v>56.60892000000001</v>
      </c>
      <c r="S124" s="172"/>
      <c r="T124" s="174">
        <f>SUM(T125:T145)</f>
        <v>0</v>
      </c>
      <c r="AR124" s="175" t="s">
        <v>23</v>
      </c>
      <c r="AT124" s="176" t="s">
        <v>79</v>
      </c>
      <c r="AU124" s="176" t="s">
        <v>23</v>
      </c>
      <c r="AY124" s="175" t="s">
        <v>182</v>
      </c>
      <c r="BK124" s="177">
        <f>SUM(BK125:BK145)</f>
        <v>0</v>
      </c>
    </row>
    <row r="125" spans="2:65" s="1" customFormat="1" ht="22.5" customHeight="1">
      <c r="B125" s="34"/>
      <c r="C125" s="181" t="s">
        <v>287</v>
      </c>
      <c r="D125" s="181" t="s">
        <v>184</v>
      </c>
      <c r="E125" s="182" t="s">
        <v>4856</v>
      </c>
      <c r="F125" s="183" t="s">
        <v>4857</v>
      </c>
      <c r="G125" s="184" t="s">
        <v>187</v>
      </c>
      <c r="H125" s="185">
        <v>40</v>
      </c>
      <c r="I125" s="186"/>
      <c r="J125" s="187">
        <f>ROUND(I125*H125,2)</f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16" t="s">
        <v>189</v>
      </c>
      <c r="AT125" s="16" t="s">
        <v>184</v>
      </c>
      <c r="AU125" s="16" t="s">
        <v>88</v>
      </c>
      <c r="AY125" s="16" t="s">
        <v>182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6" t="s">
        <v>23</v>
      </c>
      <c r="BK125" s="192">
        <f>ROUND(I125*H125,2)</f>
        <v>0</v>
      </c>
      <c r="BL125" s="16" t="s">
        <v>189</v>
      </c>
      <c r="BM125" s="16" t="s">
        <v>4858</v>
      </c>
    </row>
    <row r="126" spans="2:51" s="12" customFormat="1" ht="13.5">
      <c r="B126" s="209"/>
      <c r="C126" s="210"/>
      <c r="D126" s="205" t="s">
        <v>191</v>
      </c>
      <c r="E126" s="211" t="s">
        <v>36</v>
      </c>
      <c r="F126" s="212" t="s">
        <v>4819</v>
      </c>
      <c r="G126" s="210"/>
      <c r="H126" s="213" t="s">
        <v>36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191</v>
      </c>
      <c r="AU126" s="219" t="s">
        <v>88</v>
      </c>
      <c r="AV126" s="12" t="s">
        <v>23</v>
      </c>
      <c r="AW126" s="12" t="s">
        <v>45</v>
      </c>
      <c r="AX126" s="12" t="s">
        <v>80</v>
      </c>
      <c r="AY126" s="219" t="s">
        <v>182</v>
      </c>
    </row>
    <row r="127" spans="2:51" s="11" customFormat="1" ht="13.5">
      <c r="B127" s="193"/>
      <c r="C127" s="194"/>
      <c r="D127" s="195" t="s">
        <v>191</v>
      </c>
      <c r="E127" s="196" t="s">
        <v>36</v>
      </c>
      <c r="F127" s="197" t="s">
        <v>4859</v>
      </c>
      <c r="G127" s="194"/>
      <c r="H127" s="198">
        <v>40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191</v>
      </c>
      <c r="AU127" s="204" t="s">
        <v>88</v>
      </c>
      <c r="AV127" s="11" t="s">
        <v>88</v>
      </c>
      <c r="AW127" s="11" t="s">
        <v>45</v>
      </c>
      <c r="AX127" s="11" t="s">
        <v>80</v>
      </c>
      <c r="AY127" s="204" t="s">
        <v>182</v>
      </c>
    </row>
    <row r="128" spans="2:65" s="1" customFormat="1" ht="22.5" customHeight="1">
      <c r="B128" s="34"/>
      <c r="C128" s="181" t="s">
        <v>292</v>
      </c>
      <c r="D128" s="181" t="s">
        <v>184</v>
      </c>
      <c r="E128" s="182" t="s">
        <v>2786</v>
      </c>
      <c r="F128" s="183" t="s">
        <v>2787</v>
      </c>
      <c r="G128" s="184" t="s">
        <v>187</v>
      </c>
      <c r="H128" s="185">
        <v>276</v>
      </c>
      <c r="I128" s="186"/>
      <c r="J128" s="187">
        <f>ROUND(I128*H128,2)</f>
        <v>0</v>
      </c>
      <c r="K128" s="183" t="s">
        <v>188</v>
      </c>
      <c r="L128" s="54"/>
      <c r="M128" s="188" t="s">
        <v>36</v>
      </c>
      <c r="N128" s="189" t="s">
        <v>51</v>
      </c>
      <c r="O128" s="35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16" t="s">
        <v>189</v>
      </c>
      <c r="AT128" s="16" t="s">
        <v>184</v>
      </c>
      <c r="AU128" s="16" t="s">
        <v>88</v>
      </c>
      <c r="AY128" s="16" t="s">
        <v>182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6" t="s">
        <v>23</v>
      </c>
      <c r="BK128" s="192">
        <f>ROUND(I128*H128,2)</f>
        <v>0</v>
      </c>
      <c r="BL128" s="16" t="s">
        <v>189</v>
      </c>
      <c r="BM128" s="16" t="s">
        <v>4860</v>
      </c>
    </row>
    <row r="129" spans="2:51" s="12" customFormat="1" ht="13.5">
      <c r="B129" s="209"/>
      <c r="C129" s="210"/>
      <c r="D129" s="205" t="s">
        <v>191</v>
      </c>
      <c r="E129" s="211" t="s">
        <v>36</v>
      </c>
      <c r="F129" s="212" t="s">
        <v>4819</v>
      </c>
      <c r="G129" s="210"/>
      <c r="H129" s="213" t="s">
        <v>36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191</v>
      </c>
      <c r="AU129" s="219" t="s">
        <v>88</v>
      </c>
      <c r="AV129" s="12" t="s">
        <v>23</v>
      </c>
      <c r="AW129" s="12" t="s">
        <v>45</v>
      </c>
      <c r="AX129" s="12" t="s">
        <v>80</v>
      </c>
      <c r="AY129" s="219" t="s">
        <v>182</v>
      </c>
    </row>
    <row r="130" spans="2:51" s="11" customFormat="1" ht="13.5">
      <c r="B130" s="193"/>
      <c r="C130" s="194"/>
      <c r="D130" s="195" t="s">
        <v>191</v>
      </c>
      <c r="E130" s="196" t="s">
        <v>36</v>
      </c>
      <c r="F130" s="197" t="s">
        <v>4861</v>
      </c>
      <c r="G130" s="194"/>
      <c r="H130" s="198">
        <v>276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191</v>
      </c>
      <c r="AU130" s="204" t="s">
        <v>88</v>
      </c>
      <c r="AV130" s="11" t="s">
        <v>88</v>
      </c>
      <c r="AW130" s="11" t="s">
        <v>45</v>
      </c>
      <c r="AX130" s="11" t="s">
        <v>80</v>
      </c>
      <c r="AY130" s="204" t="s">
        <v>182</v>
      </c>
    </row>
    <row r="131" spans="2:65" s="1" customFormat="1" ht="22.5" customHeight="1">
      <c r="B131" s="34"/>
      <c r="C131" s="181" t="s">
        <v>297</v>
      </c>
      <c r="D131" s="181" t="s">
        <v>184</v>
      </c>
      <c r="E131" s="182" t="s">
        <v>4862</v>
      </c>
      <c r="F131" s="183" t="s">
        <v>4863</v>
      </c>
      <c r="G131" s="184" t="s">
        <v>187</v>
      </c>
      <c r="H131" s="185">
        <v>95</v>
      </c>
      <c r="I131" s="186"/>
      <c r="J131" s="187">
        <f>ROUND(I131*H131,2)</f>
        <v>0</v>
      </c>
      <c r="K131" s="183" t="s">
        <v>188</v>
      </c>
      <c r="L131" s="54"/>
      <c r="M131" s="188" t="s">
        <v>36</v>
      </c>
      <c r="N131" s="189" t="s">
        <v>51</v>
      </c>
      <c r="O131" s="35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6" t="s">
        <v>189</v>
      </c>
      <c r="AT131" s="16" t="s">
        <v>184</v>
      </c>
      <c r="AU131" s="16" t="s">
        <v>88</v>
      </c>
      <c r="AY131" s="16" t="s">
        <v>182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23</v>
      </c>
      <c r="BK131" s="192">
        <f>ROUND(I131*H131,2)</f>
        <v>0</v>
      </c>
      <c r="BL131" s="16" t="s">
        <v>189</v>
      </c>
      <c r="BM131" s="16" t="s">
        <v>4864</v>
      </c>
    </row>
    <row r="132" spans="2:51" s="12" customFormat="1" ht="13.5">
      <c r="B132" s="209"/>
      <c r="C132" s="210"/>
      <c r="D132" s="205" t="s">
        <v>191</v>
      </c>
      <c r="E132" s="211" t="s">
        <v>36</v>
      </c>
      <c r="F132" s="212" t="s">
        <v>4819</v>
      </c>
      <c r="G132" s="210"/>
      <c r="H132" s="213" t="s">
        <v>36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191</v>
      </c>
      <c r="AU132" s="219" t="s">
        <v>88</v>
      </c>
      <c r="AV132" s="12" t="s">
        <v>23</v>
      </c>
      <c r="AW132" s="12" t="s">
        <v>45</v>
      </c>
      <c r="AX132" s="12" t="s">
        <v>80</v>
      </c>
      <c r="AY132" s="219" t="s">
        <v>182</v>
      </c>
    </row>
    <row r="133" spans="2:51" s="11" customFormat="1" ht="13.5">
      <c r="B133" s="193"/>
      <c r="C133" s="194"/>
      <c r="D133" s="195" t="s">
        <v>191</v>
      </c>
      <c r="E133" s="196" t="s">
        <v>36</v>
      </c>
      <c r="F133" s="197" t="s">
        <v>4865</v>
      </c>
      <c r="G133" s="194"/>
      <c r="H133" s="198">
        <v>95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191</v>
      </c>
      <c r="AU133" s="204" t="s">
        <v>88</v>
      </c>
      <c r="AV133" s="11" t="s">
        <v>88</v>
      </c>
      <c r="AW133" s="11" t="s">
        <v>45</v>
      </c>
      <c r="AX133" s="11" t="s">
        <v>80</v>
      </c>
      <c r="AY133" s="204" t="s">
        <v>182</v>
      </c>
    </row>
    <row r="134" spans="2:65" s="1" customFormat="1" ht="22.5" customHeight="1">
      <c r="B134" s="34"/>
      <c r="C134" s="181" t="s">
        <v>301</v>
      </c>
      <c r="D134" s="181" t="s">
        <v>184</v>
      </c>
      <c r="E134" s="182" t="s">
        <v>4866</v>
      </c>
      <c r="F134" s="183" t="s">
        <v>4867</v>
      </c>
      <c r="G134" s="184" t="s">
        <v>187</v>
      </c>
      <c r="H134" s="185">
        <v>95</v>
      </c>
      <c r="I134" s="186"/>
      <c r="J134" s="187">
        <f>ROUND(I134*H134,2)</f>
        <v>0</v>
      </c>
      <c r="K134" s="183" t="s">
        <v>188</v>
      </c>
      <c r="L134" s="54"/>
      <c r="M134" s="188" t="s">
        <v>36</v>
      </c>
      <c r="N134" s="189" t="s">
        <v>51</v>
      </c>
      <c r="O134" s="35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AR134" s="16" t="s">
        <v>189</v>
      </c>
      <c r="AT134" s="16" t="s">
        <v>184</v>
      </c>
      <c r="AU134" s="16" t="s">
        <v>88</v>
      </c>
      <c r="AY134" s="16" t="s">
        <v>182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6" t="s">
        <v>23</v>
      </c>
      <c r="BK134" s="192">
        <f>ROUND(I134*H134,2)</f>
        <v>0</v>
      </c>
      <c r="BL134" s="16" t="s">
        <v>189</v>
      </c>
      <c r="BM134" s="16" t="s">
        <v>4868</v>
      </c>
    </row>
    <row r="135" spans="2:65" s="1" customFormat="1" ht="22.5" customHeight="1">
      <c r="B135" s="34"/>
      <c r="C135" s="181" t="s">
        <v>7</v>
      </c>
      <c r="D135" s="181" t="s">
        <v>184</v>
      </c>
      <c r="E135" s="182" t="s">
        <v>4869</v>
      </c>
      <c r="F135" s="183" t="s">
        <v>4870</v>
      </c>
      <c r="G135" s="184" t="s">
        <v>187</v>
      </c>
      <c r="H135" s="185">
        <v>95</v>
      </c>
      <c r="I135" s="186"/>
      <c r="J135" s="187">
        <f>ROUND(I135*H135,2)</f>
        <v>0</v>
      </c>
      <c r="K135" s="183" t="s">
        <v>188</v>
      </c>
      <c r="L135" s="54"/>
      <c r="M135" s="188" t="s">
        <v>36</v>
      </c>
      <c r="N135" s="189" t="s">
        <v>51</v>
      </c>
      <c r="O135" s="35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16" t="s">
        <v>189</v>
      </c>
      <c r="AT135" s="16" t="s">
        <v>184</v>
      </c>
      <c r="AU135" s="16" t="s">
        <v>88</v>
      </c>
      <c r="AY135" s="16" t="s">
        <v>182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6" t="s">
        <v>23</v>
      </c>
      <c r="BK135" s="192">
        <f>ROUND(I135*H135,2)</f>
        <v>0</v>
      </c>
      <c r="BL135" s="16" t="s">
        <v>189</v>
      </c>
      <c r="BM135" s="16" t="s">
        <v>4871</v>
      </c>
    </row>
    <row r="136" spans="2:65" s="1" customFormat="1" ht="22.5" customHeight="1">
      <c r="B136" s="34"/>
      <c r="C136" s="181" t="s">
        <v>313</v>
      </c>
      <c r="D136" s="181" t="s">
        <v>184</v>
      </c>
      <c r="E136" s="182" t="s">
        <v>4872</v>
      </c>
      <c r="F136" s="183" t="s">
        <v>4873</v>
      </c>
      <c r="G136" s="184" t="s">
        <v>187</v>
      </c>
      <c r="H136" s="185">
        <v>95</v>
      </c>
      <c r="I136" s="186"/>
      <c r="J136" s="187">
        <f>ROUND(I136*H136,2)</f>
        <v>0</v>
      </c>
      <c r="K136" s="183" t="s">
        <v>188</v>
      </c>
      <c r="L136" s="54"/>
      <c r="M136" s="188" t="s">
        <v>36</v>
      </c>
      <c r="N136" s="189" t="s">
        <v>51</v>
      </c>
      <c r="O136" s="35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AR136" s="16" t="s">
        <v>189</v>
      </c>
      <c r="AT136" s="16" t="s">
        <v>184</v>
      </c>
      <c r="AU136" s="16" t="s">
        <v>88</v>
      </c>
      <c r="AY136" s="16" t="s">
        <v>182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6" t="s">
        <v>23</v>
      </c>
      <c r="BK136" s="192">
        <f>ROUND(I136*H136,2)</f>
        <v>0</v>
      </c>
      <c r="BL136" s="16" t="s">
        <v>189</v>
      </c>
      <c r="BM136" s="16" t="s">
        <v>4874</v>
      </c>
    </row>
    <row r="137" spans="2:65" s="1" customFormat="1" ht="31.5" customHeight="1">
      <c r="B137" s="34"/>
      <c r="C137" s="181" t="s">
        <v>321</v>
      </c>
      <c r="D137" s="181" t="s">
        <v>184</v>
      </c>
      <c r="E137" s="182" t="s">
        <v>4875</v>
      </c>
      <c r="F137" s="183" t="s">
        <v>4876</v>
      </c>
      <c r="G137" s="184" t="s">
        <v>187</v>
      </c>
      <c r="H137" s="185">
        <v>95</v>
      </c>
      <c r="I137" s="186"/>
      <c r="J137" s="187">
        <f>ROUND(I137*H137,2)</f>
        <v>0</v>
      </c>
      <c r="K137" s="183" t="s">
        <v>188</v>
      </c>
      <c r="L137" s="54"/>
      <c r="M137" s="188" t="s">
        <v>36</v>
      </c>
      <c r="N137" s="189" t="s">
        <v>51</v>
      </c>
      <c r="O137" s="35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AR137" s="16" t="s">
        <v>189</v>
      </c>
      <c r="AT137" s="16" t="s">
        <v>184</v>
      </c>
      <c r="AU137" s="16" t="s">
        <v>88</v>
      </c>
      <c r="AY137" s="16" t="s">
        <v>182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6" t="s">
        <v>23</v>
      </c>
      <c r="BK137" s="192">
        <f>ROUND(I137*H137,2)</f>
        <v>0</v>
      </c>
      <c r="BL137" s="16" t="s">
        <v>189</v>
      </c>
      <c r="BM137" s="16" t="s">
        <v>4877</v>
      </c>
    </row>
    <row r="138" spans="2:65" s="1" customFormat="1" ht="22.5" customHeight="1">
      <c r="B138" s="34"/>
      <c r="C138" s="181" t="s">
        <v>325</v>
      </c>
      <c r="D138" s="181" t="s">
        <v>184</v>
      </c>
      <c r="E138" s="182" t="s">
        <v>2799</v>
      </c>
      <c r="F138" s="183" t="s">
        <v>2800</v>
      </c>
      <c r="G138" s="184" t="s">
        <v>187</v>
      </c>
      <c r="H138" s="185">
        <v>236</v>
      </c>
      <c r="I138" s="186"/>
      <c r="J138" s="187">
        <f>ROUND(I138*H138,2)</f>
        <v>0</v>
      </c>
      <c r="K138" s="183" t="s">
        <v>188</v>
      </c>
      <c r="L138" s="54"/>
      <c r="M138" s="188" t="s">
        <v>36</v>
      </c>
      <c r="N138" s="189" t="s">
        <v>51</v>
      </c>
      <c r="O138" s="35"/>
      <c r="P138" s="190">
        <f>O138*H138</f>
        <v>0</v>
      </c>
      <c r="Q138" s="190">
        <v>0.08425</v>
      </c>
      <c r="R138" s="190">
        <f>Q138*H138</f>
        <v>19.883000000000003</v>
      </c>
      <c r="S138" s="190">
        <v>0</v>
      </c>
      <c r="T138" s="191">
        <f>S138*H138</f>
        <v>0</v>
      </c>
      <c r="AR138" s="16" t="s">
        <v>189</v>
      </c>
      <c r="AT138" s="16" t="s">
        <v>184</v>
      </c>
      <c r="AU138" s="16" t="s">
        <v>88</v>
      </c>
      <c r="AY138" s="16" t="s">
        <v>182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6" t="s">
        <v>23</v>
      </c>
      <c r="BK138" s="192">
        <f>ROUND(I138*H138,2)</f>
        <v>0</v>
      </c>
      <c r="BL138" s="16" t="s">
        <v>189</v>
      </c>
      <c r="BM138" s="16" t="s">
        <v>4878</v>
      </c>
    </row>
    <row r="139" spans="2:51" s="12" customFormat="1" ht="13.5">
      <c r="B139" s="209"/>
      <c r="C139" s="210"/>
      <c r="D139" s="205" t="s">
        <v>191</v>
      </c>
      <c r="E139" s="211" t="s">
        <v>36</v>
      </c>
      <c r="F139" s="212" t="s">
        <v>4819</v>
      </c>
      <c r="G139" s="210"/>
      <c r="H139" s="213" t="s">
        <v>36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191</v>
      </c>
      <c r="AU139" s="219" t="s">
        <v>88</v>
      </c>
      <c r="AV139" s="12" t="s">
        <v>23</v>
      </c>
      <c r="AW139" s="12" t="s">
        <v>45</v>
      </c>
      <c r="AX139" s="12" t="s">
        <v>80</v>
      </c>
      <c r="AY139" s="219" t="s">
        <v>182</v>
      </c>
    </row>
    <row r="140" spans="2:51" s="11" customFormat="1" ht="13.5">
      <c r="B140" s="193"/>
      <c r="C140" s="194"/>
      <c r="D140" s="195" t="s">
        <v>191</v>
      </c>
      <c r="E140" s="196" t="s">
        <v>36</v>
      </c>
      <c r="F140" s="197" t="s">
        <v>4879</v>
      </c>
      <c r="G140" s="194"/>
      <c r="H140" s="198">
        <v>236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191</v>
      </c>
      <c r="AU140" s="204" t="s">
        <v>88</v>
      </c>
      <c r="AV140" s="11" t="s">
        <v>88</v>
      </c>
      <c r="AW140" s="11" t="s">
        <v>45</v>
      </c>
      <c r="AX140" s="11" t="s">
        <v>80</v>
      </c>
      <c r="AY140" s="204" t="s">
        <v>182</v>
      </c>
    </row>
    <row r="141" spans="2:65" s="1" customFormat="1" ht="22.5" customHeight="1">
      <c r="B141" s="34"/>
      <c r="C141" s="220" t="s">
        <v>330</v>
      </c>
      <c r="D141" s="220" t="s">
        <v>270</v>
      </c>
      <c r="E141" s="221" t="s">
        <v>2802</v>
      </c>
      <c r="F141" s="222" t="s">
        <v>2803</v>
      </c>
      <c r="G141" s="223" t="s">
        <v>187</v>
      </c>
      <c r="H141" s="224">
        <v>259.6</v>
      </c>
      <c r="I141" s="225"/>
      <c r="J141" s="226">
        <f>ROUND(I141*H141,2)</f>
        <v>0</v>
      </c>
      <c r="K141" s="222" t="s">
        <v>36</v>
      </c>
      <c r="L141" s="227"/>
      <c r="M141" s="228" t="s">
        <v>36</v>
      </c>
      <c r="N141" s="229" t="s">
        <v>51</v>
      </c>
      <c r="O141" s="35"/>
      <c r="P141" s="190">
        <f>O141*H141</f>
        <v>0</v>
      </c>
      <c r="Q141" s="190">
        <v>0.14</v>
      </c>
      <c r="R141" s="190">
        <f>Q141*H141</f>
        <v>36.34400000000001</v>
      </c>
      <c r="S141" s="190">
        <v>0</v>
      </c>
      <c r="T141" s="191">
        <f>S141*H141</f>
        <v>0</v>
      </c>
      <c r="AR141" s="16" t="s">
        <v>226</v>
      </c>
      <c r="AT141" s="16" t="s">
        <v>270</v>
      </c>
      <c r="AU141" s="16" t="s">
        <v>88</v>
      </c>
      <c r="AY141" s="16" t="s">
        <v>182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6" t="s">
        <v>23</v>
      </c>
      <c r="BK141" s="192">
        <f>ROUND(I141*H141,2)</f>
        <v>0</v>
      </c>
      <c r="BL141" s="16" t="s">
        <v>189</v>
      </c>
      <c r="BM141" s="16" t="s">
        <v>4880</v>
      </c>
    </row>
    <row r="142" spans="2:51" s="11" customFormat="1" ht="13.5">
      <c r="B142" s="193"/>
      <c r="C142" s="194"/>
      <c r="D142" s="195" t="s">
        <v>191</v>
      </c>
      <c r="E142" s="196" t="s">
        <v>36</v>
      </c>
      <c r="F142" s="197" t="s">
        <v>4881</v>
      </c>
      <c r="G142" s="194"/>
      <c r="H142" s="198">
        <v>259.6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191</v>
      </c>
      <c r="AU142" s="204" t="s">
        <v>88</v>
      </c>
      <c r="AV142" s="11" t="s">
        <v>88</v>
      </c>
      <c r="AW142" s="11" t="s">
        <v>45</v>
      </c>
      <c r="AX142" s="11" t="s">
        <v>80</v>
      </c>
      <c r="AY142" s="204" t="s">
        <v>182</v>
      </c>
    </row>
    <row r="143" spans="2:65" s="1" customFormat="1" ht="22.5" customHeight="1">
      <c r="B143" s="34"/>
      <c r="C143" s="220" t="s">
        <v>335</v>
      </c>
      <c r="D143" s="220" t="s">
        <v>270</v>
      </c>
      <c r="E143" s="221" t="s">
        <v>4882</v>
      </c>
      <c r="F143" s="222" t="s">
        <v>4883</v>
      </c>
      <c r="G143" s="223" t="s">
        <v>187</v>
      </c>
      <c r="H143" s="224">
        <v>2.728</v>
      </c>
      <c r="I143" s="225"/>
      <c r="J143" s="226">
        <f>ROUND(I143*H143,2)</f>
        <v>0</v>
      </c>
      <c r="K143" s="222" t="s">
        <v>188</v>
      </c>
      <c r="L143" s="227"/>
      <c r="M143" s="228" t="s">
        <v>36</v>
      </c>
      <c r="N143" s="229" t="s">
        <v>51</v>
      </c>
      <c r="O143" s="35"/>
      <c r="P143" s="190">
        <f>O143*H143</f>
        <v>0</v>
      </c>
      <c r="Q143" s="190">
        <v>0.14</v>
      </c>
      <c r="R143" s="190">
        <f>Q143*H143</f>
        <v>0.38192000000000004</v>
      </c>
      <c r="S143" s="190">
        <v>0</v>
      </c>
      <c r="T143" s="191">
        <f>S143*H143</f>
        <v>0</v>
      </c>
      <c r="AR143" s="16" t="s">
        <v>226</v>
      </c>
      <c r="AT143" s="16" t="s">
        <v>270</v>
      </c>
      <c r="AU143" s="16" t="s">
        <v>88</v>
      </c>
      <c r="AY143" s="16" t="s">
        <v>182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6" t="s">
        <v>23</v>
      </c>
      <c r="BK143" s="192">
        <f>ROUND(I143*H143,2)</f>
        <v>0</v>
      </c>
      <c r="BL143" s="16" t="s">
        <v>189</v>
      </c>
      <c r="BM143" s="16" t="s">
        <v>4884</v>
      </c>
    </row>
    <row r="144" spans="2:51" s="12" customFormat="1" ht="13.5">
      <c r="B144" s="209"/>
      <c r="C144" s="210"/>
      <c r="D144" s="205" t="s">
        <v>191</v>
      </c>
      <c r="E144" s="211" t="s">
        <v>36</v>
      </c>
      <c r="F144" s="212" t="s">
        <v>4819</v>
      </c>
      <c r="G144" s="210"/>
      <c r="H144" s="213" t="s">
        <v>36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191</v>
      </c>
      <c r="AU144" s="219" t="s">
        <v>88</v>
      </c>
      <c r="AV144" s="12" t="s">
        <v>23</v>
      </c>
      <c r="AW144" s="12" t="s">
        <v>45</v>
      </c>
      <c r="AX144" s="12" t="s">
        <v>80</v>
      </c>
      <c r="AY144" s="219" t="s">
        <v>182</v>
      </c>
    </row>
    <row r="145" spans="2:51" s="11" customFormat="1" ht="13.5">
      <c r="B145" s="193"/>
      <c r="C145" s="194"/>
      <c r="D145" s="205" t="s">
        <v>191</v>
      </c>
      <c r="E145" s="206" t="s">
        <v>36</v>
      </c>
      <c r="F145" s="207" t="s">
        <v>4885</v>
      </c>
      <c r="G145" s="194"/>
      <c r="H145" s="208">
        <v>2.728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191</v>
      </c>
      <c r="AU145" s="204" t="s">
        <v>88</v>
      </c>
      <c r="AV145" s="11" t="s">
        <v>88</v>
      </c>
      <c r="AW145" s="11" t="s">
        <v>45</v>
      </c>
      <c r="AX145" s="11" t="s">
        <v>80</v>
      </c>
      <c r="AY145" s="204" t="s">
        <v>182</v>
      </c>
    </row>
    <row r="146" spans="2:63" s="10" customFormat="1" ht="29.85" customHeight="1">
      <c r="B146" s="164"/>
      <c r="C146" s="165"/>
      <c r="D146" s="178" t="s">
        <v>79</v>
      </c>
      <c r="E146" s="179" t="s">
        <v>906</v>
      </c>
      <c r="F146" s="179" t="s">
        <v>2809</v>
      </c>
      <c r="G146" s="165"/>
      <c r="H146" s="165"/>
      <c r="I146" s="168"/>
      <c r="J146" s="180">
        <f>BK146</f>
        <v>0</v>
      </c>
      <c r="K146" s="165"/>
      <c r="L146" s="170"/>
      <c r="M146" s="171"/>
      <c r="N146" s="172"/>
      <c r="O146" s="172"/>
      <c r="P146" s="173">
        <f>SUM(P147:P170)</f>
        <v>0</v>
      </c>
      <c r="Q146" s="172"/>
      <c r="R146" s="173">
        <f>SUM(R147:R170)</f>
        <v>51.622539620000005</v>
      </c>
      <c r="S146" s="172"/>
      <c r="T146" s="174">
        <f>SUM(T147:T170)</f>
        <v>0.082</v>
      </c>
      <c r="AR146" s="175" t="s">
        <v>23</v>
      </c>
      <c r="AT146" s="176" t="s">
        <v>79</v>
      </c>
      <c r="AU146" s="176" t="s">
        <v>23</v>
      </c>
      <c r="AY146" s="175" t="s">
        <v>182</v>
      </c>
      <c r="BK146" s="177">
        <f>SUM(BK147:BK170)</f>
        <v>0</v>
      </c>
    </row>
    <row r="147" spans="2:65" s="1" customFormat="1" ht="31.5" customHeight="1">
      <c r="B147" s="34"/>
      <c r="C147" s="181" t="s">
        <v>342</v>
      </c>
      <c r="D147" s="181" t="s">
        <v>184</v>
      </c>
      <c r="E147" s="182" t="s">
        <v>4886</v>
      </c>
      <c r="F147" s="183" t="s">
        <v>4887</v>
      </c>
      <c r="G147" s="184" t="s">
        <v>309</v>
      </c>
      <c r="H147" s="185">
        <v>31.2</v>
      </c>
      <c r="I147" s="186"/>
      <c r="J147" s="187">
        <f>ROUND(I147*H147,2)</f>
        <v>0</v>
      </c>
      <c r="K147" s="183" t="s">
        <v>188</v>
      </c>
      <c r="L147" s="54"/>
      <c r="M147" s="188" t="s">
        <v>36</v>
      </c>
      <c r="N147" s="189" t="s">
        <v>51</v>
      </c>
      <c r="O147" s="35"/>
      <c r="P147" s="190">
        <f>O147*H147</f>
        <v>0</v>
      </c>
      <c r="Q147" s="190">
        <v>0.14321</v>
      </c>
      <c r="R147" s="190">
        <f>Q147*H147</f>
        <v>4.468152</v>
      </c>
      <c r="S147" s="190">
        <v>0</v>
      </c>
      <c r="T147" s="191">
        <f>S147*H147</f>
        <v>0</v>
      </c>
      <c r="AR147" s="16" t="s">
        <v>189</v>
      </c>
      <c r="AT147" s="16" t="s">
        <v>184</v>
      </c>
      <c r="AU147" s="16" t="s">
        <v>88</v>
      </c>
      <c r="AY147" s="16" t="s">
        <v>182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6" t="s">
        <v>23</v>
      </c>
      <c r="BK147" s="192">
        <f>ROUND(I147*H147,2)</f>
        <v>0</v>
      </c>
      <c r="BL147" s="16" t="s">
        <v>189</v>
      </c>
      <c r="BM147" s="16" t="s">
        <v>4888</v>
      </c>
    </row>
    <row r="148" spans="2:51" s="12" customFormat="1" ht="13.5">
      <c r="B148" s="209"/>
      <c r="C148" s="210"/>
      <c r="D148" s="205" t="s">
        <v>191</v>
      </c>
      <c r="E148" s="211" t="s">
        <v>36</v>
      </c>
      <c r="F148" s="212" t="s">
        <v>4819</v>
      </c>
      <c r="G148" s="210"/>
      <c r="H148" s="213" t="s">
        <v>36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191</v>
      </c>
      <c r="AU148" s="219" t="s">
        <v>88</v>
      </c>
      <c r="AV148" s="12" t="s">
        <v>23</v>
      </c>
      <c r="AW148" s="12" t="s">
        <v>45</v>
      </c>
      <c r="AX148" s="12" t="s">
        <v>80</v>
      </c>
      <c r="AY148" s="219" t="s">
        <v>182</v>
      </c>
    </row>
    <row r="149" spans="2:51" s="11" customFormat="1" ht="13.5">
      <c r="B149" s="193"/>
      <c r="C149" s="194"/>
      <c r="D149" s="195" t="s">
        <v>191</v>
      </c>
      <c r="E149" s="196" t="s">
        <v>36</v>
      </c>
      <c r="F149" s="197" t="s">
        <v>4889</v>
      </c>
      <c r="G149" s="194"/>
      <c r="H149" s="198">
        <v>31.2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191</v>
      </c>
      <c r="AU149" s="204" t="s">
        <v>88</v>
      </c>
      <c r="AV149" s="11" t="s">
        <v>88</v>
      </c>
      <c r="AW149" s="11" t="s">
        <v>45</v>
      </c>
      <c r="AX149" s="11" t="s">
        <v>80</v>
      </c>
      <c r="AY149" s="204" t="s">
        <v>182</v>
      </c>
    </row>
    <row r="150" spans="2:65" s="1" customFormat="1" ht="31.5" customHeight="1">
      <c r="B150" s="34"/>
      <c r="C150" s="181" t="s">
        <v>347</v>
      </c>
      <c r="D150" s="181" t="s">
        <v>184</v>
      </c>
      <c r="E150" s="182" t="s">
        <v>2817</v>
      </c>
      <c r="F150" s="183" t="s">
        <v>2818</v>
      </c>
      <c r="G150" s="184" t="s">
        <v>309</v>
      </c>
      <c r="H150" s="185">
        <v>109.25</v>
      </c>
      <c r="I150" s="186"/>
      <c r="J150" s="187">
        <f>ROUND(I150*H150,2)</f>
        <v>0</v>
      </c>
      <c r="K150" s="183" t="s">
        <v>188</v>
      </c>
      <c r="L150" s="54"/>
      <c r="M150" s="188" t="s">
        <v>36</v>
      </c>
      <c r="N150" s="189" t="s">
        <v>51</v>
      </c>
      <c r="O150" s="35"/>
      <c r="P150" s="190">
        <f>O150*H150</f>
        <v>0</v>
      </c>
      <c r="Q150" s="190">
        <v>0.1554</v>
      </c>
      <c r="R150" s="190">
        <f>Q150*H150</f>
        <v>16.97745</v>
      </c>
      <c r="S150" s="190">
        <v>0</v>
      </c>
      <c r="T150" s="191">
        <f>S150*H150</f>
        <v>0</v>
      </c>
      <c r="AR150" s="16" t="s">
        <v>189</v>
      </c>
      <c r="AT150" s="16" t="s">
        <v>184</v>
      </c>
      <c r="AU150" s="16" t="s">
        <v>88</v>
      </c>
      <c r="AY150" s="16" t="s">
        <v>182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23</v>
      </c>
      <c r="BK150" s="192">
        <f>ROUND(I150*H150,2)</f>
        <v>0</v>
      </c>
      <c r="BL150" s="16" t="s">
        <v>189</v>
      </c>
      <c r="BM150" s="16" t="s">
        <v>4890</v>
      </c>
    </row>
    <row r="151" spans="2:51" s="12" customFormat="1" ht="13.5">
      <c r="B151" s="209"/>
      <c r="C151" s="210"/>
      <c r="D151" s="205" t="s">
        <v>191</v>
      </c>
      <c r="E151" s="211" t="s">
        <v>36</v>
      </c>
      <c r="F151" s="212" t="s">
        <v>4819</v>
      </c>
      <c r="G151" s="210"/>
      <c r="H151" s="213" t="s">
        <v>36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191</v>
      </c>
      <c r="AU151" s="219" t="s">
        <v>88</v>
      </c>
      <c r="AV151" s="12" t="s">
        <v>23</v>
      </c>
      <c r="AW151" s="12" t="s">
        <v>45</v>
      </c>
      <c r="AX151" s="12" t="s">
        <v>80</v>
      </c>
      <c r="AY151" s="219" t="s">
        <v>182</v>
      </c>
    </row>
    <row r="152" spans="2:51" s="11" customFormat="1" ht="13.5">
      <c r="B152" s="193"/>
      <c r="C152" s="194"/>
      <c r="D152" s="195" t="s">
        <v>191</v>
      </c>
      <c r="E152" s="196" t="s">
        <v>36</v>
      </c>
      <c r="F152" s="197" t="s">
        <v>4891</v>
      </c>
      <c r="G152" s="194"/>
      <c r="H152" s="198">
        <v>109.25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191</v>
      </c>
      <c r="AU152" s="204" t="s">
        <v>88</v>
      </c>
      <c r="AV152" s="11" t="s">
        <v>88</v>
      </c>
      <c r="AW152" s="11" t="s">
        <v>45</v>
      </c>
      <c r="AX152" s="11" t="s">
        <v>80</v>
      </c>
      <c r="AY152" s="204" t="s">
        <v>182</v>
      </c>
    </row>
    <row r="153" spans="2:65" s="1" customFormat="1" ht="22.5" customHeight="1">
      <c r="B153" s="34"/>
      <c r="C153" s="220" t="s">
        <v>353</v>
      </c>
      <c r="D153" s="220" t="s">
        <v>270</v>
      </c>
      <c r="E153" s="221" t="s">
        <v>2820</v>
      </c>
      <c r="F153" s="222" t="s">
        <v>2821</v>
      </c>
      <c r="G153" s="223" t="s">
        <v>304</v>
      </c>
      <c r="H153" s="224">
        <v>154.495</v>
      </c>
      <c r="I153" s="225"/>
      <c r="J153" s="226">
        <f>ROUND(I153*H153,2)</f>
        <v>0</v>
      </c>
      <c r="K153" s="222" t="s">
        <v>188</v>
      </c>
      <c r="L153" s="227"/>
      <c r="M153" s="228" t="s">
        <v>36</v>
      </c>
      <c r="N153" s="229" t="s">
        <v>51</v>
      </c>
      <c r="O153" s="35"/>
      <c r="P153" s="190">
        <f>O153*H153</f>
        <v>0</v>
      </c>
      <c r="Q153" s="190">
        <v>0.0821</v>
      </c>
      <c r="R153" s="190">
        <f>Q153*H153</f>
        <v>12.6840395</v>
      </c>
      <c r="S153" s="190">
        <v>0</v>
      </c>
      <c r="T153" s="191">
        <f>S153*H153</f>
        <v>0</v>
      </c>
      <c r="AR153" s="16" t="s">
        <v>226</v>
      </c>
      <c r="AT153" s="16" t="s">
        <v>270</v>
      </c>
      <c r="AU153" s="16" t="s">
        <v>88</v>
      </c>
      <c r="AY153" s="16" t="s">
        <v>182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6" t="s">
        <v>23</v>
      </c>
      <c r="BK153" s="192">
        <f>ROUND(I153*H153,2)</f>
        <v>0</v>
      </c>
      <c r="BL153" s="16" t="s">
        <v>189</v>
      </c>
      <c r="BM153" s="16" t="s">
        <v>4892</v>
      </c>
    </row>
    <row r="154" spans="2:51" s="12" customFormat="1" ht="13.5">
      <c r="B154" s="209"/>
      <c r="C154" s="210"/>
      <c r="D154" s="205" t="s">
        <v>191</v>
      </c>
      <c r="E154" s="211" t="s">
        <v>36</v>
      </c>
      <c r="F154" s="212" t="s">
        <v>4819</v>
      </c>
      <c r="G154" s="210"/>
      <c r="H154" s="213" t="s">
        <v>36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191</v>
      </c>
      <c r="AU154" s="219" t="s">
        <v>88</v>
      </c>
      <c r="AV154" s="12" t="s">
        <v>23</v>
      </c>
      <c r="AW154" s="12" t="s">
        <v>45</v>
      </c>
      <c r="AX154" s="12" t="s">
        <v>80</v>
      </c>
      <c r="AY154" s="219" t="s">
        <v>182</v>
      </c>
    </row>
    <row r="155" spans="2:51" s="11" customFormat="1" ht="13.5">
      <c r="B155" s="193"/>
      <c r="C155" s="194"/>
      <c r="D155" s="205" t="s">
        <v>191</v>
      </c>
      <c r="E155" s="206" t="s">
        <v>36</v>
      </c>
      <c r="F155" s="207" t="s">
        <v>4893</v>
      </c>
      <c r="G155" s="194"/>
      <c r="H155" s="208">
        <v>120.175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191</v>
      </c>
      <c r="AU155" s="204" t="s">
        <v>88</v>
      </c>
      <c r="AV155" s="11" t="s">
        <v>88</v>
      </c>
      <c r="AW155" s="11" t="s">
        <v>45</v>
      </c>
      <c r="AX155" s="11" t="s">
        <v>80</v>
      </c>
      <c r="AY155" s="204" t="s">
        <v>182</v>
      </c>
    </row>
    <row r="156" spans="2:51" s="11" customFormat="1" ht="13.5">
      <c r="B156" s="193"/>
      <c r="C156" s="194"/>
      <c r="D156" s="195" t="s">
        <v>191</v>
      </c>
      <c r="E156" s="196" t="s">
        <v>36</v>
      </c>
      <c r="F156" s="197" t="s">
        <v>4894</v>
      </c>
      <c r="G156" s="194"/>
      <c r="H156" s="198">
        <v>34.32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191</v>
      </c>
      <c r="AU156" s="204" t="s">
        <v>88</v>
      </c>
      <c r="AV156" s="11" t="s">
        <v>88</v>
      </c>
      <c r="AW156" s="11" t="s">
        <v>45</v>
      </c>
      <c r="AX156" s="11" t="s">
        <v>80</v>
      </c>
      <c r="AY156" s="204" t="s">
        <v>182</v>
      </c>
    </row>
    <row r="157" spans="2:65" s="1" customFormat="1" ht="22.5" customHeight="1">
      <c r="B157" s="34"/>
      <c r="C157" s="181" t="s">
        <v>357</v>
      </c>
      <c r="D157" s="181" t="s">
        <v>184</v>
      </c>
      <c r="E157" s="182" t="s">
        <v>1347</v>
      </c>
      <c r="F157" s="183" t="s">
        <v>1348</v>
      </c>
      <c r="G157" s="184" t="s">
        <v>205</v>
      </c>
      <c r="H157" s="185">
        <v>5.618</v>
      </c>
      <c r="I157" s="186"/>
      <c r="J157" s="187">
        <f>ROUND(I157*H157,2)</f>
        <v>0</v>
      </c>
      <c r="K157" s="183" t="s">
        <v>188</v>
      </c>
      <c r="L157" s="54"/>
      <c r="M157" s="188" t="s">
        <v>36</v>
      </c>
      <c r="N157" s="189" t="s">
        <v>51</v>
      </c>
      <c r="O157" s="35"/>
      <c r="P157" s="190">
        <f>O157*H157</f>
        <v>0</v>
      </c>
      <c r="Q157" s="190">
        <v>2.25634</v>
      </c>
      <c r="R157" s="190">
        <f>Q157*H157</f>
        <v>12.67611812</v>
      </c>
      <c r="S157" s="190">
        <v>0</v>
      </c>
      <c r="T157" s="191">
        <f>S157*H157</f>
        <v>0</v>
      </c>
      <c r="AR157" s="16" t="s">
        <v>189</v>
      </c>
      <c r="AT157" s="16" t="s">
        <v>184</v>
      </c>
      <c r="AU157" s="16" t="s">
        <v>88</v>
      </c>
      <c r="AY157" s="16" t="s">
        <v>182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6" t="s">
        <v>23</v>
      </c>
      <c r="BK157" s="192">
        <f>ROUND(I157*H157,2)</f>
        <v>0</v>
      </c>
      <c r="BL157" s="16" t="s">
        <v>189</v>
      </c>
      <c r="BM157" s="16" t="s">
        <v>4895</v>
      </c>
    </row>
    <row r="158" spans="2:51" s="12" customFormat="1" ht="13.5">
      <c r="B158" s="209"/>
      <c r="C158" s="210"/>
      <c r="D158" s="205" t="s">
        <v>191</v>
      </c>
      <c r="E158" s="211" t="s">
        <v>36</v>
      </c>
      <c r="F158" s="212" t="s">
        <v>4819</v>
      </c>
      <c r="G158" s="210"/>
      <c r="H158" s="213" t="s">
        <v>36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191</v>
      </c>
      <c r="AU158" s="219" t="s">
        <v>88</v>
      </c>
      <c r="AV158" s="12" t="s">
        <v>23</v>
      </c>
      <c r="AW158" s="12" t="s">
        <v>45</v>
      </c>
      <c r="AX158" s="12" t="s">
        <v>80</v>
      </c>
      <c r="AY158" s="219" t="s">
        <v>182</v>
      </c>
    </row>
    <row r="159" spans="2:51" s="11" customFormat="1" ht="13.5">
      <c r="B159" s="193"/>
      <c r="C159" s="194"/>
      <c r="D159" s="195" t="s">
        <v>191</v>
      </c>
      <c r="E159" s="196" t="s">
        <v>36</v>
      </c>
      <c r="F159" s="197" t="s">
        <v>4896</v>
      </c>
      <c r="G159" s="194"/>
      <c r="H159" s="198">
        <v>5.618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191</v>
      </c>
      <c r="AU159" s="204" t="s">
        <v>88</v>
      </c>
      <c r="AV159" s="11" t="s">
        <v>88</v>
      </c>
      <c r="AW159" s="11" t="s">
        <v>45</v>
      </c>
      <c r="AX159" s="11" t="s">
        <v>80</v>
      </c>
      <c r="AY159" s="204" t="s">
        <v>182</v>
      </c>
    </row>
    <row r="160" spans="2:65" s="1" customFormat="1" ht="22.5" customHeight="1">
      <c r="B160" s="34"/>
      <c r="C160" s="181" t="s">
        <v>362</v>
      </c>
      <c r="D160" s="181" t="s">
        <v>184</v>
      </c>
      <c r="E160" s="182" t="s">
        <v>2828</v>
      </c>
      <c r="F160" s="183" t="s">
        <v>2829</v>
      </c>
      <c r="G160" s="184" t="s">
        <v>309</v>
      </c>
      <c r="H160" s="185">
        <v>42.5</v>
      </c>
      <c r="I160" s="186"/>
      <c r="J160" s="187">
        <f>ROUND(I160*H160,2)</f>
        <v>0</v>
      </c>
      <c r="K160" s="183" t="s">
        <v>188</v>
      </c>
      <c r="L160" s="54"/>
      <c r="M160" s="188" t="s">
        <v>36</v>
      </c>
      <c r="N160" s="189" t="s">
        <v>51</v>
      </c>
      <c r="O160" s="35"/>
      <c r="P160" s="190">
        <f>O160*H160</f>
        <v>0</v>
      </c>
      <c r="Q160" s="190">
        <v>3E-05</v>
      </c>
      <c r="R160" s="190">
        <f>Q160*H160</f>
        <v>0.001275</v>
      </c>
      <c r="S160" s="190">
        <v>0</v>
      </c>
      <c r="T160" s="191">
        <f>S160*H160</f>
        <v>0</v>
      </c>
      <c r="AR160" s="16" t="s">
        <v>189</v>
      </c>
      <c r="AT160" s="16" t="s">
        <v>184</v>
      </c>
      <c r="AU160" s="16" t="s">
        <v>88</v>
      </c>
      <c r="AY160" s="16" t="s">
        <v>182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6" t="s">
        <v>23</v>
      </c>
      <c r="BK160" s="192">
        <f>ROUND(I160*H160,2)</f>
        <v>0</v>
      </c>
      <c r="BL160" s="16" t="s">
        <v>189</v>
      </c>
      <c r="BM160" s="16" t="s">
        <v>4897</v>
      </c>
    </row>
    <row r="161" spans="2:51" s="12" customFormat="1" ht="13.5">
      <c r="B161" s="209"/>
      <c r="C161" s="210"/>
      <c r="D161" s="205" t="s">
        <v>191</v>
      </c>
      <c r="E161" s="211" t="s">
        <v>36</v>
      </c>
      <c r="F161" s="212" t="s">
        <v>4819</v>
      </c>
      <c r="G161" s="210"/>
      <c r="H161" s="213" t="s">
        <v>36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191</v>
      </c>
      <c r="AU161" s="219" t="s">
        <v>88</v>
      </c>
      <c r="AV161" s="12" t="s">
        <v>23</v>
      </c>
      <c r="AW161" s="12" t="s">
        <v>45</v>
      </c>
      <c r="AX161" s="12" t="s">
        <v>80</v>
      </c>
      <c r="AY161" s="219" t="s">
        <v>182</v>
      </c>
    </row>
    <row r="162" spans="2:51" s="11" customFormat="1" ht="13.5">
      <c r="B162" s="193"/>
      <c r="C162" s="194"/>
      <c r="D162" s="195" t="s">
        <v>191</v>
      </c>
      <c r="E162" s="196" t="s">
        <v>36</v>
      </c>
      <c r="F162" s="197" t="s">
        <v>4898</v>
      </c>
      <c r="G162" s="194"/>
      <c r="H162" s="198">
        <v>42.5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191</v>
      </c>
      <c r="AU162" s="204" t="s">
        <v>88</v>
      </c>
      <c r="AV162" s="11" t="s">
        <v>88</v>
      </c>
      <c r="AW162" s="11" t="s">
        <v>45</v>
      </c>
      <c r="AX162" s="11" t="s">
        <v>80</v>
      </c>
      <c r="AY162" s="204" t="s">
        <v>182</v>
      </c>
    </row>
    <row r="163" spans="2:65" s="1" customFormat="1" ht="22.5" customHeight="1">
      <c r="B163" s="34"/>
      <c r="C163" s="181" t="s">
        <v>366</v>
      </c>
      <c r="D163" s="181" t="s">
        <v>184</v>
      </c>
      <c r="E163" s="182" t="s">
        <v>4899</v>
      </c>
      <c r="F163" s="183" t="s">
        <v>4900</v>
      </c>
      <c r="G163" s="184" t="s">
        <v>309</v>
      </c>
      <c r="H163" s="185">
        <v>15.5</v>
      </c>
      <c r="I163" s="186"/>
      <c r="J163" s="187">
        <f aca="true" t="shared" si="0" ref="J163:J168">ROUND(I163*H163,2)</f>
        <v>0</v>
      </c>
      <c r="K163" s="183" t="s">
        <v>188</v>
      </c>
      <c r="L163" s="54"/>
      <c r="M163" s="188" t="s">
        <v>36</v>
      </c>
      <c r="N163" s="189" t="s">
        <v>51</v>
      </c>
      <c r="O163" s="35"/>
      <c r="P163" s="190">
        <f aca="true" t="shared" si="1" ref="P163:P168">O163*H163</f>
        <v>0</v>
      </c>
      <c r="Q163" s="190">
        <v>0.29221</v>
      </c>
      <c r="R163" s="190">
        <f aca="true" t="shared" si="2" ref="R163:R168">Q163*H163</f>
        <v>4.529255</v>
      </c>
      <c r="S163" s="190">
        <v>0</v>
      </c>
      <c r="T163" s="191">
        <f aca="true" t="shared" si="3" ref="T163:T168">S163*H163</f>
        <v>0</v>
      </c>
      <c r="AR163" s="16" t="s">
        <v>189</v>
      </c>
      <c r="AT163" s="16" t="s">
        <v>184</v>
      </c>
      <c r="AU163" s="16" t="s">
        <v>88</v>
      </c>
      <c r="AY163" s="16" t="s">
        <v>182</v>
      </c>
      <c r="BE163" s="192">
        <f aca="true" t="shared" si="4" ref="BE163:BE168">IF(N163="základní",J163,0)</f>
        <v>0</v>
      </c>
      <c r="BF163" s="192">
        <f aca="true" t="shared" si="5" ref="BF163:BF168">IF(N163="snížená",J163,0)</f>
        <v>0</v>
      </c>
      <c r="BG163" s="192">
        <f aca="true" t="shared" si="6" ref="BG163:BG168">IF(N163="zákl. přenesená",J163,0)</f>
        <v>0</v>
      </c>
      <c r="BH163" s="192">
        <f aca="true" t="shared" si="7" ref="BH163:BH168">IF(N163="sníž. přenesená",J163,0)</f>
        <v>0</v>
      </c>
      <c r="BI163" s="192">
        <f aca="true" t="shared" si="8" ref="BI163:BI168">IF(N163="nulová",J163,0)</f>
        <v>0</v>
      </c>
      <c r="BJ163" s="16" t="s">
        <v>23</v>
      </c>
      <c r="BK163" s="192">
        <f aca="true" t="shared" si="9" ref="BK163:BK168">ROUND(I163*H163,2)</f>
        <v>0</v>
      </c>
      <c r="BL163" s="16" t="s">
        <v>189</v>
      </c>
      <c r="BM163" s="16" t="s">
        <v>4901</v>
      </c>
    </row>
    <row r="164" spans="2:65" s="1" customFormat="1" ht="22.5" customHeight="1">
      <c r="B164" s="34"/>
      <c r="C164" s="220" t="s">
        <v>374</v>
      </c>
      <c r="D164" s="220" t="s">
        <v>270</v>
      </c>
      <c r="E164" s="221" t="s">
        <v>4902</v>
      </c>
      <c r="F164" s="222" t="s">
        <v>4903</v>
      </c>
      <c r="G164" s="223" t="s">
        <v>304</v>
      </c>
      <c r="H164" s="224">
        <v>16</v>
      </c>
      <c r="I164" s="225"/>
      <c r="J164" s="226">
        <f t="shared" si="0"/>
        <v>0</v>
      </c>
      <c r="K164" s="222" t="s">
        <v>188</v>
      </c>
      <c r="L164" s="227"/>
      <c r="M164" s="228" t="s">
        <v>36</v>
      </c>
      <c r="N164" s="229" t="s">
        <v>51</v>
      </c>
      <c r="O164" s="35"/>
      <c r="P164" s="190">
        <f t="shared" si="1"/>
        <v>0</v>
      </c>
      <c r="Q164" s="190">
        <v>0.0156</v>
      </c>
      <c r="R164" s="190">
        <f t="shared" si="2"/>
        <v>0.2496</v>
      </c>
      <c r="S164" s="190">
        <v>0</v>
      </c>
      <c r="T164" s="191">
        <f t="shared" si="3"/>
        <v>0</v>
      </c>
      <c r="AR164" s="16" t="s">
        <v>226</v>
      </c>
      <c r="AT164" s="16" t="s">
        <v>270</v>
      </c>
      <c r="AU164" s="16" t="s">
        <v>88</v>
      </c>
      <c r="AY164" s="16" t="s">
        <v>182</v>
      </c>
      <c r="BE164" s="192">
        <f t="shared" si="4"/>
        <v>0</v>
      </c>
      <c r="BF164" s="192">
        <f t="shared" si="5"/>
        <v>0</v>
      </c>
      <c r="BG164" s="192">
        <f t="shared" si="6"/>
        <v>0</v>
      </c>
      <c r="BH164" s="192">
        <f t="shared" si="7"/>
        <v>0</v>
      </c>
      <c r="BI164" s="192">
        <f t="shared" si="8"/>
        <v>0</v>
      </c>
      <c r="BJ164" s="16" t="s">
        <v>23</v>
      </c>
      <c r="BK164" s="192">
        <f t="shared" si="9"/>
        <v>0</v>
      </c>
      <c r="BL164" s="16" t="s">
        <v>189</v>
      </c>
      <c r="BM164" s="16" t="s">
        <v>4904</v>
      </c>
    </row>
    <row r="165" spans="2:65" s="1" customFormat="1" ht="22.5" customHeight="1">
      <c r="B165" s="34"/>
      <c r="C165" s="220" t="s">
        <v>385</v>
      </c>
      <c r="D165" s="220" t="s">
        <v>270</v>
      </c>
      <c r="E165" s="221" t="s">
        <v>4905</v>
      </c>
      <c r="F165" s="222" t="s">
        <v>4906</v>
      </c>
      <c r="G165" s="223" t="s">
        <v>304</v>
      </c>
      <c r="H165" s="224">
        <v>16</v>
      </c>
      <c r="I165" s="225"/>
      <c r="J165" s="226">
        <f t="shared" si="0"/>
        <v>0</v>
      </c>
      <c r="K165" s="222" t="s">
        <v>188</v>
      </c>
      <c r="L165" s="227"/>
      <c r="M165" s="228" t="s">
        <v>36</v>
      </c>
      <c r="N165" s="229" t="s">
        <v>51</v>
      </c>
      <c r="O165" s="35"/>
      <c r="P165" s="190">
        <f t="shared" si="1"/>
        <v>0</v>
      </c>
      <c r="Q165" s="190">
        <v>0.00215</v>
      </c>
      <c r="R165" s="190">
        <f t="shared" si="2"/>
        <v>0.0344</v>
      </c>
      <c r="S165" s="190">
        <v>0</v>
      </c>
      <c r="T165" s="191">
        <f t="shared" si="3"/>
        <v>0</v>
      </c>
      <c r="AR165" s="16" t="s">
        <v>226</v>
      </c>
      <c r="AT165" s="16" t="s">
        <v>270</v>
      </c>
      <c r="AU165" s="16" t="s">
        <v>88</v>
      </c>
      <c r="AY165" s="16" t="s">
        <v>182</v>
      </c>
      <c r="BE165" s="192">
        <f t="shared" si="4"/>
        <v>0</v>
      </c>
      <c r="BF165" s="192">
        <f t="shared" si="5"/>
        <v>0</v>
      </c>
      <c r="BG165" s="192">
        <f t="shared" si="6"/>
        <v>0</v>
      </c>
      <c r="BH165" s="192">
        <f t="shared" si="7"/>
        <v>0</v>
      </c>
      <c r="BI165" s="192">
        <f t="shared" si="8"/>
        <v>0</v>
      </c>
      <c r="BJ165" s="16" t="s">
        <v>23</v>
      </c>
      <c r="BK165" s="192">
        <f t="shared" si="9"/>
        <v>0</v>
      </c>
      <c r="BL165" s="16" t="s">
        <v>189</v>
      </c>
      <c r="BM165" s="16" t="s">
        <v>4907</v>
      </c>
    </row>
    <row r="166" spans="2:65" s="1" customFormat="1" ht="22.5" customHeight="1">
      <c r="B166" s="34"/>
      <c r="C166" s="220" t="s">
        <v>389</v>
      </c>
      <c r="D166" s="220" t="s">
        <v>270</v>
      </c>
      <c r="E166" s="221" t="s">
        <v>4908</v>
      </c>
      <c r="F166" s="222" t="s">
        <v>4909</v>
      </c>
      <c r="G166" s="223" t="s">
        <v>304</v>
      </c>
      <c r="H166" s="224">
        <v>1</v>
      </c>
      <c r="I166" s="225"/>
      <c r="J166" s="226">
        <f t="shared" si="0"/>
        <v>0</v>
      </c>
      <c r="K166" s="222" t="s">
        <v>188</v>
      </c>
      <c r="L166" s="227"/>
      <c r="M166" s="228" t="s">
        <v>36</v>
      </c>
      <c r="N166" s="229" t="s">
        <v>51</v>
      </c>
      <c r="O166" s="35"/>
      <c r="P166" s="190">
        <f t="shared" si="1"/>
        <v>0</v>
      </c>
      <c r="Q166" s="190">
        <v>0.00135</v>
      </c>
      <c r="R166" s="190">
        <f t="shared" si="2"/>
        <v>0.00135</v>
      </c>
      <c r="S166" s="190">
        <v>0</v>
      </c>
      <c r="T166" s="191">
        <f t="shared" si="3"/>
        <v>0</v>
      </c>
      <c r="AR166" s="16" t="s">
        <v>226</v>
      </c>
      <c r="AT166" s="16" t="s">
        <v>270</v>
      </c>
      <c r="AU166" s="16" t="s">
        <v>88</v>
      </c>
      <c r="AY166" s="16" t="s">
        <v>182</v>
      </c>
      <c r="BE166" s="192">
        <f t="shared" si="4"/>
        <v>0</v>
      </c>
      <c r="BF166" s="192">
        <f t="shared" si="5"/>
        <v>0</v>
      </c>
      <c r="BG166" s="192">
        <f t="shared" si="6"/>
        <v>0</v>
      </c>
      <c r="BH166" s="192">
        <f t="shared" si="7"/>
        <v>0</v>
      </c>
      <c r="BI166" s="192">
        <f t="shared" si="8"/>
        <v>0</v>
      </c>
      <c r="BJ166" s="16" t="s">
        <v>23</v>
      </c>
      <c r="BK166" s="192">
        <f t="shared" si="9"/>
        <v>0</v>
      </c>
      <c r="BL166" s="16" t="s">
        <v>189</v>
      </c>
      <c r="BM166" s="16" t="s">
        <v>4910</v>
      </c>
    </row>
    <row r="167" spans="2:65" s="1" customFormat="1" ht="22.5" customHeight="1">
      <c r="B167" s="34"/>
      <c r="C167" s="220" t="s">
        <v>395</v>
      </c>
      <c r="D167" s="220" t="s">
        <v>270</v>
      </c>
      <c r="E167" s="221" t="s">
        <v>4911</v>
      </c>
      <c r="F167" s="222" t="s">
        <v>4912</v>
      </c>
      <c r="G167" s="223" t="s">
        <v>304</v>
      </c>
      <c r="H167" s="224">
        <v>1</v>
      </c>
      <c r="I167" s="225"/>
      <c r="J167" s="226">
        <f t="shared" si="0"/>
        <v>0</v>
      </c>
      <c r="K167" s="222" t="s">
        <v>188</v>
      </c>
      <c r="L167" s="227"/>
      <c r="M167" s="228" t="s">
        <v>36</v>
      </c>
      <c r="N167" s="229" t="s">
        <v>51</v>
      </c>
      <c r="O167" s="35"/>
      <c r="P167" s="190">
        <f t="shared" si="1"/>
        <v>0</v>
      </c>
      <c r="Q167" s="190">
        <v>0.0009</v>
      </c>
      <c r="R167" s="190">
        <f t="shared" si="2"/>
        <v>0.0009</v>
      </c>
      <c r="S167" s="190">
        <v>0</v>
      </c>
      <c r="T167" s="191">
        <f t="shared" si="3"/>
        <v>0</v>
      </c>
      <c r="AR167" s="16" t="s">
        <v>226</v>
      </c>
      <c r="AT167" s="16" t="s">
        <v>270</v>
      </c>
      <c r="AU167" s="16" t="s">
        <v>88</v>
      </c>
      <c r="AY167" s="16" t="s">
        <v>182</v>
      </c>
      <c r="BE167" s="192">
        <f t="shared" si="4"/>
        <v>0</v>
      </c>
      <c r="BF167" s="192">
        <f t="shared" si="5"/>
        <v>0</v>
      </c>
      <c r="BG167" s="192">
        <f t="shared" si="6"/>
        <v>0</v>
      </c>
      <c r="BH167" s="192">
        <f t="shared" si="7"/>
        <v>0</v>
      </c>
      <c r="BI167" s="192">
        <f t="shared" si="8"/>
        <v>0</v>
      </c>
      <c r="BJ167" s="16" t="s">
        <v>23</v>
      </c>
      <c r="BK167" s="192">
        <f t="shared" si="9"/>
        <v>0</v>
      </c>
      <c r="BL167" s="16" t="s">
        <v>189</v>
      </c>
      <c r="BM167" s="16" t="s">
        <v>4913</v>
      </c>
    </row>
    <row r="168" spans="2:65" s="1" customFormat="1" ht="22.5" customHeight="1">
      <c r="B168" s="34"/>
      <c r="C168" s="181" t="s">
        <v>405</v>
      </c>
      <c r="D168" s="181" t="s">
        <v>184</v>
      </c>
      <c r="E168" s="182" t="s">
        <v>4914</v>
      </c>
      <c r="F168" s="183" t="s">
        <v>4915</v>
      </c>
      <c r="G168" s="184" t="s">
        <v>304</v>
      </c>
      <c r="H168" s="185">
        <v>1</v>
      </c>
      <c r="I168" s="186"/>
      <c r="J168" s="187">
        <f t="shared" si="0"/>
        <v>0</v>
      </c>
      <c r="K168" s="183" t="s">
        <v>188</v>
      </c>
      <c r="L168" s="54"/>
      <c r="M168" s="188" t="s">
        <v>36</v>
      </c>
      <c r="N168" s="189" t="s">
        <v>51</v>
      </c>
      <c r="O168" s="35"/>
      <c r="P168" s="190">
        <f t="shared" si="1"/>
        <v>0</v>
      </c>
      <c r="Q168" s="190">
        <v>0</v>
      </c>
      <c r="R168" s="190">
        <f t="shared" si="2"/>
        <v>0</v>
      </c>
      <c r="S168" s="190">
        <v>0.082</v>
      </c>
      <c r="T168" s="191">
        <f t="shared" si="3"/>
        <v>0.082</v>
      </c>
      <c r="AR168" s="16" t="s">
        <v>189</v>
      </c>
      <c r="AT168" s="16" t="s">
        <v>184</v>
      </c>
      <c r="AU168" s="16" t="s">
        <v>88</v>
      </c>
      <c r="AY168" s="16" t="s">
        <v>182</v>
      </c>
      <c r="BE168" s="192">
        <f t="shared" si="4"/>
        <v>0</v>
      </c>
      <c r="BF168" s="192">
        <f t="shared" si="5"/>
        <v>0</v>
      </c>
      <c r="BG168" s="192">
        <f t="shared" si="6"/>
        <v>0</v>
      </c>
      <c r="BH168" s="192">
        <f t="shared" si="7"/>
        <v>0</v>
      </c>
      <c r="BI168" s="192">
        <f t="shared" si="8"/>
        <v>0</v>
      </c>
      <c r="BJ168" s="16" t="s">
        <v>23</v>
      </c>
      <c r="BK168" s="192">
        <f t="shared" si="9"/>
        <v>0</v>
      </c>
      <c r="BL168" s="16" t="s">
        <v>189</v>
      </c>
      <c r="BM168" s="16" t="s">
        <v>4916</v>
      </c>
    </row>
    <row r="169" spans="2:51" s="12" customFormat="1" ht="13.5">
      <c r="B169" s="209"/>
      <c r="C169" s="210"/>
      <c r="D169" s="205" t="s">
        <v>191</v>
      </c>
      <c r="E169" s="211" t="s">
        <v>36</v>
      </c>
      <c r="F169" s="212" t="s">
        <v>4819</v>
      </c>
      <c r="G169" s="210"/>
      <c r="H169" s="213" t="s">
        <v>36</v>
      </c>
      <c r="I169" s="214"/>
      <c r="J169" s="210"/>
      <c r="K169" s="210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191</v>
      </c>
      <c r="AU169" s="219" t="s">
        <v>88</v>
      </c>
      <c r="AV169" s="12" t="s">
        <v>23</v>
      </c>
      <c r="AW169" s="12" t="s">
        <v>45</v>
      </c>
      <c r="AX169" s="12" t="s">
        <v>80</v>
      </c>
      <c r="AY169" s="219" t="s">
        <v>182</v>
      </c>
    </row>
    <row r="170" spans="2:51" s="11" customFormat="1" ht="13.5">
      <c r="B170" s="193"/>
      <c r="C170" s="194"/>
      <c r="D170" s="205" t="s">
        <v>191</v>
      </c>
      <c r="E170" s="206" t="s">
        <v>36</v>
      </c>
      <c r="F170" s="207" t="s">
        <v>23</v>
      </c>
      <c r="G170" s="194"/>
      <c r="H170" s="208">
        <v>1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191</v>
      </c>
      <c r="AU170" s="204" t="s">
        <v>88</v>
      </c>
      <c r="AV170" s="11" t="s">
        <v>88</v>
      </c>
      <c r="AW170" s="11" t="s">
        <v>45</v>
      </c>
      <c r="AX170" s="11" t="s">
        <v>80</v>
      </c>
      <c r="AY170" s="204" t="s">
        <v>182</v>
      </c>
    </row>
    <row r="171" spans="2:63" s="10" customFormat="1" ht="29.85" customHeight="1">
      <c r="B171" s="164"/>
      <c r="C171" s="165"/>
      <c r="D171" s="178" t="s">
        <v>79</v>
      </c>
      <c r="E171" s="179" t="s">
        <v>2832</v>
      </c>
      <c r="F171" s="179" t="s">
        <v>2833</v>
      </c>
      <c r="G171" s="165"/>
      <c r="H171" s="165"/>
      <c r="I171" s="168"/>
      <c r="J171" s="180">
        <f>BK171</f>
        <v>0</v>
      </c>
      <c r="K171" s="165"/>
      <c r="L171" s="170"/>
      <c r="M171" s="171"/>
      <c r="N171" s="172"/>
      <c r="O171" s="172"/>
      <c r="P171" s="173">
        <f>SUM(P172:P176)</f>
        <v>0</v>
      </c>
      <c r="Q171" s="172"/>
      <c r="R171" s="173">
        <f>SUM(R172:R176)</f>
        <v>0</v>
      </c>
      <c r="S171" s="172"/>
      <c r="T171" s="174">
        <f>SUM(T172:T176)</f>
        <v>0</v>
      </c>
      <c r="AR171" s="175" t="s">
        <v>23</v>
      </c>
      <c r="AT171" s="176" t="s">
        <v>79</v>
      </c>
      <c r="AU171" s="176" t="s">
        <v>23</v>
      </c>
      <c r="AY171" s="175" t="s">
        <v>182</v>
      </c>
      <c r="BK171" s="177">
        <f>SUM(BK172:BK176)</f>
        <v>0</v>
      </c>
    </row>
    <row r="172" spans="2:65" s="1" customFormat="1" ht="22.5" customHeight="1">
      <c r="B172" s="34"/>
      <c r="C172" s="181" t="s">
        <v>416</v>
      </c>
      <c r="D172" s="181" t="s">
        <v>184</v>
      </c>
      <c r="E172" s="182" t="s">
        <v>2834</v>
      </c>
      <c r="F172" s="183" t="s">
        <v>2835</v>
      </c>
      <c r="G172" s="184" t="s">
        <v>256</v>
      </c>
      <c r="H172" s="185">
        <v>1688.03</v>
      </c>
      <c r="I172" s="186"/>
      <c r="J172" s="187">
        <f>ROUND(I172*H172,2)</f>
        <v>0</v>
      </c>
      <c r="K172" s="183" t="s">
        <v>188</v>
      </c>
      <c r="L172" s="54"/>
      <c r="M172" s="188" t="s">
        <v>36</v>
      </c>
      <c r="N172" s="189" t="s">
        <v>51</v>
      </c>
      <c r="O172" s="35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16" t="s">
        <v>189</v>
      </c>
      <c r="AT172" s="16" t="s">
        <v>184</v>
      </c>
      <c r="AU172" s="16" t="s">
        <v>88</v>
      </c>
      <c r="AY172" s="16" t="s">
        <v>182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6" t="s">
        <v>23</v>
      </c>
      <c r="BK172" s="192">
        <f>ROUND(I172*H172,2)</f>
        <v>0</v>
      </c>
      <c r="BL172" s="16" t="s">
        <v>189</v>
      </c>
      <c r="BM172" s="16" t="s">
        <v>4917</v>
      </c>
    </row>
    <row r="173" spans="2:51" s="11" customFormat="1" ht="13.5">
      <c r="B173" s="193"/>
      <c r="C173" s="194"/>
      <c r="D173" s="195" t="s">
        <v>191</v>
      </c>
      <c r="E173" s="194"/>
      <c r="F173" s="197" t="s">
        <v>4918</v>
      </c>
      <c r="G173" s="194"/>
      <c r="H173" s="198">
        <v>1688.03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191</v>
      </c>
      <c r="AU173" s="204" t="s">
        <v>88</v>
      </c>
      <c r="AV173" s="11" t="s">
        <v>88</v>
      </c>
      <c r="AW173" s="11" t="s">
        <v>4</v>
      </c>
      <c r="AX173" s="11" t="s">
        <v>23</v>
      </c>
      <c r="AY173" s="204" t="s">
        <v>182</v>
      </c>
    </row>
    <row r="174" spans="2:65" s="1" customFormat="1" ht="22.5" customHeight="1">
      <c r="B174" s="34"/>
      <c r="C174" s="181" t="s">
        <v>421</v>
      </c>
      <c r="D174" s="181" t="s">
        <v>184</v>
      </c>
      <c r="E174" s="182" t="s">
        <v>2838</v>
      </c>
      <c r="F174" s="183" t="s">
        <v>2839</v>
      </c>
      <c r="G174" s="184" t="s">
        <v>256</v>
      </c>
      <c r="H174" s="185">
        <v>168.803</v>
      </c>
      <c r="I174" s="186"/>
      <c r="J174" s="187">
        <f>ROUND(I174*H174,2)</f>
        <v>0</v>
      </c>
      <c r="K174" s="183" t="s">
        <v>188</v>
      </c>
      <c r="L174" s="54"/>
      <c r="M174" s="188" t="s">
        <v>36</v>
      </c>
      <c r="N174" s="189" t="s">
        <v>51</v>
      </c>
      <c r="O174" s="35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16" t="s">
        <v>189</v>
      </c>
      <c r="AT174" s="16" t="s">
        <v>184</v>
      </c>
      <c r="AU174" s="16" t="s">
        <v>88</v>
      </c>
      <c r="AY174" s="16" t="s">
        <v>182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6" t="s">
        <v>23</v>
      </c>
      <c r="BK174" s="192">
        <f>ROUND(I174*H174,2)</f>
        <v>0</v>
      </c>
      <c r="BL174" s="16" t="s">
        <v>189</v>
      </c>
      <c r="BM174" s="16" t="s">
        <v>4919</v>
      </c>
    </row>
    <row r="175" spans="2:65" s="1" customFormat="1" ht="22.5" customHeight="1">
      <c r="B175" s="34"/>
      <c r="C175" s="181" t="s">
        <v>426</v>
      </c>
      <c r="D175" s="181" t="s">
        <v>184</v>
      </c>
      <c r="E175" s="182" t="s">
        <v>2841</v>
      </c>
      <c r="F175" s="183" t="s">
        <v>2842</v>
      </c>
      <c r="G175" s="184" t="s">
        <v>256</v>
      </c>
      <c r="H175" s="185">
        <v>24.803</v>
      </c>
      <c r="I175" s="186"/>
      <c r="J175" s="187">
        <f>ROUND(I175*H175,2)</f>
        <v>0</v>
      </c>
      <c r="K175" s="183" t="s">
        <v>188</v>
      </c>
      <c r="L175" s="54"/>
      <c r="M175" s="188" t="s">
        <v>36</v>
      </c>
      <c r="N175" s="189" t="s">
        <v>51</v>
      </c>
      <c r="O175" s="35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AR175" s="16" t="s">
        <v>189</v>
      </c>
      <c r="AT175" s="16" t="s">
        <v>184</v>
      </c>
      <c r="AU175" s="16" t="s">
        <v>88</v>
      </c>
      <c r="AY175" s="16" t="s">
        <v>182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6" t="s">
        <v>23</v>
      </c>
      <c r="BK175" s="192">
        <f>ROUND(I175*H175,2)</f>
        <v>0</v>
      </c>
      <c r="BL175" s="16" t="s">
        <v>189</v>
      </c>
      <c r="BM175" s="16" t="s">
        <v>4920</v>
      </c>
    </row>
    <row r="176" spans="2:65" s="1" customFormat="1" ht="22.5" customHeight="1">
      <c r="B176" s="34"/>
      <c r="C176" s="181" t="s">
        <v>430</v>
      </c>
      <c r="D176" s="181" t="s">
        <v>184</v>
      </c>
      <c r="E176" s="182" t="s">
        <v>2845</v>
      </c>
      <c r="F176" s="183" t="s">
        <v>2846</v>
      </c>
      <c r="G176" s="184" t="s">
        <v>256</v>
      </c>
      <c r="H176" s="185">
        <v>144</v>
      </c>
      <c r="I176" s="186"/>
      <c r="J176" s="187">
        <f>ROUND(I176*H176,2)</f>
        <v>0</v>
      </c>
      <c r="K176" s="183" t="s">
        <v>36</v>
      </c>
      <c r="L176" s="54"/>
      <c r="M176" s="188" t="s">
        <v>36</v>
      </c>
      <c r="N176" s="189" t="s">
        <v>51</v>
      </c>
      <c r="O176" s="35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16" t="s">
        <v>189</v>
      </c>
      <c r="AT176" s="16" t="s">
        <v>184</v>
      </c>
      <c r="AU176" s="16" t="s">
        <v>88</v>
      </c>
      <c r="AY176" s="16" t="s">
        <v>182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6" t="s">
        <v>23</v>
      </c>
      <c r="BK176" s="192">
        <f>ROUND(I176*H176,2)</f>
        <v>0</v>
      </c>
      <c r="BL176" s="16" t="s">
        <v>189</v>
      </c>
      <c r="BM176" s="16" t="s">
        <v>4921</v>
      </c>
    </row>
    <row r="177" spans="2:63" s="10" customFormat="1" ht="29.85" customHeight="1">
      <c r="B177" s="164"/>
      <c r="C177" s="165"/>
      <c r="D177" s="178" t="s">
        <v>79</v>
      </c>
      <c r="E177" s="179" t="s">
        <v>1397</v>
      </c>
      <c r="F177" s="179" t="s">
        <v>1398</v>
      </c>
      <c r="G177" s="165"/>
      <c r="H177" s="165"/>
      <c r="I177" s="168"/>
      <c r="J177" s="180">
        <f>BK177</f>
        <v>0</v>
      </c>
      <c r="K177" s="165"/>
      <c r="L177" s="170"/>
      <c r="M177" s="171"/>
      <c r="N177" s="172"/>
      <c r="O177" s="172"/>
      <c r="P177" s="173">
        <f>P178</f>
        <v>0</v>
      </c>
      <c r="Q177" s="172"/>
      <c r="R177" s="173">
        <f>R178</f>
        <v>0</v>
      </c>
      <c r="S177" s="172"/>
      <c r="T177" s="174">
        <f>T178</f>
        <v>0</v>
      </c>
      <c r="AR177" s="175" t="s">
        <v>23</v>
      </c>
      <c r="AT177" s="176" t="s">
        <v>79</v>
      </c>
      <c r="AU177" s="176" t="s">
        <v>23</v>
      </c>
      <c r="AY177" s="175" t="s">
        <v>182</v>
      </c>
      <c r="BK177" s="177">
        <f>BK178</f>
        <v>0</v>
      </c>
    </row>
    <row r="178" spans="2:65" s="1" customFormat="1" ht="22.5" customHeight="1">
      <c r="B178" s="34"/>
      <c r="C178" s="181" t="s">
        <v>434</v>
      </c>
      <c r="D178" s="181" t="s">
        <v>184</v>
      </c>
      <c r="E178" s="182" t="s">
        <v>4922</v>
      </c>
      <c r="F178" s="183" t="s">
        <v>4923</v>
      </c>
      <c r="G178" s="184" t="s">
        <v>256</v>
      </c>
      <c r="H178" s="185">
        <v>317.954</v>
      </c>
      <c r="I178" s="186"/>
      <c r="J178" s="187">
        <f>ROUND(I178*H178,2)</f>
        <v>0</v>
      </c>
      <c r="K178" s="183" t="s">
        <v>188</v>
      </c>
      <c r="L178" s="54"/>
      <c r="M178" s="188" t="s">
        <v>36</v>
      </c>
      <c r="N178" s="233" t="s">
        <v>51</v>
      </c>
      <c r="O178" s="234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AR178" s="16" t="s">
        <v>189</v>
      </c>
      <c r="AT178" s="16" t="s">
        <v>184</v>
      </c>
      <c r="AU178" s="16" t="s">
        <v>88</v>
      </c>
      <c r="AY178" s="16" t="s">
        <v>182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6" t="s">
        <v>23</v>
      </c>
      <c r="BK178" s="192">
        <f>ROUND(I178*H178,2)</f>
        <v>0</v>
      </c>
      <c r="BL178" s="16" t="s">
        <v>189</v>
      </c>
      <c r="BM178" s="16" t="s">
        <v>4924</v>
      </c>
    </row>
    <row r="179" spans="2:12" s="1" customFormat="1" ht="6.9" customHeight="1">
      <c r="B179" s="49"/>
      <c r="C179" s="50"/>
      <c r="D179" s="50"/>
      <c r="E179" s="50"/>
      <c r="F179" s="50"/>
      <c r="G179" s="50"/>
      <c r="H179" s="50"/>
      <c r="I179" s="127"/>
      <c r="J179" s="50"/>
      <c r="K179" s="50"/>
      <c r="L179" s="54"/>
    </row>
  </sheetData>
  <sheetProtection password="CC35"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0"/>
      <c r="C1" s="240"/>
      <c r="D1" s="239" t="s">
        <v>1</v>
      </c>
      <c r="E1" s="240"/>
      <c r="F1" s="241" t="s">
        <v>5505</v>
      </c>
      <c r="G1" s="365" t="s">
        <v>5506</v>
      </c>
      <c r="H1" s="365"/>
      <c r="I1" s="245"/>
      <c r="J1" s="241" t="s">
        <v>5507</v>
      </c>
      <c r="K1" s="239" t="s">
        <v>122</v>
      </c>
      <c r="L1" s="241" t="s">
        <v>5508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115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6" t="str">
        <f>'Rekapitulace stavby'!K6</f>
        <v>Střední odborné učiliště Domažlice</v>
      </c>
      <c r="F7" s="357"/>
      <c r="G7" s="357"/>
      <c r="H7" s="357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7" t="s">
        <v>4925</v>
      </c>
      <c r="F9" s="341"/>
      <c r="G9" s="341"/>
      <c r="H9" s="341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0" t="s">
        <v>36</v>
      </c>
      <c r="F24" s="368"/>
      <c r="G24" s="368"/>
      <c r="H24" s="368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ROUND(J85,2)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ROUND(SUM(BE85:BE161),2)</f>
        <v>0</v>
      </c>
      <c r="G30" s="35"/>
      <c r="H30" s="35"/>
      <c r="I30" s="119">
        <v>0.21</v>
      </c>
      <c r="J30" s="118">
        <f>ROUND(ROUND((SUM(BE85:BE161)),2)*I30,2)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ROUND(SUM(BF85:BF161),2)</f>
        <v>0</v>
      </c>
      <c r="G31" s="35"/>
      <c r="H31" s="35"/>
      <c r="I31" s="119">
        <v>0.15</v>
      </c>
      <c r="J31" s="118">
        <f>ROUND(ROUND((SUM(BF85:BF161)),2)*I31,2)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ROUND(SUM(BG85:BG161),2)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ROUND(SUM(BH85:BH161),2)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ROUND(SUM(BI85:BI161),2)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6" t="str">
        <f>E7</f>
        <v>Střední odborné učiliště Domažlice</v>
      </c>
      <c r="F45" s="341"/>
      <c r="G45" s="341"/>
      <c r="H45" s="341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7" t="str">
        <f>E9</f>
        <v>D.2.2 - Komunikace</v>
      </c>
      <c r="F47" s="341"/>
      <c r="G47" s="341"/>
      <c r="H47" s="341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J85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131</v>
      </c>
      <c r="E57" s="140"/>
      <c r="F57" s="140"/>
      <c r="G57" s="140"/>
      <c r="H57" s="140"/>
      <c r="I57" s="141"/>
      <c r="J57" s="142">
        <f>J86</f>
        <v>0</v>
      </c>
      <c r="K57" s="143"/>
    </row>
    <row r="58" spans="2:11" s="8" customFormat="1" ht="19.95" customHeight="1">
      <c r="B58" s="144"/>
      <c r="C58" s="145"/>
      <c r="D58" s="146" t="s">
        <v>132</v>
      </c>
      <c r="E58" s="147"/>
      <c r="F58" s="147"/>
      <c r="G58" s="147"/>
      <c r="H58" s="147"/>
      <c r="I58" s="148"/>
      <c r="J58" s="149">
        <f>J87</f>
        <v>0</v>
      </c>
      <c r="K58" s="150"/>
    </row>
    <row r="59" spans="2:11" s="8" customFormat="1" ht="19.95" customHeight="1">
      <c r="B59" s="144"/>
      <c r="C59" s="145"/>
      <c r="D59" s="146" t="s">
        <v>2853</v>
      </c>
      <c r="E59" s="147"/>
      <c r="F59" s="147"/>
      <c r="G59" s="147"/>
      <c r="H59" s="147"/>
      <c r="I59" s="148"/>
      <c r="J59" s="149">
        <f>J118</f>
        <v>0</v>
      </c>
      <c r="K59" s="150"/>
    </row>
    <row r="60" spans="2:11" s="8" customFormat="1" ht="19.95" customHeight="1">
      <c r="B60" s="144"/>
      <c r="C60" s="145"/>
      <c r="D60" s="146" t="s">
        <v>133</v>
      </c>
      <c r="E60" s="147"/>
      <c r="F60" s="147"/>
      <c r="G60" s="147"/>
      <c r="H60" s="147"/>
      <c r="I60" s="148"/>
      <c r="J60" s="149">
        <f>J129</f>
        <v>0</v>
      </c>
      <c r="K60" s="150"/>
    </row>
    <row r="61" spans="2:11" s="8" customFormat="1" ht="19.95" customHeight="1">
      <c r="B61" s="144"/>
      <c r="C61" s="145"/>
      <c r="D61" s="146" t="s">
        <v>2539</v>
      </c>
      <c r="E61" s="147"/>
      <c r="F61" s="147"/>
      <c r="G61" s="147"/>
      <c r="H61" s="147"/>
      <c r="I61" s="148"/>
      <c r="J61" s="149">
        <f>J136</f>
        <v>0</v>
      </c>
      <c r="K61" s="150"/>
    </row>
    <row r="62" spans="2:11" s="8" customFormat="1" ht="19.95" customHeight="1">
      <c r="B62" s="144"/>
      <c r="C62" s="145"/>
      <c r="D62" s="146" t="s">
        <v>2540</v>
      </c>
      <c r="E62" s="147"/>
      <c r="F62" s="147"/>
      <c r="G62" s="147"/>
      <c r="H62" s="147"/>
      <c r="I62" s="148"/>
      <c r="J62" s="149">
        <f>J146</f>
        <v>0</v>
      </c>
      <c r="K62" s="150"/>
    </row>
    <row r="63" spans="2:11" s="8" customFormat="1" ht="19.95" customHeight="1">
      <c r="B63" s="144"/>
      <c r="C63" s="145"/>
      <c r="D63" s="146" t="s">
        <v>145</v>
      </c>
      <c r="E63" s="147"/>
      <c r="F63" s="147"/>
      <c r="G63" s="147"/>
      <c r="H63" s="147"/>
      <c r="I63" s="148"/>
      <c r="J63" s="149">
        <f>J156</f>
        <v>0</v>
      </c>
      <c r="K63" s="150"/>
    </row>
    <row r="64" spans="2:11" s="7" customFormat="1" ht="24.9" customHeight="1">
      <c r="B64" s="137"/>
      <c r="C64" s="138"/>
      <c r="D64" s="139" t="s">
        <v>146</v>
      </c>
      <c r="E64" s="140"/>
      <c r="F64" s="140"/>
      <c r="G64" s="140"/>
      <c r="H64" s="140"/>
      <c r="I64" s="141"/>
      <c r="J64" s="142">
        <f>J158</f>
        <v>0</v>
      </c>
      <c r="K64" s="143"/>
    </row>
    <row r="65" spans="2:11" s="8" customFormat="1" ht="19.95" customHeight="1">
      <c r="B65" s="144"/>
      <c r="C65" s="145"/>
      <c r="D65" s="146" t="s">
        <v>154</v>
      </c>
      <c r="E65" s="147"/>
      <c r="F65" s="147"/>
      <c r="G65" s="147"/>
      <c r="H65" s="147"/>
      <c r="I65" s="148"/>
      <c r="J65" s="149">
        <f>J159</f>
        <v>0</v>
      </c>
      <c r="K65" s="150"/>
    </row>
    <row r="66" spans="2:11" s="1" customFormat="1" ht="21.75" customHeight="1">
      <c r="B66" s="34"/>
      <c r="C66" s="35"/>
      <c r="D66" s="35"/>
      <c r="E66" s="35"/>
      <c r="F66" s="35"/>
      <c r="G66" s="35"/>
      <c r="H66" s="35"/>
      <c r="I66" s="106"/>
      <c r="J66" s="35"/>
      <c r="K66" s="38"/>
    </row>
    <row r="67" spans="2:11" s="1" customFormat="1" ht="6.9" customHeight="1">
      <c r="B67" s="49"/>
      <c r="C67" s="50"/>
      <c r="D67" s="50"/>
      <c r="E67" s="50"/>
      <c r="F67" s="50"/>
      <c r="G67" s="50"/>
      <c r="H67" s="50"/>
      <c r="I67" s="127"/>
      <c r="J67" s="50"/>
      <c r="K67" s="51"/>
    </row>
    <row r="71" spans="2:12" s="1" customFormat="1" ht="6.9" customHeight="1">
      <c r="B71" s="52"/>
      <c r="C71" s="53"/>
      <c r="D71" s="53"/>
      <c r="E71" s="53"/>
      <c r="F71" s="53"/>
      <c r="G71" s="53"/>
      <c r="H71" s="53"/>
      <c r="I71" s="130"/>
      <c r="J71" s="53"/>
      <c r="K71" s="53"/>
      <c r="L71" s="54"/>
    </row>
    <row r="72" spans="2:12" s="1" customFormat="1" ht="36.9" customHeight="1">
      <c r="B72" s="34"/>
      <c r="C72" s="55" t="s">
        <v>166</v>
      </c>
      <c r="D72" s="56"/>
      <c r="E72" s="56"/>
      <c r="F72" s="56"/>
      <c r="G72" s="56"/>
      <c r="H72" s="56"/>
      <c r="I72" s="151"/>
      <c r="J72" s="56"/>
      <c r="K72" s="56"/>
      <c r="L72" s="54"/>
    </row>
    <row r="73" spans="2:12" s="1" customFormat="1" ht="6.9" customHeight="1">
      <c r="B73" s="34"/>
      <c r="C73" s="56"/>
      <c r="D73" s="56"/>
      <c r="E73" s="56"/>
      <c r="F73" s="56"/>
      <c r="G73" s="56"/>
      <c r="H73" s="56"/>
      <c r="I73" s="151"/>
      <c r="J73" s="56"/>
      <c r="K73" s="56"/>
      <c r="L73" s="54"/>
    </row>
    <row r="74" spans="2:12" s="1" customFormat="1" ht="14.4" customHeight="1">
      <c r="B74" s="34"/>
      <c r="C74" s="58" t="s">
        <v>16</v>
      </c>
      <c r="D74" s="56"/>
      <c r="E74" s="56"/>
      <c r="F74" s="56"/>
      <c r="G74" s="56"/>
      <c r="H74" s="56"/>
      <c r="I74" s="151"/>
      <c r="J74" s="56"/>
      <c r="K74" s="56"/>
      <c r="L74" s="54"/>
    </row>
    <row r="75" spans="2:12" s="1" customFormat="1" ht="22.5" customHeight="1">
      <c r="B75" s="34"/>
      <c r="C75" s="56"/>
      <c r="D75" s="56"/>
      <c r="E75" s="364" t="str">
        <f>E7</f>
        <v>Střední odborné učiliště Domažlice</v>
      </c>
      <c r="F75" s="334"/>
      <c r="G75" s="334"/>
      <c r="H75" s="334"/>
      <c r="I75" s="151"/>
      <c r="J75" s="56"/>
      <c r="K75" s="56"/>
      <c r="L75" s="54"/>
    </row>
    <row r="76" spans="2:12" s="1" customFormat="1" ht="14.4" customHeight="1">
      <c r="B76" s="34"/>
      <c r="C76" s="58" t="s">
        <v>124</v>
      </c>
      <c r="D76" s="56"/>
      <c r="E76" s="56"/>
      <c r="F76" s="56"/>
      <c r="G76" s="56"/>
      <c r="H76" s="56"/>
      <c r="I76" s="151"/>
      <c r="J76" s="56"/>
      <c r="K76" s="56"/>
      <c r="L76" s="54"/>
    </row>
    <row r="77" spans="2:12" s="1" customFormat="1" ht="23.25" customHeight="1">
      <c r="B77" s="34"/>
      <c r="C77" s="56"/>
      <c r="D77" s="56"/>
      <c r="E77" s="331" t="str">
        <f>E9</f>
        <v>D.2.2 - Komunikace</v>
      </c>
      <c r="F77" s="334"/>
      <c r="G77" s="334"/>
      <c r="H77" s="334"/>
      <c r="I77" s="151"/>
      <c r="J77" s="56"/>
      <c r="K77" s="56"/>
      <c r="L77" s="54"/>
    </row>
    <row r="78" spans="2:12" s="1" customFormat="1" ht="6.9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12" s="1" customFormat="1" ht="18" customHeight="1">
      <c r="B79" s="34"/>
      <c r="C79" s="58" t="s">
        <v>24</v>
      </c>
      <c r="D79" s="56"/>
      <c r="E79" s="56"/>
      <c r="F79" s="152" t="str">
        <f>F12</f>
        <v>Rohova ulice, parc.č. 946/4, 640/3</v>
      </c>
      <c r="G79" s="56"/>
      <c r="H79" s="56"/>
      <c r="I79" s="153" t="s">
        <v>26</v>
      </c>
      <c r="J79" s="66" t="str">
        <f>IF(J12="","",J12)</f>
        <v>4. 6. 2017</v>
      </c>
      <c r="K79" s="56"/>
      <c r="L79" s="54"/>
    </row>
    <row r="80" spans="2:12" s="1" customFormat="1" ht="6.9" customHeight="1">
      <c r="B80" s="34"/>
      <c r="C80" s="56"/>
      <c r="D80" s="56"/>
      <c r="E80" s="56"/>
      <c r="F80" s="56"/>
      <c r="G80" s="56"/>
      <c r="H80" s="56"/>
      <c r="I80" s="151"/>
      <c r="J80" s="56"/>
      <c r="K80" s="56"/>
      <c r="L80" s="54"/>
    </row>
    <row r="81" spans="2:12" s="1" customFormat="1" ht="13.2">
      <c r="B81" s="34"/>
      <c r="C81" s="58" t="s">
        <v>34</v>
      </c>
      <c r="D81" s="56"/>
      <c r="E81" s="56"/>
      <c r="F81" s="152" t="str">
        <f>E15</f>
        <v>Plzeňský kraj</v>
      </c>
      <c r="G81" s="56"/>
      <c r="H81" s="56"/>
      <c r="I81" s="153" t="s">
        <v>41</v>
      </c>
      <c r="J81" s="152" t="str">
        <f>E21</f>
        <v>Sladký &amp; Partners s.r.o., Nad Šárkou 60, Praha</v>
      </c>
      <c r="K81" s="56"/>
      <c r="L81" s="54"/>
    </row>
    <row r="82" spans="2:12" s="1" customFormat="1" ht="14.4" customHeight="1">
      <c r="B82" s="34"/>
      <c r="C82" s="58" t="s">
        <v>39</v>
      </c>
      <c r="D82" s="56"/>
      <c r="E82" s="56"/>
      <c r="F82" s="152" t="str">
        <f>IF(E18="","",E18)</f>
        <v/>
      </c>
      <c r="G82" s="56"/>
      <c r="H82" s="56"/>
      <c r="I82" s="151"/>
      <c r="J82" s="56"/>
      <c r="K82" s="56"/>
      <c r="L82" s="54"/>
    </row>
    <row r="83" spans="2:12" s="1" customFormat="1" ht="10.35" customHeight="1">
      <c r="B83" s="34"/>
      <c r="C83" s="56"/>
      <c r="D83" s="56"/>
      <c r="E83" s="56"/>
      <c r="F83" s="56"/>
      <c r="G83" s="56"/>
      <c r="H83" s="56"/>
      <c r="I83" s="151"/>
      <c r="J83" s="56"/>
      <c r="K83" s="56"/>
      <c r="L83" s="54"/>
    </row>
    <row r="84" spans="2:20" s="9" customFormat="1" ht="29.25" customHeight="1">
      <c r="B84" s="154"/>
      <c r="C84" s="155" t="s">
        <v>167</v>
      </c>
      <c r="D84" s="156" t="s">
        <v>65</v>
      </c>
      <c r="E84" s="156" t="s">
        <v>61</v>
      </c>
      <c r="F84" s="156" t="s">
        <v>168</v>
      </c>
      <c r="G84" s="156" t="s">
        <v>169</v>
      </c>
      <c r="H84" s="156" t="s">
        <v>170</v>
      </c>
      <c r="I84" s="157" t="s">
        <v>171</v>
      </c>
      <c r="J84" s="156" t="s">
        <v>128</v>
      </c>
      <c r="K84" s="158" t="s">
        <v>172</v>
      </c>
      <c r="L84" s="159"/>
      <c r="M84" s="74" t="s">
        <v>173</v>
      </c>
      <c r="N84" s="75" t="s">
        <v>50</v>
      </c>
      <c r="O84" s="75" t="s">
        <v>174</v>
      </c>
      <c r="P84" s="75" t="s">
        <v>175</v>
      </c>
      <c r="Q84" s="75" t="s">
        <v>176</v>
      </c>
      <c r="R84" s="75" t="s">
        <v>177</v>
      </c>
      <c r="S84" s="75" t="s">
        <v>178</v>
      </c>
      <c r="T84" s="76" t="s">
        <v>179</v>
      </c>
    </row>
    <row r="85" spans="2:63" s="1" customFormat="1" ht="29.25" customHeight="1">
      <c r="B85" s="34"/>
      <c r="C85" s="80" t="s">
        <v>129</v>
      </c>
      <c r="D85" s="56"/>
      <c r="E85" s="56"/>
      <c r="F85" s="56"/>
      <c r="G85" s="56"/>
      <c r="H85" s="56"/>
      <c r="I85" s="151"/>
      <c r="J85" s="160">
        <f>BK85</f>
        <v>0</v>
      </c>
      <c r="K85" s="56"/>
      <c r="L85" s="54"/>
      <c r="M85" s="77"/>
      <c r="N85" s="78"/>
      <c r="O85" s="78"/>
      <c r="P85" s="161">
        <f>P86+P158</f>
        <v>0</v>
      </c>
      <c r="Q85" s="78"/>
      <c r="R85" s="161">
        <f>R86+R158</f>
        <v>456.84364332000007</v>
      </c>
      <c r="S85" s="78"/>
      <c r="T85" s="162">
        <f>T86+T158</f>
        <v>0</v>
      </c>
      <c r="AT85" s="16" t="s">
        <v>79</v>
      </c>
      <c r="AU85" s="16" t="s">
        <v>130</v>
      </c>
      <c r="BK85" s="163">
        <f>BK86+BK158</f>
        <v>0</v>
      </c>
    </row>
    <row r="86" spans="2:63" s="10" customFormat="1" ht="37.35" customHeight="1">
      <c r="B86" s="164"/>
      <c r="C86" s="165"/>
      <c r="D86" s="166" t="s">
        <v>79</v>
      </c>
      <c r="E86" s="167" t="s">
        <v>180</v>
      </c>
      <c r="F86" s="167" t="s">
        <v>181</v>
      </c>
      <c r="G86" s="165"/>
      <c r="H86" s="165"/>
      <c r="I86" s="168"/>
      <c r="J86" s="169">
        <f>BK86</f>
        <v>0</v>
      </c>
      <c r="K86" s="165"/>
      <c r="L86" s="170"/>
      <c r="M86" s="171"/>
      <c r="N86" s="172"/>
      <c r="O86" s="172"/>
      <c r="P86" s="173">
        <f>P87+P118+P129+P136+P146+P156</f>
        <v>0</v>
      </c>
      <c r="Q86" s="172"/>
      <c r="R86" s="173">
        <f>R87+R118+R129+R136+R146+R156</f>
        <v>456.84364332000007</v>
      </c>
      <c r="S86" s="172"/>
      <c r="T86" s="174">
        <f>T87+T118+T129+T136+T146+T156</f>
        <v>0</v>
      </c>
      <c r="AR86" s="175" t="s">
        <v>23</v>
      </c>
      <c r="AT86" s="176" t="s">
        <v>79</v>
      </c>
      <c r="AU86" s="176" t="s">
        <v>80</v>
      </c>
      <c r="AY86" s="175" t="s">
        <v>182</v>
      </c>
      <c r="BK86" s="177">
        <f>BK87+BK118+BK129+BK136+BK146+BK156</f>
        <v>0</v>
      </c>
    </row>
    <row r="87" spans="2:63" s="10" customFormat="1" ht="19.95" customHeight="1">
      <c r="B87" s="164"/>
      <c r="C87" s="165"/>
      <c r="D87" s="178" t="s">
        <v>79</v>
      </c>
      <c r="E87" s="179" t="s">
        <v>23</v>
      </c>
      <c r="F87" s="179" t="s">
        <v>183</v>
      </c>
      <c r="G87" s="165"/>
      <c r="H87" s="165"/>
      <c r="I87" s="168"/>
      <c r="J87" s="180">
        <f>BK87</f>
        <v>0</v>
      </c>
      <c r="K87" s="165"/>
      <c r="L87" s="170"/>
      <c r="M87" s="171"/>
      <c r="N87" s="172"/>
      <c r="O87" s="172"/>
      <c r="P87" s="173">
        <f>SUM(P88:P117)</f>
        <v>0</v>
      </c>
      <c r="Q87" s="172"/>
      <c r="R87" s="173">
        <f>SUM(R88:R117)</f>
        <v>33.306</v>
      </c>
      <c r="S87" s="172"/>
      <c r="T87" s="174">
        <f>SUM(T88:T117)</f>
        <v>0</v>
      </c>
      <c r="AR87" s="175" t="s">
        <v>23</v>
      </c>
      <c r="AT87" s="176" t="s">
        <v>79</v>
      </c>
      <c r="AU87" s="176" t="s">
        <v>23</v>
      </c>
      <c r="AY87" s="175" t="s">
        <v>182</v>
      </c>
      <c r="BK87" s="177">
        <f>SUM(BK88:BK117)</f>
        <v>0</v>
      </c>
    </row>
    <row r="88" spans="2:65" s="1" customFormat="1" ht="22.5" customHeight="1">
      <c r="B88" s="34"/>
      <c r="C88" s="181" t="s">
        <v>23</v>
      </c>
      <c r="D88" s="181" t="s">
        <v>184</v>
      </c>
      <c r="E88" s="182" t="s">
        <v>4825</v>
      </c>
      <c r="F88" s="183" t="s">
        <v>4826</v>
      </c>
      <c r="G88" s="184" t="s">
        <v>205</v>
      </c>
      <c r="H88" s="185">
        <v>270</v>
      </c>
      <c r="I88" s="186"/>
      <c r="J88" s="187">
        <f>ROUND(I88*H88,2)</f>
        <v>0</v>
      </c>
      <c r="K88" s="183" t="s">
        <v>188</v>
      </c>
      <c r="L88" s="54"/>
      <c r="M88" s="188" t="s">
        <v>36</v>
      </c>
      <c r="N88" s="189" t="s">
        <v>51</v>
      </c>
      <c r="O88" s="35"/>
      <c r="P88" s="190">
        <f>O88*H88</f>
        <v>0</v>
      </c>
      <c r="Q88" s="190">
        <v>0</v>
      </c>
      <c r="R88" s="190">
        <f>Q88*H88</f>
        <v>0</v>
      </c>
      <c r="S88" s="190">
        <v>0</v>
      </c>
      <c r="T88" s="191">
        <f>S88*H88</f>
        <v>0</v>
      </c>
      <c r="AR88" s="16" t="s">
        <v>189</v>
      </c>
      <c r="AT88" s="16" t="s">
        <v>184</v>
      </c>
      <c r="AU88" s="16" t="s">
        <v>88</v>
      </c>
      <c r="AY88" s="16" t="s">
        <v>182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6" t="s">
        <v>23</v>
      </c>
      <c r="BK88" s="192">
        <f>ROUND(I88*H88,2)</f>
        <v>0</v>
      </c>
      <c r="BL88" s="16" t="s">
        <v>189</v>
      </c>
      <c r="BM88" s="16" t="s">
        <v>4926</v>
      </c>
    </row>
    <row r="89" spans="2:51" s="12" customFormat="1" ht="13.5">
      <c r="B89" s="209"/>
      <c r="C89" s="210"/>
      <c r="D89" s="205" t="s">
        <v>191</v>
      </c>
      <c r="E89" s="211" t="s">
        <v>36</v>
      </c>
      <c r="F89" s="212" t="s">
        <v>4927</v>
      </c>
      <c r="G89" s="210"/>
      <c r="H89" s="213" t="s">
        <v>36</v>
      </c>
      <c r="I89" s="214"/>
      <c r="J89" s="210"/>
      <c r="K89" s="210"/>
      <c r="L89" s="215"/>
      <c r="M89" s="216"/>
      <c r="N89" s="217"/>
      <c r="O89" s="217"/>
      <c r="P89" s="217"/>
      <c r="Q89" s="217"/>
      <c r="R89" s="217"/>
      <c r="S89" s="217"/>
      <c r="T89" s="218"/>
      <c r="AT89" s="219" t="s">
        <v>191</v>
      </c>
      <c r="AU89" s="219" t="s">
        <v>88</v>
      </c>
      <c r="AV89" s="12" t="s">
        <v>23</v>
      </c>
      <c r="AW89" s="12" t="s">
        <v>45</v>
      </c>
      <c r="AX89" s="12" t="s">
        <v>80</v>
      </c>
      <c r="AY89" s="219" t="s">
        <v>182</v>
      </c>
    </row>
    <row r="90" spans="2:51" s="11" customFormat="1" ht="13.5">
      <c r="B90" s="193"/>
      <c r="C90" s="194"/>
      <c r="D90" s="195" t="s">
        <v>191</v>
      </c>
      <c r="E90" s="196" t="s">
        <v>36</v>
      </c>
      <c r="F90" s="197" t="s">
        <v>4928</v>
      </c>
      <c r="G90" s="194"/>
      <c r="H90" s="198">
        <v>270</v>
      </c>
      <c r="I90" s="199"/>
      <c r="J90" s="194"/>
      <c r="K90" s="194"/>
      <c r="L90" s="200"/>
      <c r="M90" s="201"/>
      <c r="N90" s="202"/>
      <c r="O90" s="202"/>
      <c r="P90" s="202"/>
      <c r="Q90" s="202"/>
      <c r="R90" s="202"/>
      <c r="S90" s="202"/>
      <c r="T90" s="203"/>
      <c r="AT90" s="204" t="s">
        <v>191</v>
      </c>
      <c r="AU90" s="204" t="s">
        <v>88</v>
      </c>
      <c r="AV90" s="11" t="s">
        <v>88</v>
      </c>
      <c r="AW90" s="11" t="s">
        <v>45</v>
      </c>
      <c r="AX90" s="11" t="s">
        <v>80</v>
      </c>
      <c r="AY90" s="204" t="s">
        <v>182</v>
      </c>
    </row>
    <row r="91" spans="2:65" s="1" customFormat="1" ht="22.5" customHeight="1">
      <c r="B91" s="34"/>
      <c r="C91" s="181" t="s">
        <v>88</v>
      </c>
      <c r="D91" s="181" t="s">
        <v>184</v>
      </c>
      <c r="E91" s="182" t="s">
        <v>4829</v>
      </c>
      <c r="F91" s="183" t="s">
        <v>4830</v>
      </c>
      <c r="G91" s="184" t="s">
        <v>205</v>
      </c>
      <c r="H91" s="185">
        <v>270</v>
      </c>
      <c r="I91" s="186"/>
      <c r="J91" s="187">
        <f>ROUND(I91*H91,2)</f>
        <v>0</v>
      </c>
      <c r="K91" s="183" t="s">
        <v>188</v>
      </c>
      <c r="L91" s="54"/>
      <c r="M91" s="188" t="s">
        <v>36</v>
      </c>
      <c r="N91" s="189" t="s">
        <v>51</v>
      </c>
      <c r="O91" s="35"/>
      <c r="P91" s="190">
        <f>O91*H91</f>
        <v>0</v>
      </c>
      <c r="Q91" s="190">
        <v>0</v>
      </c>
      <c r="R91" s="190">
        <f>Q91*H91</f>
        <v>0</v>
      </c>
      <c r="S91" s="190">
        <v>0</v>
      </c>
      <c r="T91" s="191">
        <f>S91*H91</f>
        <v>0</v>
      </c>
      <c r="AR91" s="16" t="s">
        <v>189</v>
      </c>
      <c r="AT91" s="16" t="s">
        <v>184</v>
      </c>
      <c r="AU91" s="16" t="s">
        <v>88</v>
      </c>
      <c r="AY91" s="16" t="s">
        <v>182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6" t="s">
        <v>23</v>
      </c>
      <c r="BK91" s="192">
        <f>ROUND(I91*H91,2)</f>
        <v>0</v>
      </c>
      <c r="BL91" s="16" t="s">
        <v>189</v>
      </c>
      <c r="BM91" s="16" t="s">
        <v>4929</v>
      </c>
    </row>
    <row r="92" spans="2:65" s="1" customFormat="1" ht="22.5" customHeight="1">
      <c r="B92" s="34"/>
      <c r="C92" s="181" t="s">
        <v>198</v>
      </c>
      <c r="D92" s="181" t="s">
        <v>184</v>
      </c>
      <c r="E92" s="182" t="s">
        <v>215</v>
      </c>
      <c r="F92" s="183" t="s">
        <v>216</v>
      </c>
      <c r="G92" s="184" t="s">
        <v>205</v>
      </c>
      <c r="H92" s="185">
        <v>12</v>
      </c>
      <c r="I92" s="186"/>
      <c r="J92" s="187">
        <f>ROUND(I92*H92,2)</f>
        <v>0</v>
      </c>
      <c r="K92" s="183" t="s">
        <v>188</v>
      </c>
      <c r="L92" s="54"/>
      <c r="M92" s="188" t="s">
        <v>36</v>
      </c>
      <c r="N92" s="189" t="s">
        <v>51</v>
      </c>
      <c r="O92" s="35"/>
      <c r="P92" s="190">
        <f>O92*H92</f>
        <v>0</v>
      </c>
      <c r="Q92" s="190">
        <v>0</v>
      </c>
      <c r="R92" s="190">
        <f>Q92*H92</f>
        <v>0</v>
      </c>
      <c r="S92" s="190">
        <v>0</v>
      </c>
      <c r="T92" s="191">
        <f>S92*H92</f>
        <v>0</v>
      </c>
      <c r="AR92" s="16" t="s">
        <v>189</v>
      </c>
      <c r="AT92" s="16" t="s">
        <v>184</v>
      </c>
      <c r="AU92" s="16" t="s">
        <v>88</v>
      </c>
      <c r="AY92" s="16" t="s">
        <v>182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6" t="s">
        <v>23</v>
      </c>
      <c r="BK92" s="192">
        <f>ROUND(I92*H92,2)</f>
        <v>0</v>
      </c>
      <c r="BL92" s="16" t="s">
        <v>189</v>
      </c>
      <c r="BM92" s="16" t="s">
        <v>4930</v>
      </c>
    </row>
    <row r="93" spans="2:51" s="11" customFormat="1" ht="13.5">
      <c r="B93" s="193"/>
      <c r="C93" s="194"/>
      <c r="D93" s="195" t="s">
        <v>191</v>
      </c>
      <c r="E93" s="196" t="s">
        <v>36</v>
      </c>
      <c r="F93" s="197" t="s">
        <v>4931</v>
      </c>
      <c r="G93" s="194"/>
      <c r="H93" s="198">
        <v>12</v>
      </c>
      <c r="I93" s="199"/>
      <c r="J93" s="194"/>
      <c r="K93" s="194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191</v>
      </c>
      <c r="AU93" s="204" t="s">
        <v>88</v>
      </c>
      <c r="AV93" s="11" t="s">
        <v>88</v>
      </c>
      <c r="AW93" s="11" t="s">
        <v>45</v>
      </c>
      <c r="AX93" s="11" t="s">
        <v>80</v>
      </c>
      <c r="AY93" s="204" t="s">
        <v>182</v>
      </c>
    </row>
    <row r="94" spans="2:65" s="1" customFormat="1" ht="22.5" customHeight="1">
      <c r="B94" s="34"/>
      <c r="C94" s="181" t="s">
        <v>189</v>
      </c>
      <c r="D94" s="181" t="s">
        <v>184</v>
      </c>
      <c r="E94" s="182" t="s">
        <v>223</v>
      </c>
      <c r="F94" s="183" t="s">
        <v>224</v>
      </c>
      <c r="G94" s="184" t="s">
        <v>205</v>
      </c>
      <c r="H94" s="185">
        <v>12</v>
      </c>
      <c r="I94" s="186"/>
      <c r="J94" s="187">
        <f>ROUND(I94*H94,2)</f>
        <v>0</v>
      </c>
      <c r="K94" s="183" t="s">
        <v>188</v>
      </c>
      <c r="L94" s="54"/>
      <c r="M94" s="188" t="s">
        <v>36</v>
      </c>
      <c r="N94" s="189" t="s">
        <v>51</v>
      </c>
      <c r="O94" s="35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AR94" s="16" t="s">
        <v>189</v>
      </c>
      <c r="AT94" s="16" t="s">
        <v>184</v>
      </c>
      <c r="AU94" s="16" t="s">
        <v>88</v>
      </c>
      <c r="AY94" s="16" t="s">
        <v>182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6" t="s">
        <v>23</v>
      </c>
      <c r="BK94" s="192">
        <f>ROUND(I94*H94,2)</f>
        <v>0</v>
      </c>
      <c r="BL94" s="16" t="s">
        <v>189</v>
      </c>
      <c r="BM94" s="16" t="s">
        <v>4932</v>
      </c>
    </row>
    <row r="95" spans="2:65" s="1" customFormat="1" ht="22.5" customHeight="1">
      <c r="B95" s="34"/>
      <c r="C95" s="181" t="s">
        <v>210</v>
      </c>
      <c r="D95" s="181" t="s">
        <v>184</v>
      </c>
      <c r="E95" s="182" t="s">
        <v>231</v>
      </c>
      <c r="F95" s="183" t="s">
        <v>232</v>
      </c>
      <c r="G95" s="184" t="s">
        <v>205</v>
      </c>
      <c r="H95" s="185">
        <v>282</v>
      </c>
      <c r="I95" s="186"/>
      <c r="J95" s="187">
        <f>ROUND(I95*H95,2)</f>
        <v>0</v>
      </c>
      <c r="K95" s="183" t="s">
        <v>188</v>
      </c>
      <c r="L95" s="54"/>
      <c r="M95" s="188" t="s">
        <v>36</v>
      </c>
      <c r="N95" s="189" t="s">
        <v>51</v>
      </c>
      <c r="O95" s="35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16" t="s">
        <v>189</v>
      </c>
      <c r="AT95" s="16" t="s">
        <v>184</v>
      </c>
      <c r="AU95" s="16" t="s">
        <v>88</v>
      </c>
      <c r="AY95" s="16" t="s">
        <v>182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6" t="s">
        <v>23</v>
      </c>
      <c r="BK95" s="192">
        <f>ROUND(I95*H95,2)</f>
        <v>0</v>
      </c>
      <c r="BL95" s="16" t="s">
        <v>189</v>
      </c>
      <c r="BM95" s="16" t="s">
        <v>4933</v>
      </c>
    </row>
    <row r="96" spans="2:51" s="11" customFormat="1" ht="13.5">
      <c r="B96" s="193"/>
      <c r="C96" s="194"/>
      <c r="D96" s="195" t="s">
        <v>191</v>
      </c>
      <c r="E96" s="196" t="s">
        <v>36</v>
      </c>
      <c r="F96" s="197" t="s">
        <v>4934</v>
      </c>
      <c r="G96" s="194"/>
      <c r="H96" s="198">
        <v>282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191</v>
      </c>
      <c r="AU96" s="204" t="s">
        <v>88</v>
      </c>
      <c r="AV96" s="11" t="s">
        <v>88</v>
      </c>
      <c r="AW96" s="11" t="s">
        <v>45</v>
      </c>
      <c r="AX96" s="11" t="s">
        <v>80</v>
      </c>
      <c r="AY96" s="204" t="s">
        <v>182</v>
      </c>
    </row>
    <row r="97" spans="2:65" s="1" customFormat="1" ht="31.5" customHeight="1">
      <c r="B97" s="34"/>
      <c r="C97" s="181" t="s">
        <v>214</v>
      </c>
      <c r="D97" s="181" t="s">
        <v>184</v>
      </c>
      <c r="E97" s="182" t="s">
        <v>240</v>
      </c>
      <c r="F97" s="183" t="s">
        <v>241</v>
      </c>
      <c r="G97" s="184" t="s">
        <v>205</v>
      </c>
      <c r="H97" s="185">
        <v>282</v>
      </c>
      <c r="I97" s="186"/>
      <c r="J97" s="187">
        <f>ROUND(I97*H97,2)</f>
        <v>0</v>
      </c>
      <c r="K97" s="183" t="s">
        <v>188</v>
      </c>
      <c r="L97" s="54"/>
      <c r="M97" s="188" t="s">
        <v>36</v>
      </c>
      <c r="N97" s="189" t="s">
        <v>51</v>
      </c>
      <c r="O97" s="35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16" t="s">
        <v>189</v>
      </c>
      <c r="AT97" s="16" t="s">
        <v>184</v>
      </c>
      <c r="AU97" s="16" t="s">
        <v>88</v>
      </c>
      <c r="AY97" s="16" t="s">
        <v>182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6" t="s">
        <v>23</v>
      </c>
      <c r="BK97" s="192">
        <f>ROUND(I97*H97,2)</f>
        <v>0</v>
      </c>
      <c r="BL97" s="16" t="s">
        <v>189</v>
      </c>
      <c r="BM97" s="16" t="s">
        <v>4935</v>
      </c>
    </row>
    <row r="98" spans="2:65" s="1" customFormat="1" ht="22.5" customHeight="1">
      <c r="B98" s="34"/>
      <c r="C98" s="181" t="s">
        <v>222</v>
      </c>
      <c r="D98" s="181" t="s">
        <v>184</v>
      </c>
      <c r="E98" s="182" t="s">
        <v>4936</v>
      </c>
      <c r="F98" s="183" t="s">
        <v>4937</v>
      </c>
      <c r="G98" s="184" t="s">
        <v>205</v>
      </c>
      <c r="H98" s="185">
        <v>13.5</v>
      </c>
      <c r="I98" s="186"/>
      <c r="J98" s="187">
        <f>ROUND(I98*H98,2)</f>
        <v>0</v>
      </c>
      <c r="K98" s="183" t="s">
        <v>188</v>
      </c>
      <c r="L98" s="54"/>
      <c r="M98" s="188" t="s">
        <v>36</v>
      </c>
      <c r="N98" s="189" t="s">
        <v>51</v>
      </c>
      <c r="O98" s="35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16" t="s">
        <v>189</v>
      </c>
      <c r="AT98" s="16" t="s">
        <v>184</v>
      </c>
      <c r="AU98" s="16" t="s">
        <v>88</v>
      </c>
      <c r="AY98" s="16" t="s">
        <v>182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6" t="s">
        <v>23</v>
      </c>
      <c r="BK98" s="192">
        <f>ROUND(I98*H98,2)</f>
        <v>0</v>
      </c>
      <c r="BL98" s="16" t="s">
        <v>189</v>
      </c>
      <c r="BM98" s="16" t="s">
        <v>4938</v>
      </c>
    </row>
    <row r="99" spans="2:51" s="12" customFormat="1" ht="13.5">
      <c r="B99" s="209"/>
      <c r="C99" s="210"/>
      <c r="D99" s="205" t="s">
        <v>191</v>
      </c>
      <c r="E99" s="211" t="s">
        <v>36</v>
      </c>
      <c r="F99" s="212" t="s">
        <v>4939</v>
      </c>
      <c r="G99" s="210"/>
      <c r="H99" s="213" t="s">
        <v>36</v>
      </c>
      <c r="I99" s="214"/>
      <c r="J99" s="210"/>
      <c r="K99" s="210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191</v>
      </c>
      <c r="AU99" s="219" t="s">
        <v>88</v>
      </c>
      <c r="AV99" s="12" t="s">
        <v>23</v>
      </c>
      <c r="AW99" s="12" t="s">
        <v>45</v>
      </c>
      <c r="AX99" s="12" t="s">
        <v>80</v>
      </c>
      <c r="AY99" s="219" t="s">
        <v>182</v>
      </c>
    </row>
    <row r="100" spans="2:51" s="11" customFormat="1" ht="13.5">
      <c r="B100" s="193"/>
      <c r="C100" s="194"/>
      <c r="D100" s="195" t="s">
        <v>191</v>
      </c>
      <c r="E100" s="196" t="s">
        <v>36</v>
      </c>
      <c r="F100" s="197" t="s">
        <v>4940</v>
      </c>
      <c r="G100" s="194"/>
      <c r="H100" s="198">
        <v>13.5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191</v>
      </c>
      <c r="AU100" s="204" t="s">
        <v>88</v>
      </c>
      <c r="AV100" s="11" t="s">
        <v>88</v>
      </c>
      <c r="AW100" s="11" t="s">
        <v>45</v>
      </c>
      <c r="AX100" s="11" t="s">
        <v>80</v>
      </c>
      <c r="AY100" s="204" t="s">
        <v>182</v>
      </c>
    </row>
    <row r="101" spans="2:65" s="1" customFormat="1" ht="22.5" customHeight="1">
      <c r="B101" s="34"/>
      <c r="C101" s="181" t="s">
        <v>226</v>
      </c>
      <c r="D101" s="181" t="s">
        <v>184</v>
      </c>
      <c r="E101" s="182" t="s">
        <v>4834</v>
      </c>
      <c r="F101" s="183" t="s">
        <v>4835</v>
      </c>
      <c r="G101" s="184" t="s">
        <v>205</v>
      </c>
      <c r="H101" s="185">
        <v>13.5</v>
      </c>
      <c r="I101" s="186"/>
      <c r="J101" s="187">
        <f>ROUND(I101*H101,2)</f>
        <v>0</v>
      </c>
      <c r="K101" s="183" t="s">
        <v>188</v>
      </c>
      <c r="L101" s="54"/>
      <c r="M101" s="188" t="s">
        <v>36</v>
      </c>
      <c r="N101" s="189" t="s">
        <v>51</v>
      </c>
      <c r="O101" s="35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16" t="s">
        <v>189</v>
      </c>
      <c r="AT101" s="16" t="s">
        <v>184</v>
      </c>
      <c r="AU101" s="16" t="s">
        <v>88</v>
      </c>
      <c r="AY101" s="16" t="s">
        <v>182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23</v>
      </c>
      <c r="BK101" s="192">
        <f>ROUND(I101*H101,2)</f>
        <v>0</v>
      </c>
      <c r="BL101" s="16" t="s">
        <v>189</v>
      </c>
      <c r="BM101" s="16" t="s">
        <v>4941</v>
      </c>
    </row>
    <row r="102" spans="2:51" s="12" customFormat="1" ht="13.5">
      <c r="B102" s="209"/>
      <c r="C102" s="210"/>
      <c r="D102" s="205" t="s">
        <v>191</v>
      </c>
      <c r="E102" s="211" t="s">
        <v>36</v>
      </c>
      <c r="F102" s="212" t="s">
        <v>4939</v>
      </c>
      <c r="G102" s="210"/>
      <c r="H102" s="213" t="s">
        <v>36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191</v>
      </c>
      <c r="AU102" s="219" t="s">
        <v>88</v>
      </c>
      <c r="AV102" s="12" t="s">
        <v>23</v>
      </c>
      <c r="AW102" s="12" t="s">
        <v>45</v>
      </c>
      <c r="AX102" s="12" t="s">
        <v>80</v>
      </c>
      <c r="AY102" s="219" t="s">
        <v>182</v>
      </c>
    </row>
    <row r="103" spans="2:51" s="11" customFormat="1" ht="13.5">
      <c r="B103" s="193"/>
      <c r="C103" s="194"/>
      <c r="D103" s="195" t="s">
        <v>191</v>
      </c>
      <c r="E103" s="196" t="s">
        <v>36</v>
      </c>
      <c r="F103" s="197" t="s">
        <v>4940</v>
      </c>
      <c r="G103" s="194"/>
      <c r="H103" s="198">
        <v>13.5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191</v>
      </c>
      <c r="AU103" s="204" t="s">
        <v>88</v>
      </c>
      <c r="AV103" s="11" t="s">
        <v>88</v>
      </c>
      <c r="AW103" s="11" t="s">
        <v>45</v>
      </c>
      <c r="AX103" s="11" t="s">
        <v>80</v>
      </c>
      <c r="AY103" s="204" t="s">
        <v>182</v>
      </c>
    </row>
    <row r="104" spans="2:65" s="1" customFormat="1" ht="22.5" customHeight="1">
      <c r="B104" s="34"/>
      <c r="C104" s="220" t="s">
        <v>230</v>
      </c>
      <c r="D104" s="220" t="s">
        <v>270</v>
      </c>
      <c r="E104" s="221" t="s">
        <v>271</v>
      </c>
      <c r="F104" s="222" t="s">
        <v>272</v>
      </c>
      <c r="G104" s="223" t="s">
        <v>256</v>
      </c>
      <c r="H104" s="224">
        <v>24.57</v>
      </c>
      <c r="I104" s="225"/>
      <c r="J104" s="226">
        <f>ROUND(I104*H104,2)</f>
        <v>0</v>
      </c>
      <c r="K104" s="222" t="s">
        <v>188</v>
      </c>
      <c r="L104" s="227"/>
      <c r="M104" s="228" t="s">
        <v>36</v>
      </c>
      <c r="N104" s="229" t="s">
        <v>51</v>
      </c>
      <c r="O104" s="35"/>
      <c r="P104" s="190">
        <f>O104*H104</f>
        <v>0</v>
      </c>
      <c r="Q104" s="190">
        <v>1</v>
      </c>
      <c r="R104" s="190">
        <f>Q104*H104</f>
        <v>24.57</v>
      </c>
      <c r="S104" s="190">
        <v>0</v>
      </c>
      <c r="T104" s="191">
        <f>S104*H104</f>
        <v>0</v>
      </c>
      <c r="AR104" s="16" t="s">
        <v>226</v>
      </c>
      <c r="AT104" s="16" t="s">
        <v>270</v>
      </c>
      <c r="AU104" s="16" t="s">
        <v>88</v>
      </c>
      <c r="AY104" s="16" t="s">
        <v>182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23</v>
      </c>
      <c r="BK104" s="192">
        <f>ROUND(I104*H104,2)</f>
        <v>0</v>
      </c>
      <c r="BL104" s="16" t="s">
        <v>189</v>
      </c>
      <c r="BM104" s="16" t="s">
        <v>4942</v>
      </c>
    </row>
    <row r="105" spans="2:51" s="11" customFormat="1" ht="13.5">
      <c r="B105" s="193"/>
      <c r="C105" s="194"/>
      <c r="D105" s="195" t="s">
        <v>191</v>
      </c>
      <c r="E105" s="196" t="s">
        <v>36</v>
      </c>
      <c r="F105" s="197" t="s">
        <v>4943</v>
      </c>
      <c r="G105" s="194"/>
      <c r="H105" s="198">
        <v>24.57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191</v>
      </c>
      <c r="AU105" s="204" t="s">
        <v>88</v>
      </c>
      <c r="AV105" s="11" t="s">
        <v>88</v>
      </c>
      <c r="AW105" s="11" t="s">
        <v>45</v>
      </c>
      <c r="AX105" s="11" t="s">
        <v>80</v>
      </c>
      <c r="AY105" s="204" t="s">
        <v>182</v>
      </c>
    </row>
    <row r="106" spans="2:65" s="1" customFormat="1" ht="22.5" customHeight="1">
      <c r="B106" s="34"/>
      <c r="C106" s="181" t="s">
        <v>28</v>
      </c>
      <c r="D106" s="181" t="s">
        <v>184</v>
      </c>
      <c r="E106" s="182" t="s">
        <v>254</v>
      </c>
      <c r="F106" s="183" t="s">
        <v>255</v>
      </c>
      <c r="G106" s="184" t="s">
        <v>256</v>
      </c>
      <c r="H106" s="185">
        <v>513.24</v>
      </c>
      <c r="I106" s="186"/>
      <c r="J106" s="187">
        <f>ROUND(I106*H106,2)</f>
        <v>0</v>
      </c>
      <c r="K106" s="183" t="s">
        <v>188</v>
      </c>
      <c r="L106" s="54"/>
      <c r="M106" s="188" t="s">
        <v>36</v>
      </c>
      <c r="N106" s="189" t="s">
        <v>51</v>
      </c>
      <c r="O106" s="35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16" t="s">
        <v>189</v>
      </c>
      <c r="AT106" s="16" t="s">
        <v>184</v>
      </c>
      <c r="AU106" s="16" t="s">
        <v>88</v>
      </c>
      <c r="AY106" s="16" t="s">
        <v>182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6" t="s">
        <v>23</v>
      </c>
      <c r="BK106" s="192">
        <f>ROUND(I106*H106,2)</f>
        <v>0</v>
      </c>
      <c r="BL106" s="16" t="s">
        <v>189</v>
      </c>
      <c r="BM106" s="16" t="s">
        <v>4944</v>
      </c>
    </row>
    <row r="107" spans="2:51" s="11" customFormat="1" ht="13.5">
      <c r="B107" s="193"/>
      <c r="C107" s="194"/>
      <c r="D107" s="195" t="s">
        <v>191</v>
      </c>
      <c r="E107" s="196" t="s">
        <v>36</v>
      </c>
      <c r="F107" s="197" t="s">
        <v>4945</v>
      </c>
      <c r="G107" s="194"/>
      <c r="H107" s="198">
        <v>513.24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191</v>
      </c>
      <c r="AU107" s="204" t="s">
        <v>88</v>
      </c>
      <c r="AV107" s="11" t="s">
        <v>88</v>
      </c>
      <c r="AW107" s="11" t="s">
        <v>45</v>
      </c>
      <c r="AX107" s="11" t="s">
        <v>80</v>
      </c>
      <c r="AY107" s="204" t="s">
        <v>182</v>
      </c>
    </row>
    <row r="108" spans="2:65" s="1" customFormat="1" ht="22.5" customHeight="1">
      <c r="B108" s="34"/>
      <c r="C108" s="181" t="s">
        <v>243</v>
      </c>
      <c r="D108" s="181" t="s">
        <v>184</v>
      </c>
      <c r="E108" s="182" t="s">
        <v>260</v>
      </c>
      <c r="F108" s="183" t="s">
        <v>261</v>
      </c>
      <c r="G108" s="184" t="s">
        <v>205</v>
      </c>
      <c r="H108" s="185">
        <v>4.8</v>
      </c>
      <c r="I108" s="186"/>
      <c r="J108" s="187">
        <f>ROUND(I108*H108,2)</f>
        <v>0</v>
      </c>
      <c r="K108" s="183" t="s">
        <v>188</v>
      </c>
      <c r="L108" s="54"/>
      <c r="M108" s="188" t="s">
        <v>36</v>
      </c>
      <c r="N108" s="189" t="s">
        <v>51</v>
      </c>
      <c r="O108" s="35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16" t="s">
        <v>189</v>
      </c>
      <c r="AT108" s="16" t="s">
        <v>184</v>
      </c>
      <c r="AU108" s="16" t="s">
        <v>88</v>
      </c>
      <c r="AY108" s="16" t="s">
        <v>182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6" t="s">
        <v>23</v>
      </c>
      <c r="BK108" s="192">
        <f>ROUND(I108*H108,2)</f>
        <v>0</v>
      </c>
      <c r="BL108" s="16" t="s">
        <v>189</v>
      </c>
      <c r="BM108" s="16" t="s">
        <v>4946</v>
      </c>
    </row>
    <row r="109" spans="2:51" s="11" customFormat="1" ht="13.5">
      <c r="B109" s="193"/>
      <c r="C109" s="194"/>
      <c r="D109" s="195" t="s">
        <v>191</v>
      </c>
      <c r="E109" s="196" t="s">
        <v>36</v>
      </c>
      <c r="F109" s="197" t="s">
        <v>4947</v>
      </c>
      <c r="G109" s="194"/>
      <c r="H109" s="198">
        <v>4.8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191</v>
      </c>
      <c r="AU109" s="204" t="s">
        <v>88</v>
      </c>
      <c r="AV109" s="11" t="s">
        <v>88</v>
      </c>
      <c r="AW109" s="11" t="s">
        <v>45</v>
      </c>
      <c r="AX109" s="11" t="s">
        <v>80</v>
      </c>
      <c r="AY109" s="204" t="s">
        <v>182</v>
      </c>
    </row>
    <row r="110" spans="2:65" s="1" customFormat="1" ht="22.5" customHeight="1">
      <c r="B110" s="34"/>
      <c r="C110" s="220" t="s">
        <v>249</v>
      </c>
      <c r="D110" s="220" t="s">
        <v>270</v>
      </c>
      <c r="E110" s="221" t="s">
        <v>4948</v>
      </c>
      <c r="F110" s="222" t="s">
        <v>4949</v>
      </c>
      <c r="G110" s="223" t="s">
        <v>256</v>
      </c>
      <c r="H110" s="224">
        <v>8.736</v>
      </c>
      <c r="I110" s="225"/>
      <c r="J110" s="226">
        <f>ROUND(I110*H110,2)</f>
        <v>0</v>
      </c>
      <c r="K110" s="222" t="s">
        <v>188</v>
      </c>
      <c r="L110" s="227"/>
      <c r="M110" s="228" t="s">
        <v>36</v>
      </c>
      <c r="N110" s="229" t="s">
        <v>51</v>
      </c>
      <c r="O110" s="35"/>
      <c r="P110" s="190">
        <f>O110*H110</f>
        <v>0</v>
      </c>
      <c r="Q110" s="190">
        <v>1</v>
      </c>
      <c r="R110" s="190">
        <f>Q110*H110</f>
        <v>8.736</v>
      </c>
      <c r="S110" s="190">
        <v>0</v>
      </c>
      <c r="T110" s="191">
        <f>S110*H110</f>
        <v>0</v>
      </c>
      <c r="AR110" s="16" t="s">
        <v>226</v>
      </c>
      <c r="AT110" s="16" t="s">
        <v>270</v>
      </c>
      <c r="AU110" s="16" t="s">
        <v>88</v>
      </c>
      <c r="AY110" s="16" t="s">
        <v>182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6" t="s">
        <v>23</v>
      </c>
      <c r="BK110" s="192">
        <f>ROUND(I110*H110,2)</f>
        <v>0</v>
      </c>
      <c r="BL110" s="16" t="s">
        <v>189</v>
      </c>
      <c r="BM110" s="16" t="s">
        <v>4950</v>
      </c>
    </row>
    <row r="111" spans="2:51" s="11" customFormat="1" ht="13.5">
      <c r="B111" s="193"/>
      <c r="C111" s="194"/>
      <c r="D111" s="195" t="s">
        <v>191</v>
      </c>
      <c r="E111" s="196" t="s">
        <v>36</v>
      </c>
      <c r="F111" s="197" t="s">
        <v>4951</v>
      </c>
      <c r="G111" s="194"/>
      <c r="H111" s="198">
        <v>8.736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191</v>
      </c>
      <c r="AU111" s="204" t="s">
        <v>88</v>
      </c>
      <c r="AV111" s="11" t="s">
        <v>88</v>
      </c>
      <c r="AW111" s="11" t="s">
        <v>45</v>
      </c>
      <c r="AX111" s="11" t="s">
        <v>80</v>
      </c>
      <c r="AY111" s="204" t="s">
        <v>182</v>
      </c>
    </row>
    <row r="112" spans="2:65" s="1" customFormat="1" ht="22.5" customHeight="1">
      <c r="B112" s="34"/>
      <c r="C112" s="181" t="s">
        <v>253</v>
      </c>
      <c r="D112" s="181" t="s">
        <v>184</v>
      </c>
      <c r="E112" s="182" t="s">
        <v>4842</v>
      </c>
      <c r="F112" s="183" t="s">
        <v>4843</v>
      </c>
      <c r="G112" s="184" t="s">
        <v>187</v>
      </c>
      <c r="H112" s="185">
        <v>540</v>
      </c>
      <c r="I112" s="186"/>
      <c r="J112" s="187">
        <f>ROUND(I112*H112,2)</f>
        <v>0</v>
      </c>
      <c r="K112" s="183" t="s">
        <v>188</v>
      </c>
      <c r="L112" s="54"/>
      <c r="M112" s="188" t="s">
        <v>36</v>
      </c>
      <c r="N112" s="189" t="s">
        <v>51</v>
      </c>
      <c r="O112" s="35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16" t="s">
        <v>189</v>
      </c>
      <c r="AT112" s="16" t="s">
        <v>184</v>
      </c>
      <c r="AU112" s="16" t="s">
        <v>88</v>
      </c>
      <c r="AY112" s="16" t="s">
        <v>182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6" t="s">
        <v>23</v>
      </c>
      <c r="BK112" s="192">
        <f>ROUND(I112*H112,2)</f>
        <v>0</v>
      </c>
      <c r="BL112" s="16" t="s">
        <v>189</v>
      </c>
      <c r="BM112" s="16" t="s">
        <v>4952</v>
      </c>
    </row>
    <row r="113" spans="2:51" s="12" customFormat="1" ht="13.5">
      <c r="B113" s="209"/>
      <c r="C113" s="210"/>
      <c r="D113" s="205" t="s">
        <v>191</v>
      </c>
      <c r="E113" s="211" t="s">
        <v>36</v>
      </c>
      <c r="F113" s="212" t="s">
        <v>4927</v>
      </c>
      <c r="G113" s="210"/>
      <c r="H113" s="213" t="s">
        <v>36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191</v>
      </c>
      <c r="AU113" s="219" t="s">
        <v>88</v>
      </c>
      <c r="AV113" s="12" t="s">
        <v>23</v>
      </c>
      <c r="AW113" s="12" t="s">
        <v>45</v>
      </c>
      <c r="AX113" s="12" t="s">
        <v>80</v>
      </c>
      <c r="AY113" s="219" t="s">
        <v>182</v>
      </c>
    </row>
    <row r="114" spans="2:51" s="11" customFormat="1" ht="13.5">
      <c r="B114" s="193"/>
      <c r="C114" s="194"/>
      <c r="D114" s="195" t="s">
        <v>191</v>
      </c>
      <c r="E114" s="196" t="s">
        <v>36</v>
      </c>
      <c r="F114" s="197" t="s">
        <v>4953</v>
      </c>
      <c r="G114" s="194"/>
      <c r="H114" s="198">
        <v>540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191</v>
      </c>
      <c r="AU114" s="204" t="s">
        <v>88</v>
      </c>
      <c r="AV114" s="11" t="s">
        <v>88</v>
      </c>
      <c r="AW114" s="11" t="s">
        <v>45</v>
      </c>
      <c r="AX114" s="11" t="s">
        <v>80</v>
      </c>
      <c r="AY114" s="204" t="s">
        <v>182</v>
      </c>
    </row>
    <row r="115" spans="2:65" s="1" customFormat="1" ht="22.5" customHeight="1">
      <c r="B115" s="34"/>
      <c r="C115" s="181" t="s">
        <v>259</v>
      </c>
      <c r="D115" s="181" t="s">
        <v>184</v>
      </c>
      <c r="E115" s="182" t="s">
        <v>4954</v>
      </c>
      <c r="F115" s="183" t="s">
        <v>4955</v>
      </c>
      <c r="G115" s="184" t="s">
        <v>187</v>
      </c>
      <c r="H115" s="185">
        <v>113</v>
      </c>
      <c r="I115" s="186"/>
      <c r="J115" s="187">
        <f>ROUND(I115*H115,2)</f>
        <v>0</v>
      </c>
      <c r="K115" s="183" t="s">
        <v>188</v>
      </c>
      <c r="L115" s="54"/>
      <c r="M115" s="188" t="s">
        <v>36</v>
      </c>
      <c r="N115" s="189" t="s">
        <v>51</v>
      </c>
      <c r="O115" s="35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16" t="s">
        <v>189</v>
      </c>
      <c r="AT115" s="16" t="s">
        <v>184</v>
      </c>
      <c r="AU115" s="16" t="s">
        <v>88</v>
      </c>
      <c r="AY115" s="16" t="s">
        <v>182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6" t="s">
        <v>23</v>
      </c>
      <c r="BK115" s="192">
        <f>ROUND(I115*H115,2)</f>
        <v>0</v>
      </c>
      <c r="BL115" s="16" t="s">
        <v>189</v>
      </c>
      <c r="BM115" s="16" t="s">
        <v>4956</v>
      </c>
    </row>
    <row r="116" spans="2:51" s="12" customFormat="1" ht="13.5">
      <c r="B116" s="209"/>
      <c r="C116" s="210"/>
      <c r="D116" s="205" t="s">
        <v>191</v>
      </c>
      <c r="E116" s="211" t="s">
        <v>36</v>
      </c>
      <c r="F116" s="212" t="s">
        <v>4927</v>
      </c>
      <c r="G116" s="210"/>
      <c r="H116" s="213" t="s">
        <v>36</v>
      </c>
      <c r="I116" s="214"/>
      <c r="J116" s="210"/>
      <c r="K116" s="210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191</v>
      </c>
      <c r="AU116" s="219" t="s">
        <v>88</v>
      </c>
      <c r="AV116" s="12" t="s">
        <v>23</v>
      </c>
      <c r="AW116" s="12" t="s">
        <v>45</v>
      </c>
      <c r="AX116" s="12" t="s">
        <v>80</v>
      </c>
      <c r="AY116" s="219" t="s">
        <v>182</v>
      </c>
    </row>
    <row r="117" spans="2:51" s="11" customFormat="1" ht="13.5">
      <c r="B117" s="193"/>
      <c r="C117" s="194"/>
      <c r="D117" s="205" t="s">
        <v>191</v>
      </c>
      <c r="E117" s="206" t="s">
        <v>36</v>
      </c>
      <c r="F117" s="207" t="s">
        <v>4957</v>
      </c>
      <c r="G117" s="194"/>
      <c r="H117" s="208">
        <v>113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191</v>
      </c>
      <c r="AU117" s="204" t="s">
        <v>88</v>
      </c>
      <c r="AV117" s="11" t="s">
        <v>88</v>
      </c>
      <c r="AW117" s="11" t="s">
        <v>45</v>
      </c>
      <c r="AX117" s="11" t="s">
        <v>80</v>
      </c>
      <c r="AY117" s="204" t="s">
        <v>182</v>
      </c>
    </row>
    <row r="118" spans="2:63" s="10" customFormat="1" ht="29.85" customHeight="1">
      <c r="B118" s="164"/>
      <c r="C118" s="165"/>
      <c r="D118" s="178" t="s">
        <v>79</v>
      </c>
      <c r="E118" s="179" t="s">
        <v>292</v>
      </c>
      <c r="F118" s="179" t="s">
        <v>3121</v>
      </c>
      <c r="G118" s="165"/>
      <c r="H118" s="165"/>
      <c r="I118" s="168"/>
      <c r="J118" s="180">
        <f>BK118</f>
        <v>0</v>
      </c>
      <c r="K118" s="165"/>
      <c r="L118" s="170"/>
      <c r="M118" s="171"/>
      <c r="N118" s="172"/>
      <c r="O118" s="172"/>
      <c r="P118" s="173">
        <f>SUM(P119:P128)</f>
        <v>0</v>
      </c>
      <c r="Q118" s="172"/>
      <c r="R118" s="173">
        <f>SUM(R119:R128)</f>
        <v>122.31744</v>
      </c>
      <c r="S118" s="172"/>
      <c r="T118" s="174">
        <f>SUM(T119:T128)</f>
        <v>0</v>
      </c>
      <c r="AR118" s="175" t="s">
        <v>23</v>
      </c>
      <c r="AT118" s="176" t="s">
        <v>79</v>
      </c>
      <c r="AU118" s="176" t="s">
        <v>23</v>
      </c>
      <c r="AY118" s="175" t="s">
        <v>182</v>
      </c>
      <c r="BK118" s="177">
        <f>SUM(BK119:BK128)</f>
        <v>0</v>
      </c>
    </row>
    <row r="119" spans="2:65" s="1" customFormat="1" ht="22.5" customHeight="1">
      <c r="B119" s="34"/>
      <c r="C119" s="181" t="s">
        <v>8</v>
      </c>
      <c r="D119" s="181" t="s">
        <v>184</v>
      </c>
      <c r="E119" s="182" t="s">
        <v>3122</v>
      </c>
      <c r="F119" s="183" t="s">
        <v>3123</v>
      </c>
      <c r="G119" s="184" t="s">
        <v>187</v>
      </c>
      <c r="H119" s="185">
        <v>336</v>
      </c>
      <c r="I119" s="186"/>
      <c r="J119" s="187">
        <f>ROUND(I119*H119,2)</f>
        <v>0</v>
      </c>
      <c r="K119" s="183" t="s">
        <v>188</v>
      </c>
      <c r="L119" s="54"/>
      <c r="M119" s="188" t="s">
        <v>36</v>
      </c>
      <c r="N119" s="189" t="s">
        <v>51</v>
      </c>
      <c r="O119" s="35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16" t="s">
        <v>189</v>
      </c>
      <c r="AT119" s="16" t="s">
        <v>184</v>
      </c>
      <c r="AU119" s="16" t="s">
        <v>88</v>
      </c>
      <c r="AY119" s="16" t="s">
        <v>182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6" t="s">
        <v>23</v>
      </c>
      <c r="BK119" s="192">
        <f>ROUND(I119*H119,2)</f>
        <v>0</v>
      </c>
      <c r="BL119" s="16" t="s">
        <v>189</v>
      </c>
      <c r="BM119" s="16" t="s">
        <v>4958</v>
      </c>
    </row>
    <row r="120" spans="2:51" s="12" customFormat="1" ht="13.5">
      <c r="B120" s="209"/>
      <c r="C120" s="210"/>
      <c r="D120" s="205" t="s">
        <v>191</v>
      </c>
      <c r="E120" s="211" t="s">
        <v>36</v>
      </c>
      <c r="F120" s="212" t="s">
        <v>4927</v>
      </c>
      <c r="G120" s="210"/>
      <c r="H120" s="213" t="s">
        <v>36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191</v>
      </c>
      <c r="AU120" s="219" t="s">
        <v>88</v>
      </c>
      <c r="AV120" s="12" t="s">
        <v>23</v>
      </c>
      <c r="AW120" s="12" t="s">
        <v>45</v>
      </c>
      <c r="AX120" s="12" t="s">
        <v>80</v>
      </c>
      <c r="AY120" s="219" t="s">
        <v>182</v>
      </c>
    </row>
    <row r="121" spans="2:51" s="11" customFormat="1" ht="13.5">
      <c r="B121" s="193"/>
      <c r="C121" s="194"/>
      <c r="D121" s="195" t="s">
        <v>191</v>
      </c>
      <c r="E121" s="196" t="s">
        <v>36</v>
      </c>
      <c r="F121" s="197" t="s">
        <v>4959</v>
      </c>
      <c r="G121" s="194"/>
      <c r="H121" s="198">
        <v>336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191</v>
      </c>
      <c r="AU121" s="204" t="s">
        <v>88</v>
      </c>
      <c r="AV121" s="11" t="s">
        <v>88</v>
      </c>
      <c r="AW121" s="11" t="s">
        <v>45</v>
      </c>
      <c r="AX121" s="11" t="s">
        <v>80</v>
      </c>
      <c r="AY121" s="204" t="s">
        <v>182</v>
      </c>
    </row>
    <row r="122" spans="2:65" s="1" customFormat="1" ht="22.5" customHeight="1">
      <c r="B122" s="34"/>
      <c r="C122" s="220" t="s">
        <v>275</v>
      </c>
      <c r="D122" s="220" t="s">
        <v>270</v>
      </c>
      <c r="E122" s="221" t="s">
        <v>3126</v>
      </c>
      <c r="F122" s="222" t="s">
        <v>3127</v>
      </c>
      <c r="G122" s="223" t="s">
        <v>1469</v>
      </c>
      <c r="H122" s="224">
        <v>13.44</v>
      </c>
      <c r="I122" s="225"/>
      <c r="J122" s="226">
        <f>ROUND(I122*H122,2)</f>
        <v>0</v>
      </c>
      <c r="K122" s="222" t="s">
        <v>188</v>
      </c>
      <c r="L122" s="227"/>
      <c r="M122" s="228" t="s">
        <v>36</v>
      </c>
      <c r="N122" s="229" t="s">
        <v>51</v>
      </c>
      <c r="O122" s="35"/>
      <c r="P122" s="190">
        <f>O122*H122</f>
        <v>0</v>
      </c>
      <c r="Q122" s="190">
        <v>0.001</v>
      </c>
      <c r="R122" s="190">
        <f>Q122*H122</f>
        <v>0.01344</v>
      </c>
      <c r="S122" s="190">
        <v>0</v>
      </c>
      <c r="T122" s="191">
        <f>S122*H122</f>
        <v>0</v>
      </c>
      <c r="AR122" s="16" t="s">
        <v>226</v>
      </c>
      <c r="AT122" s="16" t="s">
        <v>270</v>
      </c>
      <c r="AU122" s="16" t="s">
        <v>88</v>
      </c>
      <c r="AY122" s="16" t="s">
        <v>182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6" t="s">
        <v>23</v>
      </c>
      <c r="BK122" s="192">
        <f>ROUND(I122*H122,2)</f>
        <v>0</v>
      </c>
      <c r="BL122" s="16" t="s">
        <v>189</v>
      </c>
      <c r="BM122" s="16" t="s">
        <v>4960</v>
      </c>
    </row>
    <row r="123" spans="2:51" s="12" customFormat="1" ht="13.5">
      <c r="B123" s="209"/>
      <c r="C123" s="210"/>
      <c r="D123" s="205" t="s">
        <v>191</v>
      </c>
      <c r="E123" s="211" t="s">
        <v>36</v>
      </c>
      <c r="F123" s="212" t="s">
        <v>4927</v>
      </c>
      <c r="G123" s="210"/>
      <c r="H123" s="213" t="s">
        <v>36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191</v>
      </c>
      <c r="AU123" s="219" t="s">
        <v>88</v>
      </c>
      <c r="AV123" s="12" t="s">
        <v>23</v>
      </c>
      <c r="AW123" s="12" t="s">
        <v>45</v>
      </c>
      <c r="AX123" s="12" t="s">
        <v>80</v>
      </c>
      <c r="AY123" s="219" t="s">
        <v>182</v>
      </c>
    </row>
    <row r="124" spans="2:51" s="11" customFormat="1" ht="13.5">
      <c r="B124" s="193"/>
      <c r="C124" s="194"/>
      <c r="D124" s="195" t="s">
        <v>191</v>
      </c>
      <c r="E124" s="196" t="s">
        <v>36</v>
      </c>
      <c r="F124" s="197" t="s">
        <v>4961</v>
      </c>
      <c r="G124" s="194"/>
      <c r="H124" s="198">
        <v>13.44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191</v>
      </c>
      <c r="AU124" s="204" t="s">
        <v>88</v>
      </c>
      <c r="AV124" s="11" t="s">
        <v>88</v>
      </c>
      <c r="AW124" s="11" t="s">
        <v>45</v>
      </c>
      <c r="AX124" s="11" t="s">
        <v>80</v>
      </c>
      <c r="AY124" s="204" t="s">
        <v>182</v>
      </c>
    </row>
    <row r="125" spans="2:65" s="1" customFormat="1" ht="31.5" customHeight="1">
      <c r="B125" s="34"/>
      <c r="C125" s="181" t="s">
        <v>287</v>
      </c>
      <c r="D125" s="181" t="s">
        <v>184</v>
      </c>
      <c r="E125" s="182" t="s">
        <v>3130</v>
      </c>
      <c r="F125" s="183" t="s">
        <v>3131</v>
      </c>
      <c r="G125" s="184" t="s">
        <v>187</v>
      </c>
      <c r="H125" s="185">
        <v>336</v>
      </c>
      <c r="I125" s="186"/>
      <c r="J125" s="187">
        <f>ROUND(I125*H125,2)</f>
        <v>0</v>
      </c>
      <c r="K125" s="183" t="s">
        <v>188</v>
      </c>
      <c r="L125" s="54"/>
      <c r="M125" s="188" t="s">
        <v>36</v>
      </c>
      <c r="N125" s="189" t="s">
        <v>51</v>
      </c>
      <c r="O125" s="35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16" t="s">
        <v>189</v>
      </c>
      <c r="AT125" s="16" t="s">
        <v>184</v>
      </c>
      <c r="AU125" s="16" t="s">
        <v>88</v>
      </c>
      <c r="AY125" s="16" t="s">
        <v>182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6" t="s">
        <v>23</v>
      </c>
      <c r="BK125" s="192">
        <f>ROUND(I125*H125,2)</f>
        <v>0</v>
      </c>
      <c r="BL125" s="16" t="s">
        <v>189</v>
      </c>
      <c r="BM125" s="16" t="s">
        <v>4962</v>
      </c>
    </row>
    <row r="126" spans="2:65" s="1" customFormat="1" ht="22.5" customHeight="1">
      <c r="B126" s="34"/>
      <c r="C126" s="220" t="s">
        <v>292</v>
      </c>
      <c r="D126" s="220" t="s">
        <v>270</v>
      </c>
      <c r="E126" s="221" t="s">
        <v>3133</v>
      </c>
      <c r="F126" s="222" t="s">
        <v>3134</v>
      </c>
      <c r="G126" s="223" t="s">
        <v>256</v>
      </c>
      <c r="H126" s="224">
        <v>122.304</v>
      </c>
      <c r="I126" s="225"/>
      <c r="J126" s="226">
        <f>ROUND(I126*H126,2)</f>
        <v>0</v>
      </c>
      <c r="K126" s="222" t="s">
        <v>188</v>
      </c>
      <c r="L126" s="227"/>
      <c r="M126" s="228" t="s">
        <v>36</v>
      </c>
      <c r="N126" s="229" t="s">
        <v>51</v>
      </c>
      <c r="O126" s="35"/>
      <c r="P126" s="190">
        <f>O126*H126</f>
        <v>0</v>
      </c>
      <c r="Q126" s="190">
        <v>1</v>
      </c>
      <c r="R126" s="190">
        <f>Q126*H126</f>
        <v>122.304</v>
      </c>
      <c r="S126" s="190">
        <v>0</v>
      </c>
      <c r="T126" s="191">
        <f>S126*H126</f>
        <v>0</v>
      </c>
      <c r="AR126" s="16" t="s">
        <v>226</v>
      </c>
      <c r="AT126" s="16" t="s">
        <v>270</v>
      </c>
      <c r="AU126" s="16" t="s">
        <v>88</v>
      </c>
      <c r="AY126" s="16" t="s">
        <v>182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6" t="s">
        <v>23</v>
      </c>
      <c r="BK126" s="192">
        <f>ROUND(I126*H126,2)</f>
        <v>0</v>
      </c>
      <c r="BL126" s="16" t="s">
        <v>189</v>
      </c>
      <c r="BM126" s="16" t="s">
        <v>4963</v>
      </c>
    </row>
    <row r="127" spans="2:51" s="11" customFormat="1" ht="13.5">
      <c r="B127" s="193"/>
      <c r="C127" s="194"/>
      <c r="D127" s="195" t="s">
        <v>191</v>
      </c>
      <c r="E127" s="196" t="s">
        <v>36</v>
      </c>
      <c r="F127" s="197" t="s">
        <v>4964</v>
      </c>
      <c r="G127" s="194"/>
      <c r="H127" s="198">
        <v>122.304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191</v>
      </c>
      <c r="AU127" s="204" t="s">
        <v>88</v>
      </c>
      <c r="AV127" s="11" t="s">
        <v>88</v>
      </c>
      <c r="AW127" s="11" t="s">
        <v>45</v>
      </c>
      <c r="AX127" s="11" t="s">
        <v>80</v>
      </c>
      <c r="AY127" s="204" t="s">
        <v>182</v>
      </c>
    </row>
    <row r="128" spans="2:65" s="1" customFormat="1" ht="31.5" customHeight="1">
      <c r="B128" s="34"/>
      <c r="C128" s="181" t="s">
        <v>297</v>
      </c>
      <c r="D128" s="181" t="s">
        <v>184</v>
      </c>
      <c r="E128" s="182" t="s">
        <v>3137</v>
      </c>
      <c r="F128" s="183" t="s">
        <v>3138</v>
      </c>
      <c r="G128" s="184" t="s">
        <v>187</v>
      </c>
      <c r="H128" s="185">
        <v>336</v>
      </c>
      <c r="I128" s="186"/>
      <c r="J128" s="187">
        <f>ROUND(I128*H128,2)</f>
        <v>0</v>
      </c>
      <c r="K128" s="183" t="s">
        <v>188</v>
      </c>
      <c r="L128" s="54"/>
      <c r="M128" s="188" t="s">
        <v>36</v>
      </c>
      <c r="N128" s="189" t="s">
        <v>51</v>
      </c>
      <c r="O128" s="35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16" t="s">
        <v>189</v>
      </c>
      <c r="AT128" s="16" t="s">
        <v>184</v>
      </c>
      <c r="AU128" s="16" t="s">
        <v>88</v>
      </c>
      <c r="AY128" s="16" t="s">
        <v>182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6" t="s">
        <v>23</v>
      </c>
      <c r="BK128" s="192">
        <f>ROUND(I128*H128,2)</f>
        <v>0</v>
      </c>
      <c r="BL128" s="16" t="s">
        <v>189</v>
      </c>
      <c r="BM128" s="16" t="s">
        <v>4965</v>
      </c>
    </row>
    <row r="129" spans="2:63" s="10" customFormat="1" ht="29.85" customHeight="1">
      <c r="B129" s="164"/>
      <c r="C129" s="165"/>
      <c r="D129" s="178" t="s">
        <v>79</v>
      </c>
      <c r="E129" s="179" t="s">
        <v>88</v>
      </c>
      <c r="F129" s="179" t="s">
        <v>306</v>
      </c>
      <c r="G129" s="165"/>
      <c r="H129" s="165"/>
      <c r="I129" s="168"/>
      <c r="J129" s="180">
        <f>BK129</f>
        <v>0</v>
      </c>
      <c r="K129" s="165"/>
      <c r="L129" s="170"/>
      <c r="M129" s="171"/>
      <c r="N129" s="172"/>
      <c r="O129" s="172"/>
      <c r="P129" s="173">
        <f>SUM(P130:P135)</f>
        <v>0</v>
      </c>
      <c r="Q129" s="172"/>
      <c r="R129" s="173">
        <f>SUM(R130:R135)</f>
        <v>36.27426288</v>
      </c>
      <c r="S129" s="172"/>
      <c r="T129" s="174">
        <f>SUM(T130:T135)</f>
        <v>0</v>
      </c>
      <c r="AR129" s="175" t="s">
        <v>23</v>
      </c>
      <c r="AT129" s="176" t="s">
        <v>79</v>
      </c>
      <c r="AU129" s="176" t="s">
        <v>23</v>
      </c>
      <c r="AY129" s="175" t="s">
        <v>182</v>
      </c>
      <c r="BK129" s="177">
        <f>SUM(BK130:BK135)</f>
        <v>0</v>
      </c>
    </row>
    <row r="130" spans="2:65" s="1" customFormat="1" ht="22.5" customHeight="1">
      <c r="B130" s="34"/>
      <c r="C130" s="181" t="s">
        <v>301</v>
      </c>
      <c r="D130" s="181" t="s">
        <v>184</v>
      </c>
      <c r="E130" s="182" t="s">
        <v>4966</v>
      </c>
      <c r="F130" s="183" t="s">
        <v>4967</v>
      </c>
      <c r="G130" s="184" t="s">
        <v>205</v>
      </c>
      <c r="H130" s="185">
        <v>14.4</v>
      </c>
      <c r="I130" s="186"/>
      <c r="J130" s="187">
        <f>ROUND(I130*H130,2)</f>
        <v>0</v>
      </c>
      <c r="K130" s="183" t="s">
        <v>188</v>
      </c>
      <c r="L130" s="54"/>
      <c r="M130" s="188" t="s">
        <v>36</v>
      </c>
      <c r="N130" s="189" t="s">
        <v>51</v>
      </c>
      <c r="O130" s="35"/>
      <c r="P130" s="190">
        <f>O130*H130</f>
        <v>0</v>
      </c>
      <c r="Q130" s="190">
        <v>2.45329</v>
      </c>
      <c r="R130" s="190">
        <f>Q130*H130</f>
        <v>35.327376</v>
      </c>
      <c r="S130" s="190">
        <v>0</v>
      </c>
      <c r="T130" s="191">
        <f>S130*H130</f>
        <v>0</v>
      </c>
      <c r="AR130" s="16" t="s">
        <v>189</v>
      </c>
      <c r="AT130" s="16" t="s">
        <v>184</v>
      </c>
      <c r="AU130" s="16" t="s">
        <v>88</v>
      </c>
      <c r="AY130" s="16" t="s">
        <v>182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6" t="s">
        <v>23</v>
      </c>
      <c r="BK130" s="192">
        <f>ROUND(I130*H130,2)</f>
        <v>0</v>
      </c>
      <c r="BL130" s="16" t="s">
        <v>189</v>
      </c>
      <c r="BM130" s="16" t="s">
        <v>4968</v>
      </c>
    </row>
    <row r="131" spans="2:65" s="1" customFormat="1" ht="22.5" customHeight="1">
      <c r="B131" s="34"/>
      <c r="C131" s="181" t="s">
        <v>7</v>
      </c>
      <c r="D131" s="181" t="s">
        <v>184</v>
      </c>
      <c r="E131" s="182" t="s">
        <v>375</v>
      </c>
      <c r="F131" s="183" t="s">
        <v>376</v>
      </c>
      <c r="G131" s="184" t="s">
        <v>187</v>
      </c>
      <c r="H131" s="185">
        <v>30</v>
      </c>
      <c r="I131" s="186"/>
      <c r="J131" s="187">
        <f>ROUND(I131*H131,2)</f>
        <v>0</v>
      </c>
      <c r="K131" s="183" t="s">
        <v>188</v>
      </c>
      <c r="L131" s="54"/>
      <c r="M131" s="188" t="s">
        <v>36</v>
      </c>
      <c r="N131" s="189" t="s">
        <v>51</v>
      </c>
      <c r="O131" s="35"/>
      <c r="P131" s="190">
        <f>O131*H131</f>
        <v>0</v>
      </c>
      <c r="Q131" s="190">
        <v>0.00103</v>
      </c>
      <c r="R131" s="190">
        <f>Q131*H131</f>
        <v>0.030900000000000004</v>
      </c>
      <c r="S131" s="190">
        <v>0</v>
      </c>
      <c r="T131" s="191">
        <f>S131*H131</f>
        <v>0</v>
      </c>
      <c r="AR131" s="16" t="s">
        <v>189</v>
      </c>
      <c r="AT131" s="16" t="s">
        <v>184</v>
      </c>
      <c r="AU131" s="16" t="s">
        <v>88</v>
      </c>
      <c r="AY131" s="16" t="s">
        <v>182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23</v>
      </c>
      <c r="BK131" s="192">
        <f>ROUND(I131*H131,2)</f>
        <v>0</v>
      </c>
      <c r="BL131" s="16" t="s">
        <v>189</v>
      </c>
      <c r="BM131" s="16" t="s">
        <v>4969</v>
      </c>
    </row>
    <row r="132" spans="2:51" s="11" customFormat="1" ht="13.5">
      <c r="B132" s="193"/>
      <c r="C132" s="194"/>
      <c r="D132" s="195" t="s">
        <v>191</v>
      </c>
      <c r="E132" s="196" t="s">
        <v>36</v>
      </c>
      <c r="F132" s="197" t="s">
        <v>4970</v>
      </c>
      <c r="G132" s="194"/>
      <c r="H132" s="198">
        <v>30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191</v>
      </c>
      <c r="AU132" s="204" t="s">
        <v>88</v>
      </c>
      <c r="AV132" s="11" t="s">
        <v>88</v>
      </c>
      <c r="AW132" s="11" t="s">
        <v>45</v>
      </c>
      <c r="AX132" s="11" t="s">
        <v>80</v>
      </c>
      <c r="AY132" s="204" t="s">
        <v>182</v>
      </c>
    </row>
    <row r="133" spans="2:65" s="1" customFormat="1" ht="22.5" customHeight="1">
      <c r="B133" s="34"/>
      <c r="C133" s="181" t="s">
        <v>313</v>
      </c>
      <c r="D133" s="181" t="s">
        <v>184</v>
      </c>
      <c r="E133" s="182" t="s">
        <v>386</v>
      </c>
      <c r="F133" s="183" t="s">
        <v>387</v>
      </c>
      <c r="G133" s="184" t="s">
        <v>187</v>
      </c>
      <c r="H133" s="185">
        <v>30</v>
      </c>
      <c r="I133" s="186"/>
      <c r="J133" s="187">
        <f>ROUND(I133*H133,2)</f>
        <v>0</v>
      </c>
      <c r="K133" s="183" t="s">
        <v>188</v>
      </c>
      <c r="L133" s="54"/>
      <c r="M133" s="188" t="s">
        <v>36</v>
      </c>
      <c r="N133" s="189" t="s">
        <v>51</v>
      </c>
      <c r="O133" s="35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AR133" s="16" t="s">
        <v>189</v>
      </c>
      <c r="AT133" s="16" t="s">
        <v>184</v>
      </c>
      <c r="AU133" s="16" t="s">
        <v>88</v>
      </c>
      <c r="AY133" s="16" t="s">
        <v>182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6" t="s">
        <v>23</v>
      </c>
      <c r="BK133" s="192">
        <f>ROUND(I133*H133,2)</f>
        <v>0</v>
      </c>
      <c r="BL133" s="16" t="s">
        <v>189</v>
      </c>
      <c r="BM133" s="16" t="s">
        <v>4971</v>
      </c>
    </row>
    <row r="134" spans="2:65" s="1" customFormat="1" ht="22.5" customHeight="1">
      <c r="B134" s="34"/>
      <c r="C134" s="181" t="s">
        <v>321</v>
      </c>
      <c r="D134" s="181" t="s">
        <v>184</v>
      </c>
      <c r="E134" s="182" t="s">
        <v>390</v>
      </c>
      <c r="F134" s="183" t="s">
        <v>391</v>
      </c>
      <c r="G134" s="184" t="s">
        <v>256</v>
      </c>
      <c r="H134" s="185">
        <v>0.864</v>
      </c>
      <c r="I134" s="186"/>
      <c r="J134" s="187">
        <f>ROUND(I134*H134,2)</f>
        <v>0</v>
      </c>
      <c r="K134" s="183" t="s">
        <v>188</v>
      </c>
      <c r="L134" s="54"/>
      <c r="M134" s="188" t="s">
        <v>36</v>
      </c>
      <c r="N134" s="189" t="s">
        <v>51</v>
      </c>
      <c r="O134" s="35"/>
      <c r="P134" s="190">
        <f>O134*H134</f>
        <v>0</v>
      </c>
      <c r="Q134" s="190">
        <v>1.06017</v>
      </c>
      <c r="R134" s="190">
        <f>Q134*H134</f>
        <v>0.9159868800000001</v>
      </c>
      <c r="S134" s="190">
        <v>0</v>
      </c>
      <c r="T134" s="191">
        <f>S134*H134</f>
        <v>0</v>
      </c>
      <c r="AR134" s="16" t="s">
        <v>189</v>
      </c>
      <c r="AT134" s="16" t="s">
        <v>184</v>
      </c>
      <c r="AU134" s="16" t="s">
        <v>88</v>
      </c>
      <c r="AY134" s="16" t="s">
        <v>182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6" t="s">
        <v>23</v>
      </c>
      <c r="BK134" s="192">
        <f>ROUND(I134*H134,2)</f>
        <v>0</v>
      </c>
      <c r="BL134" s="16" t="s">
        <v>189</v>
      </c>
      <c r="BM134" s="16" t="s">
        <v>4972</v>
      </c>
    </row>
    <row r="135" spans="2:51" s="11" customFormat="1" ht="13.5">
      <c r="B135" s="193"/>
      <c r="C135" s="194"/>
      <c r="D135" s="205" t="s">
        <v>191</v>
      </c>
      <c r="E135" s="206" t="s">
        <v>36</v>
      </c>
      <c r="F135" s="207" t="s">
        <v>4973</v>
      </c>
      <c r="G135" s="194"/>
      <c r="H135" s="208">
        <v>0.864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191</v>
      </c>
      <c r="AU135" s="204" t="s">
        <v>88</v>
      </c>
      <c r="AV135" s="11" t="s">
        <v>88</v>
      </c>
      <c r="AW135" s="11" t="s">
        <v>45</v>
      </c>
      <c r="AX135" s="11" t="s">
        <v>80</v>
      </c>
      <c r="AY135" s="204" t="s">
        <v>182</v>
      </c>
    </row>
    <row r="136" spans="2:63" s="10" customFormat="1" ht="29.85" customHeight="1">
      <c r="B136" s="164"/>
      <c r="C136" s="165"/>
      <c r="D136" s="178" t="s">
        <v>79</v>
      </c>
      <c r="E136" s="179" t="s">
        <v>210</v>
      </c>
      <c r="F136" s="179" t="s">
        <v>2785</v>
      </c>
      <c r="G136" s="165"/>
      <c r="H136" s="165"/>
      <c r="I136" s="168"/>
      <c r="J136" s="180">
        <f>BK136</f>
        <v>0</v>
      </c>
      <c r="K136" s="165"/>
      <c r="L136" s="170"/>
      <c r="M136" s="171"/>
      <c r="N136" s="172"/>
      <c r="O136" s="172"/>
      <c r="P136" s="173">
        <f>SUM(P137:P145)</f>
        <v>0</v>
      </c>
      <c r="Q136" s="172"/>
      <c r="R136" s="173">
        <f>SUM(R137:R145)</f>
        <v>185.0202</v>
      </c>
      <c r="S136" s="172"/>
      <c r="T136" s="174">
        <f>SUM(T137:T145)</f>
        <v>0</v>
      </c>
      <c r="AR136" s="175" t="s">
        <v>23</v>
      </c>
      <c r="AT136" s="176" t="s">
        <v>79</v>
      </c>
      <c r="AU136" s="176" t="s">
        <v>23</v>
      </c>
      <c r="AY136" s="175" t="s">
        <v>182</v>
      </c>
      <c r="BK136" s="177">
        <f>SUM(BK137:BK145)</f>
        <v>0</v>
      </c>
    </row>
    <row r="137" spans="2:65" s="1" customFormat="1" ht="22.5" customHeight="1">
      <c r="B137" s="34"/>
      <c r="C137" s="181" t="s">
        <v>325</v>
      </c>
      <c r="D137" s="181" t="s">
        <v>184</v>
      </c>
      <c r="E137" s="182" t="s">
        <v>4974</v>
      </c>
      <c r="F137" s="183" t="s">
        <v>4975</v>
      </c>
      <c r="G137" s="184" t="s">
        <v>187</v>
      </c>
      <c r="H137" s="185">
        <v>540</v>
      </c>
      <c r="I137" s="186"/>
      <c r="J137" s="187">
        <f>ROUND(I137*H137,2)</f>
        <v>0</v>
      </c>
      <c r="K137" s="183" t="s">
        <v>188</v>
      </c>
      <c r="L137" s="54"/>
      <c r="M137" s="188" t="s">
        <v>36</v>
      </c>
      <c r="N137" s="189" t="s">
        <v>51</v>
      </c>
      <c r="O137" s="35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AR137" s="16" t="s">
        <v>189</v>
      </c>
      <c r="AT137" s="16" t="s">
        <v>184</v>
      </c>
      <c r="AU137" s="16" t="s">
        <v>88</v>
      </c>
      <c r="AY137" s="16" t="s">
        <v>182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6" t="s">
        <v>23</v>
      </c>
      <c r="BK137" s="192">
        <f>ROUND(I137*H137,2)</f>
        <v>0</v>
      </c>
      <c r="BL137" s="16" t="s">
        <v>189</v>
      </c>
      <c r="BM137" s="16" t="s">
        <v>4976</v>
      </c>
    </row>
    <row r="138" spans="2:51" s="12" customFormat="1" ht="13.5">
      <c r="B138" s="209"/>
      <c r="C138" s="210"/>
      <c r="D138" s="205" t="s">
        <v>191</v>
      </c>
      <c r="E138" s="211" t="s">
        <v>36</v>
      </c>
      <c r="F138" s="212" t="s">
        <v>4927</v>
      </c>
      <c r="G138" s="210"/>
      <c r="H138" s="213" t="s">
        <v>36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191</v>
      </c>
      <c r="AU138" s="219" t="s">
        <v>88</v>
      </c>
      <c r="AV138" s="12" t="s">
        <v>23</v>
      </c>
      <c r="AW138" s="12" t="s">
        <v>45</v>
      </c>
      <c r="AX138" s="12" t="s">
        <v>80</v>
      </c>
      <c r="AY138" s="219" t="s">
        <v>182</v>
      </c>
    </row>
    <row r="139" spans="2:51" s="11" customFormat="1" ht="13.5">
      <c r="B139" s="193"/>
      <c r="C139" s="194"/>
      <c r="D139" s="195" t="s">
        <v>191</v>
      </c>
      <c r="E139" s="196" t="s">
        <v>36</v>
      </c>
      <c r="F139" s="197" t="s">
        <v>4953</v>
      </c>
      <c r="G139" s="194"/>
      <c r="H139" s="198">
        <v>540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191</v>
      </c>
      <c r="AU139" s="204" t="s">
        <v>88</v>
      </c>
      <c r="AV139" s="11" t="s">
        <v>88</v>
      </c>
      <c r="AW139" s="11" t="s">
        <v>45</v>
      </c>
      <c r="AX139" s="11" t="s">
        <v>80</v>
      </c>
      <c r="AY139" s="204" t="s">
        <v>182</v>
      </c>
    </row>
    <row r="140" spans="2:65" s="1" customFormat="1" ht="22.5" customHeight="1">
      <c r="B140" s="34"/>
      <c r="C140" s="181" t="s">
        <v>330</v>
      </c>
      <c r="D140" s="181" t="s">
        <v>184</v>
      </c>
      <c r="E140" s="182" t="s">
        <v>4977</v>
      </c>
      <c r="F140" s="183" t="s">
        <v>4978</v>
      </c>
      <c r="G140" s="184" t="s">
        <v>187</v>
      </c>
      <c r="H140" s="185">
        <v>540</v>
      </c>
      <c r="I140" s="186"/>
      <c r="J140" s="187">
        <f>ROUND(I140*H140,2)</f>
        <v>0</v>
      </c>
      <c r="K140" s="183" t="s">
        <v>188</v>
      </c>
      <c r="L140" s="54"/>
      <c r="M140" s="188" t="s">
        <v>36</v>
      </c>
      <c r="N140" s="189" t="s">
        <v>51</v>
      </c>
      <c r="O140" s="35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16" t="s">
        <v>189</v>
      </c>
      <c r="AT140" s="16" t="s">
        <v>184</v>
      </c>
      <c r="AU140" s="16" t="s">
        <v>88</v>
      </c>
      <c r="AY140" s="16" t="s">
        <v>182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6" t="s">
        <v>23</v>
      </c>
      <c r="BK140" s="192">
        <f>ROUND(I140*H140,2)</f>
        <v>0</v>
      </c>
      <c r="BL140" s="16" t="s">
        <v>189</v>
      </c>
      <c r="BM140" s="16" t="s">
        <v>4979</v>
      </c>
    </row>
    <row r="141" spans="2:51" s="12" customFormat="1" ht="13.5">
      <c r="B141" s="209"/>
      <c r="C141" s="210"/>
      <c r="D141" s="205" t="s">
        <v>191</v>
      </c>
      <c r="E141" s="211" t="s">
        <v>36</v>
      </c>
      <c r="F141" s="212" t="s">
        <v>4927</v>
      </c>
      <c r="G141" s="210"/>
      <c r="H141" s="213" t="s">
        <v>36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191</v>
      </c>
      <c r="AU141" s="219" t="s">
        <v>88</v>
      </c>
      <c r="AV141" s="12" t="s">
        <v>23</v>
      </c>
      <c r="AW141" s="12" t="s">
        <v>45</v>
      </c>
      <c r="AX141" s="12" t="s">
        <v>80</v>
      </c>
      <c r="AY141" s="219" t="s">
        <v>182</v>
      </c>
    </row>
    <row r="142" spans="2:51" s="11" customFormat="1" ht="13.5">
      <c r="B142" s="193"/>
      <c r="C142" s="194"/>
      <c r="D142" s="195" t="s">
        <v>191</v>
      </c>
      <c r="E142" s="196" t="s">
        <v>36</v>
      </c>
      <c r="F142" s="197" t="s">
        <v>4953</v>
      </c>
      <c r="G142" s="194"/>
      <c r="H142" s="198">
        <v>540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191</v>
      </c>
      <c r="AU142" s="204" t="s">
        <v>88</v>
      </c>
      <c r="AV142" s="11" t="s">
        <v>88</v>
      </c>
      <c r="AW142" s="11" t="s">
        <v>45</v>
      </c>
      <c r="AX142" s="11" t="s">
        <v>80</v>
      </c>
      <c r="AY142" s="204" t="s">
        <v>182</v>
      </c>
    </row>
    <row r="143" spans="2:65" s="1" customFormat="1" ht="22.5" customHeight="1">
      <c r="B143" s="34"/>
      <c r="C143" s="181" t="s">
        <v>335</v>
      </c>
      <c r="D143" s="181" t="s">
        <v>184</v>
      </c>
      <c r="E143" s="182" t="s">
        <v>4980</v>
      </c>
      <c r="F143" s="183" t="s">
        <v>4981</v>
      </c>
      <c r="G143" s="184" t="s">
        <v>187</v>
      </c>
      <c r="H143" s="185">
        <v>540</v>
      </c>
      <c r="I143" s="186"/>
      <c r="J143" s="187">
        <f>ROUND(I143*H143,2)</f>
        <v>0</v>
      </c>
      <c r="K143" s="183" t="s">
        <v>188</v>
      </c>
      <c r="L143" s="54"/>
      <c r="M143" s="188" t="s">
        <v>36</v>
      </c>
      <c r="N143" s="189" t="s">
        <v>51</v>
      </c>
      <c r="O143" s="35"/>
      <c r="P143" s="190">
        <f>O143*H143</f>
        <v>0</v>
      </c>
      <c r="Q143" s="190">
        <v>0.10503</v>
      </c>
      <c r="R143" s="190">
        <f>Q143*H143</f>
        <v>56.7162</v>
      </c>
      <c r="S143" s="190">
        <v>0</v>
      </c>
      <c r="T143" s="191">
        <f>S143*H143</f>
        <v>0</v>
      </c>
      <c r="AR143" s="16" t="s">
        <v>189</v>
      </c>
      <c r="AT143" s="16" t="s">
        <v>184</v>
      </c>
      <c r="AU143" s="16" t="s">
        <v>88</v>
      </c>
      <c r="AY143" s="16" t="s">
        <v>182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6" t="s">
        <v>23</v>
      </c>
      <c r="BK143" s="192">
        <f>ROUND(I143*H143,2)</f>
        <v>0</v>
      </c>
      <c r="BL143" s="16" t="s">
        <v>189</v>
      </c>
      <c r="BM143" s="16" t="s">
        <v>4982</v>
      </c>
    </row>
    <row r="144" spans="2:65" s="1" customFormat="1" ht="22.5" customHeight="1">
      <c r="B144" s="34"/>
      <c r="C144" s="220" t="s">
        <v>342</v>
      </c>
      <c r="D144" s="220" t="s">
        <v>270</v>
      </c>
      <c r="E144" s="221" t="s">
        <v>4983</v>
      </c>
      <c r="F144" s="222" t="s">
        <v>4984</v>
      </c>
      <c r="G144" s="223" t="s">
        <v>187</v>
      </c>
      <c r="H144" s="224">
        <v>594</v>
      </c>
      <c r="I144" s="225"/>
      <c r="J144" s="226">
        <f>ROUND(I144*H144,2)</f>
        <v>0</v>
      </c>
      <c r="K144" s="222" t="s">
        <v>188</v>
      </c>
      <c r="L144" s="227"/>
      <c r="M144" s="228" t="s">
        <v>36</v>
      </c>
      <c r="N144" s="229" t="s">
        <v>51</v>
      </c>
      <c r="O144" s="35"/>
      <c r="P144" s="190">
        <f>O144*H144</f>
        <v>0</v>
      </c>
      <c r="Q144" s="190">
        <v>0.216</v>
      </c>
      <c r="R144" s="190">
        <f>Q144*H144</f>
        <v>128.304</v>
      </c>
      <c r="S144" s="190">
        <v>0</v>
      </c>
      <c r="T144" s="191">
        <f>S144*H144</f>
        <v>0</v>
      </c>
      <c r="AR144" s="16" t="s">
        <v>226</v>
      </c>
      <c r="AT144" s="16" t="s">
        <v>270</v>
      </c>
      <c r="AU144" s="16" t="s">
        <v>88</v>
      </c>
      <c r="AY144" s="16" t="s">
        <v>182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6" t="s">
        <v>23</v>
      </c>
      <c r="BK144" s="192">
        <f>ROUND(I144*H144,2)</f>
        <v>0</v>
      </c>
      <c r="BL144" s="16" t="s">
        <v>189</v>
      </c>
      <c r="BM144" s="16" t="s">
        <v>4985</v>
      </c>
    </row>
    <row r="145" spans="2:51" s="11" customFormat="1" ht="13.5">
      <c r="B145" s="193"/>
      <c r="C145" s="194"/>
      <c r="D145" s="205" t="s">
        <v>191</v>
      </c>
      <c r="E145" s="206" t="s">
        <v>36</v>
      </c>
      <c r="F145" s="207" t="s">
        <v>4986</v>
      </c>
      <c r="G145" s="194"/>
      <c r="H145" s="208">
        <v>594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191</v>
      </c>
      <c r="AU145" s="204" t="s">
        <v>88</v>
      </c>
      <c r="AV145" s="11" t="s">
        <v>88</v>
      </c>
      <c r="AW145" s="11" t="s">
        <v>45</v>
      </c>
      <c r="AX145" s="11" t="s">
        <v>80</v>
      </c>
      <c r="AY145" s="204" t="s">
        <v>182</v>
      </c>
    </row>
    <row r="146" spans="2:63" s="10" customFormat="1" ht="29.85" customHeight="1">
      <c r="B146" s="164"/>
      <c r="C146" s="165"/>
      <c r="D146" s="178" t="s">
        <v>79</v>
      </c>
      <c r="E146" s="179" t="s">
        <v>906</v>
      </c>
      <c r="F146" s="179" t="s">
        <v>2809</v>
      </c>
      <c r="G146" s="165"/>
      <c r="H146" s="165"/>
      <c r="I146" s="168"/>
      <c r="J146" s="180">
        <f>BK146</f>
        <v>0</v>
      </c>
      <c r="K146" s="165"/>
      <c r="L146" s="170"/>
      <c r="M146" s="171"/>
      <c r="N146" s="172"/>
      <c r="O146" s="172"/>
      <c r="P146" s="173">
        <f>SUM(P147:P155)</f>
        <v>0</v>
      </c>
      <c r="Q146" s="172"/>
      <c r="R146" s="173">
        <f>SUM(R147:R155)</f>
        <v>79.92574044</v>
      </c>
      <c r="S146" s="172"/>
      <c r="T146" s="174">
        <f>SUM(T147:T155)</f>
        <v>0</v>
      </c>
      <c r="AR146" s="175" t="s">
        <v>23</v>
      </c>
      <c r="AT146" s="176" t="s">
        <v>79</v>
      </c>
      <c r="AU146" s="176" t="s">
        <v>23</v>
      </c>
      <c r="AY146" s="175" t="s">
        <v>182</v>
      </c>
      <c r="BK146" s="177">
        <f>SUM(BK147:BK155)</f>
        <v>0</v>
      </c>
    </row>
    <row r="147" spans="2:65" s="1" customFormat="1" ht="31.5" customHeight="1">
      <c r="B147" s="34"/>
      <c r="C147" s="181" t="s">
        <v>347</v>
      </c>
      <c r="D147" s="181" t="s">
        <v>184</v>
      </c>
      <c r="E147" s="182" t="s">
        <v>2817</v>
      </c>
      <c r="F147" s="183" t="s">
        <v>2818</v>
      </c>
      <c r="G147" s="184" t="s">
        <v>309</v>
      </c>
      <c r="H147" s="185">
        <v>237.9</v>
      </c>
      <c r="I147" s="186"/>
      <c r="J147" s="187">
        <f>ROUND(I147*H147,2)</f>
        <v>0</v>
      </c>
      <c r="K147" s="183" t="s">
        <v>188</v>
      </c>
      <c r="L147" s="54"/>
      <c r="M147" s="188" t="s">
        <v>36</v>
      </c>
      <c r="N147" s="189" t="s">
        <v>51</v>
      </c>
      <c r="O147" s="35"/>
      <c r="P147" s="190">
        <f>O147*H147</f>
        <v>0</v>
      </c>
      <c r="Q147" s="190">
        <v>0.1554</v>
      </c>
      <c r="R147" s="190">
        <f>Q147*H147</f>
        <v>36.969660000000005</v>
      </c>
      <c r="S147" s="190">
        <v>0</v>
      </c>
      <c r="T147" s="191">
        <f>S147*H147</f>
        <v>0</v>
      </c>
      <c r="AR147" s="16" t="s">
        <v>189</v>
      </c>
      <c r="AT147" s="16" t="s">
        <v>184</v>
      </c>
      <c r="AU147" s="16" t="s">
        <v>88</v>
      </c>
      <c r="AY147" s="16" t="s">
        <v>182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6" t="s">
        <v>23</v>
      </c>
      <c r="BK147" s="192">
        <f>ROUND(I147*H147,2)</f>
        <v>0</v>
      </c>
      <c r="BL147" s="16" t="s">
        <v>189</v>
      </c>
      <c r="BM147" s="16" t="s">
        <v>4987</v>
      </c>
    </row>
    <row r="148" spans="2:51" s="12" customFormat="1" ht="13.5">
      <c r="B148" s="209"/>
      <c r="C148" s="210"/>
      <c r="D148" s="205" t="s">
        <v>191</v>
      </c>
      <c r="E148" s="211" t="s">
        <v>36</v>
      </c>
      <c r="F148" s="212" t="s">
        <v>4927</v>
      </c>
      <c r="G148" s="210"/>
      <c r="H148" s="213" t="s">
        <v>36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191</v>
      </c>
      <c r="AU148" s="219" t="s">
        <v>88</v>
      </c>
      <c r="AV148" s="12" t="s">
        <v>23</v>
      </c>
      <c r="AW148" s="12" t="s">
        <v>45</v>
      </c>
      <c r="AX148" s="12" t="s">
        <v>80</v>
      </c>
      <c r="AY148" s="219" t="s">
        <v>182</v>
      </c>
    </row>
    <row r="149" spans="2:51" s="11" customFormat="1" ht="24">
      <c r="B149" s="193"/>
      <c r="C149" s="194"/>
      <c r="D149" s="195" t="s">
        <v>191</v>
      </c>
      <c r="E149" s="196" t="s">
        <v>36</v>
      </c>
      <c r="F149" s="197" t="s">
        <v>4988</v>
      </c>
      <c r="G149" s="194"/>
      <c r="H149" s="198">
        <v>237.9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191</v>
      </c>
      <c r="AU149" s="204" t="s">
        <v>88</v>
      </c>
      <c r="AV149" s="11" t="s">
        <v>88</v>
      </c>
      <c r="AW149" s="11" t="s">
        <v>45</v>
      </c>
      <c r="AX149" s="11" t="s">
        <v>80</v>
      </c>
      <c r="AY149" s="204" t="s">
        <v>182</v>
      </c>
    </row>
    <row r="150" spans="2:65" s="1" customFormat="1" ht="22.5" customHeight="1">
      <c r="B150" s="34"/>
      <c r="C150" s="220" t="s">
        <v>353</v>
      </c>
      <c r="D150" s="220" t="s">
        <v>270</v>
      </c>
      <c r="E150" s="221" t="s">
        <v>2820</v>
      </c>
      <c r="F150" s="222" t="s">
        <v>2821</v>
      </c>
      <c r="G150" s="223" t="s">
        <v>304</v>
      </c>
      <c r="H150" s="224">
        <v>261.69</v>
      </c>
      <c r="I150" s="225"/>
      <c r="J150" s="226">
        <f>ROUND(I150*H150,2)</f>
        <v>0</v>
      </c>
      <c r="K150" s="222" t="s">
        <v>188</v>
      </c>
      <c r="L150" s="227"/>
      <c r="M150" s="228" t="s">
        <v>36</v>
      </c>
      <c r="N150" s="229" t="s">
        <v>51</v>
      </c>
      <c r="O150" s="35"/>
      <c r="P150" s="190">
        <f>O150*H150</f>
        <v>0</v>
      </c>
      <c r="Q150" s="190">
        <v>0.0821</v>
      </c>
      <c r="R150" s="190">
        <f>Q150*H150</f>
        <v>21.484749</v>
      </c>
      <c r="S150" s="190">
        <v>0</v>
      </c>
      <c r="T150" s="191">
        <f>S150*H150</f>
        <v>0</v>
      </c>
      <c r="AR150" s="16" t="s">
        <v>226</v>
      </c>
      <c r="AT150" s="16" t="s">
        <v>270</v>
      </c>
      <c r="AU150" s="16" t="s">
        <v>88</v>
      </c>
      <c r="AY150" s="16" t="s">
        <v>182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23</v>
      </c>
      <c r="BK150" s="192">
        <f>ROUND(I150*H150,2)</f>
        <v>0</v>
      </c>
      <c r="BL150" s="16" t="s">
        <v>189</v>
      </c>
      <c r="BM150" s="16" t="s">
        <v>4989</v>
      </c>
    </row>
    <row r="151" spans="2:51" s="12" customFormat="1" ht="13.5">
      <c r="B151" s="209"/>
      <c r="C151" s="210"/>
      <c r="D151" s="205" t="s">
        <v>191</v>
      </c>
      <c r="E151" s="211" t="s">
        <v>36</v>
      </c>
      <c r="F151" s="212" t="s">
        <v>4927</v>
      </c>
      <c r="G151" s="210"/>
      <c r="H151" s="213" t="s">
        <v>36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191</v>
      </c>
      <c r="AU151" s="219" t="s">
        <v>88</v>
      </c>
      <c r="AV151" s="12" t="s">
        <v>23</v>
      </c>
      <c r="AW151" s="12" t="s">
        <v>45</v>
      </c>
      <c r="AX151" s="12" t="s">
        <v>80</v>
      </c>
      <c r="AY151" s="219" t="s">
        <v>182</v>
      </c>
    </row>
    <row r="152" spans="2:51" s="11" customFormat="1" ht="13.5">
      <c r="B152" s="193"/>
      <c r="C152" s="194"/>
      <c r="D152" s="195" t="s">
        <v>191</v>
      </c>
      <c r="E152" s="196" t="s">
        <v>36</v>
      </c>
      <c r="F152" s="197" t="s">
        <v>4990</v>
      </c>
      <c r="G152" s="194"/>
      <c r="H152" s="198">
        <v>261.69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191</v>
      </c>
      <c r="AU152" s="204" t="s">
        <v>88</v>
      </c>
      <c r="AV152" s="11" t="s">
        <v>88</v>
      </c>
      <c r="AW152" s="11" t="s">
        <v>45</v>
      </c>
      <c r="AX152" s="11" t="s">
        <v>80</v>
      </c>
      <c r="AY152" s="204" t="s">
        <v>182</v>
      </c>
    </row>
    <row r="153" spans="2:65" s="1" customFormat="1" ht="22.5" customHeight="1">
      <c r="B153" s="34"/>
      <c r="C153" s="181" t="s">
        <v>357</v>
      </c>
      <c r="D153" s="181" t="s">
        <v>184</v>
      </c>
      <c r="E153" s="182" t="s">
        <v>1347</v>
      </c>
      <c r="F153" s="183" t="s">
        <v>1348</v>
      </c>
      <c r="G153" s="184" t="s">
        <v>205</v>
      </c>
      <c r="H153" s="185">
        <v>9.516</v>
      </c>
      <c r="I153" s="186"/>
      <c r="J153" s="187">
        <f>ROUND(I153*H153,2)</f>
        <v>0</v>
      </c>
      <c r="K153" s="183" t="s">
        <v>188</v>
      </c>
      <c r="L153" s="54"/>
      <c r="M153" s="188" t="s">
        <v>36</v>
      </c>
      <c r="N153" s="189" t="s">
        <v>51</v>
      </c>
      <c r="O153" s="35"/>
      <c r="P153" s="190">
        <f>O153*H153</f>
        <v>0</v>
      </c>
      <c r="Q153" s="190">
        <v>2.25634</v>
      </c>
      <c r="R153" s="190">
        <f>Q153*H153</f>
        <v>21.471331439999997</v>
      </c>
      <c r="S153" s="190">
        <v>0</v>
      </c>
      <c r="T153" s="191">
        <f>S153*H153</f>
        <v>0</v>
      </c>
      <c r="AR153" s="16" t="s">
        <v>189</v>
      </c>
      <c r="AT153" s="16" t="s">
        <v>184</v>
      </c>
      <c r="AU153" s="16" t="s">
        <v>88</v>
      </c>
      <c r="AY153" s="16" t="s">
        <v>182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6" t="s">
        <v>23</v>
      </c>
      <c r="BK153" s="192">
        <f>ROUND(I153*H153,2)</f>
        <v>0</v>
      </c>
      <c r="BL153" s="16" t="s">
        <v>189</v>
      </c>
      <c r="BM153" s="16" t="s">
        <v>4991</v>
      </c>
    </row>
    <row r="154" spans="2:51" s="12" customFormat="1" ht="13.5">
      <c r="B154" s="209"/>
      <c r="C154" s="210"/>
      <c r="D154" s="205" t="s">
        <v>191</v>
      </c>
      <c r="E154" s="211" t="s">
        <v>36</v>
      </c>
      <c r="F154" s="212" t="s">
        <v>4927</v>
      </c>
      <c r="G154" s="210"/>
      <c r="H154" s="213" t="s">
        <v>36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191</v>
      </c>
      <c r="AU154" s="219" t="s">
        <v>88</v>
      </c>
      <c r="AV154" s="12" t="s">
        <v>23</v>
      </c>
      <c r="AW154" s="12" t="s">
        <v>45</v>
      </c>
      <c r="AX154" s="12" t="s">
        <v>80</v>
      </c>
      <c r="AY154" s="219" t="s">
        <v>182</v>
      </c>
    </row>
    <row r="155" spans="2:51" s="11" customFormat="1" ht="13.5">
      <c r="B155" s="193"/>
      <c r="C155" s="194"/>
      <c r="D155" s="205" t="s">
        <v>191</v>
      </c>
      <c r="E155" s="206" t="s">
        <v>36</v>
      </c>
      <c r="F155" s="207" t="s">
        <v>4992</v>
      </c>
      <c r="G155" s="194"/>
      <c r="H155" s="208">
        <v>9.516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191</v>
      </c>
      <c r="AU155" s="204" t="s">
        <v>88</v>
      </c>
      <c r="AV155" s="11" t="s">
        <v>88</v>
      </c>
      <c r="AW155" s="11" t="s">
        <v>45</v>
      </c>
      <c r="AX155" s="11" t="s">
        <v>80</v>
      </c>
      <c r="AY155" s="204" t="s">
        <v>182</v>
      </c>
    </row>
    <row r="156" spans="2:63" s="10" customFormat="1" ht="29.85" customHeight="1">
      <c r="B156" s="164"/>
      <c r="C156" s="165"/>
      <c r="D156" s="178" t="s">
        <v>79</v>
      </c>
      <c r="E156" s="179" t="s">
        <v>1397</v>
      </c>
      <c r="F156" s="179" t="s">
        <v>1398</v>
      </c>
      <c r="G156" s="165"/>
      <c r="H156" s="165"/>
      <c r="I156" s="168"/>
      <c r="J156" s="180">
        <f>BK156</f>
        <v>0</v>
      </c>
      <c r="K156" s="165"/>
      <c r="L156" s="170"/>
      <c r="M156" s="171"/>
      <c r="N156" s="172"/>
      <c r="O156" s="172"/>
      <c r="P156" s="173">
        <f>P157</f>
        <v>0</v>
      </c>
      <c r="Q156" s="172"/>
      <c r="R156" s="173">
        <f>R157</f>
        <v>0</v>
      </c>
      <c r="S156" s="172"/>
      <c r="T156" s="174">
        <f>T157</f>
        <v>0</v>
      </c>
      <c r="AR156" s="175" t="s">
        <v>23</v>
      </c>
      <c r="AT156" s="176" t="s">
        <v>79</v>
      </c>
      <c r="AU156" s="176" t="s">
        <v>23</v>
      </c>
      <c r="AY156" s="175" t="s">
        <v>182</v>
      </c>
      <c r="BK156" s="177">
        <f>BK157</f>
        <v>0</v>
      </c>
    </row>
    <row r="157" spans="2:65" s="1" customFormat="1" ht="22.5" customHeight="1">
      <c r="B157" s="34"/>
      <c r="C157" s="181" t="s">
        <v>362</v>
      </c>
      <c r="D157" s="181" t="s">
        <v>184</v>
      </c>
      <c r="E157" s="182" t="s">
        <v>4922</v>
      </c>
      <c r="F157" s="183" t="s">
        <v>4923</v>
      </c>
      <c r="G157" s="184" t="s">
        <v>256</v>
      </c>
      <c r="H157" s="185">
        <v>456.844</v>
      </c>
      <c r="I157" s="186"/>
      <c r="J157" s="187">
        <f>ROUND(I157*H157,2)</f>
        <v>0</v>
      </c>
      <c r="K157" s="183" t="s">
        <v>188</v>
      </c>
      <c r="L157" s="54"/>
      <c r="M157" s="188" t="s">
        <v>36</v>
      </c>
      <c r="N157" s="189" t="s">
        <v>51</v>
      </c>
      <c r="O157" s="35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AR157" s="16" t="s">
        <v>189</v>
      </c>
      <c r="AT157" s="16" t="s">
        <v>184</v>
      </c>
      <c r="AU157" s="16" t="s">
        <v>88</v>
      </c>
      <c r="AY157" s="16" t="s">
        <v>182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6" t="s">
        <v>23</v>
      </c>
      <c r="BK157" s="192">
        <f>ROUND(I157*H157,2)</f>
        <v>0</v>
      </c>
      <c r="BL157" s="16" t="s">
        <v>189</v>
      </c>
      <c r="BM157" s="16" t="s">
        <v>4993</v>
      </c>
    </row>
    <row r="158" spans="2:63" s="10" customFormat="1" ht="37.35" customHeight="1">
      <c r="B158" s="164"/>
      <c r="C158" s="165"/>
      <c r="D158" s="166" t="s">
        <v>79</v>
      </c>
      <c r="E158" s="167" t="s">
        <v>1403</v>
      </c>
      <c r="F158" s="167" t="s">
        <v>1404</v>
      </c>
      <c r="G158" s="165"/>
      <c r="H158" s="165"/>
      <c r="I158" s="168"/>
      <c r="J158" s="169">
        <f>BK158</f>
        <v>0</v>
      </c>
      <c r="K158" s="165"/>
      <c r="L158" s="170"/>
      <c r="M158" s="171"/>
      <c r="N158" s="172"/>
      <c r="O158" s="172"/>
      <c r="P158" s="173">
        <f>P159</f>
        <v>0</v>
      </c>
      <c r="Q158" s="172"/>
      <c r="R158" s="173">
        <f>R159</f>
        <v>0</v>
      </c>
      <c r="S158" s="172"/>
      <c r="T158" s="174">
        <f>T159</f>
        <v>0</v>
      </c>
      <c r="AR158" s="175" t="s">
        <v>88</v>
      </c>
      <c r="AT158" s="176" t="s">
        <v>79</v>
      </c>
      <c r="AU158" s="176" t="s">
        <v>80</v>
      </c>
      <c r="AY158" s="175" t="s">
        <v>182</v>
      </c>
      <c r="BK158" s="177">
        <f>BK159</f>
        <v>0</v>
      </c>
    </row>
    <row r="159" spans="2:63" s="10" customFormat="1" ht="19.95" customHeight="1">
      <c r="B159" s="164"/>
      <c r="C159" s="165"/>
      <c r="D159" s="178" t="s">
        <v>79</v>
      </c>
      <c r="E159" s="179" t="s">
        <v>1958</v>
      </c>
      <c r="F159" s="179" t="s">
        <v>1959</v>
      </c>
      <c r="G159" s="165"/>
      <c r="H159" s="165"/>
      <c r="I159" s="168"/>
      <c r="J159" s="180">
        <f>BK159</f>
        <v>0</v>
      </c>
      <c r="K159" s="165"/>
      <c r="L159" s="170"/>
      <c r="M159" s="171"/>
      <c r="N159" s="172"/>
      <c r="O159" s="172"/>
      <c r="P159" s="173">
        <f>SUM(P160:P161)</f>
        <v>0</v>
      </c>
      <c r="Q159" s="172"/>
      <c r="R159" s="173">
        <f>SUM(R160:R161)</f>
        <v>0</v>
      </c>
      <c r="S159" s="172"/>
      <c r="T159" s="174">
        <f>SUM(T160:T161)</f>
        <v>0</v>
      </c>
      <c r="AR159" s="175" t="s">
        <v>88</v>
      </c>
      <c r="AT159" s="176" t="s">
        <v>79</v>
      </c>
      <c r="AU159" s="176" t="s">
        <v>23</v>
      </c>
      <c r="AY159" s="175" t="s">
        <v>182</v>
      </c>
      <c r="BK159" s="177">
        <f>SUM(BK160:BK161)</f>
        <v>0</v>
      </c>
    </row>
    <row r="160" spans="2:65" s="1" customFormat="1" ht="22.5" customHeight="1">
      <c r="B160" s="34"/>
      <c r="C160" s="181" t="s">
        <v>366</v>
      </c>
      <c r="D160" s="181" t="s">
        <v>184</v>
      </c>
      <c r="E160" s="182" t="s">
        <v>1961</v>
      </c>
      <c r="F160" s="183" t="s">
        <v>4994</v>
      </c>
      <c r="G160" s="184" t="s">
        <v>309</v>
      </c>
      <c r="H160" s="185">
        <v>30</v>
      </c>
      <c r="I160" s="186"/>
      <c r="J160" s="187">
        <f>ROUND(I160*H160,2)</f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AR160" s="16" t="s">
        <v>275</v>
      </c>
      <c r="AT160" s="16" t="s">
        <v>184</v>
      </c>
      <c r="AU160" s="16" t="s">
        <v>88</v>
      </c>
      <c r="AY160" s="16" t="s">
        <v>182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6" t="s">
        <v>23</v>
      </c>
      <c r="BK160" s="192">
        <f>ROUND(I160*H160,2)</f>
        <v>0</v>
      </c>
      <c r="BL160" s="16" t="s">
        <v>275</v>
      </c>
      <c r="BM160" s="16" t="s">
        <v>4995</v>
      </c>
    </row>
    <row r="161" spans="2:65" s="1" customFormat="1" ht="22.5" customHeight="1">
      <c r="B161" s="34"/>
      <c r="C161" s="181" t="s">
        <v>374</v>
      </c>
      <c r="D161" s="181" t="s">
        <v>184</v>
      </c>
      <c r="E161" s="182" t="s">
        <v>1965</v>
      </c>
      <c r="F161" s="183" t="s">
        <v>4996</v>
      </c>
      <c r="G161" s="184" t="s">
        <v>304</v>
      </c>
      <c r="H161" s="185">
        <v>20</v>
      </c>
      <c r="I161" s="186"/>
      <c r="J161" s="187">
        <f>ROUND(I161*H161,2)</f>
        <v>0</v>
      </c>
      <c r="K161" s="183" t="s">
        <v>36</v>
      </c>
      <c r="L161" s="54"/>
      <c r="M161" s="188" t="s">
        <v>36</v>
      </c>
      <c r="N161" s="233" t="s">
        <v>51</v>
      </c>
      <c r="O161" s="234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AR161" s="16" t="s">
        <v>275</v>
      </c>
      <c r="AT161" s="16" t="s">
        <v>184</v>
      </c>
      <c r="AU161" s="16" t="s">
        <v>88</v>
      </c>
      <c r="AY161" s="16" t="s">
        <v>182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6" t="s">
        <v>23</v>
      </c>
      <c r="BK161" s="192">
        <f>ROUND(I161*H161,2)</f>
        <v>0</v>
      </c>
      <c r="BL161" s="16" t="s">
        <v>275</v>
      </c>
      <c r="BM161" s="16" t="s">
        <v>4997</v>
      </c>
    </row>
    <row r="162" spans="2:12" s="1" customFormat="1" ht="6.9" customHeight="1">
      <c r="B162" s="49"/>
      <c r="C162" s="50"/>
      <c r="D162" s="50"/>
      <c r="E162" s="50"/>
      <c r="F162" s="50"/>
      <c r="G162" s="50"/>
      <c r="H162" s="50"/>
      <c r="I162" s="127"/>
      <c r="J162" s="50"/>
      <c r="K162" s="50"/>
      <c r="L162" s="54"/>
    </row>
  </sheetData>
  <sheetProtection password="CC35"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7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0"/>
      <c r="C1" s="240"/>
      <c r="D1" s="239" t="s">
        <v>1</v>
      </c>
      <c r="E1" s="240"/>
      <c r="F1" s="241" t="s">
        <v>5505</v>
      </c>
      <c r="G1" s="365" t="s">
        <v>5506</v>
      </c>
      <c r="H1" s="365"/>
      <c r="I1" s="245"/>
      <c r="J1" s="241" t="s">
        <v>5507</v>
      </c>
      <c r="K1" s="239" t="s">
        <v>122</v>
      </c>
      <c r="L1" s="241" t="s">
        <v>5508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118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6" t="str">
        <f>'Rekapitulace stavby'!K6</f>
        <v>Střední odborné učiliště Domažlice</v>
      </c>
      <c r="F7" s="357"/>
      <c r="G7" s="357"/>
      <c r="H7" s="357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7" t="s">
        <v>4998</v>
      </c>
      <c r="F9" s="341"/>
      <c r="G9" s="341"/>
      <c r="H9" s="341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0" t="s">
        <v>36</v>
      </c>
      <c r="F24" s="368"/>
      <c r="G24" s="368"/>
      <c r="H24" s="368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ROUND(J102,2)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ROUND(SUM(BE102:BE374),2)</f>
        <v>0</v>
      </c>
      <c r="G30" s="35"/>
      <c r="H30" s="35"/>
      <c r="I30" s="119">
        <v>0.21</v>
      </c>
      <c r="J30" s="118">
        <f>ROUND(ROUND((SUM(BE102:BE374)),2)*I30,2)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ROUND(SUM(BF102:BF374),2)</f>
        <v>0</v>
      </c>
      <c r="G31" s="35"/>
      <c r="H31" s="35"/>
      <c r="I31" s="119">
        <v>0.15</v>
      </c>
      <c r="J31" s="118">
        <f>ROUND(ROUND((SUM(BF102:BF374)),2)*I31,2)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ROUND(SUM(BG102:BG374),2)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ROUND(SUM(BH102:BH374),2)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ROUND(SUM(BI102:BI374),2)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6" t="str">
        <f>E7</f>
        <v>Střední odborné učiliště Domažlice</v>
      </c>
      <c r="F45" s="341"/>
      <c r="G45" s="341"/>
      <c r="H45" s="341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7" t="str">
        <f>E9</f>
        <v>SO D01 - Bourací práce</v>
      </c>
      <c r="F47" s="341"/>
      <c r="G47" s="341"/>
      <c r="H47" s="341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J102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131</v>
      </c>
      <c r="E57" s="140"/>
      <c r="F57" s="140"/>
      <c r="G57" s="140"/>
      <c r="H57" s="140"/>
      <c r="I57" s="141"/>
      <c r="J57" s="142">
        <f>J103</f>
        <v>0</v>
      </c>
      <c r="K57" s="143"/>
    </row>
    <row r="58" spans="2:11" s="8" customFormat="1" ht="19.95" customHeight="1">
      <c r="B58" s="144"/>
      <c r="C58" s="145"/>
      <c r="D58" s="146" t="s">
        <v>132</v>
      </c>
      <c r="E58" s="147"/>
      <c r="F58" s="147"/>
      <c r="G58" s="147"/>
      <c r="H58" s="147"/>
      <c r="I58" s="148"/>
      <c r="J58" s="149">
        <f>J104</f>
        <v>0</v>
      </c>
      <c r="K58" s="150"/>
    </row>
    <row r="59" spans="2:11" s="8" customFormat="1" ht="19.95" customHeight="1">
      <c r="B59" s="144"/>
      <c r="C59" s="145"/>
      <c r="D59" s="146" t="s">
        <v>4999</v>
      </c>
      <c r="E59" s="147"/>
      <c r="F59" s="147"/>
      <c r="G59" s="147"/>
      <c r="H59" s="147"/>
      <c r="I59" s="148"/>
      <c r="J59" s="149">
        <f>J120</f>
        <v>0</v>
      </c>
      <c r="K59" s="150"/>
    </row>
    <row r="60" spans="2:11" s="8" customFormat="1" ht="19.95" customHeight="1">
      <c r="B60" s="144"/>
      <c r="C60" s="145"/>
      <c r="D60" s="146" t="s">
        <v>5000</v>
      </c>
      <c r="E60" s="147"/>
      <c r="F60" s="147"/>
      <c r="G60" s="147"/>
      <c r="H60" s="147"/>
      <c r="I60" s="148"/>
      <c r="J60" s="149">
        <f>J124</f>
        <v>0</v>
      </c>
      <c r="K60" s="150"/>
    </row>
    <row r="61" spans="2:11" s="8" customFormat="1" ht="19.95" customHeight="1">
      <c r="B61" s="144"/>
      <c r="C61" s="145"/>
      <c r="D61" s="146" t="s">
        <v>143</v>
      </c>
      <c r="E61" s="147"/>
      <c r="F61" s="147"/>
      <c r="G61" s="147"/>
      <c r="H61" s="147"/>
      <c r="I61" s="148"/>
      <c r="J61" s="149">
        <f>J129</f>
        <v>0</v>
      </c>
      <c r="K61" s="150"/>
    </row>
    <row r="62" spans="2:11" s="8" customFormat="1" ht="19.95" customHeight="1">
      <c r="B62" s="144"/>
      <c r="C62" s="145"/>
      <c r="D62" s="146" t="s">
        <v>144</v>
      </c>
      <c r="E62" s="147"/>
      <c r="F62" s="147"/>
      <c r="G62" s="147"/>
      <c r="H62" s="147"/>
      <c r="I62" s="148"/>
      <c r="J62" s="149">
        <f>J145</f>
        <v>0</v>
      </c>
      <c r="K62" s="150"/>
    </row>
    <row r="63" spans="2:11" s="8" customFormat="1" ht="19.95" customHeight="1">
      <c r="B63" s="144"/>
      <c r="C63" s="145"/>
      <c r="D63" s="146" t="s">
        <v>5001</v>
      </c>
      <c r="E63" s="147"/>
      <c r="F63" s="147"/>
      <c r="G63" s="147"/>
      <c r="H63" s="147"/>
      <c r="I63" s="148"/>
      <c r="J63" s="149">
        <f>J151</f>
        <v>0</v>
      </c>
      <c r="K63" s="150"/>
    </row>
    <row r="64" spans="2:11" s="8" customFormat="1" ht="19.95" customHeight="1">
      <c r="B64" s="144"/>
      <c r="C64" s="145"/>
      <c r="D64" s="146" t="s">
        <v>2541</v>
      </c>
      <c r="E64" s="147"/>
      <c r="F64" s="147"/>
      <c r="G64" s="147"/>
      <c r="H64" s="147"/>
      <c r="I64" s="148"/>
      <c r="J64" s="149">
        <f>J201</f>
        <v>0</v>
      </c>
      <c r="K64" s="150"/>
    </row>
    <row r="65" spans="2:11" s="7" customFormat="1" ht="24.9" customHeight="1">
      <c r="B65" s="137"/>
      <c r="C65" s="138"/>
      <c r="D65" s="139" t="s">
        <v>146</v>
      </c>
      <c r="E65" s="140"/>
      <c r="F65" s="140"/>
      <c r="G65" s="140"/>
      <c r="H65" s="140"/>
      <c r="I65" s="141"/>
      <c r="J65" s="142">
        <f>J215</f>
        <v>0</v>
      </c>
      <c r="K65" s="143"/>
    </row>
    <row r="66" spans="2:11" s="8" customFormat="1" ht="19.95" customHeight="1">
      <c r="B66" s="144"/>
      <c r="C66" s="145"/>
      <c r="D66" s="146" t="s">
        <v>147</v>
      </c>
      <c r="E66" s="147"/>
      <c r="F66" s="147"/>
      <c r="G66" s="147"/>
      <c r="H66" s="147"/>
      <c r="I66" s="148"/>
      <c r="J66" s="149">
        <f>J216</f>
        <v>0</v>
      </c>
      <c r="K66" s="150"/>
    </row>
    <row r="67" spans="2:11" s="8" customFormat="1" ht="19.95" customHeight="1">
      <c r="B67" s="144"/>
      <c r="C67" s="145"/>
      <c r="D67" s="146" t="s">
        <v>148</v>
      </c>
      <c r="E67" s="147"/>
      <c r="F67" s="147"/>
      <c r="G67" s="147"/>
      <c r="H67" s="147"/>
      <c r="I67" s="148"/>
      <c r="J67" s="149">
        <f>J222</f>
        <v>0</v>
      </c>
      <c r="K67" s="150"/>
    </row>
    <row r="68" spans="2:11" s="8" customFormat="1" ht="19.95" customHeight="1">
      <c r="B68" s="144"/>
      <c r="C68" s="145"/>
      <c r="D68" s="146" t="s">
        <v>149</v>
      </c>
      <c r="E68" s="147"/>
      <c r="F68" s="147"/>
      <c r="G68" s="147"/>
      <c r="H68" s="147"/>
      <c r="I68" s="148"/>
      <c r="J68" s="149">
        <f>J224</f>
        <v>0</v>
      </c>
      <c r="K68" s="150"/>
    </row>
    <row r="69" spans="2:11" s="8" customFormat="1" ht="19.95" customHeight="1">
      <c r="B69" s="144"/>
      <c r="C69" s="145"/>
      <c r="D69" s="146" t="s">
        <v>5002</v>
      </c>
      <c r="E69" s="147"/>
      <c r="F69" s="147"/>
      <c r="G69" s="147"/>
      <c r="H69" s="147"/>
      <c r="I69" s="148"/>
      <c r="J69" s="149">
        <f>J237</f>
        <v>0</v>
      </c>
      <c r="K69" s="150"/>
    </row>
    <row r="70" spans="2:11" s="8" customFormat="1" ht="19.95" customHeight="1">
      <c r="B70" s="144"/>
      <c r="C70" s="145"/>
      <c r="D70" s="146" t="s">
        <v>5003</v>
      </c>
      <c r="E70" s="147"/>
      <c r="F70" s="147"/>
      <c r="G70" s="147"/>
      <c r="H70" s="147"/>
      <c r="I70" s="148"/>
      <c r="J70" s="149">
        <f>J239</f>
        <v>0</v>
      </c>
      <c r="K70" s="150"/>
    </row>
    <row r="71" spans="2:11" s="8" customFormat="1" ht="19.95" customHeight="1">
      <c r="B71" s="144"/>
      <c r="C71" s="145"/>
      <c r="D71" s="146" t="s">
        <v>5004</v>
      </c>
      <c r="E71" s="147"/>
      <c r="F71" s="147"/>
      <c r="G71" s="147"/>
      <c r="H71" s="147"/>
      <c r="I71" s="148"/>
      <c r="J71" s="149">
        <f>J241</f>
        <v>0</v>
      </c>
      <c r="K71" s="150"/>
    </row>
    <row r="72" spans="2:11" s="8" customFormat="1" ht="19.95" customHeight="1">
      <c r="B72" s="144"/>
      <c r="C72" s="145"/>
      <c r="D72" s="146" t="s">
        <v>5005</v>
      </c>
      <c r="E72" s="147"/>
      <c r="F72" s="147"/>
      <c r="G72" s="147"/>
      <c r="H72" s="147"/>
      <c r="I72" s="148"/>
      <c r="J72" s="149">
        <f>J243</f>
        <v>0</v>
      </c>
      <c r="K72" s="150"/>
    </row>
    <row r="73" spans="2:11" s="8" customFormat="1" ht="19.95" customHeight="1">
      <c r="B73" s="144"/>
      <c r="C73" s="145"/>
      <c r="D73" s="146" t="s">
        <v>5006</v>
      </c>
      <c r="E73" s="147"/>
      <c r="F73" s="147"/>
      <c r="G73" s="147"/>
      <c r="H73" s="147"/>
      <c r="I73" s="148"/>
      <c r="J73" s="149">
        <f>J245</f>
        <v>0</v>
      </c>
      <c r="K73" s="150"/>
    </row>
    <row r="74" spans="2:11" s="8" customFormat="1" ht="19.95" customHeight="1">
      <c r="B74" s="144"/>
      <c r="C74" s="145"/>
      <c r="D74" s="146" t="s">
        <v>5007</v>
      </c>
      <c r="E74" s="147"/>
      <c r="F74" s="147"/>
      <c r="G74" s="147"/>
      <c r="H74" s="147"/>
      <c r="I74" s="148"/>
      <c r="J74" s="149">
        <f>J247</f>
        <v>0</v>
      </c>
      <c r="K74" s="150"/>
    </row>
    <row r="75" spans="2:11" s="8" customFormat="1" ht="19.95" customHeight="1">
      <c r="B75" s="144"/>
      <c r="C75" s="145"/>
      <c r="D75" s="146" t="s">
        <v>150</v>
      </c>
      <c r="E75" s="147"/>
      <c r="F75" s="147"/>
      <c r="G75" s="147"/>
      <c r="H75" s="147"/>
      <c r="I75" s="148"/>
      <c r="J75" s="149">
        <f>J249</f>
        <v>0</v>
      </c>
      <c r="K75" s="150"/>
    </row>
    <row r="76" spans="2:11" s="8" customFormat="1" ht="19.95" customHeight="1">
      <c r="B76" s="144"/>
      <c r="C76" s="145"/>
      <c r="D76" s="146" t="s">
        <v>151</v>
      </c>
      <c r="E76" s="147"/>
      <c r="F76" s="147"/>
      <c r="G76" s="147"/>
      <c r="H76" s="147"/>
      <c r="I76" s="148"/>
      <c r="J76" s="149">
        <f>J302</f>
        <v>0</v>
      </c>
      <c r="K76" s="150"/>
    </row>
    <row r="77" spans="2:11" s="8" customFormat="1" ht="19.95" customHeight="1">
      <c r="B77" s="144"/>
      <c r="C77" s="145"/>
      <c r="D77" s="146" t="s">
        <v>152</v>
      </c>
      <c r="E77" s="147"/>
      <c r="F77" s="147"/>
      <c r="G77" s="147"/>
      <c r="H77" s="147"/>
      <c r="I77" s="148"/>
      <c r="J77" s="149">
        <f>J311</f>
        <v>0</v>
      </c>
      <c r="K77" s="150"/>
    </row>
    <row r="78" spans="2:11" s="8" customFormat="1" ht="19.95" customHeight="1">
      <c r="B78" s="144"/>
      <c r="C78" s="145"/>
      <c r="D78" s="146" t="s">
        <v>153</v>
      </c>
      <c r="E78" s="147"/>
      <c r="F78" s="147"/>
      <c r="G78" s="147"/>
      <c r="H78" s="147"/>
      <c r="I78" s="148"/>
      <c r="J78" s="149">
        <f>J328</f>
        <v>0</v>
      </c>
      <c r="K78" s="150"/>
    </row>
    <row r="79" spans="2:11" s="8" customFormat="1" ht="19.95" customHeight="1">
      <c r="B79" s="144"/>
      <c r="C79" s="145"/>
      <c r="D79" s="146" t="s">
        <v>154</v>
      </c>
      <c r="E79" s="147"/>
      <c r="F79" s="147"/>
      <c r="G79" s="147"/>
      <c r="H79" s="147"/>
      <c r="I79" s="148"/>
      <c r="J79" s="149">
        <f>J357</f>
        <v>0</v>
      </c>
      <c r="K79" s="150"/>
    </row>
    <row r="80" spans="2:11" s="8" customFormat="1" ht="19.95" customHeight="1">
      <c r="B80" s="144"/>
      <c r="C80" s="145"/>
      <c r="D80" s="146" t="s">
        <v>157</v>
      </c>
      <c r="E80" s="147"/>
      <c r="F80" s="147"/>
      <c r="G80" s="147"/>
      <c r="H80" s="147"/>
      <c r="I80" s="148"/>
      <c r="J80" s="149">
        <f>J366</f>
        <v>0</v>
      </c>
      <c r="K80" s="150"/>
    </row>
    <row r="81" spans="2:11" s="7" customFormat="1" ht="24.9" customHeight="1">
      <c r="B81" s="137"/>
      <c r="C81" s="138"/>
      <c r="D81" s="139" t="s">
        <v>4752</v>
      </c>
      <c r="E81" s="140"/>
      <c r="F81" s="140"/>
      <c r="G81" s="140"/>
      <c r="H81" s="140"/>
      <c r="I81" s="141"/>
      <c r="J81" s="142">
        <f>J369</f>
        <v>0</v>
      </c>
      <c r="K81" s="143"/>
    </row>
    <row r="82" spans="2:11" s="8" customFormat="1" ht="19.95" customHeight="1">
      <c r="B82" s="144"/>
      <c r="C82" s="145"/>
      <c r="D82" s="146" t="s">
        <v>5008</v>
      </c>
      <c r="E82" s="147"/>
      <c r="F82" s="147"/>
      <c r="G82" s="147"/>
      <c r="H82" s="147"/>
      <c r="I82" s="148"/>
      <c r="J82" s="149">
        <f>J370</f>
        <v>0</v>
      </c>
      <c r="K82" s="150"/>
    </row>
    <row r="83" spans="2:11" s="1" customFormat="1" ht="21.75" customHeight="1">
      <c r="B83" s="34"/>
      <c r="C83" s="35"/>
      <c r="D83" s="35"/>
      <c r="E83" s="35"/>
      <c r="F83" s="35"/>
      <c r="G83" s="35"/>
      <c r="H83" s="35"/>
      <c r="I83" s="106"/>
      <c r="J83" s="35"/>
      <c r="K83" s="38"/>
    </row>
    <row r="84" spans="2:11" s="1" customFormat="1" ht="6.9" customHeight="1">
      <c r="B84" s="49"/>
      <c r="C84" s="50"/>
      <c r="D84" s="50"/>
      <c r="E84" s="50"/>
      <c r="F84" s="50"/>
      <c r="G84" s="50"/>
      <c r="H84" s="50"/>
      <c r="I84" s="127"/>
      <c r="J84" s="50"/>
      <c r="K84" s="51"/>
    </row>
    <row r="88" spans="2:12" s="1" customFormat="1" ht="6.9" customHeight="1">
      <c r="B88" s="52"/>
      <c r="C88" s="53"/>
      <c r="D88" s="53"/>
      <c r="E88" s="53"/>
      <c r="F88" s="53"/>
      <c r="G88" s="53"/>
      <c r="H88" s="53"/>
      <c r="I88" s="130"/>
      <c r="J88" s="53"/>
      <c r="K88" s="53"/>
      <c r="L88" s="54"/>
    </row>
    <row r="89" spans="2:12" s="1" customFormat="1" ht="36.9" customHeight="1">
      <c r="B89" s="34"/>
      <c r="C89" s="55" t="s">
        <v>166</v>
      </c>
      <c r="D89" s="56"/>
      <c r="E89" s="56"/>
      <c r="F89" s="56"/>
      <c r="G89" s="56"/>
      <c r="H89" s="56"/>
      <c r="I89" s="151"/>
      <c r="J89" s="56"/>
      <c r="K89" s="56"/>
      <c r="L89" s="54"/>
    </row>
    <row r="90" spans="2:12" s="1" customFormat="1" ht="6.9" customHeight="1">
      <c r="B90" s="34"/>
      <c r="C90" s="56"/>
      <c r="D90" s="56"/>
      <c r="E90" s="56"/>
      <c r="F90" s="56"/>
      <c r="G90" s="56"/>
      <c r="H90" s="56"/>
      <c r="I90" s="151"/>
      <c r="J90" s="56"/>
      <c r="K90" s="56"/>
      <c r="L90" s="54"/>
    </row>
    <row r="91" spans="2:12" s="1" customFormat="1" ht="14.4" customHeight="1">
      <c r="B91" s="34"/>
      <c r="C91" s="58" t="s">
        <v>16</v>
      </c>
      <c r="D91" s="56"/>
      <c r="E91" s="56"/>
      <c r="F91" s="56"/>
      <c r="G91" s="56"/>
      <c r="H91" s="56"/>
      <c r="I91" s="151"/>
      <c r="J91" s="56"/>
      <c r="K91" s="56"/>
      <c r="L91" s="54"/>
    </row>
    <row r="92" spans="2:12" s="1" customFormat="1" ht="22.5" customHeight="1">
      <c r="B92" s="34"/>
      <c r="C92" s="56"/>
      <c r="D92" s="56"/>
      <c r="E92" s="364" t="str">
        <f>E7</f>
        <v>Střední odborné učiliště Domažlice</v>
      </c>
      <c r="F92" s="334"/>
      <c r="G92" s="334"/>
      <c r="H92" s="334"/>
      <c r="I92" s="151"/>
      <c r="J92" s="56"/>
      <c r="K92" s="56"/>
      <c r="L92" s="54"/>
    </row>
    <row r="93" spans="2:12" s="1" customFormat="1" ht="14.4" customHeight="1">
      <c r="B93" s="34"/>
      <c r="C93" s="58" t="s">
        <v>124</v>
      </c>
      <c r="D93" s="56"/>
      <c r="E93" s="56"/>
      <c r="F93" s="56"/>
      <c r="G93" s="56"/>
      <c r="H93" s="56"/>
      <c r="I93" s="151"/>
      <c r="J93" s="56"/>
      <c r="K93" s="56"/>
      <c r="L93" s="54"/>
    </row>
    <row r="94" spans="2:12" s="1" customFormat="1" ht="23.25" customHeight="1">
      <c r="B94" s="34"/>
      <c r="C94" s="56"/>
      <c r="D94" s="56"/>
      <c r="E94" s="331" t="str">
        <f>E9</f>
        <v>SO D01 - Bourací práce</v>
      </c>
      <c r="F94" s="334"/>
      <c r="G94" s="334"/>
      <c r="H94" s="334"/>
      <c r="I94" s="151"/>
      <c r="J94" s="56"/>
      <c r="K94" s="56"/>
      <c r="L94" s="54"/>
    </row>
    <row r="95" spans="2:12" s="1" customFormat="1" ht="6.9" customHeight="1">
      <c r="B95" s="34"/>
      <c r="C95" s="56"/>
      <c r="D95" s="56"/>
      <c r="E95" s="56"/>
      <c r="F95" s="56"/>
      <c r="G95" s="56"/>
      <c r="H95" s="56"/>
      <c r="I95" s="151"/>
      <c r="J95" s="56"/>
      <c r="K95" s="56"/>
      <c r="L95" s="54"/>
    </row>
    <row r="96" spans="2:12" s="1" customFormat="1" ht="18" customHeight="1">
      <c r="B96" s="34"/>
      <c r="C96" s="58" t="s">
        <v>24</v>
      </c>
      <c r="D96" s="56"/>
      <c r="E96" s="56"/>
      <c r="F96" s="152" t="str">
        <f>F12</f>
        <v>Rohova ulice, parc.č. 946/4, 640/3</v>
      </c>
      <c r="G96" s="56"/>
      <c r="H96" s="56"/>
      <c r="I96" s="153" t="s">
        <v>26</v>
      </c>
      <c r="J96" s="66" t="str">
        <f>IF(J12="","",J12)</f>
        <v>4. 6. 2017</v>
      </c>
      <c r="K96" s="56"/>
      <c r="L96" s="54"/>
    </row>
    <row r="97" spans="2:12" s="1" customFormat="1" ht="6.9" customHeight="1">
      <c r="B97" s="34"/>
      <c r="C97" s="56"/>
      <c r="D97" s="56"/>
      <c r="E97" s="56"/>
      <c r="F97" s="56"/>
      <c r="G97" s="56"/>
      <c r="H97" s="56"/>
      <c r="I97" s="151"/>
      <c r="J97" s="56"/>
      <c r="K97" s="56"/>
      <c r="L97" s="54"/>
    </row>
    <row r="98" spans="2:12" s="1" customFormat="1" ht="13.2">
      <c r="B98" s="34"/>
      <c r="C98" s="58" t="s">
        <v>34</v>
      </c>
      <c r="D98" s="56"/>
      <c r="E98" s="56"/>
      <c r="F98" s="152" t="str">
        <f>E15</f>
        <v>Plzeňský kraj</v>
      </c>
      <c r="G98" s="56"/>
      <c r="H98" s="56"/>
      <c r="I98" s="153" t="s">
        <v>41</v>
      </c>
      <c r="J98" s="152" t="str">
        <f>E21</f>
        <v>Sladký &amp; Partners s.r.o., Nad Šárkou 60, Praha</v>
      </c>
      <c r="K98" s="56"/>
      <c r="L98" s="54"/>
    </row>
    <row r="99" spans="2:12" s="1" customFormat="1" ht="14.4" customHeight="1">
      <c r="B99" s="34"/>
      <c r="C99" s="58" t="s">
        <v>39</v>
      </c>
      <c r="D99" s="56"/>
      <c r="E99" s="56"/>
      <c r="F99" s="152" t="str">
        <f>IF(E18="","",E18)</f>
        <v/>
      </c>
      <c r="G99" s="56"/>
      <c r="H99" s="56"/>
      <c r="I99" s="151"/>
      <c r="J99" s="56"/>
      <c r="K99" s="56"/>
      <c r="L99" s="54"/>
    </row>
    <row r="100" spans="2:12" s="1" customFormat="1" ht="10.35" customHeight="1">
      <c r="B100" s="34"/>
      <c r="C100" s="56"/>
      <c r="D100" s="56"/>
      <c r="E100" s="56"/>
      <c r="F100" s="56"/>
      <c r="G100" s="56"/>
      <c r="H100" s="56"/>
      <c r="I100" s="151"/>
      <c r="J100" s="56"/>
      <c r="K100" s="56"/>
      <c r="L100" s="54"/>
    </row>
    <row r="101" spans="2:20" s="9" customFormat="1" ht="29.25" customHeight="1">
      <c r="B101" s="154"/>
      <c r="C101" s="155" t="s">
        <v>167</v>
      </c>
      <c r="D101" s="156" t="s">
        <v>65</v>
      </c>
      <c r="E101" s="156" t="s">
        <v>61</v>
      </c>
      <c r="F101" s="156" t="s">
        <v>168</v>
      </c>
      <c r="G101" s="156" t="s">
        <v>169</v>
      </c>
      <c r="H101" s="156" t="s">
        <v>170</v>
      </c>
      <c r="I101" s="157" t="s">
        <v>171</v>
      </c>
      <c r="J101" s="156" t="s">
        <v>128</v>
      </c>
      <c r="K101" s="158" t="s">
        <v>172</v>
      </c>
      <c r="L101" s="159"/>
      <c r="M101" s="74" t="s">
        <v>173</v>
      </c>
      <c r="N101" s="75" t="s">
        <v>50</v>
      </c>
      <c r="O101" s="75" t="s">
        <v>174</v>
      </c>
      <c r="P101" s="75" t="s">
        <v>175</v>
      </c>
      <c r="Q101" s="75" t="s">
        <v>176</v>
      </c>
      <c r="R101" s="75" t="s">
        <v>177</v>
      </c>
      <c r="S101" s="75" t="s">
        <v>178</v>
      </c>
      <c r="T101" s="76" t="s">
        <v>179</v>
      </c>
    </row>
    <row r="102" spans="2:63" s="1" customFormat="1" ht="29.25" customHeight="1">
      <c r="B102" s="34"/>
      <c r="C102" s="80" t="s">
        <v>129</v>
      </c>
      <c r="D102" s="56"/>
      <c r="E102" s="56"/>
      <c r="F102" s="56"/>
      <c r="G102" s="56"/>
      <c r="H102" s="56"/>
      <c r="I102" s="151"/>
      <c r="J102" s="160">
        <f>BK102</f>
        <v>0</v>
      </c>
      <c r="K102" s="56"/>
      <c r="L102" s="54"/>
      <c r="M102" s="77"/>
      <c r="N102" s="78"/>
      <c r="O102" s="78"/>
      <c r="P102" s="161">
        <f>P103+P215+P369</f>
        <v>0</v>
      </c>
      <c r="Q102" s="78"/>
      <c r="R102" s="161">
        <f>R103+R215+R369</f>
        <v>1.19821</v>
      </c>
      <c r="S102" s="78"/>
      <c r="T102" s="162">
        <f>T103+T215+T369</f>
        <v>675.21374785</v>
      </c>
      <c r="AT102" s="16" t="s">
        <v>79</v>
      </c>
      <c r="AU102" s="16" t="s">
        <v>130</v>
      </c>
      <c r="BK102" s="163">
        <f>BK103+BK215+BK369</f>
        <v>0</v>
      </c>
    </row>
    <row r="103" spans="2:63" s="10" customFormat="1" ht="37.35" customHeight="1">
      <c r="B103" s="164"/>
      <c r="C103" s="165"/>
      <c r="D103" s="166" t="s">
        <v>79</v>
      </c>
      <c r="E103" s="167" t="s">
        <v>180</v>
      </c>
      <c r="F103" s="167" t="s">
        <v>181</v>
      </c>
      <c r="G103" s="165"/>
      <c r="H103" s="165"/>
      <c r="I103" s="168"/>
      <c r="J103" s="169">
        <f>BK103</f>
        <v>0</v>
      </c>
      <c r="K103" s="165"/>
      <c r="L103" s="170"/>
      <c r="M103" s="171"/>
      <c r="N103" s="172"/>
      <c r="O103" s="172"/>
      <c r="P103" s="173">
        <f>P104+P120+P124+P129+P145+P151+P201</f>
        <v>0</v>
      </c>
      <c r="Q103" s="172"/>
      <c r="R103" s="173">
        <f>R104+R120+R124+R129+R145+R151+R201</f>
        <v>1.19821</v>
      </c>
      <c r="S103" s="172"/>
      <c r="T103" s="174">
        <f>T104+T120+T124+T129+T145+T151+T201</f>
        <v>538.904226</v>
      </c>
      <c r="AR103" s="175" t="s">
        <v>23</v>
      </c>
      <c r="AT103" s="176" t="s">
        <v>79</v>
      </c>
      <c r="AU103" s="176" t="s">
        <v>80</v>
      </c>
      <c r="AY103" s="175" t="s">
        <v>182</v>
      </c>
      <c r="BK103" s="177">
        <f>BK104+BK120+BK124+BK129+BK145+BK151+BK201</f>
        <v>0</v>
      </c>
    </row>
    <row r="104" spans="2:63" s="10" customFormat="1" ht="19.95" customHeight="1">
      <c r="B104" s="164"/>
      <c r="C104" s="165"/>
      <c r="D104" s="178" t="s">
        <v>79</v>
      </c>
      <c r="E104" s="179" t="s">
        <v>23</v>
      </c>
      <c r="F104" s="179" t="s">
        <v>183</v>
      </c>
      <c r="G104" s="165"/>
      <c r="H104" s="165"/>
      <c r="I104" s="168"/>
      <c r="J104" s="180">
        <f>BK104</f>
        <v>0</v>
      </c>
      <c r="K104" s="165"/>
      <c r="L104" s="170"/>
      <c r="M104" s="171"/>
      <c r="N104" s="172"/>
      <c r="O104" s="172"/>
      <c r="P104" s="173">
        <f>SUM(P105:P119)</f>
        <v>0</v>
      </c>
      <c r="Q104" s="172"/>
      <c r="R104" s="173">
        <f>SUM(R105:R119)</f>
        <v>0</v>
      </c>
      <c r="S104" s="172"/>
      <c r="T104" s="174">
        <f>SUM(T105:T119)</f>
        <v>9.18</v>
      </c>
      <c r="AR104" s="175" t="s">
        <v>23</v>
      </c>
      <c r="AT104" s="176" t="s">
        <v>79</v>
      </c>
      <c r="AU104" s="176" t="s">
        <v>23</v>
      </c>
      <c r="AY104" s="175" t="s">
        <v>182</v>
      </c>
      <c r="BK104" s="177">
        <f>SUM(BK105:BK119)</f>
        <v>0</v>
      </c>
    </row>
    <row r="105" spans="2:65" s="1" customFormat="1" ht="22.5" customHeight="1">
      <c r="B105" s="34"/>
      <c r="C105" s="181" t="s">
        <v>23</v>
      </c>
      <c r="D105" s="181" t="s">
        <v>184</v>
      </c>
      <c r="E105" s="182" t="s">
        <v>5009</v>
      </c>
      <c r="F105" s="183" t="s">
        <v>5010</v>
      </c>
      <c r="G105" s="184" t="s">
        <v>205</v>
      </c>
      <c r="H105" s="185">
        <v>3.672</v>
      </c>
      <c r="I105" s="186"/>
      <c r="J105" s="187">
        <f>ROUND(I105*H105,2)</f>
        <v>0</v>
      </c>
      <c r="K105" s="183" t="s">
        <v>188</v>
      </c>
      <c r="L105" s="54"/>
      <c r="M105" s="188" t="s">
        <v>36</v>
      </c>
      <c r="N105" s="189" t="s">
        <v>51</v>
      </c>
      <c r="O105" s="35"/>
      <c r="P105" s="190">
        <f>O105*H105</f>
        <v>0</v>
      </c>
      <c r="Q105" s="190">
        <v>0</v>
      </c>
      <c r="R105" s="190">
        <f>Q105*H105</f>
        <v>0</v>
      </c>
      <c r="S105" s="190">
        <v>2.5</v>
      </c>
      <c r="T105" s="191">
        <f>S105*H105</f>
        <v>9.18</v>
      </c>
      <c r="AR105" s="16" t="s">
        <v>189</v>
      </c>
      <c r="AT105" s="16" t="s">
        <v>184</v>
      </c>
      <c r="AU105" s="16" t="s">
        <v>88</v>
      </c>
      <c r="AY105" s="16" t="s">
        <v>182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6" t="s">
        <v>23</v>
      </c>
      <c r="BK105" s="192">
        <f>ROUND(I105*H105,2)</f>
        <v>0</v>
      </c>
      <c r="BL105" s="16" t="s">
        <v>189</v>
      </c>
      <c r="BM105" s="16" t="s">
        <v>5011</v>
      </c>
    </row>
    <row r="106" spans="2:51" s="11" customFormat="1" ht="13.5">
      <c r="B106" s="193"/>
      <c r="C106" s="194"/>
      <c r="D106" s="195" t="s">
        <v>191</v>
      </c>
      <c r="E106" s="196" t="s">
        <v>36</v>
      </c>
      <c r="F106" s="197" t="s">
        <v>5012</v>
      </c>
      <c r="G106" s="194"/>
      <c r="H106" s="198">
        <v>3.672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191</v>
      </c>
      <c r="AU106" s="204" t="s">
        <v>88</v>
      </c>
      <c r="AV106" s="11" t="s">
        <v>88</v>
      </c>
      <c r="AW106" s="11" t="s">
        <v>45</v>
      </c>
      <c r="AX106" s="11" t="s">
        <v>80</v>
      </c>
      <c r="AY106" s="204" t="s">
        <v>182</v>
      </c>
    </row>
    <row r="107" spans="2:65" s="1" customFormat="1" ht="22.5" customHeight="1">
      <c r="B107" s="34"/>
      <c r="C107" s="181" t="s">
        <v>88</v>
      </c>
      <c r="D107" s="181" t="s">
        <v>184</v>
      </c>
      <c r="E107" s="182" t="s">
        <v>5013</v>
      </c>
      <c r="F107" s="183" t="s">
        <v>5014</v>
      </c>
      <c r="G107" s="184" t="s">
        <v>309</v>
      </c>
      <c r="H107" s="185">
        <v>43.5</v>
      </c>
      <c r="I107" s="186"/>
      <c r="J107" s="187">
        <f>ROUND(I107*H107,2)</f>
        <v>0</v>
      </c>
      <c r="K107" s="183" t="s">
        <v>188</v>
      </c>
      <c r="L107" s="54"/>
      <c r="M107" s="188" t="s">
        <v>36</v>
      </c>
      <c r="N107" s="189" t="s">
        <v>51</v>
      </c>
      <c r="O107" s="35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16" t="s">
        <v>189</v>
      </c>
      <c r="AT107" s="16" t="s">
        <v>184</v>
      </c>
      <c r="AU107" s="16" t="s">
        <v>88</v>
      </c>
      <c r="AY107" s="16" t="s">
        <v>182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6" t="s">
        <v>23</v>
      </c>
      <c r="BK107" s="192">
        <f>ROUND(I107*H107,2)</f>
        <v>0</v>
      </c>
      <c r="BL107" s="16" t="s">
        <v>189</v>
      </c>
      <c r="BM107" s="16" t="s">
        <v>5015</v>
      </c>
    </row>
    <row r="108" spans="2:65" s="1" customFormat="1" ht="22.5" customHeight="1">
      <c r="B108" s="34"/>
      <c r="C108" s="181" t="s">
        <v>198</v>
      </c>
      <c r="D108" s="181" t="s">
        <v>184</v>
      </c>
      <c r="E108" s="182" t="s">
        <v>5016</v>
      </c>
      <c r="F108" s="183" t="s">
        <v>5017</v>
      </c>
      <c r="G108" s="184" t="s">
        <v>205</v>
      </c>
      <c r="H108" s="185">
        <v>175.764</v>
      </c>
      <c r="I108" s="186"/>
      <c r="J108" s="187">
        <f>ROUND(I108*H108,2)</f>
        <v>0</v>
      </c>
      <c r="K108" s="183" t="s">
        <v>188</v>
      </c>
      <c r="L108" s="54"/>
      <c r="M108" s="188" t="s">
        <v>36</v>
      </c>
      <c r="N108" s="189" t="s">
        <v>51</v>
      </c>
      <c r="O108" s="35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16" t="s">
        <v>189</v>
      </c>
      <c r="AT108" s="16" t="s">
        <v>184</v>
      </c>
      <c r="AU108" s="16" t="s">
        <v>88</v>
      </c>
      <c r="AY108" s="16" t="s">
        <v>182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6" t="s">
        <v>23</v>
      </c>
      <c r="BK108" s="192">
        <f>ROUND(I108*H108,2)</f>
        <v>0</v>
      </c>
      <c r="BL108" s="16" t="s">
        <v>189</v>
      </c>
      <c r="BM108" s="16" t="s">
        <v>5018</v>
      </c>
    </row>
    <row r="109" spans="2:51" s="11" customFormat="1" ht="13.5">
      <c r="B109" s="193"/>
      <c r="C109" s="194"/>
      <c r="D109" s="205" t="s">
        <v>191</v>
      </c>
      <c r="E109" s="206" t="s">
        <v>36</v>
      </c>
      <c r="F109" s="207" t="s">
        <v>5019</v>
      </c>
      <c r="G109" s="194"/>
      <c r="H109" s="208">
        <v>168.564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191</v>
      </c>
      <c r="AU109" s="204" t="s">
        <v>88</v>
      </c>
      <c r="AV109" s="11" t="s">
        <v>88</v>
      </c>
      <c r="AW109" s="11" t="s">
        <v>45</v>
      </c>
      <c r="AX109" s="11" t="s">
        <v>80</v>
      </c>
      <c r="AY109" s="204" t="s">
        <v>182</v>
      </c>
    </row>
    <row r="110" spans="2:51" s="11" customFormat="1" ht="13.5">
      <c r="B110" s="193"/>
      <c r="C110" s="194"/>
      <c r="D110" s="195" t="s">
        <v>191</v>
      </c>
      <c r="E110" s="196" t="s">
        <v>36</v>
      </c>
      <c r="F110" s="197" t="s">
        <v>5020</v>
      </c>
      <c r="G110" s="194"/>
      <c r="H110" s="198">
        <v>7.2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191</v>
      </c>
      <c r="AU110" s="204" t="s">
        <v>88</v>
      </c>
      <c r="AV110" s="11" t="s">
        <v>88</v>
      </c>
      <c r="AW110" s="11" t="s">
        <v>45</v>
      </c>
      <c r="AX110" s="11" t="s">
        <v>80</v>
      </c>
      <c r="AY110" s="204" t="s">
        <v>182</v>
      </c>
    </row>
    <row r="111" spans="2:65" s="1" customFormat="1" ht="22.5" customHeight="1">
      <c r="B111" s="34"/>
      <c r="C111" s="181" t="s">
        <v>189</v>
      </c>
      <c r="D111" s="181" t="s">
        <v>184</v>
      </c>
      <c r="E111" s="182" t="s">
        <v>211</v>
      </c>
      <c r="F111" s="183" t="s">
        <v>212</v>
      </c>
      <c r="G111" s="184" t="s">
        <v>205</v>
      </c>
      <c r="H111" s="185">
        <v>175.764</v>
      </c>
      <c r="I111" s="186"/>
      <c r="J111" s="187">
        <f>ROUND(I111*H111,2)</f>
        <v>0</v>
      </c>
      <c r="K111" s="183" t="s">
        <v>188</v>
      </c>
      <c r="L111" s="54"/>
      <c r="M111" s="188" t="s">
        <v>36</v>
      </c>
      <c r="N111" s="189" t="s">
        <v>51</v>
      </c>
      <c r="O111" s="35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16" t="s">
        <v>189</v>
      </c>
      <c r="AT111" s="16" t="s">
        <v>184</v>
      </c>
      <c r="AU111" s="16" t="s">
        <v>88</v>
      </c>
      <c r="AY111" s="16" t="s">
        <v>182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6" t="s">
        <v>23</v>
      </c>
      <c r="BK111" s="192">
        <f>ROUND(I111*H111,2)</f>
        <v>0</v>
      </c>
      <c r="BL111" s="16" t="s">
        <v>189</v>
      </c>
      <c r="BM111" s="16" t="s">
        <v>5021</v>
      </c>
    </row>
    <row r="112" spans="2:65" s="1" customFormat="1" ht="22.5" customHeight="1">
      <c r="B112" s="34"/>
      <c r="C112" s="181" t="s">
        <v>210</v>
      </c>
      <c r="D112" s="181" t="s">
        <v>184</v>
      </c>
      <c r="E112" s="182" t="s">
        <v>215</v>
      </c>
      <c r="F112" s="183" t="s">
        <v>216</v>
      </c>
      <c r="G112" s="184" t="s">
        <v>205</v>
      </c>
      <c r="H112" s="185">
        <v>31.32</v>
      </c>
      <c r="I112" s="186"/>
      <c r="J112" s="187">
        <f>ROUND(I112*H112,2)</f>
        <v>0</v>
      </c>
      <c r="K112" s="183" t="s">
        <v>188</v>
      </c>
      <c r="L112" s="54"/>
      <c r="M112" s="188" t="s">
        <v>36</v>
      </c>
      <c r="N112" s="189" t="s">
        <v>51</v>
      </c>
      <c r="O112" s="35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16" t="s">
        <v>189</v>
      </c>
      <c r="AT112" s="16" t="s">
        <v>184</v>
      </c>
      <c r="AU112" s="16" t="s">
        <v>88</v>
      </c>
      <c r="AY112" s="16" t="s">
        <v>182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6" t="s">
        <v>23</v>
      </c>
      <c r="BK112" s="192">
        <f>ROUND(I112*H112,2)</f>
        <v>0</v>
      </c>
      <c r="BL112" s="16" t="s">
        <v>189</v>
      </c>
      <c r="BM112" s="16" t="s">
        <v>5022</v>
      </c>
    </row>
    <row r="113" spans="2:51" s="11" customFormat="1" ht="13.5">
      <c r="B113" s="193"/>
      <c r="C113" s="194"/>
      <c r="D113" s="195" t="s">
        <v>191</v>
      </c>
      <c r="E113" s="196" t="s">
        <v>36</v>
      </c>
      <c r="F113" s="197" t="s">
        <v>5023</v>
      </c>
      <c r="G113" s="194"/>
      <c r="H113" s="198">
        <v>31.32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191</v>
      </c>
      <c r="AU113" s="204" t="s">
        <v>88</v>
      </c>
      <c r="AV113" s="11" t="s">
        <v>88</v>
      </c>
      <c r="AW113" s="11" t="s">
        <v>45</v>
      </c>
      <c r="AX113" s="11" t="s">
        <v>80</v>
      </c>
      <c r="AY113" s="204" t="s">
        <v>182</v>
      </c>
    </row>
    <row r="114" spans="2:65" s="1" customFormat="1" ht="22.5" customHeight="1">
      <c r="B114" s="34"/>
      <c r="C114" s="181" t="s">
        <v>214</v>
      </c>
      <c r="D114" s="181" t="s">
        <v>184</v>
      </c>
      <c r="E114" s="182" t="s">
        <v>223</v>
      </c>
      <c r="F114" s="183" t="s">
        <v>224</v>
      </c>
      <c r="G114" s="184" t="s">
        <v>205</v>
      </c>
      <c r="H114" s="185">
        <v>31.32</v>
      </c>
      <c r="I114" s="186"/>
      <c r="J114" s="187">
        <f>ROUND(I114*H114,2)</f>
        <v>0</v>
      </c>
      <c r="K114" s="183" t="s">
        <v>188</v>
      </c>
      <c r="L114" s="54"/>
      <c r="M114" s="188" t="s">
        <v>36</v>
      </c>
      <c r="N114" s="189" t="s">
        <v>51</v>
      </c>
      <c r="O114" s="35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16" t="s">
        <v>189</v>
      </c>
      <c r="AT114" s="16" t="s">
        <v>184</v>
      </c>
      <c r="AU114" s="16" t="s">
        <v>88</v>
      </c>
      <c r="AY114" s="16" t="s">
        <v>182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6" t="s">
        <v>23</v>
      </c>
      <c r="BK114" s="192">
        <f>ROUND(I114*H114,2)</f>
        <v>0</v>
      </c>
      <c r="BL114" s="16" t="s">
        <v>189</v>
      </c>
      <c r="BM114" s="16" t="s">
        <v>5024</v>
      </c>
    </row>
    <row r="115" spans="2:65" s="1" customFormat="1" ht="22.5" customHeight="1">
      <c r="B115" s="34"/>
      <c r="C115" s="181" t="s">
        <v>222</v>
      </c>
      <c r="D115" s="181" t="s">
        <v>184</v>
      </c>
      <c r="E115" s="182" t="s">
        <v>231</v>
      </c>
      <c r="F115" s="183" t="s">
        <v>232</v>
      </c>
      <c r="G115" s="184" t="s">
        <v>205</v>
      </c>
      <c r="H115" s="185">
        <v>175.764</v>
      </c>
      <c r="I115" s="186"/>
      <c r="J115" s="187">
        <f>ROUND(I115*H115,2)</f>
        <v>0</v>
      </c>
      <c r="K115" s="183" t="s">
        <v>188</v>
      </c>
      <c r="L115" s="54"/>
      <c r="M115" s="188" t="s">
        <v>36</v>
      </c>
      <c r="N115" s="189" t="s">
        <v>51</v>
      </c>
      <c r="O115" s="35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16" t="s">
        <v>189</v>
      </c>
      <c r="AT115" s="16" t="s">
        <v>184</v>
      </c>
      <c r="AU115" s="16" t="s">
        <v>88</v>
      </c>
      <c r="AY115" s="16" t="s">
        <v>182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6" t="s">
        <v>23</v>
      </c>
      <c r="BK115" s="192">
        <f>ROUND(I115*H115,2)</f>
        <v>0</v>
      </c>
      <c r="BL115" s="16" t="s">
        <v>189</v>
      </c>
      <c r="BM115" s="16" t="s">
        <v>5025</v>
      </c>
    </row>
    <row r="116" spans="2:65" s="1" customFormat="1" ht="22.5" customHeight="1">
      <c r="B116" s="34"/>
      <c r="C116" s="181" t="s">
        <v>226</v>
      </c>
      <c r="D116" s="181" t="s">
        <v>184</v>
      </c>
      <c r="E116" s="182" t="s">
        <v>250</v>
      </c>
      <c r="F116" s="183" t="s">
        <v>251</v>
      </c>
      <c r="G116" s="184" t="s">
        <v>205</v>
      </c>
      <c r="H116" s="185">
        <v>175.764</v>
      </c>
      <c r="I116" s="186"/>
      <c r="J116" s="187">
        <f>ROUND(I116*H116,2)</f>
        <v>0</v>
      </c>
      <c r="K116" s="183" t="s">
        <v>188</v>
      </c>
      <c r="L116" s="54"/>
      <c r="M116" s="188" t="s">
        <v>36</v>
      </c>
      <c r="N116" s="189" t="s">
        <v>51</v>
      </c>
      <c r="O116" s="35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16" t="s">
        <v>189</v>
      </c>
      <c r="AT116" s="16" t="s">
        <v>184</v>
      </c>
      <c r="AU116" s="16" t="s">
        <v>88</v>
      </c>
      <c r="AY116" s="16" t="s">
        <v>182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6" t="s">
        <v>23</v>
      </c>
      <c r="BK116" s="192">
        <f>ROUND(I116*H116,2)</f>
        <v>0</v>
      </c>
      <c r="BL116" s="16" t="s">
        <v>189</v>
      </c>
      <c r="BM116" s="16" t="s">
        <v>5026</v>
      </c>
    </row>
    <row r="117" spans="2:65" s="1" customFormat="1" ht="22.5" customHeight="1">
      <c r="B117" s="34"/>
      <c r="C117" s="181" t="s">
        <v>230</v>
      </c>
      <c r="D117" s="181" t="s">
        <v>184</v>
      </c>
      <c r="E117" s="182" t="s">
        <v>254</v>
      </c>
      <c r="F117" s="183" t="s">
        <v>255</v>
      </c>
      <c r="G117" s="184" t="s">
        <v>256</v>
      </c>
      <c r="H117" s="185">
        <v>316.375</v>
      </c>
      <c r="I117" s="186"/>
      <c r="J117" s="187">
        <f>ROUND(I117*H117,2)</f>
        <v>0</v>
      </c>
      <c r="K117" s="183" t="s">
        <v>188</v>
      </c>
      <c r="L117" s="54"/>
      <c r="M117" s="188" t="s">
        <v>36</v>
      </c>
      <c r="N117" s="189" t="s">
        <v>51</v>
      </c>
      <c r="O117" s="35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AR117" s="16" t="s">
        <v>189</v>
      </c>
      <c r="AT117" s="16" t="s">
        <v>184</v>
      </c>
      <c r="AU117" s="16" t="s">
        <v>88</v>
      </c>
      <c r="AY117" s="16" t="s">
        <v>182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6" t="s">
        <v>23</v>
      </c>
      <c r="BK117" s="192">
        <f>ROUND(I117*H117,2)</f>
        <v>0</v>
      </c>
      <c r="BL117" s="16" t="s">
        <v>189</v>
      </c>
      <c r="BM117" s="16" t="s">
        <v>5027</v>
      </c>
    </row>
    <row r="118" spans="2:51" s="11" customFormat="1" ht="13.5">
      <c r="B118" s="193"/>
      <c r="C118" s="194"/>
      <c r="D118" s="195" t="s">
        <v>191</v>
      </c>
      <c r="E118" s="196" t="s">
        <v>36</v>
      </c>
      <c r="F118" s="197" t="s">
        <v>5028</v>
      </c>
      <c r="G118" s="194"/>
      <c r="H118" s="198">
        <v>316.375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191</v>
      </c>
      <c r="AU118" s="204" t="s">
        <v>88</v>
      </c>
      <c r="AV118" s="11" t="s">
        <v>88</v>
      </c>
      <c r="AW118" s="11" t="s">
        <v>45</v>
      </c>
      <c r="AX118" s="11" t="s">
        <v>80</v>
      </c>
      <c r="AY118" s="204" t="s">
        <v>182</v>
      </c>
    </row>
    <row r="119" spans="2:65" s="1" customFormat="1" ht="22.5" customHeight="1">
      <c r="B119" s="34"/>
      <c r="C119" s="181" t="s">
        <v>28</v>
      </c>
      <c r="D119" s="181" t="s">
        <v>184</v>
      </c>
      <c r="E119" s="182" t="s">
        <v>260</v>
      </c>
      <c r="F119" s="183" t="s">
        <v>261</v>
      </c>
      <c r="G119" s="184" t="s">
        <v>205</v>
      </c>
      <c r="H119" s="185">
        <v>31.32</v>
      </c>
      <c r="I119" s="186"/>
      <c r="J119" s="187">
        <f>ROUND(I119*H119,2)</f>
        <v>0</v>
      </c>
      <c r="K119" s="183" t="s">
        <v>188</v>
      </c>
      <c r="L119" s="54"/>
      <c r="M119" s="188" t="s">
        <v>36</v>
      </c>
      <c r="N119" s="189" t="s">
        <v>51</v>
      </c>
      <c r="O119" s="35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16" t="s">
        <v>189</v>
      </c>
      <c r="AT119" s="16" t="s">
        <v>184</v>
      </c>
      <c r="AU119" s="16" t="s">
        <v>88</v>
      </c>
      <c r="AY119" s="16" t="s">
        <v>182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6" t="s">
        <v>23</v>
      </c>
      <c r="BK119" s="192">
        <f>ROUND(I119*H119,2)</f>
        <v>0</v>
      </c>
      <c r="BL119" s="16" t="s">
        <v>189</v>
      </c>
      <c r="BM119" s="16" t="s">
        <v>5029</v>
      </c>
    </row>
    <row r="120" spans="2:63" s="10" customFormat="1" ht="29.85" customHeight="1">
      <c r="B120" s="164"/>
      <c r="C120" s="165"/>
      <c r="D120" s="178" t="s">
        <v>79</v>
      </c>
      <c r="E120" s="179" t="s">
        <v>214</v>
      </c>
      <c r="F120" s="179" t="s">
        <v>5030</v>
      </c>
      <c r="G120" s="165"/>
      <c r="H120" s="165"/>
      <c r="I120" s="168"/>
      <c r="J120" s="180">
        <f>BK120</f>
        <v>0</v>
      </c>
      <c r="K120" s="165"/>
      <c r="L120" s="170"/>
      <c r="M120" s="171"/>
      <c r="N120" s="172"/>
      <c r="O120" s="172"/>
      <c r="P120" s="173">
        <f>SUM(P121:P123)</f>
        <v>0</v>
      </c>
      <c r="Q120" s="172"/>
      <c r="R120" s="173">
        <f>SUM(R121:R123)</f>
        <v>1.15929</v>
      </c>
      <c r="S120" s="172"/>
      <c r="T120" s="174">
        <f>SUM(T121:T123)</f>
        <v>0</v>
      </c>
      <c r="AR120" s="175" t="s">
        <v>23</v>
      </c>
      <c r="AT120" s="176" t="s">
        <v>79</v>
      </c>
      <c r="AU120" s="176" t="s">
        <v>23</v>
      </c>
      <c r="AY120" s="175" t="s">
        <v>182</v>
      </c>
      <c r="BK120" s="177">
        <f>SUM(BK121:BK123)</f>
        <v>0</v>
      </c>
    </row>
    <row r="121" spans="2:65" s="1" customFormat="1" ht="22.5" customHeight="1">
      <c r="B121" s="34"/>
      <c r="C121" s="181" t="s">
        <v>243</v>
      </c>
      <c r="D121" s="181" t="s">
        <v>184</v>
      </c>
      <c r="E121" s="182" t="s">
        <v>5031</v>
      </c>
      <c r="F121" s="183" t="s">
        <v>5032</v>
      </c>
      <c r="G121" s="184" t="s">
        <v>187</v>
      </c>
      <c r="H121" s="185">
        <v>5269.5</v>
      </c>
      <c r="I121" s="186"/>
      <c r="J121" s="187">
        <f>ROUND(I121*H121,2)</f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>O121*H121</f>
        <v>0</v>
      </c>
      <c r="Q121" s="190">
        <v>0.00022</v>
      </c>
      <c r="R121" s="190">
        <f>Q121*H121</f>
        <v>1.15929</v>
      </c>
      <c r="S121" s="190">
        <v>0</v>
      </c>
      <c r="T121" s="191">
        <f>S121*H121</f>
        <v>0</v>
      </c>
      <c r="AR121" s="16" t="s">
        <v>189</v>
      </c>
      <c r="AT121" s="16" t="s">
        <v>184</v>
      </c>
      <c r="AU121" s="16" t="s">
        <v>88</v>
      </c>
      <c r="AY121" s="16" t="s">
        <v>182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6" t="s">
        <v>23</v>
      </c>
      <c r="BK121" s="192">
        <f>ROUND(I121*H121,2)</f>
        <v>0</v>
      </c>
      <c r="BL121" s="16" t="s">
        <v>189</v>
      </c>
      <c r="BM121" s="16" t="s">
        <v>5033</v>
      </c>
    </row>
    <row r="122" spans="2:51" s="11" customFormat="1" ht="13.5">
      <c r="B122" s="193"/>
      <c r="C122" s="194"/>
      <c r="D122" s="205" t="s">
        <v>191</v>
      </c>
      <c r="E122" s="206" t="s">
        <v>36</v>
      </c>
      <c r="F122" s="207" t="s">
        <v>5034</v>
      </c>
      <c r="G122" s="194"/>
      <c r="H122" s="208">
        <v>4269.5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191</v>
      </c>
      <c r="AU122" s="204" t="s">
        <v>88</v>
      </c>
      <c r="AV122" s="11" t="s">
        <v>88</v>
      </c>
      <c r="AW122" s="11" t="s">
        <v>45</v>
      </c>
      <c r="AX122" s="11" t="s">
        <v>80</v>
      </c>
      <c r="AY122" s="204" t="s">
        <v>182</v>
      </c>
    </row>
    <row r="123" spans="2:51" s="11" customFormat="1" ht="13.5">
      <c r="B123" s="193"/>
      <c r="C123" s="194"/>
      <c r="D123" s="205" t="s">
        <v>191</v>
      </c>
      <c r="E123" s="206" t="s">
        <v>36</v>
      </c>
      <c r="F123" s="207" t="s">
        <v>5035</v>
      </c>
      <c r="G123" s="194"/>
      <c r="H123" s="208">
        <v>1000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191</v>
      </c>
      <c r="AU123" s="204" t="s">
        <v>88</v>
      </c>
      <c r="AV123" s="11" t="s">
        <v>88</v>
      </c>
      <c r="AW123" s="11" t="s">
        <v>45</v>
      </c>
      <c r="AX123" s="11" t="s">
        <v>80</v>
      </c>
      <c r="AY123" s="204" t="s">
        <v>182</v>
      </c>
    </row>
    <row r="124" spans="2:63" s="10" customFormat="1" ht="29.85" customHeight="1">
      <c r="B124" s="164"/>
      <c r="C124" s="165"/>
      <c r="D124" s="178" t="s">
        <v>79</v>
      </c>
      <c r="E124" s="179" t="s">
        <v>230</v>
      </c>
      <c r="F124" s="179" t="s">
        <v>5036</v>
      </c>
      <c r="G124" s="165"/>
      <c r="H124" s="165"/>
      <c r="I124" s="168"/>
      <c r="J124" s="180">
        <f>BK124</f>
        <v>0</v>
      </c>
      <c r="K124" s="165"/>
      <c r="L124" s="170"/>
      <c r="M124" s="171"/>
      <c r="N124" s="172"/>
      <c r="O124" s="172"/>
      <c r="P124" s="173">
        <f>SUM(P125:P128)</f>
        <v>0</v>
      </c>
      <c r="Q124" s="172"/>
      <c r="R124" s="173">
        <f>SUM(R125:R128)</f>
        <v>0</v>
      </c>
      <c r="S124" s="172"/>
      <c r="T124" s="174">
        <f>SUM(T125:T128)</f>
        <v>0</v>
      </c>
      <c r="AR124" s="175" t="s">
        <v>23</v>
      </c>
      <c r="AT124" s="176" t="s">
        <v>79</v>
      </c>
      <c r="AU124" s="176" t="s">
        <v>23</v>
      </c>
      <c r="AY124" s="175" t="s">
        <v>182</v>
      </c>
      <c r="BK124" s="177">
        <f>SUM(BK125:BK128)</f>
        <v>0</v>
      </c>
    </row>
    <row r="125" spans="2:65" s="1" customFormat="1" ht="22.5" customHeight="1">
      <c r="B125" s="34"/>
      <c r="C125" s="181" t="s">
        <v>249</v>
      </c>
      <c r="D125" s="181" t="s">
        <v>184</v>
      </c>
      <c r="E125" s="182" t="s">
        <v>5037</v>
      </c>
      <c r="F125" s="183" t="s">
        <v>5038</v>
      </c>
      <c r="G125" s="184" t="s">
        <v>201</v>
      </c>
      <c r="H125" s="185">
        <v>90</v>
      </c>
      <c r="I125" s="186"/>
      <c r="J125" s="187">
        <f>ROUND(I125*H125,2)</f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16" t="s">
        <v>189</v>
      </c>
      <c r="AT125" s="16" t="s">
        <v>184</v>
      </c>
      <c r="AU125" s="16" t="s">
        <v>88</v>
      </c>
      <c r="AY125" s="16" t="s">
        <v>182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6" t="s">
        <v>23</v>
      </c>
      <c r="BK125" s="192">
        <f>ROUND(I125*H125,2)</f>
        <v>0</v>
      </c>
      <c r="BL125" s="16" t="s">
        <v>189</v>
      </c>
      <c r="BM125" s="16" t="s">
        <v>5039</v>
      </c>
    </row>
    <row r="126" spans="2:65" s="1" customFormat="1" ht="22.5" customHeight="1">
      <c r="B126" s="34"/>
      <c r="C126" s="181" t="s">
        <v>253</v>
      </c>
      <c r="D126" s="181" t="s">
        <v>184</v>
      </c>
      <c r="E126" s="182" t="s">
        <v>5040</v>
      </c>
      <c r="F126" s="183" t="s">
        <v>5041</v>
      </c>
      <c r="G126" s="184" t="s">
        <v>304</v>
      </c>
      <c r="H126" s="185">
        <v>1</v>
      </c>
      <c r="I126" s="186"/>
      <c r="J126" s="187">
        <f>ROUND(I126*H126,2)</f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AR126" s="16" t="s">
        <v>189</v>
      </c>
      <c r="AT126" s="16" t="s">
        <v>184</v>
      </c>
      <c r="AU126" s="16" t="s">
        <v>88</v>
      </c>
      <c r="AY126" s="16" t="s">
        <v>182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6" t="s">
        <v>23</v>
      </c>
      <c r="BK126" s="192">
        <f>ROUND(I126*H126,2)</f>
        <v>0</v>
      </c>
      <c r="BL126" s="16" t="s">
        <v>189</v>
      </c>
      <c r="BM126" s="16" t="s">
        <v>5042</v>
      </c>
    </row>
    <row r="127" spans="2:65" s="1" customFormat="1" ht="22.5" customHeight="1">
      <c r="B127" s="34"/>
      <c r="C127" s="181" t="s">
        <v>259</v>
      </c>
      <c r="D127" s="181" t="s">
        <v>184</v>
      </c>
      <c r="E127" s="182" t="s">
        <v>5043</v>
      </c>
      <c r="F127" s="183" t="s">
        <v>5044</v>
      </c>
      <c r="G127" s="184" t="s">
        <v>544</v>
      </c>
      <c r="H127" s="185">
        <v>1</v>
      </c>
      <c r="I127" s="186"/>
      <c r="J127" s="187">
        <f>ROUND(I127*H127,2)</f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16" t="s">
        <v>189</v>
      </c>
      <c r="AT127" s="16" t="s">
        <v>184</v>
      </c>
      <c r="AU127" s="16" t="s">
        <v>88</v>
      </c>
      <c r="AY127" s="16" t="s">
        <v>182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6" t="s">
        <v>23</v>
      </c>
      <c r="BK127" s="192">
        <f>ROUND(I127*H127,2)</f>
        <v>0</v>
      </c>
      <c r="BL127" s="16" t="s">
        <v>189</v>
      </c>
      <c r="BM127" s="16" t="s">
        <v>5045</v>
      </c>
    </row>
    <row r="128" spans="2:65" s="1" customFormat="1" ht="22.5" customHeight="1">
      <c r="B128" s="34"/>
      <c r="C128" s="181" t="s">
        <v>8</v>
      </c>
      <c r="D128" s="181" t="s">
        <v>184</v>
      </c>
      <c r="E128" s="182" t="s">
        <v>5046</v>
      </c>
      <c r="F128" s="183" t="s">
        <v>5047</v>
      </c>
      <c r="G128" s="184" t="s">
        <v>544</v>
      </c>
      <c r="H128" s="185">
        <v>1</v>
      </c>
      <c r="I128" s="186"/>
      <c r="J128" s="187">
        <f>ROUND(I128*H128,2)</f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16" t="s">
        <v>189</v>
      </c>
      <c r="AT128" s="16" t="s">
        <v>184</v>
      </c>
      <c r="AU128" s="16" t="s">
        <v>88</v>
      </c>
      <c r="AY128" s="16" t="s">
        <v>182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6" t="s">
        <v>23</v>
      </c>
      <c r="BK128" s="192">
        <f>ROUND(I128*H128,2)</f>
        <v>0</v>
      </c>
      <c r="BL128" s="16" t="s">
        <v>189</v>
      </c>
      <c r="BM128" s="16" t="s">
        <v>5048</v>
      </c>
    </row>
    <row r="129" spans="2:63" s="10" customFormat="1" ht="29.85" customHeight="1">
      <c r="B129" s="164"/>
      <c r="C129" s="165"/>
      <c r="D129" s="178" t="s">
        <v>79</v>
      </c>
      <c r="E129" s="179" t="s">
        <v>925</v>
      </c>
      <c r="F129" s="179" t="s">
        <v>1279</v>
      </c>
      <c r="G129" s="165"/>
      <c r="H129" s="165"/>
      <c r="I129" s="168"/>
      <c r="J129" s="180">
        <f>BK129</f>
        <v>0</v>
      </c>
      <c r="K129" s="165"/>
      <c r="L129" s="170"/>
      <c r="M129" s="171"/>
      <c r="N129" s="172"/>
      <c r="O129" s="172"/>
      <c r="P129" s="173">
        <f>SUM(P130:P144)</f>
        <v>0</v>
      </c>
      <c r="Q129" s="172"/>
      <c r="R129" s="173">
        <f>SUM(R130:R144)</f>
        <v>0</v>
      </c>
      <c r="S129" s="172"/>
      <c r="T129" s="174">
        <f>SUM(T130:T144)</f>
        <v>1.7292</v>
      </c>
      <c r="AR129" s="175" t="s">
        <v>23</v>
      </c>
      <c r="AT129" s="176" t="s">
        <v>79</v>
      </c>
      <c r="AU129" s="176" t="s">
        <v>23</v>
      </c>
      <c r="AY129" s="175" t="s">
        <v>182</v>
      </c>
      <c r="BK129" s="177">
        <f>SUM(BK130:BK144)</f>
        <v>0</v>
      </c>
    </row>
    <row r="130" spans="2:65" s="1" customFormat="1" ht="22.5" customHeight="1">
      <c r="B130" s="34"/>
      <c r="C130" s="181" t="s">
        <v>275</v>
      </c>
      <c r="D130" s="181" t="s">
        <v>184</v>
      </c>
      <c r="E130" s="182" t="s">
        <v>5049</v>
      </c>
      <c r="F130" s="183" t="s">
        <v>5050</v>
      </c>
      <c r="G130" s="184" t="s">
        <v>544</v>
      </c>
      <c r="H130" s="185">
        <v>1</v>
      </c>
      <c r="I130" s="186"/>
      <c r="J130" s="187">
        <f>ROUND(I130*H130,2)</f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16" t="s">
        <v>189</v>
      </c>
      <c r="AT130" s="16" t="s">
        <v>184</v>
      </c>
      <c r="AU130" s="16" t="s">
        <v>88</v>
      </c>
      <c r="AY130" s="16" t="s">
        <v>182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6" t="s">
        <v>23</v>
      </c>
      <c r="BK130" s="192">
        <f>ROUND(I130*H130,2)</f>
        <v>0</v>
      </c>
      <c r="BL130" s="16" t="s">
        <v>189</v>
      </c>
      <c r="BM130" s="16" t="s">
        <v>5051</v>
      </c>
    </row>
    <row r="131" spans="2:65" s="1" customFormat="1" ht="22.5" customHeight="1">
      <c r="B131" s="34"/>
      <c r="C131" s="181" t="s">
        <v>287</v>
      </c>
      <c r="D131" s="181" t="s">
        <v>184</v>
      </c>
      <c r="E131" s="182" t="s">
        <v>5052</v>
      </c>
      <c r="F131" s="183" t="s">
        <v>5053</v>
      </c>
      <c r="G131" s="184" t="s">
        <v>544</v>
      </c>
      <c r="H131" s="185">
        <v>1</v>
      </c>
      <c r="I131" s="186"/>
      <c r="J131" s="187">
        <f>ROUND(I131*H131,2)</f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6" t="s">
        <v>189</v>
      </c>
      <c r="AT131" s="16" t="s">
        <v>184</v>
      </c>
      <c r="AU131" s="16" t="s">
        <v>88</v>
      </c>
      <c r="AY131" s="16" t="s">
        <v>182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23</v>
      </c>
      <c r="BK131" s="192">
        <f>ROUND(I131*H131,2)</f>
        <v>0</v>
      </c>
      <c r="BL131" s="16" t="s">
        <v>189</v>
      </c>
      <c r="BM131" s="16" t="s">
        <v>5054</v>
      </c>
    </row>
    <row r="132" spans="2:65" s="1" customFormat="1" ht="31.5" customHeight="1">
      <c r="B132" s="34"/>
      <c r="C132" s="181" t="s">
        <v>292</v>
      </c>
      <c r="D132" s="181" t="s">
        <v>184</v>
      </c>
      <c r="E132" s="182" t="s">
        <v>5055</v>
      </c>
      <c r="F132" s="183" t="s">
        <v>5056</v>
      </c>
      <c r="G132" s="184" t="s">
        <v>187</v>
      </c>
      <c r="H132" s="185">
        <v>1011.7</v>
      </c>
      <c r="I132" s="186"/>
      <c r="J132" s="187">
        <f>ROUND(I132*H132,2)</f>
        <v>0</v>
      </c>
      <c r="K132" s="183" t="s">
        <v>188</v>
      </c>
      <c r="L132" s="54"/>
      <c r="M132" s="188" t="s">
        <v>36</v>
      </c>
      <c r="N132" s="189" t="s">
        <v>51</v>
      </c>
      <c r="O132" s="35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AR132" s="16" t="s">
        <v>189</v>
      </c>
      <c r="AT132" s="16" t="s">
        <v>184</v>
      </c>
      <c r="AU132" s="16" t="s">
        <v>88</v>
      </c>
      <c r="AY132" s="16" t="s">
        <v>182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6" t="s">
        <v>23</v>
      </c>
      <c r="BK132" s="192">
        <f>ROUND(I132*H132,2)</f>
        <v>0</v>
      </c>
      <c r="BL132" s="16" t="s">
        <v>189</v>
      </c>
      <c r="BM132" s="16" t="s">
        <v>5057</v>
      </c>
    </row>
    <row r="133" spans="2:51" s="12" customFormat="1" ht="13.5">
      <c r="B133" s="209"/>
      <c r="C133" s="210"/>
      <c r="D133" s="205" t="s">
        <v>191</v>
      </c>
      <c r="E133" s="211" t="s">
        <v>36</v>
      </c>
      <c r="F133" s="212" t="s">
        <v>5058</v>
      </c>
      <c r="G133" s="210"/>
      <c r="H133" s="213" t="s">
        <v>36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191</v>
      </c>
      <c r="AU133" s="219" t="s">
        <v>88</v>
      </c>
      <c r="AV133" s="12" t="s">
        <v>23</v>
      </c>
      <c r="AW133" s="12" t="s">
        <v>45</v>
      </c>
      <c r="AX133" s="12" t="s">
        <v>80</v>
      </c>
      <c r="AY133" s="219" t="s">
        <v>182</v>
      </c>
    </row>
    <row r="134" spans="2:51" s="11" customFormat="1" ht="13.5">
      <c r="B134" s="193"/>
      <c r="C134" s="194"/>
      <c r="D134" s="205" t="s">
        <v>191</v>
      </c>
      <c r="E134" s="206" t="s">
        <v>36</v>
      </c>
      <c r="F134" s="207" t="s">
        <v>5059</v>
      </c>
      <c r="G134" s="194"/>
      <c r="H134" s="208">
        <v>472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191</v>
      </c>
      <c r="AU134" s="204" t="s">
        <v>88</v>
      </c>
      <c r="AV134" s="11" t="s">
        <v>88</v>
      </c>
      <c r="AW134" s="11" t="s">
        <v>45</v>
      </c>
      <c r="AX134" s="11" t="s">
        <v>80</v>
      </c>
      <c r="AY134" s="204" t="s">
        <v>182</v>
      </c>
    </row>
    <row r="135" spans="2:51" s="11" customFormat="1" ht="13.5">
      <c r="B135" s="193"/>
      <c r="C135" s="194"/>
      <c r="D135" s="205" t="s">
        <v>191</v>
      </c>
      <c r="E135" s="206" t="s">
        <v>36</v>
      </c>
      <c r="F135" s="207" t="s">
        <v>5060</v>
      </c>
      <c r="G135" s="194"/>
      <c r="H135" s="208">
        <v>312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191</v>
      </c>
      <c r="AU135" s="204" t="s">
        <v>88</v>
      </c>
      <c r="AV135" s="11" t="s">
        <v>88</v>
      </c>
      <c r="AW135" s="11" t="s">
        <v>45</v>
      </c>
      <c r="AX135" s="11" t="s">
        <v>80</v>
      </c>
      <c r="AY135" s="204" t="s">
        <v>182</v>
      </c>
    </row>
    <row r="136" spans="2:51" s="11" customFormat="1" ht="13.5">
      <c r="B136" s="193"/>
      <c r="C136" s="194"/>
      <c r="D136" s="195" t="s">
        <v>191</v>
      </c>
      <c r="E136" s="196" t="s">
        <v>36</v>
      </c>
      <c r="F136" s="197" t="s">
        <v>5061</v>
      </c>
      <c r="G136" s="194"/>
      <c r="H136" s="198">
        <v>227.7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191</v>
      </c>
      <c r="AU136" s="204" t="s">
        <v>88</v>
      </c>
      <c r="AV136" s="11" t="s">
        <v>88</v>
      </c>
      <c r="AW136" s="11" t="s">
        <v>45</v>
      </c>
      <c r="AX136" s="11" t="s">
        <v>80</v>
      </c>
      <c r="AY136" s="204" t="s">
        <v>182</v>
      </c>
    </row>
    <row r="137" spans="2:65" s="1" customFormat="1" ht="31.5" customHeight="1">
      <c r="B137" s="34"/>
      <c r="C137" s="181" t="s">
        <v>297</v>
      </c>
      <c r="D137" s="181" t="s">
        <v>184</v>
      </c>
      <c r="E137" s="182" t="s">
        <v>5062</v>
      </c>
      <c r="F137" s="183" t="s">
        <v>5063</v>
      </c>
      <c r="G137" s="184" t="s">
        <v>187</v>
      </c>
      <c r="H137" s="185">
        <v>1011.7</v>
      </c>
      <c r="I137" s="186"/>
      <c r="J137" s="187">
        <f>ROUND(I137*H137,2)</f>
        <v>0</v>
      </c>
      <c r="K137" s="183" t="s">
        <v>188</v>
      </c>
      <c r="L137" s="54"/>
      <c r="M137" s="188" t="s">
        <v>36</v>
      </c>
      <c r="N137" s="189" t="s">
        <v>51</v>
      </c>
      <c r="O137" s="35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AR137" s="16" t="s">
        <v>189</v>
      </c>
      <c r="AT137" s="16" t="s">
        <v>184</v>
      </c>
      <c r="AU137" s="16" t="s">
        <v>88</v>
      </c>
      <c r="AY137" s="16" t="s">
        <v>182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6" t="s">
        <v>23</v>
      </c>
      <c r="BK137" s="192">
        <f>ROUND(I137*H137,2)</f>
        <v>0</v>
      </c>
      <c r="BL137" s="16" t="s">
        <v>189</v>
      </c>
      <c r="BM137" s="16" t="s">
        <v>5064</v>
      </c>
    </row>
    <row r="138" spans="2:65" s="1" customFormat="1" ht="31.5" customHeight="1">
      <c r="B138" s="34"/>
      <c r="C138" s="181" t="s">
        <v>301</v>
      </c>
      <c r="D138" s="181" t="s">
        <v>184</v>
      </c>
      <c r="E138" s="182" t="s">
        <v>5065</v>
      </c>
      <c r="F138" s="183" t="s">
        <v>5066</v>
      </c>
      <c r="G138" s="184" t="s">
        <v>205</v>
      </c>
      <c r="H138" s="185">
        <v>1435</v>
      </c>
      <c r="I138" s="186"/>
      <c r="J138" s="187">
        <f>ROUND(I138*H138,2)</f>
        <v>0</v>
      </c>
      <c r="K138" s="183" t="s">
        <v>188</v>
      </c>
      <c r="L138" s="54"/>
      <c r="M138" s="188" t="s">
        <v>36</v>
      </c>
      <c r="N138" s="189" t="s">
        <v>51</v>
      </c>
      <c r="O138" s="35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16" t="s">
        <v>189</v>
      </c>
      <c r="AT138" s="16" t="s">
        <v>184</v>
      </c>
      <c r="AU138" s="16" t="s">
        <v>88</v>
      </c>
      <c r="AY138" s="16" t="s">
        <v>182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6" t="s">
        <v>23</v>
      </c>
      <c r="BK138" s="192">
        <f>ROUND(I138*H138,2)</f>
        <v>0</v>
      </c>
      <c r="BL138" s="16" t="s">
        <v>189</v>
      </c>
      <c r="BM138" s="16" t="s">
        <v>5067</v>
      </c>
    </row>
    <row r="139" spans="2:51" s="11" customFormat="1" ht="13.5">
      <c r="B139" s="193"/>
      <c r="C139" s="194"/>
      <c r="D139" s="195" t="s">
        <v>191</v>
      </c>
      <c r="E139" s="196" t="s">
        <v>36</v>
      </c>
      <c r="F139" s="197" t="s">
        <v>5068</v>
      </c>
      <c r="G139" s="194"/>
      <c r="H139" s="198">
        <v>1435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191</v>
      </c>
      <c r="AU139" s="204" t="s">
        <v>88</v>
      </c>
      <c r="AV139" s="11" t="s">
        <v>88</v>
      </c>
      <c r="AW139" s="11" t="s">
        <v>45</v>
      </c>
      <c r="AX139" s="11" t="s">
        <v>80</v>
      </c>
      <c r="AY139" s="204" t="s">
        <v>182</v>
      </c>
    </row>
    <row r="140" spans="2:65" s="1" customFormat="1" ht="31.5" customHeight="1">
      <c r="B140" s="34"/>
      <c r="C140" s="181" t="s">
        <v>7</v>
      </c>
      <c r="D140" s="181" t="s">
        <v>184</v>
      </c>
      <c r="E140" s="182" t="s">
        <v>5069</v>
      </c>
      <c r="F140" s="183" t="s">
        <v>5070</v>
      </c>
      <c r="G140" s="184" t="s">
        <v>205</v>
      </c>
      <c r="H140" s="185">
        <v>1435</v>
      </c>
      <c r="I140" s="186"/>
      <c r="J140" s="187">
        <f>ROUND(I140*H140,2)</f>
        <v>0</v>
      </c>
      <c r="K140" s="183" t="s">
        <v>188</v>
      </c>
      <c r="L140" s="54"/>
      <c r="M140" s="188" t="s">
        <v>36</v>
      </c>
      <c r="N140" s="189" t="s">
        <v>51</v>
      </c>
      <c r="O140" s="35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16" t="s">
        <v>189</v>
      </c>
      <c r="AT140" s="16" t="s">
        <v>184</v>
      </c>
      <c r="AU140" s="16" t="s">
        <v>88</v>
      </c>
      <c r="AY140" s="16" t="s">
        <v>182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6" t="s">
        <v>23</v>
      </c>
      <c r="BK140" s="192">
        <f>ROUND(I140*H140,2)</f>
        <v>0</v>
      </c>
      <c r="BL140" s="16" t="s">
        <v>189</v>
      </c>
      <c r="BM140" s="16" t="s">
        <v>5071</v>
      </c>
    </row>
    <row r="141" spans="2:65" s="1" customFormat="1" ht="22.5" customHeight="1">
      <c r="B141" s="34"/>
      <c r="C141" s="181" t="s">
        <v>313</v>
      </c>
      <c r="D141" s="181" t="s">
        <v>184</v>
      </c>
      <c r="E141" s="182" t="s">
        <v>5072</v>
      </c>
      <c r="F141" s="183" t="s">
        <v>5073</v>
      </c>
      <c r="G141" s="184" t="s">
        <v>187</v>
      </c>
      <c r="H141" s="185">
        <v>1729.2</v>
      </c>
      <c r="I141" s="186"/>
      <c r="J141" s="187">
        <f>ROUND(I141*H141,2)</f>
        <v>0</v>
      </c>
      <c r="K141" s="183" t="s">
        <v>188</v>
      </c>
      <c r="L141" s="54"/>
      <c r="M141" s="188" t="s">
        <v>36</v>
      </c>
      <c r="N141" s="189" t="s">
        <v>51</v>
      </c>
      <c r="O141" s="35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16" t="s">
        <v>189</v>
      </c>
      <c r="AT141" s="16" t="s">
        <v>184</v>
      </c>
      <c r="AU141" s="16" t="s">
        <v>88</v>
      </c>
      <c r="AY141" s="16" t="s">
        <v>182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6" t="s">
        <v>23</v>
      </c>
      <c r="BK141" s="192">
        <f>ROUND(I141*H141,2)</f>
        <v>0</v>
      </c>
      <c r="BL141" s="16" t="s">
        <v>189</v>
      </c>
      <c r="BM141" s="16" t="s">
        <v>5074</v>
      </c>
    </row>
    <row r="142" spans="2:51" s="11" customFormat="1" ht="13.5">
      <c r="B142" s="193"/>
      <c r="C142" s="194"/>
      <c r="D142" s="205" t="s">
        <v>191</v>
      </c>
      <c r="E142" s="206" t="s">
        <v>36</v>
      </c>
      <c r="F142" s="207" t="s">
        <v>5075</v>
      </c>
      <c r="G142" s="194"/>
      <c r="H142" s="208">
        <v>717.5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191</v>
      </c>
      <c r="AU142" s="204" t="s">
        <v>88</v>
      </c>
      <c r="AV142" s="11" t="s">
        <v>88</v>
      </c>
      <c r="AW142" s="11" t="s">
        <v>45</v>
      </c>
      <c r="AX142" s="11" t="s">
        <v>80</v>
      </c>
      <c r="AY142" s="204" t="s">
        <v>182</v>
      </c>
    </row>
    <row r="143" spans="2:51" s="11" customFormat="1" ht="13.5">
      <c r="B143" s="193"/>
      <c r="C143" s="194"/>
      <c r="D143" s="195" t="s">
        <v>191</v>
      </c>
      <c r="E143" s="196" t="s">
        <v>36</v>
      </c>
      <c r="F143" s="197" t="s">
        <v>5076</v>
      </c>
      <c r="G143" s="194"/>
      <c r="H143" s="198">
        <v>1011.7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191</v>
      </c>
      <c r="AU143" s="204" t="s">
        <v>88</v>
      </c>
      <c r="AV143" s="11" t="s">
        <v>88</v>
      </c>
      <c r="AW143" s="11" t="s">
        <v>45</v>
      </c>
      <c r="AX143" s="11" t="s">
        <v>80</v>
      </c>
      <c r="AY143" s="204" t="s">
        <v>182</v>
      </c>
    </row>
    <row r="144" spans="2:65" s="1" customFormat="1" ht="22.5" customHeight="1">
      <c r="B144" s="34"/>
      <c r="C144" s="181" t="s">
        <v>321</v>
      </c>
      <c r="D144" s="181" t="s">
        <v>184</v>
      </c>
      <c r="E144" s="182" t="s">
        <v>5077</v>
      </c>
      <c r="F144" s="183" t="s">
        <v>5078</v>
      </c>
      <c r="G144" s="184" t="s">
        <v>187</v>
      </c>
      <c r="H144" s="185">
        <v>1729.2</v>
      </c>
      <c r="I144" s="186"/>
      <c r="J144" s="187">
        <f>ROUND(I144*H144,2)</f>
        <v>0</v>
      </c>
      <c r="K144" s="183" t="s">
        <v>188</v>
      </c>
      <c r="L144" s="54"/>
      <c r="M144" s="188" t="s">
        <v>36</v>
      </c>
      <c r="N144" s="189" t="s">
        <v>51</v>
      </c>
      <c r="O144" s="35"/>
      <c r="P144" s="190">
        <f>O144*H144</f>
        <v>0</v>
      </c>
      <c r="Q144" s="190">
        <v>0</v>
      </c>
      <c r="R144" s="190">
        <f>Q144*H144</f>
        <v>0</v>
      </c>
      <c r="S144" s="190">
        <v>0.001</v>
      </c>
      <c r="T144" s="191">
        <f>S144*H144</f>
        <v>1.7292</v>
      </c>
      <c r="AR144" s="16" t="s">
        <v>189</v>
      </c>
      <c r="AT144" s="16" t="s">
        <v>184</v>
      </c>
      <c r="AU144" s="16" t="s">
        <v>88</v>
      </c>
      <c r="AY144" s="16" t="s">
        <v>182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6" t="s">
        <v>23</v>
      </c>
      <c r="BK144" s="192">
        <f>ROUND(I144*H144,2)</f>
        <v>0</v>
      </c>
      <c r="BL144" s="16" t="s">
        <v>189</v>
      </c>
      <c r="BM144" s="16" t="s">
        <v>5079</v>
      </c>
    </row>
    <row r="145" spans="2:63" s="10" customFormat="1" ht="29.85" customHeight="1">
      <c r="B145" s="164"/>
      <c r="C145" s="165"/>
      <c r="D145" s="178" t="s">
        <v>79</v>
      </c>
      <c r="E145" s="179" t="s">
        <v>940</v>
      </c>
      <c r="F145" s="179" t="s">
        <v>1333</v>
      </c>
      <c r="G145" s="165"/>
      <c r="H145" s="165"/>
      <c r="I145" s="168"/>
      <c r="J145" s="180">
        <f>BK145</f>
        <v>0</v>
      </c>
      <c r="K145" s="165"/>
      <c r="L145" s="170"/>
      <c r="M145" s="171"/>
      <c r="N145" s="172"/>
      <c r="O145" s="172"/>
      <c r="P145" s="173">
        <f>SUM(P146:P150)</f>
        <v>0</v>
      </c>
      <c r="Q145" s="172"/>
      <c r="R145" s="173">
        <f>SUM(R146:R150)</f>
        <v>0.03892</v>
      </c>
      <c r="S145" s="172"/>
      <c r="T145" s="174">
        <f>SUM(T146:T150)</f>
        <v>0</v>
      </c>
      <c r="AR145" s="175" t="s">
        <v>23</v>
      </c>
      <c r="AT145" s="176" t="s">
        <v>79</v>
      </c>
      <c r="AU145" s="176" t="s">
        <v>23</v>
      </c>
      <c r="AY145" s="175" t="s">
        <v>182</v>
      </c>
      <c r="BK145" s="177">
        <f>SUM(BK146:BK150)</f>
        <v>0</v>
      </c>
    </row>
    <row r="146" spans="2:65" s="1" customFormat="1" ht="22.5" customHeight="1">
      <c r="B146" s="34"/>
      <c r="C146" s="181" t="s">
        <v>325</v>
      </c>
      <c r="D146" s="181" t="s">
        <v>184</v>
      </c>
      <c r="E146" s="182" t="s">
        <v>1372</v>
      </c>
      <c r="F146" s="183" t="s">
        <v>5080</v>
      </c>
      <c r="G146" s="184" t="s">
        <v>187</v>
      </c>
      <c r="H146" s="185">
        <v>973</v>
      </c>
      <c r="I146" s="186"/>
      <c r="J146" s="187">
        <f>ROUND(I146*H146,2)</f>
        <v>0</v>
      </c>
      <c r="K146" s="183" t="s">
        <v>188</v>
      </c>
      <c r="L146" s="54"/>
      <c r="M146" s="188" t="s">
        <v>36</v>
      </c>
      <c r="N146" s="189" t="s">
        <v>51</v>
      </c>
      <c r="O146" s="35"/>
      <c r="P146" s="190">
        <f>O146*H146</f>
        <v>0</v>
      </c>
      <c r="Q146" s="190">
        <v>4E-05</v>
      </c>
      <c r="R146" s="190">
        <f>Q146*H146</f>
        <v>0.03892</v>
      </c>
      <c r="S146" s="190">
        <v>0</v>
      </c>
      <c r="T146" s="191">
        <f>S146*H146</f>
        <v>0</v>
      </c>
      <c r="AR146" s="16" t="s">
        <v>189</v>
      </c>
      <c r="AT146" s="16" t="s">
        <v>184</v>
      </c>
      <c r="AU146" s="16" t="s">
        <v>88</v>
      </c>
      <c r="AY146" s="16" t="s">
        <v>182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6" t="s">
        <v>23</v>
      </c>
      <c r="BK146" s="192">
        <f>ROUND(I146*H146,2)</f>
        <v>0</v>
      </c>
      <c r="BL146" s="16" t="s">
        <v>189</v>
      </c>
      <c r="BM146" s="16" t="s">
        <v>5081</v>
      </c>
    </row>
    <row r="147" spans="2:51" s="11" customFormat="1" ht="13.5">
      <c r="B147" s="193"/>
      <c r="C147" s="194"/>
      <c r="D147" s="205" t="s">
        <v>191</v>
      </c>
      <c r="E147" s="206" t="s">
        <v>36</v>
      </c>
      <c r="F147" s="207" t="s">
        <v>5082</v>
      </c>
      <c r="G147" s="194"/>
      <c r="H147" s="208">
        <v>875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191</v>
      </c>
      <c r="AU147" s="204" t="s">
        <v>88</v>
      </c>
      <c r="AV147" s="11" t="s">
        <v>88</v>
      </c>
      <c r="AW147" s="11" t="s">
        <v>45</v>
      </c>
      <c r="AX147" s="11" t="s">
        <v>80</v>
      </c>
      <c r="AY147" s="204" t="s">
        <v>182</v>
      </c>
    </row>
    <row r="148" spans="2:51" s="11" customFormat="1" ht="13.5">
      <c r="B148" s="193"/>
      <c r="C148" s="194"/>
      <c r="D148" s="195" t="s">
        <v>191</v>
      </c>
      <c r="E148" s="196" t="s">
        <v>36</v>
      </c>
      <c r="F148" s="197" t="s">
        <v>5083</v>
      </c>
      <c r="G148" s="194"/>
      <c r="H148" s="198">
        <v>98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191</v>
      </c>
      <c r="AU148" s="204" t="s">
        <v>88</v>
      </c>
      <c r="AV148" s="11" t="s">
        <v>88</v>
      </c>
      <c r="AW148" s="11" t="s">
        <v>45</v>
      </c>
      <c r="AX148" s="11" t="s">
        <v>80</v>
      </c>
      <c r="AY148" s="204" t="s">
        <v>182</v>
      </c>
    </row>
    <row r="149" spans="2:65" s="1" customFormat="1" ht="22.5" customHeight="1">
      <c r="B149" s="34"/>
      <c r="C149" s="181" t="s">
        <v>330</v>
      </c>
      <c r="D149" s="181" t="s">
        <v>184</v>
      </c>
      <c r="E149" s="182" t="s">
        <v>5084</v>
      </c>
      <c r="F149" s="183" t="s">
        <v>5085</v>
      </c>
      <c r="G149" s="184" t="s">
        <v>187</v>
      </c>
      <c r="H149" s="185">
        <v>1855.138</v>
      </c>
      <c r="I149" s="186"/>
      <c r="J149" s="187">
        <f>ROUND(I149*H149,2)</f>
        <v>0</v>
      </c>
      <c r="K149" s="183" t="s">
        <v>188</v>
      </c>
      <c r="L149" s="54"/>
      <c r="M149" s="188" t="s">
        <v>36</v>
      </c>
      <c r="N149" s="189" t="s">
        <v>51</v>
      </c>
      <c r="O149" s="35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AR149" s="16" t="s">
        <v>189</v>
      </c>
      <c r="AT149" s="16" t="s">
        <v>184</v>
      </c>
      <c r="AU149" s="16" t="s">
        <v>88</v>
      </c>
      <c r="AY149" s="16" t="s">
        <v>182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6" t="s">
        <v>23</v>
      </c>
      <c r="BK149" s="192">
        <f>ROUND(I149*H149,2)</f>
        <v>0</v>
      </c>
      <c r="BL149" s="16" t="s">
        <v>189</v>
      </c>
      <c r="BM149" s="16" t="s">
        <v>5086</v>
      </c>
    </row>
    <row r="150" spans="2:51" s="11" customFormat="1" ht="13.5">
      <c r="B150" s="193"/>
      <c r="C150" s="194"/>
      <c r="D150" s="205" t="s">
        <v>191</v>
      </c>
      <c r="E150" s="206" t="s">
        <v>36</v>
      </c>
      <c r="F150" s="207" t="s">
        <v>5087</v>
      </c>
      <c r="G150" s="194"/>
      <c r="H150" s="208">
        <v>1855.138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191</v>
      </c>
      <c r="AU150" s="204" t="s">
        <v>88</v>
      </c>
      <c r="AV150" s="11" t="s">
        <v>88</v>
      </c>
      <c r="AW150" s="11" t="s">
        <v>45</v>
      </c>
      <c r="AX150" s="11" t="s">
        <v>80</v>
      </c>
      <c r="AY150" s="204" t="s">
        <v>182</v>
      </c>
    </row>
    <row r="151" spans="2:63" s="10" customFormat="1" ht="29.85" customHeight="1">
      <c r="B151" s="164"/>
      <c r="C151" s="165"/>
      <c r="D151" s="178" t="s">
        <v>79</v>
      </c>
      <c r="E151" s="179" t="s">
        <v>945</v>
      </c>
      <c r="F151" s="179" t="s">
        <v>5088</v>
      </c>
      <c r="G151" s="165"/>
      <c r="H151" s="165"/>
      <c r="I151" s="168"/>
      <c r="J151" s="180">
        <f>BK151</f>
        <v>0</v>
      </c>
      <c r="K151" s="165"/>
      <c r="L151" s="170"/>
      <c r="M151" s="171"/>
      <c r="N151" s="172"/>
      <c r="O151" s="172"/>
      <c r="P151" s="173">
        <f>SUM(P152:P200)</f>
        <v>0</v>
      </c>
      <c r="Q151" s="172"/>
      <c r="R151" s="173">
        <f>SUM(R152:R200)</f>
        <v>0</v>
      </c>
      <c r="S151" s="172"/>
      <c r="T151" s="174">
        <f>SUM(T152:T200)</f>
        <v>527.9950259999999</v>
      </c>
      <c r="AR151" s="175" t="s">
        <v>23</v>
      </c>
      <c r="AT151" s="176" t="s">
        <v>79</v>
      </c>
      <c r="AU151" s="176" t="s">
        <v>23</v>
      </c>
      <c r="AY151" s="175" t="s">
        <v>182</v>
      </c>
      <c r="BK151" s="177">
        <f>SUM(BK152:BK200)</f>
        <v>0</v>
      </c>
    </row>
    <row r="152" spans="2:65" s="1" customFormat="1" ht="22.5" customHeight="1">
      <c r="B152" s="34"/>
      <c r="C152" s="181" t="s">
        <v>335</v>
      </c>
      <c r="D152" s="181" t="s">
        <v>184</v>
      </c>
      <c r="E152" s="182" t="s">
        <v>5089</v>
      </c>
      <c r="F152" s="183" t="s">
        <v>5090</v>
      </c>
      <c r="G152" s="184" t="s">
        <v>205</v>
      </c>
      <c r="H152" s="185">
        <v>221.177</v>
      </c>
      <c r="I152" s="186"/>
      <c r="J152" s="187">
        <f>ROUND(I152*H152,2)</f>
        <v>0</v>
      </c>
      <c r="K152" s="183" t="s">
        <v>188</v>
      </c>
      <c r="L152" s="54"/>
      <c r="M152" s="188" t="s">
        <v>36</v>
      </c>
      <c r="N152" s="189" t="s">
        <v>51</v>
      </c>
      <c r="O152" s="35"/>
      <c r="P152" s="190">
        <f>O152*H152</f>
        <v>0</v>
      </c>
      <c r="Q152" s="190">
        <v>0</v>
      </c>
      <c r="R152" s="190">
        <f>Q152*H152</f>
        <v>0</v>
      </c>
      <c r="S152" s="190">
        <v>2</v>
      </c>
      <c r="T152" s="191">
        <f>S152*H152</f>
        <v>442.354</v>
      </c>
      <c r="AR152" s="16" t="s">
        <v>189</v>
      </c>
      <c r="AT152" s="16" t="s">
        <v>184</v>
      </c>
      <c r="AU152" s="16" t="s">
        <v>88</v>
      </c>
      <c r="AY152" s="16" t="s">
        <v>182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6" t="s">
        <v>23</v>
      </c>
      <c r="BK152" s="192">
        <f>ROUND(I152*H152,2)</f>
        <v>0</v>
      </c>
      <c r="BL152" s="16" t="s">
        <v>189</v>
      </c>
      <c r="BM152" s="16" t="s">
        <v>5091</v>
      </c>
    </row>
    <row r="153" spans="2:51" s="11" customFormat="1" ht="13.5">
      <c r="B153" s="193"/>
      <c r="C153" s="194"/>
      <c r="D153" s="205" t="s">
        <v>191</v>
      </c>
      <c r="E153" s="206" t="s">
        <v>36</v>
      </c>
      <c r="F153" s="207" t="s">
        <v>5092</v>
      </c>
      <c r="G153" s="194"/>
      <c r="H153" s="208">
        <v>75.105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191</v>
      </c>
      <c r="AU153" s="204" t="s">
        <v>88</v>
      </c>
      <c r="AV153" s="11" t="s">
        <v>88</v>
      </c>
      <c r="AW153" s="11" t="s">
        <v>45</v>
      </c>
      <c r="AX153" s="11" t="s">
        <v>80</v>
      </c>
      <c r="AY153" s="204" t="s">
        <v>182</v>
      </c>
    </row>
    <row r="154" spans="2:51" s="11" customFormat="1" ht="13.5">
      <c r="B154" s="193"/>
      <c r="C154" s="194"/>
      <c r="D154" s="205" t="s">
        <v>191</v>
      </c>
      <c r="E154" s="206" t="s">
        <v>36</v>
      </c>
      <c r="F154" s="207" t="s">
        <v>5093</v>
      </c>
      <c r="G154" s="194"/>
      <c r="H154" s="208">
        <v>77.04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191</v>
      </c>
      <c r="AU154" s="204" t="s">
        <v>88</v>
      </c>
      <c r="AV154" s="11" t="s">
        <v>88</v>
      </c>
      <c r="AW154" s="11" t="s">
        <v>45</v>
      </c>
      <c r="AX154" s="11" t="s">
        <v>80</v>
      </c>
      <c r="AY154" s="204" t="s">
        <v>182</v>
      </c>
    </row>
    <row r="155" spans="2:51" s="11" customFormat="1" ht="13.5">
      <c r="B155" s="193"/>
      <c r="C155" s="194"/>
      <c r="D155" s="205" t="s">
        <v>191</v>
      </c>
      <c r="E155" s="206" t="s">
        <v>36</v>
      </c>
      <c r="F155" s="207" t="s">
        <v>5094</v>
      </c>
      <c r="G155" s="194"/>
      <c r="H155" s="208">
        <v>46.379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191</v>
      </c>
      <c r="AU155" s="204" t="s">
        <v>88</v>
      </c>
      <c r="AV155" s="11" t="s">
        <v>88</v>
      </c>
      <c r="AW155" s="11" t="s">
        <v>45</v>
      </c>
      <c r="AX155" s="11" t="s">
        <v>80</v>
      </c>
      <c r="AY155" s="204" t="s">
        <v>182</v>
      </c>
    </row>
    <row r="156" spans="2:51" s="11" customFormat="1" ht="13.5">
      <c r="B156" s="193"/>
      <c r="C156" s="194"/>
      <c r="D156" s="205" t="s">
        <v>191</v>
      </c>
      <c r="E156" s="206" t="s">
        <v>36</v>
      </c>
      <c r="F156" s="207" t="s">
        <v>5095</v>
      </c>
      <c r="G156" s="194"/>
      <c r="H156" s="208">
        <v>20.985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191</v>
      </c>
      <c r="AU156" s="204" t="s">
        <v>88</v>
      </c>
      <c r="AV156" s="11" t="s">
        <v>88</v>
      </c>
      <c r="AW156" s="11" t="s">
        <v>45</v>
      </c>
      <c r="AX156" s="11" t="s">
        <v>80</v>
      </c>
      <c r="AY156" s="204" t="s">
        <v>182</v>
      </c>
    </row>
    <row r="157" spans="2:51" s="11" customFormat="1" ht="13.5">
      <c r="B157" s="193"/>
      <c r="C157" s="194"/>
      <c r="D157" s="195" t="s">
        <v>191</v>
      </c>
      <c r="E157" s="196" t="s">
        <v>36</v>
      </c>
      <c r="F157" s="197" t="s">
        <v>5096</v>
      </c>
      <c r="G157" s="194"/>
      <c r="H157" s="198">
        <v>1.668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191</v>
      </c>
      <c r="AU157" s="204" t="s">
        <v>88</v>
      </c>
      <c r="AV157" s="11" t="s">
        <v>88</v>
      </c>
      <c r="AW157" s="11" t="s">
        <v>45</v>
      </c>
      <c r="AX157" s="11" t="s">
        <v>80</v>
      </c>
      <c r="AY157" s="204" t="s">
        <v>182</v>
      </c>
    </row>
    <row r="158" spans="2:65" s="1" customFormat="1" ht="22.5" customHeight="1">
      <c r="B158" s="34"/>
      <c r="C158" s="181" t="s">
        <v>342</v>
      </c>
      <c r="D158" s="181" t="s">
        <v>184</v>
      </c>
      <c r="E158" s="182" t="s">
        <v>5097</v>
      </c>
      <c r="F158" s="183" t="s">
        <v>5098</v>
      </c>
      <c r="G158" s="184" t="s">
        <v>205</v>
      </c>
      <c r="H158" s="185">
        <v>11.76</v>
      </c>
      <c r="I158" s="186"/>
      <c r="J158" s="187">
        <f>ROUND(I158*H158,2)</f>
        <v>0</v>
      </c>
      <c r="K158" s="183" t="s">
        <v>188</v>
      </c>
      <c r="L158" s="54"/>
      <c r="M158" s="188" t="s">
        <v>36</v>
      </c>
      <c r="N158" s="189" t="s">
        <v>51</v>
      </c>
      <c r="O158" s="35"/>
      <c r="P158" s="190">
        <f>O158*H158</f>
        <v>0</v>
      </c>
      <c r="Q158" s="190">
        <v>0</v>
      </c>
      <c r="R158" s="190">
        <f>Q158*H158</f>
        <v>0</v>
      </c>
      <c r="S158" s="190">
        <v>2.2</v>
      </c>
      <c r="T158" s="191">
        <f>S158*H158</f>
        <v>25.872</v>
      </c>
      <c r="AR158" s="16" t="s">
        <v>189</v>
      </c>
      <c r="AT158" s="16" t="s">
        <v>184</v>
      </c>
      <c r="AU158" s="16" t="s">
        <v>88</v>
      </c>
      <c r="AY158" s="16" t="s">
        <v>182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6" t="s">
        <v>23</v>
      </c>
      <c r="BK158" s="192">
        <f>ROUND(I158*H158,2)</f>
        <v>0</v>
      </c>
      <c r="BL158" s="16" t="s">
        <v>189</v>
      </c>
      <c r="BM158" s="16" t="s">
        <v>5099</v>
      </c>
    </row>
    <row r="159" spans="2:51" s="11" customFormat="1" ht="13.5">
      <c r="B159" s="193"/>
      <c r="C159" s="194"/>
      <c r="D159" s="195" t="s">
        <v>191</v>
      </c>
      <c r="E159" s="196" t="s">
        <v>36</v>
      </c>
      <c r="F159" s="197" t="s">
        <v>5100</v>
      </c>
      <c r="G159" s="194"/>
      <c r="H159" s="198">
        <v>11.76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191</v>
      </c>
      <c r="AU159" s="204" t="s">
        <v>88</v>
      </c>
      <c r="AV159" s="11" t="s">
        <v>88</v>
      </c>
      <c r="AW159" s="11" t="s">
        <v>45</v>
      </c>
      <c r="AX159" s="11" t="s">
        <v>80</v>
      </c>
      <c r="AY159" s="204" t="s">
        <v>182</v>
      </c>
    </row>
    <row r="160" spans="2:65" s="1" customFormat="1" ht="22.5" customHeight="1">
      <c r="B160" s="34"/>
      <c r="C160" s="181" t="s">
        <v>347</v>
      </c>
      <c r="D160" s="181" t="s">
        <v>184</v>
      </c>
      <c r="E160" s="182" t="s">
        <v>5101</v>
      </c>
      <c r="F160" s="183" t="s">
        <v>5102</v>
      </c>
      <c r="G160" s="184" t="s">
        <v>205</v>
      </c>
      <c r="H160" s="185">
        <v>20.029</v>
      </c>
      <c r="I160" s="186"/>
      <c r="J160" s="187">
        <f>ROUND(I160*H160,2)</f>
        <v>0</v>
      </c>
      <c r="K160" s="183" t="s">
        <v>188</v>
      </c>
      <c r="L160" s="54"/>
      <c r="M160" s="188" t="s">
        <v>36</v>
      </c>
      <c r="N160" s="189" t="s">
        <v>51</v>
      </c>
      <c r="O160" s="35"/>
      <c r="P160" s="190">
        <f>O160*H160</f>
        <v>0</v>
      </c>
      <c r="Q160" s="190">
        <v>0</v>
      </c>
      <c r="R160" s="190">
        <f>Q160*H160</f>
        <v>0</v>
      </c>
      <c r="S160" s="190">
        <v>2.2</v>
      </c>
      <c r="T160" s="191">
        <f>S160*H160</f>
        <v>44.0638</v>
      </c>
      <c r="AR160" s="16" t="s">
        <v>189</v>
      </c>
      <c r="AT160" s="16" t="s">
        <v>184</v>
      </c>
      <c r="AU160" s="16" t="s">
        <v>88</v>
      </c>
      <c r="AY160" s="16" t="s">
        <v>182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6" t="s">
        <v>23</v>
      </c>
      <c r="BK160" s="192">
        <f>ROUND(I160*H160,2)</f>
        <v>0</v>
      </c>
      <c r="BL160" s="16" t="s">
        <v>189</v>
      </c>
      <c r="BM160" s="16" t="s">
        <v>5103</v>
      </c>
    </row>
    <row r="161" spans="2:51" s="11" customFormat="1" ht="13.5">
      <c r="B161" s="193"/>
      <c r="C161" s="194"/>
      <c r="D161" s="195" t="s">
        <v>191</v>
      </c>
      <c r="E161" s="196" t="s">
        <v>36</v>
      </c>
      <c r="F161" s="197" t="s">
        <v>5104</v>
      </c>
      <c r="G161" s="194"/>
      <c r="H161" s="198">
        <v>20.029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191</v>
      </c>
      <c r="AU161" s="204" t="s">
        <v>88</v>
      </c>
      <c r="AV161" s="11" t="s">
        <v>88</v>
      </c>
      <c r="AW161" s="11" t="s">
        <v>45</v>
      </c>
      <c r="AX161" s="11" t="s">
        <v>80</v>
      </c>
      <c r="AY161" s="204" t="s">
        <v>182</v>
      </c>
    </row>
    <row r="162" spans="2:65" s="1" customFormat="1" ht="31.5" customHeight="1">
      <c r="B162" s="34"/>
      <c r="C162" s="181" t="s">
        <v>353</v>
      </c>
      <c r="D162" s="181" t="s">
        <v>184</v>
      </c>
      <c r="E162" s="182" t="s">
        <v>5105</v>
      </c>
      <c r="F162" s="183" t="s">
        <v>5106</v>
      </c>
      <c r="G162" s="184" t="s">
        <v>205</v>
      </c>
      <c r="H162" s="185">
        <v>49.004</v>
      </c>
      <c r="I162" s="186"/>
      <c r="J162" s="187">
        <f>ROUND(I162*H162,2)</f>
        <v>0</v>
      </c>
      <c r="K162" s="183" t="s">
        <v>188</v>
      </c>
      <c r="L162" s="54"/>
      <c r="M162" s="188" t="s">
        <v>36</v>
      </c>
      <c r="N162" s="189" t="s">
        <v>51</v>
      </c>
      <c r="O162" s="35"/>
      <c r="P162" s="190">
        <f>O162*H162</f>
        <v>0</v>
      </c>
      <c r="Q162" s="190">
        <v>0</v>
      </c>
      <c r="R162" s="190">
        <f>Q162*H162</f>
        <v>0</v>
      </c>
      <c r="S162" s="190">
        <v>0.044</v>
      </c>
      <c r="T162" s="191">
        <f>S162*H162</f>
        <v>2.156176</v>
      </c>
      <c r="AR162" s="16" t="s">
        <v>189</v>
      </c>
      <c r="AT162" s="16" t="s">
        <v>184</v>
      </c>
      <c r="AU162" s="16" t="s">
        <v>88</v>
      </c>
      <c r="AY162" s="16" t="s">
        <v>182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6" t="s">
        <v>23</v>
      </c>
      <c r="BK162" s="192">
        <f>ROUND(I162*H162,2)</f>
        <v>0</v>
      </c>
      <c r="BL162" s="16" t="s">
        <v>189</v>
      </c>
      <c r="BM162" s="16" t="s">
        <v>5107</v>
      </c>
    </row>
    <row r="163" spans="2:51" s="11" customFormat="1" ht="13.5">
      <c r="B163" s="193"/>
      <c r="C163" s="194"/>
      <c r="D163" s="205" t="s">
        <v>191</v>
      </c>
      <c r="E163" s="206" t="s">
        <v>36</v>
      </c>
      <c r="F163" s="207" t="s">
        <v>5094</v>
      </c>
      <c r="G163" s="194"/>
      <c r="H163" s="208">
        <v>46.379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191</v>
      </c>
      <c r="AU163" s="204" t="s">
        <v>88</v>
      </c>
      <c r="AV163" s="11" t="s">
        <v>88</v>
      </c>
      <c r="AW163" s="11" t="s">
        <v>45</v>
      </c>
      <c r="AX163" s="11" t="s">
        <v>80</v>
      </c>
      <c r="AY163" s="204" t="s">
        <v>182</v>
      </c>
    </row>
    <row r="164" spans="2:51" s="11" customFormat="1" ht="13.5">
      <c r="B164" s="193"/>
      <c r="C164" s="194"/>
      <c r="D164" s="195" t="s">
        <v>191</v>
      </c>
      <c r="E164" s="196" t="s">
        <v>36</v>
      </c>
      <c r="F164" s="197" t="s">
        <v>5108</v>
      </c>
      <c r="G164" s="194"/>
      <c r="H164" s="198">
        <v>2.625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191</v>
      </c>
      <c r="AU164" s="204" t="s">
        <v>88</v>
      </c>
      <c r="AV164" s="11" t="s">
        <v>88</v>
      </c>
      <c r="AW164" s="11" t="s">
        <v>45</v>
      </c>
      <c r="AX164" s="11" t="s">
        <v>80</v>
      </c>
      <c r="AY164" s="204" t="s">
        <v>182</v>
      </c>
    </row>
    <row r="165" spans="2:65" s="1" customFormat="1" ht="22.5" customHeight="1">
      <c r="B165" s="34"/>
      <c r="C165" s="181" t="s">
        <v>357</v>
      </c>
      <c r="D165" s="181" t="s">
        <v>184</v>
      </c>
      <c r="E165" s="182" t="s">
        <v>5109</v>
      </c>
      <c r="F165" s="183" t="s">
        <v>5110</v>
      </c>
      <c r="G165" s="184" t="s">
        <v>256</v>
      </c>
      <c r="H165" s="185">
        <v>0.22</v>
      </c>
      <c r="I165" s="186"/>
      <c r="J165" s="187">
        <f>ROUND(I165*H165,2)</f>
        <v>0</v>
      </c>
      <c r="K165" s="183" t="s">
        <v>188</v>
      </c>
      <c r="L165" s="54"/>
      <c r="M165" s="188" t="s">
        <v>36</v>
      </c>
      <c r="N165" s="189" t="s">
        <v>51</v>
      </c>
      <c r="O165" s="35"/>
      <c r="P165" s="190">
        <f>O165*H165</f>
        <v>0</v>
      </c>
      <c r="Q165" s="190">
        <v>0</v>
      </c>
      <c r="R165" s="190">
        <f>Q165*H165</f>
        <v>0</v>
      </c>
      <c r="S165" s="190">
        <v>1</v>
      </c>
      <c r="T165" s="191">
        <f>S165*H165</f>
        <v>0.22</v>
      </c>
      <c r="AR165" s="16" t="s">
        <v>189</v>
      </c>
      <c r="AT165" s="16" t="s">
        <v>184</v>
      </c>
      <c r="AU165" s="16" t="s">
        <v>88</v>
      </c>
      <c r="AY165" s="16" t="s">
        <v>182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6" t="s">
        <v>23</v>
      </c>
      <c r="BK165" s="192">
        <f>ROUND(I165*H165,2)</f>
        <v>0</v>
      </c>
      <c r="BL165" s="16" t="s">
        <v>189</v>
      </c>
      <c r="BM165" s="16" t="s">
        <v>5111</v>
      </c>
    </row>
    <row r="166" spans="2:51" s="12" customFormat="1" ht="13.5">
      <c r="B166" s="209"/>
      <c r="C166" s="210"/>
      <c r="D166" s="205" t="s">
        <v>191</v>
      </c>
      <c r="E166" s="211" t="s">
        <v>36</v>
      </c>
      <c r="F166" s="212" t="s">
        <v>5112</v>
      </c>
      <c r="G166" s="210"/>
      <c r="H166" s="213" t="s">
        <v>36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191</v>
      </c>
      <c r="AU166" s="219" t="s">
        <v>88</v>
      </c>
      <c r="AV166" s="12" t="s">
        <v>23</v>
      </c>
      <c r="AW166" s="12" t="s">
        <v>45</v>
      </c>
      <c r="AX166" s="12" t="s">
        <v>80</v>
      </c>
      <c r="AY166" s="219" t="s">
        <v>182</v>
      </c>
    </row>
    <row r="167" spans="2:51" s="11" customFormat="1" ht="13.5">
      <c r="B167" s="193"/>
      <c r="C167" s="194"/>
      <c r="D167" s="195" t="s">
        <v>191</v>
      </c>
      <c r="E167" s="196" t="s">
        <v>36</v>
      </c>
      <c r="F167" s="197" t="s">
        <v>5113</v>
      </c>
      <c r="G167" s="194"/>
      <c r="H167" s="198">
        <v>0.22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191</v>
      </c>
      <c r="AU167" s="204" t="s">
        <v>88</v>
      </c>
      <c r="AV167" s="11" t="s">
        <v>88</v>
      </c>
      <c r="AW167" s="11" t="s">
        <v>45</v>
      </c>
      <c r="AX167" s="11" t="s">
        <v>80</v>
      </c>
      <c r="AY167" s="204" t="s">
        <v>182</v>
      </c>
    </row>
    <row r="168" spans="2:65" s="1" customFormat="1" ht="22.5" customHeight="1">
      <c r="B168" s="34"/>
      <c r="C168" s="181" t="s">
        <v>362</v>
      </c>
      <c r="D168" s="181" t="s">
        <v>184</v>
      </c>
      <c r="E168" s="182" t="s">
        <v>5114</v>
      </c>
      <c r="F168" s="183" t="s">
        <v>5115</v>
      </c>
      <c r="G168" s="184" t="s">
        <v>304</v>
      </c>
      <c r="H168" s="185">
        <v>25</v>
      </c>
      <c r="I168" s="186"/>
      <c r="J168" s="187">
        <f>ROUND(I168*H168,2)</f>
        <v>0</v>
      </c>
      <c r="K168" s="183" t="s">
        <v>188</v>
      </c>
      <c r="L168" s="54"/>
      <c r="M168" s="188" t="s">
        <v>36</v>
      </c>
      <c r="N168" s="189" t="s">
        <v>51</v>
      </c>
      <c r="O168" s="35"/>
      <c r="P168" s="190">
        <f>O168*H168</f>
        <v>0</v>
      </c>
      <c r="Q168" s="190">
        <v>0</v>
      </c>
      <c r="R168" s="190">
        <f>Q168*H168</f>
        <v>0</v>
      </c>
      <c r="S168" s="190">
        <v>0.006</v>
      </c>
      <c r="T168" s="191">
        <f>S168*H168</f>
        <v>0.15</v>
      </c>
      <c r="AR168" s="16" t="s">
        <v>189</v>
      </c>
      <c r="AT168" s="16" t="s">
        <v>184</v>
      </c>
      <c r="AU168" s="16" t="s">
        <v>88</v>
      </c>
      <c r="AY168" s="16" t="s">
        <v>182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6" t="s">
        <v>23</v>
      </c>
      <c r="BK168" s="192">
        <f>ROUND(I168*H168,2)</f>
        <v>0</v>
      </c>
      <c r="BL168" s="16" t="s">
        <v>189</v>
      </c>
      <c r="BM168" s="16" t="s">
        <v>5116</v>
      </c>
    </row>
    <row r="169" spans="2:65" s="1" customFormat="1" ht="22.5" customHeight="1">
      <c r="B169" s="34"/>
      <c r="C169" s="181" t="s">
        <v>366</v>
      </c>
      <c r="D169" s="181" t="s">
        <v>184</v>
      </c>
      <c r="E169" s="182" t="s">
        <v>5117</v>
      </c>
      <c r="F169" s="183" t="s">
        <v>5118</v>
      </c>
      <c r="G169" s="184" t="s">
        <v>309</v>
      </c>
      <c r="H169" s="185">
        <v>49</v>
      </c>
      <c r="I169" s="186"/>
      <c r="J169" s="187">
        <f>ROUND(I169*H169,2)</f>
        <v>0</v>
      </c>
      <c r="K169" s="183" t="s">
        <v>188</v>
      </c>
      <c r="L169" s="54"/>
      <c r="M169" s="188" t="s">
        <v>36</v>
      </c>
      <c r="N169" s="189" t="s">
        <v>51</v>
      </c>
      <c r="O169" s="35"/>
      <c r="P169" s="190">
        <f>O169*H169</f>
        <v>0</v>
      </c>
      <c r="Q169" s="190">
        <v>0</v>
      </c>
      <c r="R169" s="190">
        <f>Q169*H169</f>
        <v>0</v>
      </c>
      <c r="S169" s="190">
        <v>0.00945</v>
      </c>
      <c r="T169" s="191">
        <f>S169*H169</f>
        <v>0.46305</v>
      </c>
      <c r="AR169" s="16" t="s">
        <v>189</v>
      </c>
      <c r="AT169" s="16" t="s">
        <v>184</v>
      </c>
      <c r="AU169" s="16" t="s">
        <v>88</v>
      </c>
      <c r="AY169" s="16" t="s">
        <v>182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6" t="s">
        <v>23</v>
      </c>
      <c r="BK169" s="192">
        <f>ROUND(I169*H169,2)</f>
        <v>0</v>
      </c>
      <c r="BL169" s="16" t="s">
        <v>189</v>
      </c>
      <c r="BM169" s="16" t="s">
        <v>5119</v>
      </c>
    </row>
    <row r="170" spans="2:65" s="1" customFormat="1" ht="22.5" customHeight="1">
      <c r="B170" s="34"/>
      <c r="C170" s="181" t="s">
        <v>374</v>
      </c>
      <c r="D170" s="181" t="s">
        <v>184</v>
      </c>
      <c r="E170" s="182" t="s">
        <v>5120</v>
      </c>
      <c r="F170" s="183" t="s">
        <v>5121</v>
      </c>
      <c r="G170" s="184" t="s">
        <v>187</v>
      </c>
      <c r="H170" s="185">
        <v>20.48</v>
      </c>
      <c r="I170" s="186"/>
      <c r="J170" s="187">
        <f>ROUND(I170*H170,2)</f>
        <v>0</v>
      </c>
      <c r="K170" s="183" t="s">
        <v>188</v>
      </c>
      <c r="L170" s="54"/>
      <c r="M170" s="188" t="s">
        <v>36</v>
      </c>
      <c r="N170" s="189" t="s">
        <v>51</v>
      </c>
      <c r="O170" s="35"/>
      <c r="P170" s="190">
        <f>O170*H170</f>
        <v>0</v>
      </c>
      <c r="Q170" s="190">
        <v>0</v>
      </c>
      <c r="R170" s="190">
        <f>Q170*H170</f>
        <v>0</v>
      </c>
      <c r="S170" s="190">
        <v>0.041</v>
      </c>
      <c r="T170" s="191">
        <f>S170*H170</f>
        <v>0.8396800000000001</v>
      </c>
      <c r="AR170" s="16" t="s">
        <v>189</v>
      </c>
      <c r="AT170" s="16" t="s">
        <v>184</v>
      </c>
      <c r="AU170" s="16" t="s">
        <v>88</v>
      </c>
      <c r="AY170" s="16" t="s">
        <v>182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6" t="s">
        <v>23</v>
      </c>
      <c r="BK170" s="192">
        <f>ROUND(I170*H170,2)</f>
        <v>0</v>
      </c>
      <c r="BL170" s="16" t="s">
        <v>189</v>
      </c>
      <c r="BM170" s="16" t="s">
        <v>5122</v>
      </c>
    </row>
    <row r="171" spans="2:51" s="11" customFormat="1" ht="13.5">
      <c r="B171" s="193"/>
      <c r="C171" s="194"/>
      <c r="D171" s="205" t="s">
        <v>191</v>
      </c>
      <c r="E171" s="206" t="s">
        <v>36</v>
      </c>
      <c r="F171" s="207" t="s">
        <v>5123</v>
      </c>
      <c r="G171" s="194"/>
      <c r="H171" s="208">
        <v>3.84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191</v>
      </c>
      <c r="AU171" s="204" t="s">
        <v>88</v>
      </c>
      <c r="AV171" s="11" t="s">
        <v>88</v>
      </c>
      <c r="AW171" s="11" t="s">
        <v>45</v>
      </c>
      <c r="AX171" s="11" t="s">
        <v>80</v>
      </c>
      <c r="AY171" s="204" t="s">
        <v>182</v>
      </c>
    </row>
    <row r="172" spans="2:51" s="11" customFormat="1" ht="13.5">
      <c r="B172" s="193"/>
      <c r="C172" s="194"/>
      <c r="D172" s="205" t="s">
        <v>191</v>
      </c>
      <c r="E172" s="206" t="s">
        <v>36</v>
      </c>
      <c r="F172" s="207" t="s">
        <v>5124</v>
      </c>
      <c r="G172" s="194"/>
      <c r="H172" s="208">
        <v>2.56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191</v>
      </c>
      <c r="AU172" s="204" t="s">
        <v>88</v>
      </c>
      <c r="AV172" s="11" t="s">
        <v>88</v>
      </c>
      <c r="AW172" s="11" t="s">
        <v>45</v>
      </c>
      <c r="AX172" s="11" t="s">
        <v>80</v>
      </c>
      <c r="AY172" s="204" t="s">
        <v>182</v>
      </c>
    </row>
    <row r="173" spans="2:51" s="11" customFormat="1" ht="13.5">
      <c r="B173" s="193"/>
      <c r="C173" s="194"/>
      <c r="D173" s="205" t="s">
        <v>191</v>
      </c>
      <c r="E173" s="206" t="s">
        <v>36</v>
      </c>
      <c r="F173" s="207" t="s">
        <v>5125</v>
      </c>
      <c r="G173" s="194"/>
      <c r="H173" s="208">
        <v>7.68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191</v>
      </c>
      <c r="AU173" s="204" t="s">
        <v>88</v>
      </c>
      <c r="AV173" s="11" t="s">
        <v>88</v>
      </c>
      <c r="AW173" s="11" t="s">
        <v>45</v>
      </c>
      <c r="AX173" s="11" t="s">
        <v>80</v>
      </c>
      <c r="AY173" s="204" t="s">
        <v>182</v>
      </c>
    </row>
    <row r="174" spans="2:51" s="11" customFormat="1" ht="13.5">
      <c r="B174" s="193"/>
      <c r="C174" s="194"/>
      <c r="D174" s="195" t="s">
        <v>191</v>
      </c>
      <c r="E174" s="196" t="s">
        <v>36</v>
      </c>
      <c r="F174" s="197" t="s">
        <v>5126</v>
      </c>
      <c r="G174" s="194"/>
      <c r="H174" s="198">
        <v>6.4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191</v>
      </c>
      <c r="AU174" s="204" t="s">
        <v>88</v>
      </c>
      <c r="AV174" s="11" t="s">
        <v>88</v>
      </c>
      <c r="AW174" s="11" t="s">
        <v>45</v>
      </c>
      <c r="AX174" s="11" t="s">
        <v>80</v>
      </c>
      <c r="AY174" s="204" t="s">
        <v>182</v>
      </c>
    </row>
    <row r="175" spans="2:65" s="1" customFormat="1" ht="22.5" customHeight="1">
      <c r="B175" s="34"/>
      <c r="C175" s="181" t="s">
        <v>385</v>
      </c>
      <c r="D175" s="181" t="s">
        <v>184</v>
      </c>
      <c r="E175" s="182" t="s">
        <v>5127</v>
      </c>
      <c r="F175" s="183" t="s">
        <v>5128</v>
      </c>
      <c r="G175" s="184" t="s">
        <v>187</v>
      </c>
      <c r="H175" s="185">
        <v>11.52</v>
      </c>
      <c r="I175" s="186"/>
      <c r="J175" s="187">
        <f>ROUND(I175*H175,2)</f>
        <v>0</v>
      </c>
      <c r="K175" s="183" t="s">
        <v>188</v>
      </c>
      <c r="L175" s="54"/>
      <c r="M175" s="188" t="s">
        <v>36</v>
      </c>
      <c r="N175" s="189" t="s">
        <v>51</v>
      </c>
      <c r="O175" s="35"/>
      <c r="P175" s="190">
        <f>O175*H175</f>
        <v>0</v>
      </c>
      <c r="Q175" s="190">
        <v>0</v>
      </c>
      <c r="R175" s="190">
        <f>Q175*H175</f>
        <v>0</v>
      </c>
      <c r="S175" s="190">
        <v>0.031</v>
      </c>
      <c r="T175" s="191">
        <f>S175*H175</f>
        <v>0.35712</v>
      </c>
      <c r="AR175" s="16" t="s">
        <v>189</v>
      </c>
      <c r="AT175" s="16" t="s">
        <v>184</v>
      </c>
      <c r="AU175" s="16" t="s">
        <v>88</v>
      </c>
      <c r="AY175" s="16" t="s">
        <v>182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6" t="s">
        <v>23</v>
      </c>
      <c r="BK175" s="192">
        <f>ROUND(I175*H175,2)</f>
        <v>0</v>
      </c>
      <c r="BL175" s="16" t="s">
        <v>189</v>
      </c>
      <c r="BM175" s="16" t="s">
        <v>5129</v>
      </c>
    </row>
    <row r="176" spans="2:51" s="11" customFormat="1" ht="13.5">
      <c r="B176" s="193"/>
      <c r="C176" s="194"/>
      <c r="D176" s="205" t="s">
        <v>191</v>
      </c>
      <c r="E176" s="206" t="s">
        <v>36</v>
      </c>
      <c r="F176" s="207" t="s">
        <v>5130</v>
      </c>
      <c r="G176" s="194"/>
      <c r="H176" s="208">
        <v>2.88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191</v>
      </c>
      <c r="AU176" s="204" t="s">
        <v>88</v>
      </c>
      <c r="AV176" s="11" t="s">
        <v>88</v>
      </c>
      <c r="AW176" s="11" t="s">
        <v>45</v>
      </c>
      <c r="AX176" s="11" t="s">
        <v>80</v>
      </c>
      <c r="AY176" s="204" t="s">
        <v>182</v>
      </c>
    </row>
    <row r="177" spans="2:51" s="11" customFormat="1" ht="13.5">
      <c r="B177" s="193"/>
      <c r="C177" s="194"/>
      <c r="D177" s="205" t="s">
        <v>191</v>
      </c>
      <c r="E177" s="206" t="s">
        <v>36</v>
      </c>
      <c r="F177" s="207" t="s">
        <v>5131</v>
      </c>
      <c r="G177" s="194"/>
      <c r="H177" s="208">
        <v>5.76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191</v>
      </c>
      <c r="AU177" s="204" t="s">
        <v>88</v>
      </c>
      <c r="AV177" s="11" t="s">
        <v>88</v>
      </c>
      <c r="AW177" s="11" t="s">
        <v>45</v>
      </c>
      <c r="AX177" s="11" t="s">
        <v>80</v>
      </c>
      <c r="AY177" s="204" t="s">
        <v>182</v>
      </c>
    </row>
    <row r="178" spans="2:51" s="11" customFormat="1" ht="13.5">
      <c r="B178" s="193"/>
      <c r="C178" s="194"/>
      <c r="D178" s="205" t="s">
        <v>191</v>
      </c>
      <c r="E178" s="206" t="s">
        <v>36</v>
      </c>
      <c r="F178" s="207" t="s">
        <v>5132</v>
      </c>
      <c r="G178" s="194"/>
      <c r="H178" s="208">
        <v>0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191</v>
      </c>
      <c r="AU178" s="204" t="s">
        <v>88</v>
      </c>
      <c r="AV178" s="11" t="s">
        <v>88</v>
      </c>
      <c r="AW178" s="11" t="s">
        <v>45</v>
      </c>
      <c r="AX178" s="11" t="s">
        <v>80</v>
      </c>
      <c r="AY178" s="204" t="s">
        <v>182</v>
      </c>
    </row>
    <row r="179" spans="2:51" s="11" customFormat="1" ht="13.5">
      <c r="B179" s="193"/>
      <c r="C179" s="194"/>
      <c r="D179" s="195" t="s">
        <v>191</v>
      </c>
      <c r="E179" s="196" t="s">
        <v>36</v>
      </c>
      <c r="F179" s="197" t="s">
        <v>5133</v>
      </c>
      <c r="G179" s="194"/>
      <c r="H179" s="198">
        <v>2.88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191</v>
      </c>
      <c r="AU179" s="204" t="s">
        <v>88</v>
      </c>
      <c r="AV179" s="11" t="s">
        <v>88</v>
      </c>
      <c r="AW179" s="11" t="s">
        <v>45</v>
      </c>
      <c r="AX179" s="11" t="s">
        <v>80</v>
      </c>
      <c r="AY179" s="204" t="s">
        <v>182</v>
      </c>
    </row>
    <row r="180" spans="2:65" s="1" customFormat="1" ht="22.5" customHeight="1">
      <c r="B180" s="34"/>
      <c r="C180" s="181" t="s">
        <v>389</v>
      </c>
      <c r="D180" s="181" t="s">
        <v>184</v>
      </c>
      <c r="E180" s="182" t="s">
        <v>5134</v>
      </c>
      <c r="F180" s="183" t="s">
        <v>5135</v>
      </c>
      <c r="G180" s="184" t="s">
        <v>187</v>
      </c>
      <c r="H180" s="185">
        <v>37.8</v>
      </c>
      <c r="I180" s="186"/>
      <c r="J180" s="187">
        <f>ROUND(I180*H180,2)</f>
        <v>0</v>
      </c>
      <c r="K180" s="183" t="s">
        <v>188</v>
      </c>
      <c r="L180" s="54"/>
      <c r="M180" s="188" t="s">
        <v>36</v>
      </c>
      <c r="N180" s="189" t="s">
        <v>51</v>
      </c>
      <c r="O180" s="35"/>
      <c r="P180" s="190">
        <f>O180*H180</f>
        <v>0</v>
      </c>
      <c r="Q180" s="190">
        <v>0</v>
      </c>
      <c r="R180" s="190">
        <f>Q180*H180</f>
        <v>0</v>
      </c>
      <c r="S180" s="190">
        <v>0.027</v>
      </c>
      <c r="T180" s="191">
        <f>S180*H180</f>
        <v>1.0206</v>
      </c>
      <c r="AR180" s="16" t="s">
        <v>189</v>
      </c>
      <c r="AT180" s="16" t="s">
        <v>184</v>
      </c>
      <c r="AU180" s="16" t="s">
        <v>88</v>
      </c>
      <c r="AY180" s="16" t="s">
        <v>182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6" t="s">
        <v>23</v>
      </c>
      <c r="BK180" s="192">
        <f>ROUND(I180*H180,2)</f>
        <v>0</v>
      </c>
      <c r="BL180" s="16" t="s">
        <v>189</v>
      </c>
      <c r="BM180" s="16" t="s">
        <v>5136</v>
      </c>
    </row>
    <row r="181" spans="2:51" s="11" customFormat="1" ht="13.5">
      <c r="B181" s="193"/>
      <c r="C181" s="194"/>
      <c r="D181" s="205" t="s">
        <v>191</v>
      </c>
      <c r="E181" s="206" t="s">
        <v>36</v>
      </c>
      <c r="F181" s="207" t="s">
        <v>5137</v>
      </c>
      <c r="G181" s="194"/>
      <c r="H181" s="208">
        <v>3.78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191</v>
      </c>
      <c r="AU181" s="204" t="s">
        <v>88</v>
      </c>
      <c r="AV181" s="11" t="s">
        <v>88</v>
      </c>
      <c r="AW181" s="11" t="s">
        <v>45</v>
      </c>
      <c r="AX181" s="11" t="s">
        <v>80</v>
      </c>
      <c r="AY181" s="204" t="s">
        <v>182</v>
      </c>
    </row>
    <row r="182" spans="2:51" s="11" customFormat="1" ht="13.5">
      <c r="B182" s="193"/>
      <c r="C182" s="194"/>
      <c r="D182" s="205" t="s">
        <v>191</v>
      </c>
      <c r="E182" s="206" t="s">
        <v>36</v>
      </c>
      <c r="F182" s="207" t="s">
        <v>5138</v>
      </c>
      <c r="G182" s="194"/>
      <c r="H182" s="208">
        <v>22.68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191</v>
      </c>
      <c r="AU182" s="204" t="s">
        <v>88</v>
      </c>
      <c r="AV182" s="11" t="s">
        <v>88</v>
      </c>
      <c r="AW182" s="11" t="s">
        <v>45</v>
      </c>
      <c r="AX182" s="11" t="s">
        <v>80</v>
      </c>
      <c r="AY182" s="204" t="s">
        <v>182</v>
      </c>
    </row>
    <row r="183" spans="2:51" s="11" customFormat="1" ht="13.5">
      <c r="B183" s="193"/>
      <c r="C183" s="194"/>
      <c r="D183" s="205" t="s">
        <v>191</v>
      </c>
      <c r="E183" s="206" t="s">
        <v>36</v>
      </c>
      <c r="F183" s="207" t="s">
        <v>5139</v>
      </c>
      <c r="G183" s="194"/>
      <c r="H183" s="208">
        <v>3.78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191</v>
      </c>
      <c r="AU183" s="204" t="s">
        <v>88</v>
      </c>
      <c r="AV183" s="11" t="s">
        <v>88</v>
      </c>
      <c r="AW183" s="11" t="s">
        <v>45</v>
      </c>
      <c r="AX183" s="11" t="s">
        <v>80</v>
      </c>
      <c r="AY183" s="204" t="s">
        <v>182</v>
      </c>
    </row>
    <row r="184" spans="2:51" s="11" customFormat="1" ht="13.5">
      <c r="B184" s="193"/>
      <c r="C184" s="194"/>
      <c r="D184" s="195" t="s">
        <v>191</v>
      </c>
      <c r="E184" s="196" t="s">
        <v>36</v>
      </c>
      <c r="F184" s="197" t="s">
        <v>5140</v>
      </c>
      <c r="G184" s="194"/>
      <c r="H184" s="198">
        <v>7.56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191</v>
      </c>
      <c r="AU184" s="204" t="s">
        <v>88</v>
      </c>
      <c r="AV184" s="11" t="s">
        <v>88</v>
      </c>
      <c r="AW184" s="11" t="s">
        <v>45</v>
      </c>
      <c r="AX184" s="11" t="s">
        <v>80</v>
      </c>
      <c r="AY184" s="204" t="s">
        <v>182</v>
      </c>
    </row>
    <row r="185" spans="2:65" s="1" customFormat="1" ht="22.5" customHeight="1">
      <c r="B185" s="34"/>
      <c r="C185" s="181" t="s">
        <v>395</v>
      </c>
      <c r="D185" s="181" t="s">
        <v>184</v>
      </c>
      <c r="E185" s="182" t="s">
        <v>5141</v>
      </c>
      <c r="F185" s="183" t="s">
        <v>5142</v>
      </c>
      <c r="G185" s="184" t="s">
        <v>187</v>
      </c>
      <c r="H185" s="185">
        <v>29.2</v>
      </c>
      <c r="I185" s="186"/>
      <c r="J185" s="187">
        <f>ROUND(I185*H185,2)</f>
        <v>0</v>
      </c>
      <c r="K185" s="183" t="s">
        <v>188</v>
      </c>
      <c r="L185" s="54"/>
      <c r="M185" s="188" t="s">
        <v>36</v>
      </c>
      <c r="N185" s="189" t="s">
        <v>51</v>
      </c>
      <c r="O185" s="35"/>
      <c r="P185" s="190">
        <f>O185*H185</f>
        <v>0</v>
      </c>
      <c r="Q185" s="190">
        <v>0</v>
      </c>
      <c r="R185" s="190">
        <f>Q185*H185</f>
        <v>0</v>
      </c>
      <c r="S185" s="190">
        <v>0.088</v>
      </c>
      <c r="T185" s="191">
        <f>S185*H185</f>
        <v>2.5696</v>
      </c>
      <c r="AR185" s="16" t="s">
        <v>189</v>
      </c>
      <c r="AT185" s="16" t="s">
        <v>184</v>
      </c>
      <c r="AU185" s="16" t="s">
        <v>88</v>
      </c>
      <c r="AY185" s="16" t="s">
        <v>182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6" t="s">
        <v>23</v>
      </c>
      <c r="BK185" s="192">
        <f>ROUND(I185*H185,2)</f>
        <v>0</v>
      </c>
      <c r="BL185" s="16" t="s">
        <v>189</v>
      </c>
      <c r="BM185" s="16" t="s">
        <v>5143</v>
      </c>
    </row>
    <row r="186" spans="2:51" s="11" customFormat="1" ht="13.5">
      <c r="B186" s="193"/>
      <c r="C186" s="194"/>
      <c r="D186" s="205" t="s">
        <v>191</v>
      </c>
      <c r="E186" s="206" t="s">
        <v>36</v>
      </c>
      <c r="F186" s="207" t="s">
        <v>5144</v>
      </c>
      <c r="G186" s="194"/>
      <c r="H186" s="208">
        <v>2</v>
      </c>
      <c r="I186" s="199"/>
      <c r="J186" s="194"/>
      <c r="K186" s="194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191</v>
      </c>
      <c r="AU186" s="204" t="s">
        <v>88</v>
      </c>
      <c r="AV186" s="11" t="s">
        <v>88</v>
      </c>
      <c r="AW186" s="11" t="s">
        <v>45</v>
      </c>
      <c r="AX186" s="11" t="s">
        <v>80</v>
      </c>
      <c r="AY186" s="204" t="s">
        <v>182</v>
      </c>
    </row>
    <row r="187" spans="2:51" s="11" customFormat="1" ht="13.5">
      <c r="B187" s="193"/>
      <c r="C187" s="194"/>
      <c r="D187" s="195" t="s">
        <v>191</v>
      </c>
      <c r="E187" s="196" t="s">
        <v>36</v>
      </c>
      <c r="F187" s="197" t="s">
        <v>5145</v>
      </c>
      <c r="G187" s="194"/>
      <c r="H187" s="198">
        <v>27.2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191</v>
      </c>
      <c r="AU187" s="204" t="s">
        <v>88</v>
      </c>
      <c r="AV187" s="11" t="s">
        <v>88</v>
      </c>
      <c r="AW187" s="11" t="s">
        <v>45</v>
      </c>
      <c r="AX187" s="11" t="s">
        <v>80</v>
      </c>
      <c r="AY187" s="204" t="s">
        <v>182</v>
      </c>
    </row>
    <row r="188" spans="2:65" s="1" customFormat="1" ht="22.5" customHeight="1">
      <c r="B188" s="34"/>
      <c r="C188" s="181" t="s">
        <v>405</v>
      </c>
      <c r="D188" s="181" t="s">
        <v>184</v>
      </c>
      <c r="E188" s="182" t="s">
        <v>5146</v>
      </c>
      <c r="F188" s="183" t="s">
        <v>5147</v>
      </c>
      <c r="G188" s="184" t="s">
        <v>187</v>
      </c>
      <c r="H188" s="185">
        <v>27</v>
      </c>
      <c r="I188" s="186"/>
      <c r="J188" s="187">
        <f>ROUND(I188*H188,2)</f>
        <v>0</v>
      </c>
      <c r="K188" s="183" t="s">
        <v>188</v>
      </c>
      <c r="L188" s="54"/>
      <c r="M188" s="188" t="s">
        <v>36</v>
      </c>
      <c r="N188" s="189" t="s">
        <v>51</v>
      </c>
      <c r="O188" s="35"/>
      <c r="P188" s="190">
        <f>O188*H188</f>
        <v>0</v>
      </c>
      <c r="Q188" s="190">
        <v>0</v>
      </c>
      <c r="R188" s="190">
        <f>Q188*H188</f>
        <v>0</v>
      </c>
      <c r="S188" s="190">
        <v>0.067</v>
      </c>
      <c r="T188" s="191">
        <f>S188*H188</f>
        <v>1.8090000000000002</v>
      </c>
      <c r="AR188" s="16" t="s">
        <v>189</v>
      </c>
      <c r="AT188" s="16" t="s">
        <v>184</v>
      </c>
      <c r="AU188" s="16" t="s">
        <v>88</v>
      </c>
      <c r="AY188" s="16" t="s">
        <v>182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6" t="s">
        <v>23</v>
      </c>
      <c r="BK188" s="192">
        <f>ROUND(I188*H188,2)</f>
        <v>0</v>
      </c>
      <c r="BL188" s="16" t="s">
        <v>189</v>
      </c>
      <c r="BM188" s="16" t="s">
        <v>5148</v>
      </c>
    </row>
    <row r="189" spans="2:51" s="11" customFormat="1" ht="13.5">
      <c r="B189" s="193"/>
      <c r="C189" s="194"/>
      <c r="D189" s="205" t="s">
        <v>191</v>
      </c>
      <c r="E189" s="206" t="s">
        <v>36</v>
      </c>
      <c r="F189" s="207" t="s">
        <v>5149</v>
      </c>
      <c r="G189" s="194"/>
      <c r="H189" s="208">
        <v>9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191</v>
      </c>
      <c r="AU189" s="204" t="s">
        <v>88</v>
      </c>
      <c r="AV189" s="11" t="s">
        <v>88</v>
      </c>
      <c r="AW189" s="11" t="s">
        <v>45</v>
      </c>
      <c r="AX189" s="11" t="s">
        <v>80</v>
      </c>
      <c r="AY189" s="204" t="s">
        <v>182</v>
      </c>
    </row>
    <row r="190" spans="2:51" s="11" customFormat="1" ht="13.5">
      <c r="B190" s="193"/>
      <c r="C190" s="194"/>
      <c r="D190" s="195" t="s">
        <v>191</v>
      </c>
      <c r="E190" s="196" t="s">
        <v>36</v>
      </c>
      <c r="F190" s="197" t="s">
        <v>5150</v>
      </c>
      <c r="G190" s="194"/>
      <c r="H190" s="198">
        <v>18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191</v>
      </c>
      <c r="AU190" s="204" t="s">
        <v>88</v>
      </c>
      <c r="AV190" s="11" t="s">
        <v>88</v>
      </c>
      <c r="AW190" s="11" t="s">
        <v>45</v>
      </c>
      <c r="AX190" s="11" t="s">
        <v>80</v>
      </c>
      <c r="AY190" s="204" t="s">
        <v>182</v>
      </c>
    </row>
    <row r="191" spans="2:65" s="1" customFormat="1" ht="22.5" customHeight="1">
      <c r="B191" s="34"/>
      <c r="C191" s="181" t="s">
        <v>416</v>
      </c>
      <c r="D191" s="181" t="s">
        <v>184</v>
      </c>
      <c r="E191" s="182" t="s">
        <v>5151</v>
      </c>
      <c r="F191" s="183" t="s">
        <v>5152</v>
      </c>
      <c r="G191" s="184" t="s">
        <v>187</v>
      </c>
      <c r="H191" s="185">
        <v>90</v>
      </c>
      <c r="I191" s="186"/>
      <c r="J191" s="187">
        <f>ROUND(I191*H191,2)</f>
        <v>0</v>
      </c>
      <c r="K191" s="183" t="s">
        <v>188</v>
      </c>
      <c r="L191" s="54"/>
      <c r="M191" s="188" t="s">
        <v>36</v>
      </c>
      <c r="N191" s="189" t="s">
        <v>51</v>
      </c>
      <c r="O191" s="35"/>
      <c r="P191" s="190">
        <f>O191*H191</f>
        <v>0</v>
      </c>
      <c r="Q191" s="190">
        <v>0</v>
      </c>
      <c r="R191" s="190">
        <f>Q191*H191</f>
        <v>0</v>
      </c>
      <c r="S191" s="190">
        <v>0.068</v>
      </c>
      <c r="T191" s="191">
        <f>S191*H191</f>
        <v>6.12</v>
      </c>
      <c r="AR191" s="16" t="s">
        <v>189</v>
      </c>
      <c r="AT191" s="16" t="s">
        <v>184</v>
      </c>
      <c r="AU191" s="16" t="s">
        <v>88</v>
      </c>
      <c r="AY191" s="16" t="s">
        <v>182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6" t="s">
        <v>23</v>
      </c>
      <c r="BK191" s="192">
        <f>ROUND(I191*H191,2)</f>
        <v>0</v>
      </c>
      <c r="BL191" s="16" t="s">
        <v>189</v>
      </c>
      <c r="BM191" s="16" t="s">
        <v>5153</v>
      </c>
    </row>
    <row r="192" spans="2:51" s="11" customFormat="1" ht="13.5">
      <c r="B192" s="193"/>
      <c r="C192" s="194"/>
      <c r="D192" s="205" t="s">
        <v>191</v>
      </c>
      <c r="E192" s="206" t="s">
        <v>36</v>
      </c>
      <c r="F192" s="207" t="s">
        <v>5154</v>
      </c>
      <c r="G192" s="194"/>
      <c r="H192" s="208">
        <v>10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191</v>
      </c>
      <c r="AU192" s="204" t="s">
        <v>88</v>
      </c>
      <c r="AV192" s="11" t="s">
        <v>88</v>
      </c>
      <c r="AW192" s="11" t="s">
        <v>45</v>
      </c>
      <c r="AX192" s="11" t="s">
        <v>80</v>
      </c>
      <c r="AY192" s="204" t="s">
        <v>182</v>
      </c>
    </row>
    <row r="193" spans="2:51" s="11" customFormat="1" ht="13.5">
      <c r="B193" s="193"/>
      <c r="C193" s="194"/>
      <c r="D193" s="205" t="s">
        <v>191</v>
      </c>
      <c r="E193" s="206" t="s">
        <v>36</v>
      </c>
      <c r="F193" s="207" t="s">
        <v>5155</v>
      </c>
      <c r="G193" s="194"/>
      <c r="H193" s="208">
        <v>5</v>
      </c>
      <c r="I193" s="199"/>
      <c r="J193" s="194"/>
      <c r="K193" s="194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191</v>
      </c>
      <c r="AU193" s="204" t="s">
        <v>88</v>
      </c>
      <c r="AV193" s="11" t="s">
        <v>88</v>
      </c>
      <c r="AW193" s="11" t="s">
        <v>45</v>
      </c>
      <c r="AX193" s="11" t="s">
        <v>80</v>
      </c>
      <c r="AY193" s="204" t="s">
        <v>182</v>
      </c>
    </row>
    <row r="194" spans="2:51" s="11" customFormat="1" ht="13.5">
      <c r="B194" s="193"/>
      <c r="C194" s="194"/>
      <c r="D194" s="205" t="s">
        <v>191</v>
      </c>
      <c r="E194" s="206" t="s">
        <v>36</v>
      </c>
      <c r="F194" s="207" t="s">
        <v>5156</v>
      </c>
      <c r="G194" s="194"/>
      <c r="H194" s="208">
        <v>10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191</v>
      </c>
      <c r="AU194" s="204" t="s">
        <v>88</v>
      </c>
      <c r="AV194" s="11" t="s">
        <v>88</v>
      </c>
      <c r="AW194" s="11" t="s">
        <v>45</v>
      </c>
      <c r="AX194" s="11" t="s">
        <v>80</v>
      </c>
      <c r="AY194" s="204" t="s">
        <v>182</v>
      </c>
    </row>
    <row r="195" spans="2:51" s="11" customFormat="1" ht="13.5">
      <c r="B195" s="193"/>
      <c r="C195" s="194"/>
      <c r="D195" s="205" t="s">
        <v>191</v>
      </c>
      <c r="E195" s="206" t="s">
        <v>36</v>
      </c>
      <c r="F195" s="207" t="s">
        <v>5157</v>
      </c>
      <c r="G195" s="194"/>
      <c r="H195" s="208">
        <v>10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191</v>
      </c>
      <c r="AU195" s="204" t="s">
        <v>88</v>
      </c>
      <c r="AV195" s="11" t="s">
        <v>88</v>
      </c>
      <c r="AW195" s="11" t="s">
        <v>45</v>
      </c>
      <c r="AX195" s="11" t="s">
        <v>80</v>
      </c>
      <c r="AY195" s="204" t="s">
        <v>182</v>
      </c>
    </row>
    <row r="196" spans="2:51" s="11" customFormat="1" ht="13.5">
      <c r="B196" s="193"/>
      <c r="C196" s="194"/>
      <c r="D196" s="205" t="s">
        <v>191</v>
      </c>
      <c r="E196" s="206" t="s">
        <v>36</v>
      </c>
      <c r="F196" s="207" t="s">
        <v>5158</v>
      </c>
      <c r="G196" s="194"/>
      <c r="H196" s="208">
        <v>20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191</v>
      </c>
      <c r="AU196" s="204" t="s">
        <v>88</v>
      </c>
      <c r="AV196" s="11" t="s">
        <v>88</v>
      </c>
      <c r="AW196" s="11" t="s">
        <v>45</v>
      </c>
      <c r="AX196" s="11" t="s">
        <v>80</v>
      </c>
      <c r="AY196" s="204" t="s">
        <v>182</v>
      </c>
    </row>
    <row r="197" spans="2:51" s="11" customFormat="1" ht="13.5">
      <c r="B197" s="193"/>
      <c r="C197" s="194"/>
      <c r="D197" s="205" t="s">
        <v>191</v>
      </c>
      <c r="E197" s="206" t="s">
        <v>36</v>
      </c>
      <c r="F197" s="207" t="s">
        <v>5159</v>
      </c>
      <c r="G197" s="194"/>
      <c r="H197" s="208">
        <v>20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191</v>
      </c>
      <c r="AU197" s="204" t="s">
        <v>88</v>
      </c>
      <c r="AV197" s="11" t="s">
        <v>88</v>
      </c>
      <c r="AW197" s="11" t="s">
        <v>45</v>
      </c>
      <c r="AX197" s="11" t="s">
        <v>80</v>
      </c>
      <c r="AY197" s="204" t="s">
        <v>182</v>
      </c>
    </row>
    <row r="198" spans="2:51" s="11" customFormat="1" ht="13.5">
      <c r="B198" s="193"/>
      <c r="C198" s="194"/>
      <c r="D198" s="195" t="s">
        <v>191</v>
      </c>
      <c r="E198" s="196" t="s">
        <v>36</v>
      </c>
      <c r="F198" s="197" t="s">
        <v>5160</v>
      </c>
      <c r="G198" s="194"/>
      <c r="H198" s="198">
        <v>15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191</v>
      </c>
      <c r="AU198" s="204" t="s">
        <v>88</v>
      </c>
      <c r="AV198" s="11" t="s">
        <v>88</v>
      </c>
      <c r="AW198" s="11" t="s">
        <v>45</v>
      </c>
      <c r="AX198" s="11" t="s">
        <v>80</v>
      </c>
      <c r="AY198" s="204" t="s">
        <v>182</v>
      </c>
    </row>
    <row r="199" spans="2:65" s="1" customFormat="1" ht="22.5" customHeight="1">
      <c r="B199" s="34"/>
      <c r="C199" s="181" t="s">
        <v>421</v>
      </c>
      <c r="D199" s="181" t="s">
        <v>184</v>
      </c>
      <c r="E199" s="182" t="s">
        <v>5161</v>
      </c>
      <c r="F199" s="183" t="s">
        <v>5162</v>
      </c>
      <c r="G199" s="184" t="s">
        <v>195</v>
      </c>
      <c r="H199" s="185">
        <v>100</v>
      </c>
      <c r="I199" s="186"/>
      <c r="J199" s="187">
        <f>ROUND(I199*H199,2)</f>
        <v>0</v>
      </c>
      <c r="K199" s="183" t="s">
        <v>36</v>
      </c>
      <c r="L199" s="54"/>
      <c r="M199" s="188" t="s">
        <v>36</v>
      </c>
      <c r="N199" s="189" t="s">
        <v>51</v>
      </c>
      <c r="O199" s="35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AR199" s="16" t="s">
        <v>189</v>
      </c>
      <c r="AT199" s="16" t="s">
        <v>184</v>
      </c>
      <c r="AU199" s="16" t="s">
        <v>88</v>
      </c>
      <c r="AY199" s="16" t="s">
        <v>182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6" t="s">
        <v>23</v>
      </c>
      <c r="BK199" s="192">
        <f>ROUND(I199*H199,2)</f>
        <v>0</v>
      </c>
      <c r="BL199" s="16" t="s">
        <v>189</v>
      </c>
      <c r="BM199" s="16" t="s">
        <v>5163</v>
      </c>
    </row>
    <row r="200" spans="2:65" s="1" customFormat="1" ht="22.5" customHeight="1">
      <c r="B200" s="34"/>
      <c r="C200" s="181" t="s">
        <v>426</v>
      </c>
      <c r="D200" s="181" t="s">
        <v>184</v>
      </c>
      <c r="E200" s="182" t="s">
        <v>5164</v>
      </c>
      <c r="F200" s="183" t="s">
        <v>5165</v>
      </c>
      <c r="G200" s="184" t="s">
        <v>544</v>
      </c>
      <c r="H200" s="185">
        <v>1</v>
      </c>
      <c r="I200" s="186"/>
      <c r="J200" s="187">
        <f>ROUND(I200*H200,2)</f>
        <v>0</v>
      </c>
      <c r="K200" s="183" t="s">
        <v>36</v>
      </c>
      <c r="L200" s="54"/>
      <c r="M200" s="188" t="s">
        <v>36</v>
      </c>
      <c r="N200" s="189" t="s">
        <v>51</v>
      </c>
      <c r="O200" s="35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16" t="s">
        <v>189</v>
      </c>
      <c r="AT200" s="16" t="s">
        <v>184</v>
      </c>
      <c r="AU200" s="16" t="s">
        <v>88</v>
      </c>
      <c r="AY200" s="16" t="s">
        <v>182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6" t="s">
        <v>23</v>
      </c>
      <c r="BK200" s="192">
        <f>ROUND(I200*H200,2)</f>
        <v>0</v>
      </c>
      <c r="BL200" s="16" t="s">
        <v>189</v>
      </c>
      <c r="BM200" s="16" t="s">
        <v>5166</v>
      </c>
    </row>
    <row r="201" spans="2:63" s="10" customFormat="1" ht="29.85" customHeight="1">
      <c r="B201" s="164"/>
      <c r="C201" s="165"/>
      <c r="D201" s="178" t="s">
        <v>79</v>
      </c>
      <c r="E201" s="179" t="s">
        <v>2832</v>
      </c>
      <c r="F201" s="179" t="s">
        <v>2833</v>
      </c>
      <c r="G201" s="165"/>
      <c r="H201" s="165"/>
      <c r="I201" s="168"/>
      <c r="J201" s="180">
        <f>BK201</f>
        <v>0</v>
      </c>
      <c r="K201" s="165"/>
      <c r="L201" s="170"/>
      <c r="M201" s="171"/>
      <c r="N201" s="172"/>
      <c r="O201" s="172"/>
      <c r="P201" s="173">
        <f>SUM(P202:P214)</f>
        <v>0</v>
      </c>
      <c r="Q201" s="172"/>
      <c r="R201" s="173">
        <f>SUM(R202:R214)</f>
        <v>0</v>
      </c>
      <c r="S201" s="172"/>
      <c r="T201" s="174">
        <f>SUM(T202:T214)</f>
        <v>0</v>
      </c>
      <c r="AR201" s="175" t="s">
        <v>23</v>
      </c>
      <c r="AT201" s="176" t="s">
        <v>79</v>
      </c>
      <c r="AU201" s="176" t="s">
        <v>23</v>
      </c>
      <c r="AY201" s="175" t="s">
        <v>182</v>
      </c>
      <c r="BK201" s="177">
        <f>SUM(BK202:BK214)</f>
        <v>0</v>
      </c>
    </row>
    <row r="202" spans="2:65" s="1" customFormat="1" ht="22.5" customHeight="1">
      <c r="B202" s="34"/>
      <c r="C202" s="181" t="s">
        <v>430</v>
      </c>
      <c r="D202" s="181" t="s">
        <v>184</v>
      </c>
      <c r="E202" s="182" t="s">
        <v>2834</v>
      </c>
      <c r="F202" s="183" t="s">
        <v>2835</v>
      </c>
      <c r="G202" s="184" t="s">
        <v>256</v>
      </c>
      <c r="H202" s="185">
        <v>3376.07</v>
      </c>
      <c r="I202" s="186"/>
      <c r="J202" s="187">
        <f>ROUND(I202*H202,2)</f>
        <v>0</v>
      </c>
      <c r="K202" s="183" t="s">
        <v>188</v>
      </c>
      <c r="L202" s="54"/>
      <c r="M202" s="188" t="s">
        <v>36</v>
      </c>
      <c r="N202" s="189" t="s">
        <v>51</v>
      </c>
      <c r="O202" s="35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AR202" s="16" t="s">
        <v>189</v>
      </c>
      <c r="AT202" s="16" t="s">
        <v>184</v>
      </c>
      <c r="AU202" s="16" t="s">
        <v>88</v>
      </c>
      <c r="AY202" s="16" t="s">
        <v>182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6" t="s">
        <v>23</v>
      </c>
      <c r="BK202" s="192">
        <f>ROUND(I202*H202,2)</f>
        <v>0</v>
      </c>
      <c r="BL202" s="16" t="s">
        <v>189</v>
      </c>
      <c r="BM202" s="16" t="s">
        <v>5167</v>
      </c>
    </row>
    <row r="203" spans="2:51" s="11" customFormat="1" ht="13.5">
      <c r="B203" s="193"/>
      <c r="C203" s="194"/>
      <c r="D203" s="195" t="s">
        <v>191</v>
      </c>
      <c r="E203" s="194"/>
      <c r="F203" s="197" t="s">
        <v>5168</v>
      </c>
      <c r="G203" s="194"/>
      <c r="H203" s="198">
        <v>3376.07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191</v>
      </c>
      <c r="AU203" s="204" t="s">
        <v>88</v>
      </c>
      <c r="AV203" s="11" t="s">
        <v>88</v>
      </c>
      <c r="AW203" s="11" t="s">
        <v>4</v>
      </c>
      <c r="AX203" s="11" t="s">
        <v>23</v>
      </c>
      <c r="AY203" s="204" t="s">
        <v>182</v>
      </c>
    </row>
    <row r="204" spans="2:65" s="1" customFormat="1" ht="22.5" customHeight="1">
      <c r="B204" s="34"/>
      <c r="C204" s="181" t="s">
        <v>434</v>
      </c>
      <c r="D204" s="181" t="s">
        <v>184</v>
      </c>
      <c r="E204" s="182" t="s">
        <v>5169</v>
      </c>
      <c r="F204" s="183" t="s">
        <v>5170</v>
      </c>
      <c r="G204" s="184" t="s">
        <v>256</v>
      </c>
      <c r="H204" s="185">
        <v>675.214</v>
      </c>
      <c r="I204" s="186"/>
      <c r="J204" s="187">
        <f>ROUND(I204*H204,2)</f>
        <v>0</v>
      </c>
      <c r="K204" s="183" t="s">
        <v>188</v>
      </c>
      <c r="L204" s="54"/>
      <c r="M204" s="188" t="s">
        <v>36</v>
      </c>
      <c r="N204" s="189" t="s">
        <v>51</v>
      </c>
      <c r="O204" s="35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16" t="s">
        <v>189</v>
      </c>
      <c r="AT204" s="16" t="s">
        <v>184</v>
      </c>
      <c r="AU204" s="16" t="s">
        <v>88</v>
      </c>
      <c r="AY204" s="16" t="s">
        <v>182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6" t="s">
        <v>23</v>
      </c>
      <c r="BK204" s="192">
        <f>ROUND(I204*H204,2)</f>
        <v>0</v>
      </c>
      <c r="BL204" s="16" t="s">
        <v>189</v>
      </c>
      <c r="BM204" s="16" t="s">
        <v>5171</v>
      </c>
    </row>
    <row r="205" spans="2:65" s="1" customFormat="1" ht="22.5" customHeight="1">
      <c r="B205" s="34"/>
      <c r="C205" s="181" t="s">
        <v>438</v>
      </c>
      <c r="D205" s="181" t="s">
        <v>184</v>
      </c>
      <c r="E205" s="182" t="s">
        <v>2838</v>
      </c>
      <c r="F205" s="183" t="s">
        <v>2839</v>
      </c>
      <c r="G205" s="184" t="s">
        <v>256</v>
      </c>
      <c r="H205" s="185">
        <v>675.214</v>
      </c>
      <c r="I205" s="186"/>
      <c r="J205" s="187">
        <f>ROUND(I205*H205,2)</f>
        <v>0</v>
      </c>
      <c r="K205" s="183" t="s">
        <v>188</v>
      </c>
      <c r="L205" s="54"/>
      <c r="M205" s="188" t="s">
        <v>36</v>
      </c>
      <c r="N205" s="189" t="s">
        <v>51</v>
      </c>
      <c r="O205" s="35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AR205" s="16" t="s">
        <v>189</v>
      </c>
      <c r="AT205" s="16" t="s">
        <v>184</v>
      </c>
      <c r="AU205" s="16" t="s">
        <v>88</v>
      </c>
      <c r="AY205" s="16" t="s">
        <v>182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6" t="s">
        <v>23</v>
      </c>
      <c r="BK205" s="192">
        <f>ROUND(I205*H205,2)</f>
        <v>0</v>
      </c>
      <c r="BL205" s="16" t="s">
        <v>189</v>
      </c>
      <c r="BM205" s="16" t="s">
        <v>5172</v>
      </c>
    </row>
    <row r="206" spans="2:65" s="1" customFormat="1" ht="22.5" customHeight="1">
      <c r="B206" s="34"/>
      <c r="C206" s="181" t="s">
        <v>446</v>
      </c>
      <c r="D206" s="181" t="s">
        <v>184</v>
      </c>
      <c r="E206" s="182" t="s">
        <v>2841</v>
      </c>
      <c r="F206" s="183" t="s">
        <v>2842</v>
      </c>
      <c r="G206" s="184" t="s">
        <v>256</v>
      </c>
      <c r="H206" s="185">
        <v>523.626</v>
      </c>
      <c r="I206" s="186"/>
      <c r="J206" s="187">
        <f>ROUND(I206*H206,2)</f>
        <v>0</v>
      </c>
      <c r="K206" s="183" t="s">
        <v>188</v>
      </c>
      <c r="L206" s="54"/>
      <c r="M206" s="188" t="s">
        <v>36</v>
      </c>
      <c r="N206" s="189" t="s">
        <v>51</v>
      </c>
      <c r="O206" s="35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16" t="s">
        <v>189</v>
      </c>
      <c r="AT206" s="16" t="s">
        <v>184</v>
      </c>
      <c r="AU206" s="16" t="s">
        <v>88</v>
      </c>
      <c r="AY206" s="16" t="s">
        <v>182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6" t="s">
        <v>23</v>
      </c>
      <c r="BK206" s="192">
        <f>ROUND(I206*H206,2)</f>
        <v>0</v>
      </c>
      <c r="BL206" s="16" t="s">
        <v>189</v>
      </c>
      <c r="BM206" s="16" t="s">
        <v>5173</v>
      </c>
    </row>
    <row r="207" spans="2:51" s="11" customFormat="1" ht="13.5">
      <c r="B207" s="193"/>
      <c r="C207" s="194"/>
      <c r="D207" s="195" t="s">
        <v>191</v>
      </c>
      <c r="E207" s="196" t="s">
        <v>36</v>
      </c>
      <c r="F207" s="197" t="s">
        <v>5174</v>
      </c>
      <c r="G207" s="194"/>
      <c r="H207" s="198">
        <v>523.626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191</v>
      </c>
      <c r="AU207" s="204" t="s">
        <v>88</v>
      </c>
      <c r="AV207" s="11" t="s">
        <v>88</v>
      </c>
      <c r="AW207" s="11" t="s">
        <v>45</v>
      </c>
      <c r="AX207" s="11" t="s">
        <v>80</v>
      </c>
      <c r="AY207" s="204" t="s">
        <v>182</v>
      </c>
    </row>
    <row r="208" spans="2:65" s="1" customFormat="1" ht="22.5" customHeight="1">
      <c r="B208" s="34"/>
      <c r="C208" s="181" t="s">
        <v>459</v>
      </c>
      <c r="D208" s="181" t="s">
        <v>184</v>
      </c>
      <c r="E208" s="182" t="s">
        <v>5175</v>
      </c>
      <c r="F208" s="183" t="s">
        <v>5176</v>
      </c>
      <c r="G208" s="184" t="s">
        <v>256</v>
      </c>
      <c r="H208" s="185">
        <v>68.513</v>
      </c>
      <c r="I208" s="186"/>
      <c r="J208" s="187">
        <f>ROUND(I208*H208,2)</f>
        <v>0</v>
      </c>
      <c r="K208" s="183" t="s">
        <v>188</v>
      </c>
      <c r="L208" s="54"/>
      <c r="M208" s="188" t="s">
        <v>36</v>
      </c>
      <c r="N208" s="189" t="s">
        <v>51</v>
      </c>
      <c r="O208" s="35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AR208" s="16" t="s">
        <v>189</v>
      </c>
      <c r="AT208" s="16" t="s">
        <v>184</v>
      </c>
      <c r="AU208" s="16" t="s">
        <v>88</v>
      </c>
      <c r="AY208" s="16" t="s">
        <v>182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6" t="s">
        <v>23</v>
      </c>
      <c r="BK208" s="192">
        <f>ROUND(I208*H208,2)</f>
        <v>0</v>
      </c>
      <c r="BL208" s="16" t="s">
        <v>189</v>
      </c>
      <c r="BM208" s="16" t="s">
        <v>5177</v>
      </c>
    </row>
    <row r="209" spans="2:51" s="11" customFormat="1" ht="13.5">
      <c r="B209" s="193"/>
      <c r="C209" s="194"/>
      <c r="D209" s="195" t="s">
        <v>191</v>
      </c>
      <c r="E209" s="196" t="s">
        <v>36</v>
      </c>
      <c r="F209" s="197" t="s">
        <v>5178</v>
      </c>
      <c r="G209" s="194"/>
      <c r="H209" s="198">
        <v>68.513</v>
      </c>
      <c r="I209" s="199"/>
      <c r="J209" s="194"/>
      <c r="K209" s="194"/>
      <c r="L209" s="200"/>
      <c r="M209" s="201"/>
      <c r="N209" s="202"/>
      <c r="O209" s="202"/>
      <c r="P209" s="202"/>
      <c r="Q209" s="202"/>
      <c r="R209" s="202"/>
      <c r="S209" s="202"/>
      <c r="T209" s="203"/>
      <c r="AT209" s="204" t="s">
        <v>191</v>
      </c>
      <c r="AU209" s="204" t="s">
        <v>88</v>
      </c>
      <c r="AV209" s="11" t="s">
        <v>88</v>
      </c>
      <c r="AW209" s="11" t="s">
        <v>45</v>
      </c>
      <c r="AX209" s="11" t="s">
        <v>80</v>
      </c>
      <c r="AY209" s="204" t="s">
        <v>182</v>
      </c>
    </row>
    <row r="210" spans="2:65" s="1" customFormat="1" ht="22.5" customHeight="1">
      <c r="B210" s="34"/>
      <c r="C210" s="181" t="s">
        <v>471</v>
      </c>
      <c r="D210" s="181" t="s">
        <v>184</v>
      </c>
      <c r="E210" s="182" t="s">
        <v>5179</v>
      </c>
      <c r="F210" s="183" t="s">
        <v>5180</v>
      </c>
      <c r="G210" s="184" t="s">
        <v>256</v>
      </c>
      <c r="H210" s="185">
        <v>52.227</v>
      </c>
      <c r="I210" s="186"/>
      <c r="J210" s="187">
        <f>ROUND(I210*H210,2)</f>
        <v>0</v>
      </c>
      <c r="K210" s="183" t="s">
        <v>188</v>
      </c>
      <c r="L210" s="54"/>
      <c r="M210" s="188" t="s">
        <v>36</v>
      </c>
      <c r="N210" s="189" t="s">
        <v>51</v>
      </c>
      <c r="O210" s="35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16" t="s">
        <v>189</v>
      </c>
      <c r="AT210" s="16" t="s">
        <v>184</v>
      </c>
      <c r="AU210" s="16" t="s">
        <v>88</v>
      </c>
      <c r="AY210" s="16" t="s">
        <v>182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6" t="s">
        <v>23</v>
      </c>
      <c r="BK210" s="192">
        <f>ROUND(I210*H210,2)</f>
        <v>0</v>
      </c>
      <c r="BL210" s="16" t="s">
        <v>189</v>
      </c>
      <c r="BM210" s="16" t="s">
        <v>5181</v>
      </c>
    </row>
    <row r="211" spans="2:51" s="11" customFormat="1" ht="13.5">
      <c r="B211" s="193"/>
      <c r="C211" s="194"/>
      <c r="D211" s="195" t="s">
        <v>191</v>
      </c>
      <c r="E211" s="196" t="s">
        <v>36</v>
      </c>
      <c r="F211" s="197" t="s">
        <v>5182</v>
      </c>
      <c r="G211" s="194"/>
      <c r="H211" s="198">
        <v>52.227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191</v>
      </c>
      <c r="AU211" s="204" t="s">
        <v>88</v>
      </c>
      <c r="AV211" s="11" t="s">
        <v>88</v>
      </c>
      <c r="AW211" s="11" t="s">
        <v>45</v>
      </c>
      <c r="AX211" s="11" t="s">
        <v>80</v>
      </c>
      <c r="AY211" s="204" t="s">
        <v>182</v>
      </c>
    </row>
    <row r="212" spans="2:65" s="1" customFormat="1" ht="22.5" customHeight="1">
      <c r="B212" s="34"/>
      <c r="C212" s="181" t="s">
        <v>475</v>
      </c>
      <c r="D212" s="181" t="s">
        <v>184</v>
      </c>
      <c r="E212" s="182" t="s">
        <v>5183</v>
      </c>
      <c r="F212" s="183" t="s">
        <v>5184</v>
      </c>
      <c r="G212" s="184" t="s">
        <v>256</v>
      </c>
      <c r="H212" s="185">
        <v>30.848</v>
      </c>
      <c r="I212" s="186"/>
      <c r="J212" s="187">
        <f>ROUND(I212*H212,2)</f>
        <v>0</v>
      </c>
      <c r="K212" s="183" t="s">
        <v>188</v>
      </c>
      <c r="L212" s="54"/>
      <c r="M212" s="188" t="s">
        <v>36</v>
      </c>
      <c r="N212" s="189" t="s">
        <v>51</v>
      </c>
      <c r="O212" s="35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AR212" s="16" t="s">
        <v>189</v>
      </c>
      <c r="AT212" s="16" t="s">
        <v>184</v>
      </c>
      <c r="AU212" s="16" t="s">
        <v>88</v>
      </c>
      <c r="AY212" s="16" t="s">
        <v>182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6" t="s">
        <v>23</v>
      </c>
      <c r="BK212" s="192">
        <f>ROUND(I212*H212,2)</f>
        <v>0</v>
      </c>
      <c r="BL212" s="16" t="s">
        <v>189</v>
      </c>
      <c r="BM212" s="16" t="s">
        <v>5185</v>
      </c>
    </row>
    <row r="213" spans="2:51" s="11" customFormat="1" ht="24">
      <c r="B213" s="193"/>
      <c r="C213" s="194"/>
      <c r="D213" s="205" t="s">
        <v>191</v>
      </c>
      <c r="E213" s="206" t="s">
        <v>36</v>
      </c>
      <c r="F213" s="207" t="s">
        <v>5186</v>
      </c>
      <c r="G213" s="194"/>
      <c r="H213" s="208">
        <v>27.883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191</v>
      </c>
      <c r="AU213" s="204" t="s">
        <v>88</v>
      </c>
      <c r="AV213" s="11" t="s">
        <v>88</v>
      </c>
      <c r="AW213" s="11" t="s">
        <v>45</v>
      </c>
      <c r="AX213" s="11" t="s">
        <v>80</v>
      </c>
      <c r="AY213" s="204" t="s">
        <v>182</v>
      </c>
    </row>
    <row r="214" spans="2:51" s="11" customFormat="1" ht="13.5">
      <c r="B214" s="193"/>
      <c r="C214" s="194"/>
      <c r="D214" s="205" t="s">
        <v>191</v>
      </c>
      <c r="E214" s="206" t="s">
        <v>36</v>
      </c>
      <c r="F214" s="207" t="s">
        <v>5187</v>
      </c>
      <c r="G214" s="194"/>
      <c r="H214" s="208">
        <v>2.965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191</v>
      </c>
      <c r="AU214" s="204" t="s">
        <v>88</v>
      </c>
      <c r="AV214" s="11" t="s">
        <v>88</v>
      </c>
      <c r="AW214" s="11" t="s">
        <v>45</v>
      </c>
      <c r="AX214" s="11" t="s">
        <v>80</v>
      </c>
      <c r="AY214" s="204" t="s">
        <v>182</v>
      </c>
    </row>
    <row r="215" spans="2:63" s="10" customFormat="1" ht="37.35" customHeight="1">
      <c r="B215" s="164"/>
      <c r="C215" s="165"/>
      <c r="D215" s="166" t="s">
        <v>79</v>
      </c>
      <c r="E215" s="167" t="s">
        <v>1403</v>
      </c>
      <c r="F215" s="167" t="s">
        <v>1404</v>
      </c>
      <c r="G215" s="165"/>
      <c r="H215" s="165"/>
      <c r="I215" s="168"/>
      <c r="J215" s="169">
        <f>BK215</f>
        <v>0</v>
      </c>
      <c r="K215" s="165"/>
      <c r="L215" s="170"/>
      <c r="M215" s="171"/>
      <c r="N215" s="172"/>
      <c r="O215" s="172"/>
      <c r="P215" s="173">
        <f>P216+P222+P224+P237+P239+P241+P243+P245+P247+P249+P302+P311+P328+P357+P366</f>
        <v>0</v>
      </c>
      <c r="Q215" s="172"/>
      <c r="R215" s="173">
        <f>R216+R222+R224+R237+R239+R241+R243+R245+R247+R249+R302+R311+R328+R357+R366</f>
        <v>0</v>
      </c>
      <c r="S215" s="172"/>
      <c r="T215" s="174">
        <f>T216+T222+T224+T237+T239+T241+T243+T245+T247+T249+T302+T311+T328+T357+T366</f>
        <v>136.30952185</v>
      </c>
      <c r="AR215" s="175" t="s">
        <v>88</v>
      </c>
      <c r="AT215" s="176" t="s">
        <v>79</v>
      </c>
      <c r="AU215" s="176" t="s">
        <v>80</v>
      </c>
      <c r="AY215" s="175" t="s">
        <v>182</v>
      </c>
      <c r="BK215" s="177">
        <f>BK216+BK222+BK224+BK237+BK239+BK241+BK243+BK245+BK247+BK249+BK302+BK311+BK328+BK357+BK366</f>
        <v>0</v>
      </c>
    </row>
    <row r="216" spans="2:63" s="10" customFormat="1" ht="19.95" customHeight="1">
      <c r="B216" s="164"/>
      <c r="C216" s="165"/>
      <c r="D216" s="178" t="s">
        <v>79</v>
      </c>
      <c r="E216" s="179" t="s">
        <v>1405</v>
      </c>
      <c r="F216" s="179" t="s">
        <v>1406</v>
      </c>
      <c r="G216" s="165"/>
      <c r="H216" s="165"/>
      <c r="I216" s="168"/>
      <c r="J216" s="180">
        <f>BK216</f>
        <v>0</v>
      </c>
      <c r="K216" s="165"/>
      <c r="L216" s="170"/>
      <c r="M216" s="171"/>
      <c r="N216" s="172"/>
      <c r="O216" s="172"/>
      <c r="P216" s="173">
        <f>SUM(P217:P221)</f>
        <v>0</v>
      </c>
      <c r="Q216" s="172"/>
      <c r="R216" s="173">
        <f>SUM(R217:R221)</f>
        <v>0</v>
      </c>
      <c r="S216" s="172"/>
      <c r="T216" s="174">
        <f>SUM(T217:T221)</f>
        <v>2.0124965500000003</v>
      </c>
      <c r="AR216" s="175" t="s">
        <v>88</v>
      </c>
      <c r="AT216" s="176" t="s">
        <v>79</v>
      </c>
      <c r="AU216" s="176" t="s">
        <v>23</v>
      </c>
      <c r="AY216" s="175" t="s">
        <v>182</v>
      </c>
      <c r="BK216" s="177">
        <f>SUM(BK217:BK221)</f>
        <v>0</v>
      </c>
    </row>
    <row r="217" spans="2:65" s="1" customFormat="1" ht="22.5" customHeight="1">
      <c r="B217" s="34"/>
      <c r="C217" s="181" t="s">
        <v>480</v>
      </c>
      <c r="D217" s="181" t="s">
        <v>184</v>
      </c>
      <c r="E217" s="182" t="s">
        <v>5188</v>
      </c>
      <c r="F217" s="183" t="s">
        <v>5189</v>
      </c>
      <c r="G217" s="184" t="s">
        <v>187</v>
      </c>
      <c r="H217" s="185">
        <v>463.785</v>
      </c>
      <c r="I217" s="186"/>
      <c r="J217" s="187">
        <f>ROUND(I217*H217,2)</f>
        <v>0</v>
      </c>
      <c r="K217" s="183" t="s">
        <v>188</v>
      </c>
      <c r="L217" s="54"/>
      <c r="M217" s="188" t="s">
        <v>36</v>
      </c>
      <c r="N217" s="189" t="s">
        <v>51</v>
      </c>
      <c r="O217" s="35"/>
      <c r="P217" s="190">
        <f>O217*H217</f>
        <v>0</v>
      </c>
      <c r="Q217" s="190">
        <v>0</v>
      </c>
      <c r="R217" s="190">
        <f>Q217*H217</f>
        <v>0</v>
      </c>
      <c r="S217" s="190">
        <v>0.004</v>
      </c>
      <c r="T217" s="191">
        <f>S217*H217</f>
        <v>1.8551400000000002</v>
      </c>
      <c r="AR217" s="16" t="s">
        <v>275</v>
      </c>
      <c r="AT217" s="16" t="s">
        <v>184</v>
      </c>
      <c r="AU217" s="16" t="s">
        <v>88</v>
      </c>
      <c r="AY217" s="16" t="s">
        <v>182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6" t="s">
        <v>23</v>
      </c>
      <c r="BK217" s="192">
        <f>ROUND(I217*H217,2)</f>
        <v>0</v>
      </c>
      <c r="BL217" s="16" t="s">
        <v>275</v>
      </c>
      <c r="BM217" s="16" t="s">
        <v>5190</v>
      </c>
    </row>
    <row r="218" spans="2:51" s="11" customFormat="1" ht="13.5">
      <c r="B218" s="193"/>
      <c r="C218" s="194"/>
      <c r="D218" s="195" t="s">
        <v>191</v>
      </c>
      <c r="E218" s="196" t="s">
        <v>36</v>
      </c>
      <c r="F218" s="197" t="s">
        <v>5191</v>
      </c>
      <c r="G218" s="194"/>
      <c r="H218" s="198">
        <v>463.785</v>
      </c>
      <c r="I218" s="199"/>
      <c r="J218" s="194"/>
      <c r="K218" s="194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191</v>
      </c>
      <c r="AU218" s="204" t="s">
        <v>88</v>
      </c>
      <c r="AV218" s="11" t="s">
        <v>88</v>
      </c>
      <c r="AW218" s="11" t="s">
        <v>45</v>
      </c>
      <c r="AX218" s="11" t="s">
        <v>80</v>
      </c>
      <c r="AY218" s="204" t="s">
        <v>182</v>
      </c>
    </row>
    <row r="219" spans="2:65" s="1" customFormat="1" ht="22.5" customHeight="1">
      <c r="B219" s="34"/>
      <c r="C219" s="181" t="s">
        <v>494</v>
      </c>
      <c r="D219" s="181" t="s">
        <v>184</v>
      </c>
      <c r="E219" s="182" t="s">
        <v>5192</v>
      </c>
      <c r="F219" s="183" t="s">
        <v>5193</v>
      </c>
      <c r="G219" s="184" t="s">
        <v>187</v>
      </c>
      <c r="H219" s="185">
        <v>1210.435</v>
      </c>
      <c r="I219" s="186"/>
      <c r="J219" s="187">
        <f>ROUND(I219*H219,2)</f>
        <v>0</v>
      </c>
      <c r="K219" s="183" t="s">
        <v>188</v>
      </c>
      <c r="L219" s="54"/>
      <c r="M219" s="188" t="s">
        <v>36</v>
      </c>
      <c r="N219" s="189" t="s">
        <v>51</v>
      </c>
      <c r="O219" s="35"/>
      <c r="P219" s="190">
        <f>O219*H219</f>
        <v>0</v>
      </c>
      <c r="Q219" s="190">
        <v>0</v>
      </c>
      <c r="R219" s="190">
        <f>Q219*H219</f>
        <v>0</v>
      </c>
      <c r="S219" s="190">
        <v>0.00013</v>
      </c>
      <c r="T219" s="191">
        <f>S219*H219</f>
        <v>0.15735654999999998</v>
      </c>
      <c r="AR219" s="16" t="s">
        <v>275</v>
      </c>
      <c r="AT219" s="16" t="s">
        <v>184</v>
      </c>
      <c r="AU219" s="16" t="s">
        <v>88</v>
      </c>
      <c r="AY219" s="16" t="s">
        <v>182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6" t="s">
        <v>23</v>
      </c>
      <c r="BK219" s="192">
        <f>ROUND(I219*H219,2)</f>
        <v>0</v>
      </c>
      <c r="BL219" s="16" t="s">
        <v>275</v>
      </c>
      <c r="BM219" s="16" t="s">
        <v>5194</v>
      </c>
    </row>
    <row r="220" spans="2:51" s="11" customFormat="1" ht="13.5">
      <c r="B220" s="193"/>
      <c r="C220" s="194"/>
      <c r="D220" s="205" t="s">
        <v>191</v>
      </c>
      <c r="E220" s="206" t="s">
        <v>36</v>
      </c>
      <c r="F220" s="207" t="s">
        <v>5195</v>
      </c>
      <c r="G220" s="194"/>
      <c r="H220" s="208">
        <v>463.785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191</v>
      </c>
      <c r="AU220" s="204" t="s">
        <v>88</v>
      </c>
      <c r="AV220" s="11" t="s">
        <v>88</v>
      </c>
      <c r="AW220" s="11" t="s">
        <v>45</v>
      </c>
      <c r="AX220" s="11" t="s">
        <v>80</v>
      </c>
      <c r="AY220" s="204" t="s">
        <v>182</v>
      </c>
    </row>
    <row r="221" spans="2:51" s="11" customFormat="1" ht="13.5">
      <c r="B221" s="193"/>
      <c r="C221" s="194"/>
      <c r="D221" s="205" t="s">
        <v>191</v>
      </c>
      <c r="E221" s="206" t="s">
        <v>36</v>
      </c>
      <c r="F221" s="207" t="s">
        <v>5196</v>
      </c>
      <c r="G221" s="194"/>
      <c r="H221" s="208">
        <v>746.65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191</v>
      </c>
      <c r="AU221" s="204" t="s">
        <v>88</v>
      </c>
      <c r="AV221" s="11" t="s">
        <v>88</v>
      </c>
      <c r="AW221" s="11" t="s">
        <v>45</v>
      </c>
      <c r="AX221" s="11" t="s">
        <v>80</v>
      </c>
      <c r="AY221" s="204" t="s">
        <v>182</v>
      </c>
    </row>
    <row r="222" spans="2:63" s="10" customFormat="1" ht="29.85" customHeight="1">
      <c r="B222" s="164"/>
      <c r="C222" s="165"/>
      <c r="D222" s="178" t="s">
        <v>79</v>
      </c>
      <c r="E222" s="179" t="s">
        <v>1493</v>
      </c>
      <c r="F222" s="179" t="s">
        <v>1494</v>
      </c>
      <c r="G222" s="165"/>
      <c r="H222" s="165"/>
      <c r="I222" s="168"/>
      <c r="J222" s="180">
        <f>BK222</f>
        <v>0</v>
      </c>
      <c r="K222" s="165"/>
      <c r="L222" s="170"/>
      <c r="M222" s="171"/>
      <c r="N222" s="172"/>
      <c r="O222" s="172"/>
      <c r="P222" s="173">
        <f>P223</f>
        <v>0</v>
      </c>
      <c r="Q222" s="172"/>
      <c r="R222" s="173">
        <f>R223</f>
        <v>0</v>
      </c>
      <c r="S222" s="172"/>
      <c r="T222" s="174">
        <f>T223</f>
        <v>7.336</v>
      </c>
      <c r="AR222" s="175" t="s">
        <v>88</v>
      </c>
      <c r="AT222" s="176" t="s">
        <v>79</v>
      </c>
      <c r="AU222" s="176" t="s">
        <v>23</v>
      </c>
      <c r="AY222" s="175" t="s">
        <v>182</v>
      </c>
      <c r="BK222" s="177">
        <f>BK223</f>
        <v>0</v>
      </c>
    </row>
    <row r="223" spans="2:65" s="1" customFormat="1" ht="22.5" customHeight="1">
      <c r="B223" s="34"/>
      <c r="C223" s="181" t="s">
        <v>503</v>
      </c>
      <c r="D223" s="181" t="s">
        <v>184</v>
      </c>
      <c r="E223" s="182" t="s">
        <v>5197</v>
      </c>
      <c r="F223" s="183" t="s">
        <v>5198</v>
      </c>
      <c r="G223" s="184" t="s">
        <v>187</v>
      </c>
      <c r="H223" s="185">
        <v>524</v>
      </c>
      <c r="I223" s="186"/>
      <c r="J223" s="187">
        <f>ROUND(I223*H223,2)</f>
        <v>0</v>
      </c>
      <c r="K223" s="183" t="s">
        <v>188</v>
      </c>
      <c r="L223" s="54"/>
      <c r="M223" s="188" t="s">
        <v>36</v>
      </c>
      <c r="N223" s="189" t="s">
        <v>51</v>
      </c>
      <c r="O223" s="35"/>
      <c r="P223" s="190">
        <f>O223*H223</f>
        <v>0</v>
      </c>
      <c r="Q223" s="190">
        <v>0</v>
      </c>
      <c r="R223" s="190">
        <f>Q223*H223</f>
        <v>0</v>
      </c>
      <c r="S223" s="190">
        <v>0.014</v>
      </c>
      <c r="T223" s="191">
        <f>S223*H223</f>
        <v>7.336</v>
      </c>
      <c r="AR223" s="16" t="s">
        <v>275</v>
      </c>
      <c r="AT223" s="16" t="s">
        <v>184</v>
      </c>
      <c r="AU223" s="16" t="s">
        <v>88</v>
      </c>
      <c r="AY223" s="16" t="s">
        <v>182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6" t="s">
        <v>23</v>
      </c>
      <c r="BK223" s="192">
        <f>ROUND(I223*H223,2)</f>
        <v>0</v>
      </c>
      <c r="BL223" s="16" t="s">
        <v>275</v>
      </c>
      <c r="BM223" s="16" t="s">
        <v>5199</v>
      </c>
    </row>
    <row r="224" spans="2:63" s="10" customFormat="1" ht="29.85" customHeight="1">
      <c r="B224" s="164"/>
      <c r="C224" s="165"/>
      <c r="D224" s="178" t="s">
        <v>79</v>
      </c>
      <c r="E224" s="179" t="s">
        <v>1545</v>
      </c>
      <c r="F224" s="179" t="s">
        <v>1546</v>
      </c>
      <c r="G224" s="165"/>
      <c r="H224" s="165"/>
      <c r="I224" s="168"/>
      <c r="J224" s="180">
        <f>BK224</f>
        <v>0</v>
      </c>
      <c r="K224" s="165"/>
      <c r="L224" s="170"/>
      <c r="M224" s="171"/>
      <c r="N224" s="172"/>
      <c r="O224" s="172"/>
      <c r="P224" s="173">
        <f>SUM(P225:P236)</f>
        <v>0</v>
      </c>
      <c r="Q224" s="172"/>
      <c r="R224" s="173">
        <f>SUM(R225:R236)</f>
        <v>0</v>
      </c>
      <c r="S224" s="172"/>
      <c r="T224" s="174">
        <f>SUM(T225:T236)</f>
        <v>1.7827775</v>
      </c>
      <c r="AR224" s="175" t="s">
        <v>88</v>
      </c>
      <c r="AT224" s="176" t="s">
        <v>79</v>
      </c>
      <c r="AU224" s="176" t="s">
        <v>23</v>
      </c>
      <c r="AY224" s="175" t="s">
        <v>182</v>
      </c>
      <c r="BK224" s="177">
        <f>SUM(BK225:BK236)</f>
        <v>0</v>
      </c>
    </row>
    <row r="225" spans="2:65" s="1" customFormat="1" ht="22.5" customHeight="1">
      <c r="B225" s="34"/>
      <c r="C225" s="181" t="s">
        <v>509</v>
      </c>
      <c r="D225" s="181" t="s">
        <v>184</v>
      </c>
      <c r="E225" s="182" t="s">
        <v>5200</v>
      </c>
      <c r="F225" s="183" t="s">
        <v>5201</v>
      </c>
      <c r="G225" s="184" t="s">
        <v>187</v>
      </c>
      <c r="H225" s="185">
        <v>421.41</v>
      </c>
      <c r="I225" s="186"/>
      <c r="J225" s="187">
        <f>ROUND(I225*H225,2)</f>
        <v>0</v>
      </c>
      <c r="K225" s="183" t="s">
        <v>188</v>
      </c>
      <c r="L225" s="54"/>
      <c r="M225" s="188" t="s">
        <v>36</v>
      </c>
      <c r="N225" s="189" t="s">
        <v>51</v>
      </c>
      <c r="O225" s="35"/>
      <c r="P225" s="190">
        <f>O225*H225</f>
        <v>0</v>
      </c>
      <c r="Q225" s="190">
        <v>0</v>
      </c>
      <c r="R225" s="190">
        <f>Q225*H225</f>
        <v>0</v>
      </c>
      <c r="S225" s="190">
        <v>0.00175</v>
      </c>
      <c r="T225" s="191">
        <f>S225*H225</f>
        <v>0.7374675</v>
      </c>
      <c r="AR225" s="16" t="s">
        <v>275</v>
      </c>
      <c r="AT225" s="16" t="s">
        <v>184</v>
      </c>
      <c r="AU225" s="16" t="s">
        <v>88</v>
      </c>
      <c r="AY225" s="16" t="s">
        <v>182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6" t="s">
        <v>23</v>
      </c>
      <c r="BK225" s="192">
        <f>ROUND(I225*H225,2)</f>
        <v>0</v>
      </c>
      <c r="BL225" s="16" t="s">
        <v>275</v>
      </c>
      <c r="BM225" s="16" t="s">
        <v>5202</v>
      </c>
    </row>
    <row r="226" spans="2:51" s="11" customFormat="1" ht="13.5">
      <c r="B226" s="193"/>
      <c r="C226" s="194"/>
      <c r="D226" s="195" t="s">
        <v>191</v>
      </c>
      <c r="E226" s="196" t="s">
        <v>36</v>
      </c>
      <c r="F226" s="197" t="s">
        <v>5203</v>
      </c>
      <c r="G226" s="194"/>
      <c r="H226" s="198">
        <v>421.41</v>
      </c>
      <c r="I226" s="199"/>
      <c r="J226" s="194"/>
      <c r="K226" s="194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191</v>
      </c>
      <c r="AU226" s="204" t="s">
        <v>88</v>
      </c>
      <c r="AV226" s="11" t="s">
        <v>88</v>
      </c>
      <c r="AW226" s="11" t="s">
        <v>45</v>
      </c>
      <c r="AX226" s="11" t="s">
        <v>80</v>
      </c>
      <c r="AY226" s="204" t="s">
        <v>182</v>
      </c>
    </row>
    <row r="227" spans="2:65" s="1" customFormat="1" ht="22.5" customHeight="1">
      <c r="B227" s="34"/>
      <c r="C227" s="181" t="s">
        <v>515</v>
      </c>
      <c r="D227" s="181" t="s">
        <v>184</v>
      </c>
      <c r="E227" s="182" t="s">
        <v>5204</v>
      </c>
      <c r="F227" s="183" t="s">
        <v>5205</v>
      </c>
      <c r="G227" s="184" t="s">
        <v>187</v>
      </c>
      <c r="H227" s="185">
        <v>746.65</v>
      </c>
      <c r="I227" s="186"/>
      <c r="J227" s="187">
        <f>ROUND(I227*H227,2)</f>
        <v>0</v>
      </c>
      <c r="K227" s="183" t="s">
        <v>188</v>
      </c>
      <c r="L227" s="54"/>
      <c r="M227" s="188" t="s">
        <v>36</v>
      </c>
      <c r="N227" s="189" t="s">
        <v>51</v>
      </c>
      <c r="O227" s="35"/>
      <c r="P227" s="190">
        <f>O227*H227</f>
        <v>0</v>
      </c>
      <c r="Q227" s="190">
        <v>0</v>
      </c>
      <c r="R227" s="190">
        <f>Q227*H227</f>
        <v>0</v>
      </c>
      <c r="S227" s="190">
        <v>0.0014</v>
      </c>
      <c r="T227" s="191">
        <f>S227*H227</f>
        <v>1.04531</v>
      </c>
      <c r="AR227" s="16" t="s">
        <v>275</v>
      </c>
      <c r="AT227" s="16" t="s">
        <v>184</v>
      </c>
      <c r="AU227" s="16" t="s">
        <v>88</v>
      </c>
      <c r="AY227" s="16" t="s">
        <v>182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6" t="s">
        <v>23</v>
      </c>
      <c r="BK227" s="192">
        <f>ROUND(I227*H227,2)</f>
        <v>0</v>
      </c>
      <c r="BL227" s="16" t="s">
        <v>275</v>
      </c>
      <c r="BM227" s="16" t="s">
        <v>5206</v>
      </c>
    </row>
    <row r="228" spans="2:51" s="12" customFormat="1" ht="13.5">
      <c r="B228" s="209"/>
      <c r="C228" s="210"/>
      <c r="D228" s="205" t="s">
        <v>191</v>
      </c>
      <c r="E228" s="211" t="s">
        <v>36</v>
      </c>
      <c r="F228" s="212" t="s">
        <v>5207</v>
      </c>
      <c r="G228" s="210"/>
      <c r="H228" s="213" t="s">
        <v>36</v>
      </c>
      <c r="I228" s="214"/>
      <c r="J228" s="210"/>
      <c r="K228" s="210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191</v>
      </c>
      <c r="AU228" s="219" t="s">
        <v>88</v>
      </c>
      <c r="AV228" s="12" t="s">
        <v>23</v>
      </c>
      <c r="AW228" s="12" t="s">
        <v>45</v>
      </c>
      <c r="AX228" s="12" t="s">
        <v>80</v>
      </c>
      <c r="AY228" s="219" t="s">
        <v>182</v>
      </c>
    </row>
    <row r="229" spans="2:51" s="11" customFormat="1" ht="13.5">
      <c r="B229" s="193"/>
      <c r="C229" s="194"/>
      <c r="D229" s="205" t="s">
        <v>191</v>
      </c>
      <c r="E229" s="206" t="s">
        <v>36</v>
      </c>
      <c r="F229" s="207" t="s">
        <v>5208</v>
      </c>
      <c r="G229" s="194"/>
      <c r="H229" s="208">
        <v>123.3</v>
      </c>
      <c r="I229" s="199"/>
      <c r="J229" s="194"/>
      <c r="K229" s="194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191</v>
      </c>
      <c r="AU229" s="204" t="s">
        <v>88</v>
      </c>
      <c r="AV229" s="11" t="s">
        <v>88</v>
      </c>
      <c r="AW229" s="11" t="s">
        <v>45</v>
      </c>
      <c r="AX229" s="11" t="s">
        <v>80</v>
      </c>
      <c r="AY229" s="204" t="s">
        <v>182</v>
      </c>
    </row>
    <row r="230" spans="2:51" s="11" customFormat="1" ht="13.5">
      <c r="B230" s="193"/>
      <c r="C230" s="194"/>
      <c r="D230" s="205" t="s">
        <v>191</v>
      </c>
      <c r="E230" s="206" t="s">
        <v>36</v>
      </c>
      <c r="F230" s="207" t="s">
        <v>5209</v>
      </c>
      <c r="G230" s="194"/>
      <c r="H230" s="208">
        <v>109.35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191</v>
      </c>
      <c r="AU230" s="204" t="s">
        <v>88</v>
      </c>
      <c r="AV230" s="11" t="s">
        <v>88</v>
      </c>
      <c r="AW230" s="11" t="s">
        <v>45</v>
      </c>
      <c r="AX230" s="11" t="s">
        <v>80</v>
      </c>
      <c r="AY230" s="204" t="s">
        <v>182</v>
      </c>
    </row>
    <row r="231" spans="2:51" s="11" customFormat="1" ht="13.5">
      <c r="B231" s="193"/>
      <c r="C231" s="194"/>
      <c r="D231" s="205" t="s">
        <v>191</v>
      </c>
      <c r="E231" s="206" t="s">
        <v>36</v>
      </c>
      <c r="F231" s="207" t="s">
        <v>5210</v>
      </c>
      <c r="G231" s="194"/>
      <c r="H231" s="208">
        <v>88.54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191</v>
      </c>
      <c r="AU231" s="204" t="s">
        <v>88</v>
      </c>
      <c r="AV231" s="11" t="s">
        <v>88</v>
      </c>
      <c r="AW231" s="11" t="s">
        <v>45</v>
      </c>
      <c r="AX231" s="11" t="s">
        <v>80</v>
      </c>
      <c r="AY231" s="204" t="s">
        <v>182</v>
      </c>
    </row>
    <row r="232" spans="2:51" s="11" customFormat="1" ht="13.5">
      <c r="B232" s="193"/>
      <c r="C232" s="194"/>
      <c r="D232" s="205" t="s">
        <v>191</v>
      </c>
      <c r="E232" s="206" t="s">
        <v>36</v>
      </c>
      <c r="F232" s="207" t="s">
        <v>5211</v>
      </c>
      <c r="G232" s="194"/>
      <c r="H232" s="208">
        <v>91.16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191</v>
      </c>
      <c r="AU232" s="204" t="s">
        <v>88</v>
      </c>
      <c r="AV232" s="11" t="s">
        <v>88</v>
      </c>
      <c r="AW232" s="11" t="s">
        <v>45</v>
      </c>
      <c r="AX232" s="11" t="s">
        <v>80</v>
      </c>
      <c r="AY232" s="204" t="s">
        <v>182</v>
      </c>
    </row>
    <row r="233" spans="2:51" s="12" customFormat="1" ht="13.5">
      <c r="B233" s="209"/>
      <c r="C233" s="210"/>
      <c r="D233" s="205" t="s">
        <v>191</v>
      </c>
      <c r="E233" s="211" t="s">
        <v>36</v>
      </c>
      <c r="F233" s="212" t="s">
        <v>5212</v>
      </c>
      <c r="G233" s="210"/>
      <c r="H233" s="213" t="s">
        <v>36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191</v>
      </c>
      <c r="AU233" s="219" t="s">
        <v>88</v>
      </c>
      <c r="AV233" s="12" t="s">
        <v>23</v>
      </c>
      <c r="AW233" s="12" t="s">
        <v>45</v>
      </c>
      <c r="AX233" s="12" t="s">
        <v>80</v>
      </c>
      <c r="AY233" s="219" t="s">
        <v>182</v>
      </c>
    </row>
    <row r="234" spans="2:51" s="11" customFormat="1" ht="13.5">
      <c r="B234" s="193"/>
      <c r="C234" s="194"/>
      <c r="D234" s="205" t="s">
        <v>191</v>
      </c>
      <c r="E234" s="206" t="s">
        <v>36</v>
      </c>
      <c r="F234" s="207" t="s">
        <v>5213</v>
      </c>
      <c r="G234" s="194"/>
      <c r="H234" s="208">
        <v>171.9</v>
      </c>
      <c r="I234" s="199"/>
      <c r="J234" s="194"/>
      <c r="K234" s="194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191</v>
      </c>
      <c r="AU234" s="204" t="s">
        <v>88</v>
      </c>
      <c r="AV234" s="11" t="s">
        <v>88</v>
      </c>
      <c r="AW234" s="11" t="s">
        <v>45</v>
      </c>
      <c r="AX234" s="11" t="s">
        <v>80</v>
      </c>
      <c r="AY234" s="204" t="s">
        <v>182</v>
      </c>
    </row>
    <row r="235" spans="2:51" s="11" customFormat="1" ht="13.5">
      <c r="B235" s="193"/>
      <c r="C235" s="194"/>
      <c r="D235" s="205" t="s">
        <v>191</v>
      </c>
      <c r="E235" s="206" t="s">
        <v>36</v>
      </c>
      <c r="F235" s="207" t="s">
        <v>5214</v>
      </c>
      <c r="G235" s="194"/>
      <c r="H235" s="208">
        <v>-45.2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191</v>
      </c>
      <c r="AU235" s="204" t="s">
        <v>88</v>
      </c>
      <c r="AV235" s="11" t="s">
        <v>88</v>
      </c>
      <c r="AW235" s="11" t="s">
        <v>45</v>
      </c>
      <c r="AX235" s="11" t="s">
        <v>80</v>
      </c>
      <c r="AY235" s="204" t="s">
        <v>182</v>
      </c>
    </row>
    <row r="236" spans="2:51" s="11" customFormat="1" ht="13.5">
      <c r="B236" s="193"/>
      <c r="C236" s="194"/>
      <c r="D236" s="205" t="s">
        <v>191</v>
      </c>
      <c r="E236" s="206" t="s">
        <v>36</v>
      </c>
      <c r="F236" s="207" t="s">
        <v>5215</v>
      </c>
      <c r="G236" s="194"/>
      <c r="H236" s="208">
        <v>207.6</v>
      </c>
      <c r="I236" s="199"/>
      <c r="J236" s="194"/>
      <c r="K236" s="194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191</v>
      </c>
      <c r="AU236" s="204" t="s">
        <v>88</v>
      </c>
      <c r="AV236" s="11" t="s">
        <v>88</v>
      </c>
      <c r="AW236" s="11" t="s">
        <v>45</v>
      </c>
      <c r="AX236" s="11" t="s">
        <v>80</v>
      </c>
      <c r="AY236" s="204" t="s">
        <v>182</v>
      </c>
    </row>
    <row r="237" spans="2:63" s="10" customFormat="1" ht="29.85" customHeight="1">
      <c r="B237" s="164"/>
      <c r="C237" s="165"/>
      <c r="D237" s="178" t="s">
        <v>79</v>
      </c>
      <c r="E237" s="179" t="s">
        <v>5216</v>
      </c>
      <c r="F237" s="179" t="s">
        <v>5217</v>
      </c>
      <c r="G237" s="165"/>
      <c r="H237" s="165"/>
      <c r="I237" s="168"/>
      <c r="J237" s="180">
        <f>BK237</f>
        <v>0</v>
      </c>
      <c r="K237" s="165"/>
      <c r="L237" s="170"/>
      <c r="M237" s="171"/>
      <c r="N237" s="172"/>
      <c r="O237" s="172"/>
      <c r="P237" s="173">
        <f>P238</f>
        <v>0</v>
      </c>
      <c r="Q237" s="172"/>
      <c r="R237" s="173">
        <f>R238</f>
        <v>0</v>
      </c>
      <c r="S237" s="172"/>
      <c r="T237" s="174">
        <f>T238</f>
        <v>0</v>
      </c>
      <c r="AR237" s="175" t="s">
        <v>88</v>
      </c>
      <c r="AT237" s="176" t="s">
        <v>79</v>
      </c>
      <c r="AU237" s="176" t="s">
        <v>23</v>
      </c>
      <c r="AY237" s="175" t="s">
        <v>182</v>
      </c>
      <c r="BK237" s="177">
        <f>BK238</f>
        <v>0</v>
      </c>
    </row>
    <row r="238" spans="2:65" s="1" customFormat="1" ht="22.5" customHeight="1">
      <c r="B238" s="34"/>
      <c r="C238" s="181" t="s">
        <v>519</v>
      </c>
      <c r="D238" s="181" t="s">
        <v>184</v>
      </c>
      <c r="E238" s="182" t="s">
        <v>5218</v>
      </c>
      <c r="F238" s="183" t="s">
        <v>5219</v>
      </c>
      <c r="G238" s="184" t="s">
        <v>195</v>
      </c>
      <c r="H238" s="185">
        <v>15</v>
      </c>
      <c r="I238" s="186"/>
      <c r="J238" s="187">
        <f>ROUND(I238*H238,2)</f>
        <v>0</v>
      </c>
      <c r="K238" s="183" t="s">
        <v>36</v>
      </c>
      <c r="L238" s="54"/>
      <c r="M238" s="188" t="s">
        <v>36</v>
      </c>
      <c r="N238" s="189" t="s">
        <v>51</v>
      </c>
      <c r="O238" s="35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AR238" s="16" t="s">
        <v>275</v>
      </c>
      <c r="AT238" s="16" t="s">
        <v>184</v>
      </c>
      <c r="AU238" s="16" t="s">
        <v>88</v>
      </c>
      <c r="AY238" s="16" t="s">
        <v>182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6" t="s">
        <v>23</v>
      </c>
      <c r="BK238" s="192">
        <f>ROUND(I238*H238,2)</f>
        <v>0</v>
      </c>
      <c r="BL238" s="16" t="s">
        <v>275</v>
      </c>
      <c r="BM238" s="16" t="s">
        <v>5220</v>
      </c>
    </row>
    <row r="239" spans="2:63" s="10" customFormat="1" ht="29.85" customHeight="1">
      <c r="B239" s="164"/>
      <c r="C239" s="165"/>
      <c r="D239" s="178" t="s">
        <v>79</v>
      </c>
      <c r="E239" s="179" t="s">
        <v>5221</v>
      </c>
      <c r="F239" s="179" t="s">
        <v>5222</v>
      </c>
      <c r="G239" s="165"/>
      <c r="H239" s="165"/>
      <c r="I239" s="168"/>
      <c r="J239" s="180">
        <f>BK239</f>
        <v>0</v>
      </c>
      <c r="K239" s="165"/>
      <c r="L239" s="170"/>
      <c r="M239" s="171"/>
      <c r="N239" s="172"/>
      <c r="O239" s="172"/>
      <c r="P239" s="173">
        <f>P240</f>
        <v>0</v>
      </c>
      <c r="Q239" s="172"/>
      <c r="R239" s="173">
        <f>R240</f>
        <v>0</v>
      </c>
      <c r="S239" s="172"/>
      <c r="T239" s="174">
        <f>T240</f>
        <v>0</v>
      </c>
      <c r="AR239" s="175" t="s">
        <v>88</v>
      </c>
      <c r="AT239" s="176" t="s">
        <v>79</v>
      </c>
      <c r="AU239" s="176" t="s">
        <v>23</v>
      </c>
      <c r="AY239" s="175" t="s">
        <v>182</v>
      </c>
      <c r="BK239" s="177">
        <f>BK240</f>
        <v>0</v>
      </c>
    </row>
    <row r="240" spans="2:65" s="1" customFormat="1" ht="22.5" customHeight="1">
      <c r="B240" s="34"/>
      <c r="C240" s="181" t="s">
        <v>525</v>
      </c>
      <c r="D240" s="181" t="s">
        <v>184</v>
      </c>
      <c r="E240" s="182" t="s">
        <v>5223</v>
      </c>
      <c r="F240" s="183" t="s">
        <v>5224</v>
      </c>
      <c r="G240" s="184" t="s">
        <v>195</v>
      </c>
      <c r="H240" s="185">
        <v>15</v>
      </c>
      <c r="I240" s="186"/>
      <c r="J240" s="187">
        <f>ROUND(I240*H240,2)</f>
        <v>0</v>
      </c>
      <c r="K240" s="183" t="s">
        <v>36</v>
      </c>
      <c r="L240" s="54"/>
      <c r="M240" s="188" t="s">
        <v>36</v>
      </c>
      <c r="N240" s="189" t="s">
        <v>51</v>
      </c>
      <c r="O240" s="35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16" t="s">
        <v>275</v>
      </c>
      <c r="AT240" s="16" t="s">
        <v>184</v>
      </c>
      <c r="AU240" s="16" t="s">
        <v>88</v>
      </c>
      <c r="AY240" s="16" t="s">
        <v>182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6" t="s">
        <v>23</v>
      </c>
      <c r="BK240" s="192">
        <f>ROUND(I240*H240,2)</f>
        <v>0</v>
      </c>
      <c r="BL240" s="16" t="s">
        <v>275</v>
      </c>
      <c r="BM240" s="16" t="s">
        <v>5225</v>
      </c>
    </row>
    <row r="241" spans="2:63" s="10" customFormat="1" ht="29.85" customHeight="1">
      <c r="B241" s="164"/>
      <c r="C241" s="165"/>
      <c r="D241" s="178" t="s">
        <v>79</v>
      </c>
      <c r="E241" s="179" t="s">
        <v>5226</v>
      </c>
      <c r="F241" s="179" t="s">
        <v>5227</v>
      </c>
      <c r="G241" s="165"/>
      <c r="H241" s="165"/>
      <c r="I241" s="168"/>
      <c r="J241" s="180">
        <f>BK241</f>
        <v>0</v>
      </c>
      <c r="K241" s="165"/>
      <c r="L241" s="170"/>
      <c r="M241" s="171"/>
      <c r="N241" s="172"/>
      <c r="O241" s="172"/>
      <c r="P241" s="173">
        <f>P242</f>
        <v>0</v>
      </c>
      <c r="Q241" s="172"/>
      <c r="R241" s="173">
        <f>R242</f>
        <v>0</v>
      </c>
      <c r="S241" s="172"/>
      <c r="T241" s="174">
        <f>T242</f>
        <v>0</v>
      </c>
      <c r="AR241" s="175" t="s">
        <v>88</v>
      </c>
      <c r="AT241" s="176" t="s">
        <v>79</v>
      </c>
      <c r="AU241" s="176" t="s">
        <v>23</v>
      </c>
      <c r="AY241" s="175" t="s">
        <v>182</v>
      </c>
      <c r="BK241" s="177">
        <f>BK242</f>
        <v>0</v>
      </c>
    </row>
    <row r="242" spans="2:65" s="1" customFormat="1" ht="22.5" customHeight="1">
      <c r="B242" s="34"/>
      <c r="C242" s="181" t="s">
        <v>536</v>
      </c>
      <c r="D242" s="181" t="s">
        <v>184</v>
      </c>
      <c r="E242" s="182" t="s">
        <v>5228</v>
      </c>
      <c r="F242" s="183" t="s">
        <v>5229</v>
      </c>
      <c r="G242" s="184" t="s">
        <v>195</v>
      </c>
      <c r="H242" s="185">
        <v>30</v>
      </c>
      <c r="I242" s="186"/>
      <c r="J242" s="187">
        <f>ROUND(I242*H242,2)</f>
        <v>0</v>
      </c>
      <c r="K242" s="183" t="s">
        <v>36</v>
      </c>
      <c r="L242" s="54"/>
      <c r="M242" s="188" t="s">
        <v>36</v>
      </c>
      <c r="N242" s="189" t="s">
        <v>51</v>
      </c>
      <c r="O242" s="35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AR242" s="16" t="s">
        <v>275</v>
      </c>
      <c r="AT242" s="16" t="s">
        <v>184</v>
      </c>
      <c r="AU242" s="16" t="s">
        <v>88</v>
      </c>
      <c r="AY242" s="16" t="s">
        <v>182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6" t="s">
        <v>23</v>
      </c>
      <c r="BK242" s="192">
        <f>ROUND(I242*H242,2)</f>
        <v>0</v>
      </c>
      <c r="BL242" s="16" t="s">
        <v>275</v>
      </c>
      <c r="BM242" s="16" t="s">
        <v>5230</v>
      </c>
    </row>
    <row r="243" spans="2:63" s="10" customFormat="1" ht="29.85" customHeight="1">
      <c r="B243" s="164"/>
      <c r="C243" s="165"/>
      <c r="D243" s="178" t="s">
        <v>79</v>
      </c>
      <c r="E243" s="179" t="s">
        <v>5231</v>
      </c>
      <c r="F243" s="179" t="s">
        <v>5232</v>
      </c>
      <c r="G243" s="165"/>
      <c r="H243" s="165"/>
      <c r="I243" s="168"/>
      <c r="J243" s="180">
        <f>BK243</f>
        <v>0</v>
      </c>
      <c r="K243" s="165"/>
      <c r="L243" s="170"/>
      <c r="M243" s="171"/>
      <c r="N243" s="172"/>
      <c r="O243" s="172"/>
      <c r="P243" s="173">
        <f>P244</f>
        <v>0</v>
      </c>
      <c r="Q243" s="172"/>
      <c r="R243" s="173">
        <f>R244</f>
        <v>0</v>
      </c>
      <c r="S243" s="172"/>
      <c r="T243" s="174">
        <f>T244</f>
        <v>0</v>
      </c>
      <c r="AR243" s="175" t="s">
        <v>88</v>
      </c>
      <c r="AT243" s="176" t="s">
        <v>79</v>
      </c>
      <c r="AU243" s="176" t="s">
        <v>23</v>
      </c>
      <c r="AY243" s="175" t="s">
        <v>182</v>
      </c>
      <c r="BK243" s="177">
        <f>BK244</f>
        <v>0</v>
      </c>
    </row>
    <row r="244" spans="2:65" s="1" customFormat="1" ht="22.5" customHeight="1">
      <c r="B244" s="34"/>
      <c r="C244" s="181" t="s">
        <v>541</v>
      </c>
      <c r="D244" s="181" t="s">
        <v>184</v>
      </c>
      <c r="E244" s="182" t="s">
        <v>5233</v>
      </c>
      <c r="F244" s="183" t="s">
        <v>5234</v>
      </c>
      <c r="G244" s="184" t="s">
        <v>195</v>
      </c>
      <c r="H244" s="185">
        <v>15</v>
      </c>
      <c r="I244" s="186"/>
      <c r="J244" s="187">
        <f>ROUND(I244*H244,2)</f>
        <v>0</v>
      </c>
      <c r="K244" s="183" t="s">
        <v>36</v>
      </c>
      <c r="L244" s="54"/>
      <c r="M244" s="188" t="s">
        <v>36</v>
      </c>
      <c r="N244" s="189" t="s">
        <v>51</v>
      </c>
      <c r="O244" s="35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AR244" s="16" t="s">
        <v>275</v>
      </c>
      <c r="AT244" s="16" t="s">
        <v>184</v>
      </c>
      <c r="AU244" s="16" t="s">
        <v>88</v>
      </c>
      <c r="AY244" s="16" t="s">
        <v>182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6" t="s">
        <v>23</v>
      </c>
      <c r="BK244" s="192">
        <f>ROUND(I244*H244,2)</f>
        <v>0</v>
      </c>
      <c r="BL244" s="16" t="s">
        <v>275</v>
      </c>
      <c r="BM244" s="16" t="s">
        <v>5235</v>
      </c>
    </row>
    <row r="245" spans="2:63" s="10" customFormat="1" ht="29.85" customHeight="1">
      <c r="B245" s="164"/>
      <c r="C245" s="165"/>
      <c r="D245" s="178" t="s">
        <v>79</v>
      </c>
      <c r="E245" s="179" t="s">
        <v>5236</v>
      </c>
      <c r="F245" s="179" t="s">
        <v>5237</v>
      </c>
      <c r="G245" s="165"/>
      <c r="H245" s="165"/>
      <c r="I245" s="168"/>
      <c r="J245" s="180">
        <f>BK245</f>
        <v>0</v>
      </c>
      <c r="K245" s="165"/>
      <c r="L245" s="170"/>
      <c r="M245" s="171"/>
      <c r="N245" s="172"/>
      <c r="O245" s="172"/>
      <c r="P245" s="173">
        <f>P246</f>
        <v>0</v>
      </c>
      <c r="Q245" s="172"/>
      <c r="R245" s="173">
        <f>R246</f>
        <v>0</v>
      </c>
      <c r="S245" s="172"/>
      <c r="T245" s="174">
        <f>T246</f>
        <v>0</v>
      </c>
      <c r="AR245" s="175" t="s">
        <v>88</v>
      </c>
      <c r="AT245" s="176" t="s">
        <v>79</v>
      </c>
      <c r="AU245" s="176" t="s">
        <v>23</v>
      </c>
      <c r="AY245" s="175" t="s">
        <v>182</v>
      </c>
      <c r="BK245" s="177">
        <f>BK246</f>
        <v>0</v>
      </c>
    </row>
    <row r="246" spans="2:65" s="1" customFormat="1" ht="22.5" customHeight="1">
      <c r="B246" s="34"/>
      <c r="C246" s="181" t="s">
        <v>547</v>
      </c>
      <c r="D246" s="181" t="s">
        <v>184</v>
      </c>
      <c r="E246" s="182" t="s">
        <v>5238</v>
      </c>
      <c r="F246" s="183" t="s">
        <v>5239</v>
      </c>
      <c r="G246" s="184" t="s">
        <v>195</v>
      </c>
      <c r="H246" s="185">
        <v>30</v>
      </c>
      <c r="I246" s="186"/>
      <c r="J246" s="187">
        <f>ROUND(I246*H246,2)</f>
        <v>0</v>
      </c>
      <c r="K246" s="183" t="s">
        <v>36</v>
      </c>
      <c r="L246" s="54"/>
      <c r="M246" s="188" t="s">
        <v>36</v>
      </c>
      <c r="N246" s="189" t="s">
        <v>51</v>
      </c>
      <c r="O246" s="35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AR246" s="16" t="s">
        <v>275</v>
      </c>
      <c r="AT246" s="16" t="s">
        <v>184</v>
      </c>
      <c r="AU246" s="16" t="s">
        <v>88</v>
      </c>
      <c r="AY246" s="16" t="s">
        <v>182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6" t="s">
        <v>23</v>
      </c>
      <c r="BK246" s="192">
        <f>ROUND(I246*H246,2)</f>
        <v>0</v>
      </c>
      <c r="BL246" s="16" t="s">
        <v>275</v>
      </c>
      <c r="BM246" s="16" t="s">
        <v>5240</v>
      </c>
    </row>
    <row r="247" spans="2:63" s="10" customFormat="1" ht="29.85" customHeight="1">
      <c r="B247" s="164"/>
      <c r="C247" s="165"/>
      <c r="D247" s="178" t="s">
        <v>79</v>
      </c>
      <c r="E247" s="179" t="s">
        <v>5241</v>
      </c>
      <c r="F247" s="179" t="s">
        <v>5242</v>
      </c>
      <c r="G247" s="165"/>
      <c r="H247" s="165"/>
      <c r="I247" s="168"/>
      <c r="J247" s="180">
        <f>BK247</f>
        <v>0</v>
      </c>
      <c r="K247" s="165"/>
      <c r="L247" s="170"/>
      <c r="M247" s="171"/>
      <c r="N247" s="172"/>
      <c r="O247" s="172"/>
      <c r="P247" s="173">
        <f>P248</f>
        <v>0</v>
      </c>
      <c r="Q247" s="172"/>
      <c r="R247" s="173">
        <f>R248</f>
        <v>0</v>
      </c>
      <c r="S247" s="172"/>
      <c r="T247" s="174">
        <f>T248</f>
        <v>0</v>
      </c>
      <c r="AR247" s="175" t="s">
        <v>88</v>
      </c>
      <c r="AT247" s="176" t="s">
        <v>79</v>
      </c>
      <c r="AU247" s="176" t="s">
        <v>23</v>
      </c>
      <c r="AY247" s="175" t="s">
        <v>182</v>
      </c>
      <c r="BK247" s="177">
        <f>BK248</f>
        <v>0</v>
      </c>
    </row>
    <row r="248" spans="2:65" s="1" customFormat="1" ht="22.5" customHeight="1">
      <c r="B248" s="34"/>
      <c r="C248" s="181" t="s">
        <v>555</v>
      </c>
      <c r="D248" s="181" t="s">
        <v>184</v>
      </c>
      <c r="E248" s="182" t="s">
        <v>5243</v>
      </c>
      <c r="F248" s="183" t="s">
        <v>5244</v>
      </c>
      <c r="G248" s="184" t="s">
        <v>195</v>
      </c>
      <c r="H248" s="185">
        <v>30</v>
      </c>
      <c r="I248" s="186"/>
      <c r="J248" s="187">
        <f>ROUND(I248*H248,2)</f>
        <v>0</v>
      </c>
      <c r="K248" s="183" t="s">
        <v>36</v>
      </c>
      <c r="L248" s="54"/>
      <c r="M248" s="188" t="s">
        <v>36</v>
      </c>
      <c r="N248" s="189" t="s">
        <v>51</v>
      </c>
      <c r="O248" s="35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AR248" s="16" t="s">
        <v>275</v>
      </c>
      <c r="AT248" s="16" t="s">
        <v>184</v>
      </c>
      <c r="AU248" s="16" t="s">
        <v>88</v>
      </c>
      <c r="AY248" s="16" t="s">
        <v>182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6" t="s">
        <v>23</v>
      </c>
      <c r="BK248" s="192">
        <f>ROUND(I248*H248,2)</f>
        <v>0</v>
      </c>
      <c r="BL248" s="16" t="s">
        <v>275</v>
      </c>
      <c r="BM248" s="16" t="s">
        <v>5245</v>
      </c>
    </row>
    <row r="249" spans="2:63" s="10" customFormat="1" ht="29.85" customHeight="1">
      <c r="B249" s="164"/>
      <c r="C249" s="165"/>
      <c r="D249" s="178" t="s">
        <v>79</v>
      </c>
      <c r="E249" s="179" t="s">
        <v>1643</v>
      </c>
      <c r="F249" s="179" t="s">
        <v>1644</v>
      </c>
      <c r="G249" s="165"/>
      <c r="H249" s="165"/>
      <c r="I249" s="168"/>
      <c r="J249" s="180">
        <f>BK249</f>
        <v>0</v>
      </c>
      <c r="K249" s="165"/>
      <c r="L249" s="170"/>
      <c r="M249" s="171"/>
      <c r="N249" s="172"/>
      <c r="O249" s="172"/>
      <c r="P249" s="173">
        <f>SUM(P250:P301)</f>
        <v>0</v>
      </c>
      <c r="Q249" s="172"/>
      <c r="R249" s="173">
        <f>SUM(R250:R301)</f>
        <v>0</v>
      </c>
      <c r="S249" s="172"/>
      <c r="T249" s="174">
        <f>SUM(T250:T301)</f>
        <v>96.07028</v>
      </c>
      <c r="AR249" s="175" t="s">
        <v>88</v>
      </c>
      <c r="AT249" s="176" t="s">
        <v>79</v>
      </c>
      <c r="AU249" s="176" t="s">
        <v>23</v>
      </c>
      <c r="AY249" s="175" t="s">
        <v>182</v>
      </c>
      <c r="BK249" s="177">
        <f>SUM(BK250:BK301)</f>
        <v>0</v>
      </c>
    </row>
    <row r="250" spans="2:65" s="1" customFormat="1" ht="22.5" customHeight="1">
      <c r="B250" s="34"/>
      <c r="C250" s="181" t="s">
        <v>561</v>
      </c>
      <c r="D250" s="181" t="s">
        <v>184</v>
      </c>
      <c r="E250" s="182" t="s">
        <v>5246</v>
      </c>
      <c r="F250" s="183" t="s">
        <v>5247</v>
      </c>
      <c r="G250" s="184" t="s">
        <v>187</v>
      </c>
      <c r="H250" s="185">
        <v>746.65</v>
      </c>
      <c r="I250" s="186"/>
      <c r="J250" s="187">
        <f>ROUND(I250*H250,2)</f>
        <v>0</v>
      </c>
      <c r="K250" s="183" t="s">
        <v>188</v>
      </c>
      <c r="L250" s="54"/>
      <c r="M250" s="188" t="s">
        <v>36</v>
      </c>
      <c r="N250" s="189" t="s">
        <v>51</v>
      </c>
      <c r="O250" s="35"/>
      <c r="P250" s="190">
        <f>O250*H250</f>
        <v>0</v>
      </c>
      <c r="Q250" s="190">
        <v>0</v>
      </c>
      <c r="R250" s="190">
        <f>Q250*H250</f>
        <v>0</v>
      </c>
      <c r="S250" s="190">
        <v>0.022</v>
      </c>
      <c r="T250" s="191">
        <f>S250*H250</f>
        <v>16.426299999999998</v>
      </c>
      <c r="AR250" s="16" t="s">
        <v>275</v>
      </c>
      <c r="AT250" s="16" t="s">
        <v>184</v>
      </c>
      <c r="AU250" s="16" t="s">
        <v>88</v>
      </c>
      <c r="AY250" s="16" t="s">
        <v>182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6" t="s">
        <v>23</v>
      </c>
      <c r="BK250" s="192">
        <f>ROUND(I250*H250,2)</f>
        <v>0</v>
      </c>
      <c r="BL250" s="16" t="s">
        <v>275</v>
      </c>
      <c r="BM250" s="16" t="s">
        <v>5248</v>
      </c>
    </row>
    <row r="251" spans="2:65" s="1" customFormat="1" ht="22.5" customHeight="1">
      <c r="B251" s="34"/>
      <c r="C251" s="181" t="s">
        <v>566</v>
      </c>
      <c r="D251" s="181" t="s">
        <v>184</v>
      </c>
      <c r="E251" s="182" t="s">
        <v>5249</v>
      </c>
      <c r="F251" s="183" t="s">
        <v>5250</v>
      </c>
      <c r="G251" s="184" t="s">
        <v>187</v>
      </c>
      <c r="H251" s="185">
        <v>1336.72</v>
      </c>
      <c r="I251" s="186"/>
      <c r="J251" s="187">
        <f>ROUND(I251*H251,2)</f>
        <v>0</v>
      </c>
      <c r="K251" s="183" t="s">
        <v>188</v>
      </c>
      <c r="L251" s="54"/>
      <c r="M251" s="188" t="s">
        <v>36</v>
      </c>
      <c r="N251" s="189" t="s">
        <v>51</v>
      </c>
      <c r="O251" s="35"/>
      <c r="P251" s="190">
        <f>O251*H251</f>
        <v>0</v>
      </c>
      <c r="Q251" s="190">
        <v>0</v>
      </c>
      <c r="R251" s="190">
        <f>Q251*H251</f>
        <v>0</v>
      </c>
      <c r="S251" s="190">
        <v>0.014</v>
      </c>
      <c r="T251" s="191">
        <f>S251*H251</f>
        <v>18.71408</v>
      </c>
      <c r="AR251" s="16" t="s">
        <v>275</v>
      </c>
      <c r="AT251" s="16" t="s">
        <v>184</v>
      </c>
      <c r="AU251" s="16" t="s">
        <v>88</v>
      </c>
      <c r="AY251" s="16" t="s">
        <v>182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6" t="s">
        <v>23</v>
      </c>
      <c r="BK251" s="192">
        <f>ROUND(I251*H251,2)</f>
        <v>0</v>
      </c>
      <c r="BL251" s="16" t="s">
        <v>275</v>
      </c>
      <c r="BM251" s="16" t="s">
        <v>5251</v>
      </c>
    </row>
    <row r="252" spans="2:51" s="12" customFormat="1" ht="13.5">
      <c r="B252" s="209"/>
      <c r="C252" s="210"/>
      <c r="D252" s="205" t="s">
        <v>191</v>
      </c>
      <c r="E252" s="211" t="s">
        <v>36</v>
      </c>
      <c r="F252" s="212" t="s">
        <v>5252</v>
      </c>
      <c r="G252" s="210"/>
      <c r="H252" s="213" t="s">
        <v>36</v>
      </c>
      <c r="I252" s="214"/>
      <c r="J252" s="210"/>
      <c r="K252" s="210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191</v>
      </c>
      <c r="AU252" s="219" t="s">
        <v>88</v>
      </c>
      <c r="AV252" s="12" t="s">
        <v>23</v>
      </c>
      <c r="AW252" s="12" t="s">
        <v>45</v>
      </c>
      <c r="AX252" s="12" t="s">
        <v>80</v>
      </c>
      <c r="AY252" s="219" t="s">
        <v>182</v>
      </c>
    </row>
    <row r="253" spans="2:51" s="11" customFormat="1" ht="24">
      <c r="B253" s="193"/>
      <c r="C253" s="194"/>
      <c r="D253" s="205" t="s">
        <v>191</v>
      </c>
      <c r="E253" s="206" t="s">
        <v>36</v>
      </c>
      <c r="F253" s="207" t="s">
        <v>5253</v>
      </c>
      <c r="G253" s="194"/>
      <c r="H253" s="208">
        <v>1010.22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191</v>
      </c>
      <c r="AU253" s="204" t="s">
        <v>88</v>
      </c>
      <c r="AV253" s="11" t="s">
        <v>88</v>
      </c>
      <c r="AW253" s="11" t="s">
        <v>45</v>
      </c>
      <c r="AX253" s="11" t="s">
        <v>80</v>
      </c>
      <c r="AY253" s="204" t="s">
        <v>182</v>
      </c>
    </row>
    <row r="254" spans="2:51" s="12" customFormat="1" ht="13.5">
      <c r="B254" s="209"/>
      <c r="C254" s="210"/>
      <c r="D254" s="205" t="s">
        <v>191</v>
      </c>
      <c r="E254" s="211" t="s">
        <v>36</v>
      </c>
      <c r="F254" s="212" t="s">
        <v>5254</v>
      </c>
      <c r="G254" s="210"/>
      <c r="H254" s="213" t="s">
        <v>36</v>
      </c>
      <c r="I254" s="214"/>
      <c r="J254" s="210"/>
      <c r="K254" s="210"/>
      <c r="L254" s="215"/>
      <c r="M254" s="216"/>
      <c r="N254" s="217"/>
      <c r="O254" s="217"/>
      <c r="P254" s="217"/>
      <c r="Q254" s="217"/>
      <c r="R254" s="217"/>
      <c r="S254" s="217"/>
      <c r="T254" s="218"/>
      <c r="AT254" s="219" t="s">
        <v>191</v>
      </c>
      <c r="AU254" s="219" t="s">
        <v>88</v>
      </c>
      <c r="AV254" s="12" t="s">
        <v>23</v>
      </c>
      <c r="AW254" s="12" t="s">
        <v>45</v>
      </c>
      <c r="AX254" s="12" t="s">
        <v>80</v>
      </c>
      <c r="AY254" s="219" t="s">
        <v>182</v>
      </c>
    </row>
    <row r="255" spans="2:51" s="11" customFormat="1" ht="13.5">
      <c r="B255" s="193"/>
      <c r="C255" s="194"/>
      <c r="D255" s="205" t="s">
        <v>191</v>
      </c>
      <c r="E255" s="206" t="s">
        <v>36</v>
      </c>
      <c r="F255" s="207" t="s">
        <v>5255</v>
      </c>
      <c r="G255" s="194"/>
      <c r="H255" s="208">
        <v>231.36</v>
      </c>
      <c r="I255" s="199"/>
      <c r="J255" s="194"/>
      <c r="K255" s="194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191</v>
      </c>
      <c r="AU255" s="204" t="s">
        <v>88</v>
      </c>
      <c r="AV255" s="11" t="s">
        <v>88</v>
      </c>
      <c r="AW255" s="11" t="s">
        <v>45</v>
      </c>
      <c r="AX255" s="11" t="s">
        <v>80</v>
      </c>
      <c r="AY255" s="204" t="s">
        <v>182</v>
      </c>
    </row>
    <row r="256" spans="2:51" s="12" customFormat="1" ht="13.5">
      <c r="B256" s="209"/>
      <c r="C256" s="210"/>
      <c r="D256" s="205" t="s">
        <v>191</v>
      </c>
      <c r="E256" s="211" t="s">
        <v>36</v>
      </c>
      <c r="F256" s="212" t="s">
        <v>5256</v>
      </c>
      <c r="G256" s="210"/>
      <c r="H256" s="213" t="s">
        <v>36</v>
      </c>
      <c r="I256" s="214"/>
      <c r="J256" s="210"/>
      <c r="K256" s="210"/>
      <c r="L256" s="215"/>
      <c r="M256" s="216"/>
      <c r="N256" s="217"/>
      <c r="O256" s="217"/>
      <c r="P256" s="217"/>
      <c r="Q256" s="217"/>
      <c r="R256" s="217"/>
      <c r="S256" s="217"/>
      <c r="T256" s="218"/>
      <c r="AT256" s="219" t="s">
        <v>191</v>
      </c>
      <c r="AU256" s="219" t="s">
        <v>88</v>
      </c>
      <c r="AV256" s="12" t="s">
        <v>23</v>
      </c>
      <c r="AW256" s="12" t="s">
        <v>45</v>
      </c>
      <c r="AX256" s="12" t="s">
        <v>80</v>
      </c>
      <c r="AY256" s="219" t="s">
        <v>182</v>
      </c>
    </row>
    <row r="257" spans="2:51" s="11" customFormat="1" ht="13.5">
      <c r="B257" s="193"/>
      <c r="C257" s="194"/>
      <c r="D257" s="195" t="s">
        <v>191</v>
      </c>
      <c r="E257" s="196" t="s">
        <v>36</v>
      </c>
      <c r="F257" s="197" t="s">
        <v>5257</v>
      </c>
      <c r="G257" s="194"/>
      <c r="H257" s="198">
        <v>95.14</v>
      </c>
      <c r="I257" s="199"/>
      <c r="J257" s="194"/>
      <c r="K257" s="194"/>
      <c r="L257" s="200"/>
      <c r="M257" s="201"/>
      <c r="N257" s="202"/>
      <c r="O257" s="202"/>
      <c r="P257" s="202"/>
      <c r="Q257" s="202"/>
      <c r="R257" s="202"/>
      <c r="S257" s="202"/>
      <c r="T257" s="203"/>
      <c r="AT257" s="204" t="s">
        <v>191</v>
      </c>
      <c r="AU257" s="204" t="s">
        <v>88</v>
      </c>
      <c r="AV257" s="11" t="s">
        <v>88</v>
      </c>
      <c r="AW257" s="11" t="s">
        <v>45</v>
      </c>
      <c r="AX257" s="11" t="s">
        <v>80</v>
      </c>
      <c r="AY257" s="204" t="s">
        <v>182</v>
      </c>
    </row>
    <row r="258" spans="2:65" s="1" customFormat="1" ht="22.5" customHeight="1">
      <c r="B258" s="34"/>
      <c r="C258" s="181" t="s">
        <v>570</v>
      </c>
      <c r="D258" s="181" t="s">
        <v>184</v>
      </c>
      <c r="E258" s="182" t="s">
        <v>5258</v>
      </c>
      <c r="F258" s="183" t="s">
        <v>5259</v>
      </c>
      <c r="G258" s="184" t="s">
        <v>187</v>
      </c>
      <c r="H258" s="185">
        <v>524</v>
      </c>
      <c r="I258" s="186"/>
      <c r="J258" s="187">
        <f>ROUND(I258*H258,2)</f>
        <v>0</v>
      </c>
      <c r="K258" s="183" t="s">
        <v>188</v>
      </c>
      <c r="L258" s="54"/>
      <c r="M258" s="188" t="s">
        <v>36</v>
      </c>
      <c r="N258" s="189" t="s">
        <v>51</v>
      </c>
      <c r="O258" s="35"/>
      <c r="P258" s="190">
        <f>O258*H258</f>
        <v>0</v>
      </c>
      <c r="Q258" s="190">
        <v>0</v>
      </c>
      <c r="R258" s="190">
        <f>Q258*H258</f>
        <v>0</v>
      </c>
      <c r="S258" s="190">
        <v>0.015</v>
      </c>
      <c r="T258" s="191">
        <f>S258*H258</f>
        <v>7.859999999999999</v>
      </c>
      <c r="AR258" s="16" t="s">
        <v>275</v>
      </c>
      <c r="AT258" s="16" t="s">
        <v>184</v>
      </c>
      <c r="AU258" s="16" t="s">
        <v>88</v>
      </c>
      <c r="AY258" s="16" t="s">
        <v>182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6" t="s">
        <v>23</v>
      </c>
      <c r="BK258" s="192">
        <f>ROUND(I258*H258,2)</f>
        <v>0</v>
      </c>
      <c r="BL258" s="16" t="s">
        <v>275</v>
      </c>
      <c r="BM258" s="16" t="s">
        <v>5260</v>
      </c>
    </row>
    <row r="259" spans="2:51" s="11" customFormat="1" ht="13.5">
      <c r="B259" s="193"/>
      <c r="C259" s="194"/>
      <c r="D259" s="205" t="s">
        <v>191</v>
      </c>
      <c r="E259" s="206" t="s">
        <v>36</v>
      </c>
      <c r="F259" s="207" t="s">
        <v>5261</v>
      </c>
      <c r="G259" s="194"/>
      <c r="H259" s="208">
        <v>165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191</v>
      </c>
      <c r="AU259" s="204" t="s">
        <v>88</v>
      </c>
      <c r="AV259" s="11" t="s">
        <v>88</v>
      </c>
      <c r="AW259" s="11" t="s">
        <v>45</v>
      </c>
      <c r="AX259" s="11" t="s">
        <v>80</v>
      </c>
      <c r="AY259" s="204" t="s">
        <v>182</v>
      </c>
    </row>
    <row r="260" spans="2:51" s="11" customFormat="1" ht="13.5">
      <c r="B260" s="193"/>
      <c r="C260" s="194"/>
      <c r="D260" s="195" t="s">
        <v>191</v>
      </c>
      <c r="E260" s="196" t="s">
        <v>36</v>
      </c>
      <c r="F260" s="197" t="s">
        <v>5262</v>
      </c>
      <c r="G260" s="194"/>
      <c r="H260" s="198">
        <v>359</v>
      </c>
      <c r="I260" s="199"/>
      <c r="J260" s="194"/>
      <c r="K260" s="194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191</v>
      </c>
      <c r="AU260" s="204" t="s">
        <v>88</v>
      </c>
      <c r="AV260" s="11" t="s">
        <v>88</v>
      </c>
      <c r="AW260" s="11" t="s">
        <v>45</v>
      </c>
      <c r="AX260" s="11" t="s">
        <v>80</v>
      </c>
      <c r="AY260" s="204" t="s">
        <v>182</v>
      </c>
    </row>
    <row r="261" spans="2:65" s="1" customFormat="1" ht="22.5" customHeight="1">
      <c r="B261" s="34"/>
      <c r="C261" s="181" t="s">
        <v>576</v>
      </c>
      <c r="D261" s="181" t="s">
        <v>184</v>
      </c>
      <c r="E261" s="182" t="s">
        <v>5263</v>
      </c>
      <c r="F261" s="183" t="s">
        <v>5264</v>
      </c>
      <c r="G261" s="184" t="s">
        <v>187</v>
      </c>
      <c r="H261" s="185">
        <v>341.17</v>
      </c>
      <c r="I261" s="186"/>
      <c r="J261" s="187">
        <f>ROUND(I261*H261,2)</f>
        <v>0</v>
      </c>
      <c r="K261" s="183" t="s">
        <v>188</v>
      </c>
      <c r="L261" s="54"/>
      <c r="M261" s="188" t="s">
        <v>36</v>
      </c>
      <c r="N261" s="189" t="s">
        <v>51</v>
      </c>
      <c r="O261" s="35"/>
      <c r="P261" s="190">
        <f>O261*H261</f>
        <v>0</v>
      </c>
      <c r="Q261" s="190">
        <v>0</v>
      </c>
      <c r="R261" s="190">
        <f>Q261*H261</f>
        <v>0</v>
      </c>
      <c r="S261" s="190">
        <v>0.02369</v>
      </c>
      <c r="T261" s="191">
        <f>S261*H261</f>
        <v>8.0823173</v>
      </c>
      <c r="AR261" s="16" t="s">
        <v>275</v>
      </c>
      <c r="AT261" s="16" t="s">
        <v>184</v>
      </c>
      <c r="AU261" s="16" t="s">
        <v>88</v>
      </c>
      <c r="AY261" s="16" t="s">
        <v>182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6" t="s">
        <v>23</v>
      </c>
      <c r="BK261" s="192">
        <f>ROUND(I261*H261,2)</f>
        <v>0</v>
      </c>
      <c r="BL261" s="16" t="s">
        <v>275</v>
      </c>
      <c r="BM261" s="16" t="s">
        <v>5265</v>
      </c>
    </row>
    <row r="262" spans="2:51" s="11" customFormat="1" ht="13.5">
      <c r="B262" s="193"/>
      <c r="C262" s="194"/>
      <c r="D262" s="195" t="s">
        <v>191</v>
      </c>
      <c r="E262" s="196" t="s">
        <v>36</v>
      </c>
      <c r="F262" s="197" t="s">
        <v>5266</v>
      </c>
      <c r="G262" s="194"/>
      <c r="H262" s="198">
        <v>341.17</v>
      </c>
      <c r="I262" s="199"/>
      <c r="J262" s="194"/>
      <c r="K262" s="194"/>
      <c r="L262" s="200"/>
      <c r="M262" s="201"/>
      <c r="N262" s="202"/>
      <c r="O262" s="202"/>
      <c r="P262" s="202"/>
      <c r="Q262" s="202"/>
      <c r="R262" s="202"/>
      <c r="S262" s="202"/>
      <c r="T262" s="203"/>
      <c r="AT262" s="204" t="s">
        <v>191</v>
      </c>
      <c r="AU262" s="204" t="s">
        <v>88</v>
      </c>
      <c r="AV262" s="11" t="s">
        <v>88</v>
      </c>
      <c r="AW262" s="11" t="s">
        <v>45</v>
      </c>
      <c r="AX262" s="11" t="s">
        <v>80</v>
      </c>
      <c r="AY262" s="204" t="s">
        <v>182</v>
      </c>
    </row>
    <row r="263" spans="2:65" s="1" customFormat="1" ht="22.5" customHeight="1">
      <c r="B263" s="34"/>
      <c r="C263" s="181" t="s">
        <v>581</v>
      </c>
      <c r="D263" s="181" t="s">
        <v>184</v>
      </c>
      <c r="E263" s="182" t="s">
        <v>5267</v>
      </c>
      <c r="F263" s="183" t="s">
        <v>5268</v>
      </c>
      <c r="G263" s="184" t="s">
        <v>187</v>
      </c>
      <c r="H263" s="185">
        <v>1653.93</v>
      </c>
      <c r="I263" s="186"/>
      <c r="J263" s="187">
        <f>ROUND(I263*H263,2)</f>
        <v>0</v>
      </c>
      <c r="K263" s="183" t="s">
        <v>188</v>
      </c>
      <c r="L263" s="54"/>
      <c r="M263" s="188" t="s">
        <v>36</v>
      </c>
      <c r="N263" s="189" t="s">
        <v>51</v>
      </c>
      <c r="O263" s="35"/>
      <c r="P263" s="190">
        <f>O263*H263</f>
        <v>0</v>
      </c>
      <c r="Q263" s="190">
        <v>0</v>
      </c>
      <c r="R263" s="190">
        <f>Q263*H263</f>
        <v>0</v>
      </c>
      <c r="S263" s="190">
        <v>0.02369</v>
      </c>
      <c r="T263" s="191">
        <f>S263*H263</f>
        <v>39.1816017</v>
      </c>
      <c r="AR263" s="16" t="s">
        <v>275</v>
      </c>
      <c r="AT263" s="16" t="s">
        <v>184</v>
      </c>
      <c r="AU263" s="16" t="s">
        <v>88</v>
      </c>
      <c r="AY263" s="16" t="s">
        <v>182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6" t="s">
        <v>23</v>
      </c>
      <c r="BK263" s="192">
        <f>ROUND(I263*H263,2)</f>
        <v>0</v>
      </c>
      <c r="BL263" s="16" t="s">
        <v>275</v>
      </c>
      <c r="BM263" s="16" t="s">
        <v>5269</v>
      </c>
    </row>
    <row r="264" spans="2:51" s="12" customFormat="1" ht="13.5">
      <c r="B264" s="209"/>
      <c r="C264" s="210"/>
      <c r="D264" s="205" t="s">
        <v>191</v>
      </c>
      <c r="E264" s="211" t="s">
        <v>36</v>
      </c>
      <c r="F264" s="212" t="s">
        <v>5270</v>
      </c>
      <c r="G264" s="210"/>
      <c r="H264" s="213" t="s">
        <v>36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191</v>
      </c>
      <c r="AU264" s="219" t="s">
        <v>88</v>
      </c>
      <c r="AV264" s="12" t="s">
        <v>23</v>
      </c>
      <c r="AW264" s="12" t="s">
        <v>45</v>
      </c>
      <c r="AX264" s="12" t="s">
        <v>80</v>
      </c>
      <c r="AY264" s="219" t="s">
        <v>182</v>
      </c>
    </row>
    <row r="265" spans="2:51" s="12" customFormat="1" ht="13.5">
      <c r="B265" s="209"/>
      <c r="C265" s="210"/>
      <c r="D265" s="205" t="s">
        <v>191</v>
      </c>
      <c r="E265" s="211" t="s">
        <v>36</v>
      </c>
      <c r="F265" s="212" t="s">
        <v>5271</v>
      </c>
      <c r="G265" s="210"/>
      <c r="H265" s="213" t="s">
        <v>36</v>
      </c>
      <c r="I265" s="214"/>
      <c r="J265" s="210"/>
      <c r="K265" s="210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191</v>
      </c>
      <c r="AU265" s="219" t="s">
        <v>88</v>
      </c>
      <c r="AV265" s="12" t="s">
        <v>23</v>
      </c>
      <c r="AW265" s="12" t="s">
        <v>45</v>
      </c>
      <c r="AX265" s="12" t="s">
        <v>80</v>
      </c>
      <c r="AY265" s="219" t="s">
        <v>182</v>
      </c>
    </row>
    <row r="266" spans="2:51" s="11" customFormat="1" ht="13.5">
      <c r="B266" s="193"/>
      <c r="C266" s="194"/>
      <c r="D266" s="205" t="s">
        <v>191</v>
      </c>
      <c r="E266" s="206" t="s">
        <v>36</v>
      </c>
      <c r="F266" s="207" t="s">
        <v>5272</v>
      </c>
      <c r="G266" s="194"/>
      <c r="H266" s="208">
        <v>36.32</v>
      </c>
      <c r="I266" s="199"/>
      <c r="J266" s="194"/>
      <c r="K266" s="194"/>
      <c r="L266" s="200"/>
      <c r="M266" s="201"/>
      <c r="N266" s="202"/>
      <c r="O266" s="202"/>
      <c r="P266" s="202"/>
      <c r="Q266" s="202"/>
      <c r="R266" s="202"/>
      <c r="S266" s="202"/>
      <c r="T266" s="203"/>
      <c r="AT266" s="204" t="s">
        <v>191</v>
      </c>
      <c r="AU266" s="204" t="s">
        <v>88</v>
      </c>
      <c r="AV266" s="11" t="s">
        <v>88</v>
      </c>
      <c r="AW266" s="11" t="s">
        <v>45</v>
      </c>
      <c r="AX266" s="11" t="s">
        <v>80</v>
      </c>
      <c r="AY266" s="204" t="s">
        <v>182</v>
      </c>
    </row>
    <row r="267" spans="2:51" s="11" customFormat="1" ht="13.5">
      <c r="B267" s="193"/>
      <c r="C267" s="194"/>
      <c r="D267" s="205" t="s">
        <v>191</v>
      </c>
      <c r="E267" s="206" t="s">
        <v>36</v>
      </c>
      <c r="F267" s="207" t="s">
        <v>5273</v>
      </c>
      <c r="G267" s="194"/>
      <c r="H267" s="208">
        <v>45</v>
      </c>
      <c r="I267" s="199"/>
      <c r="J267" s="194"/>
      <c r="K267" s="194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191</v>
      </c>
      <c r="AU267" s="204" t="s">
        <v>88</v>
      </c>
      <c r="AV267" s="11" t="s">
        <v>88</v>
      </c>
      <c r="AW267" s="11" t="s">
        <v>45</v>
      </c>
      <c r="AX267" s="11" t="s">
        <v>80</v>
      </c>
      <c r="AY267" s="204" t="s">
        <v>182</v>
      </c>
    </row>
    <row r="268" spans="2:51" s="11" customFormat="1" ht="13.5">
      <c r="B268" s="193"/>
      <c r="C268" s="194"/>
      <c r="D268" s="205" t="s">
        <v>191</v>
      </c>
      <c r="E268" s="206" t="s">
        <v>36</v>
      </c>
      <c r="F268" s="207" t="s">
        <v>5274</v>
      </c>
      <c r="G268" s="194"/>
      <c r="H268" s="208">
        <v>16.25</v>
      </c>
      <c r="I268" s="199"/>
      <c r="J268" s="194"/>
      <c r="K268" s="194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191</v>
      </c>
      <c r="AU268" s="204" t="s">
        <v>88</v>
      </c>
      <c r="AV268" s="11" t="s">
        <v>88</v>
      </c>
      <c r="AW268" s="11" t="s">
        <v>45</v>
      </c>
      <c r="AX268" s="11" t="s">
        <v>80</v>
      </c>
      <c r="AY268" s="204" t="s">
        <v>182</v>
      </c>
    </row>
    <row r="269" spans="2:51" s="12" customFormat="1" ht="13.5">
      <c r="B269" s="209"/>
      <c r="C269" s="210"/>
      <c r="D269" s="205" t="s">
        <v>191</v>
      </c>
      <c r="E269" s="211" t="s">
        <v>36</v>
      </c>
      <c r="F269" s="212" t="s">
        <v>5275</v>
      </c>
      <c r="G269" s="210"/>
      <c r="H269" s="213" t="s">
        <v>36</v>
      </c>
      <c r="I269" s="214"/>
      <c r="J269" s="210"/>
      <c r="K269" s="210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191</v>
      </c>
      <c r="AU269" s="219" t="s">
        <v>88</v>
      </c>
      <c r="AV269" s="12" t="s">
        <v>23</v>
      </c>
      <c r="AW269" s="12" t="s">
        <v>45</v>
      </c>
      <c r="AX269" s="12" t="s">
        <v>80</v>
      </c>
      <c r="AY269" s="219" t="s">
        <v>182</v>
      </c>
    </row>
    <row r="270" spans="2:51" s="11" customFormat="1" ht="13.5">
      <c r="B270" s="193"/>
      <c r="C270" s="194"/>
      <c r="D270" s="205" t="s">
        <v>191</v>
      </c>
      <c r="E270" s="206" t="s">
        <v>36</v>
      </c>
      <c r="F270" s="207" t="s">
        <v>5276</v>
      </c>
      <c r="G270" s="194"/>
      <c r="H270" s="208">
        <v>47.6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191</v>
      </c>
      <c r="AU270" s="204" t="s">
        <v>88</v>
      </c>
      <c r="AV270" s="11" t="s">
        <v>88</v>
      </c>
      <c r="AW270" s="11" t="s">
        <v>45</v>
      </c>
      <c r="AX270" s="11" t="s">
        <v>80</v>
      </c>
      <c r="AY270" s="204" t="s">
        <v>182</v>
      </c>
    </row>
    <row r="271" spans="2:51" s="12" customFormat="1" ht="13.5">
      <c r="B271" s="209"/>
      <c r="C271" s="210"/>
      <c r="D271" s="205" t="s">
        <v>191</v>
      </c>
      <c r="E271" s="211" t="s">
        <v>36</v>
      </c>
      <c r="F271" s="212" t="s">
        <v>5277</v>
      </c>
      <c r="G271" s="210"/>
      <c r="H271" s="213" t="s">
        <v>36</v>
      </c>
      <c r="I271" s="214"/>
      <c r="J271" s="210"/>
      <c r="K271" s="210"/>
      <c r="L271" s="215"/>
      <c r="M271" s="216"/>
      <c r="N271" s="217"/>
      <c r="O271" s="217"/>
      <c r="P271" s="217"/>
      <c r="Q271" s="217"/>
      <c r="R271" s="217"/>
      <c r="S271" s="217"/>
      <c r="T271" s="218"/>
      <c r="AT271" s="219" t="s">
        <v>191</v>
      </c>
      <c r="AU271" s="219" t="s">
        <v>88</v>
      </c>
      <c r="AV271" s="12" t="s">
        <v>23</v>
      </c>
      <c r="AW271" s="12" t="s">
        <v>45</v>
      </c>
      <c r="AX271" s="12" t="s">
        <v>80</v>
      </c>
      <c r="AY271" s="219" t="s">
        <v>182</v>
      </c>
    </row>
    <row r="272" spans="2:51" s="11" customFormat="1" ht="13.5">
      <c r="B272" s="193"/>
      <c r="C272" s="194"/>
      <c r="D272" s="205" t="s">
        <v>191</v>
      </c>
      <c r="E272" s="206" t="s">
        <v>36</v>
      </c>
      <c r="F272" s="207" t="s">
        <v>5278</v>
      </c>
      <c r="G272" s="194"/>
      <c r="H272" s="208">
        <v>41.73</v>
      </c>
      <c r="I272" s="199"/>
      <c r="J272" s="194"/>
      <c r="K272" s="194"/>
      <c r="L272" s="200"/>
      <c r="M272" s="201"/>
      <c r="N272" s="202"/>
      <c r="O272" s="202"/>
      <c r="P272" s="202"/>
      <c r="Q272" s="202"/>
      <c r="R272" s="202"/>
      <c r="S272" s="202"/>
      <c r="T272" s="203"/>
      <c r="AT272" s="204" t="s">
        <v>191</v>
      </c>
      <c r="AU272" s="204" t="s">
        <v>88</v>
      </c>
      <c r="AV272" s="11" t="s">
        <v>88</v>
      </c>
      <c r="AW272" s="11" t="s">
        <v>45</v>
      </c>
      <c r="AX272" s="11" t="s">
        <v>80</v>
      </c>
      <c r="AY272" s="204" t="s">
        <v>182</v>
      </c>
    </row>
    <row r="273" spans="2:51" s="12" customFormat="1" ht="13.5">
      <c r="B273" s="209"/>
      <c r="C273" s="210"/>
      <c r="D273" s="205" t="s">
        <v>191</v>
      </c>
      <c r="E273" s="211" t="s">
        <v>36</v>
      </c>
      <c r="F273" s="212" t="s">
        <v>5279</v>
      </c>
      <c r="G273" s="210"/>
      <c r="H273" s="213" t="s">
        <v>36</v>
      </c>
      <c r="I273" s="214"/>
      <c r="J273" s="210"/>
      <c r="K273" s="210"/>
      <c r="L273" s="215"/>
      <c r="M273" s="216"/>
      <c r="N273" s="217"/>
      <c r="O273" s="217"/>
      <c r="P273" s="217"/>
      <c r="Q273" s="217"/>
      <c r="R273" s="217"/>
      <c r="S273" s="217"/>
      <c r="T273" s="218"/>
      <c r="AT273" s="219" t="s">
        <v>191</v>
      </c>
      <c r="AU273" s="219" t="s">
        <v>88</v>
      </c>
      <c r="AV273" s="12" t="s">
        <v>23</v>
      </c>
      <c r="AW273" s="12" t="s">
        <v>45</v>
      </c>
      <c r="AX273" s="12" t="s">
        <v>80</v>
      </c>
      <c r="AY273" s="219" t="s">
        <v>182</v>
      </c>
    </row>
    <row r="274" spans="2:51" s="11" customFormat="1" ht="13.5">
      <c r="B274" s="193"/>
      <c r="C274" s="194"/>
      <c r="D274" s="205" t="s">
        <v>191</v>
      </c>
      <c r="E274" s="206" t="s">
        <v>36</v>
      </c>
      <c r="F274" s="207" t="s">
        <v>5280</v>
      </c>
      <c r="G274" s="194"/>
      <c r="H274" s="208">
        <v>44.46</v>
      </c>
      <c r="I274" s="199"/>
      <c r="J274" s="194"/>
      <c r="K274" s="194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191</v>
      </c>
      <c r="AU274" s="204" t="s">
        <v>88</v>
      </c>
      <c r="AV274" s="11" t="s">
        <v>88</v>
      </c>
      <c r="AW274" s="11" t="s">
        <v>45</v>
      </c>
      <c r="AX274" s="11" t="s">
        <v>80</v>
      </c>
      <c r="AY274" s="204" t="s">
        <v>182</v>
      </c>
    </row>
    <row r="275" spans="2:51" s="12" customFormat="1" ht="13.5">
      <c r="B275" s="209"/>
      <c r="C275" s="210"/>
      <c r="D275" s="205" t="s">
        <v>191</v>
      </c>
      <c r="E275" s="211" t="s">
        <v>36</v>
      </c>
      <c r="F275" s="212" t="s">
        <v>5281</v>
      </c>
      <c r="G275" s="210"/>
      <c r="H275" s="213" t="s">
        <v>36</v>
      </c>
      <c r="I275" s="214"/>
      <c r="J275" s="210"/>
      <c r="K275" s="210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191</v>
      </c>
      <c r="AU275" s="219" t="s">
        <v>88</v>
      </c>
      <c r="AV275" s="12" t="s">
        <v>23</v>
      </c>
      <c r="AW275" s="12" t="s">
        <v>45</v>
      </c>
      <c r="AX275" s="12" t="s">
        <v>80</v>
      </c>
      <c r="AY275" s="219" t="s">
        <v>182</v>
      </c>
    </row>
    <row r="276" spans="2:51" s="11" customFormat="1" ht="13.5">
      <c r="B276" s="193"/>
      <c r="C276" s="194"/>
      <c r="D276" s="205" t="s">
        <v>191</v>
      </c>
      <c r="E276" s="206" t="s">
        <v>36</v>
      </c>
      <c r="F276" s="207" t="s">
        <v>5282</v>
      </c>
      <c r="G276" s="194"/>
      <c r="H276" s="208">
        <v>13.5</v>
      </c>
      <c r="I276" s="199"/>
      <c r="J276" s="194"/>
      <c r="K276" s="194"/>
      <c r="L276" s="200"/>
      <c r="M276" s="201"/>
      <c r="N276" s="202"/>
      <c r="O276" s="202"/>
      <c r="P276" s="202"/>
      <c r="Q276" s="202"/>
      <c r="R276" s="202"/>
      <c r="S276" s="202"/>
      <c r="T276" s="203"/>
      <c r="AT276" s="204" t="s">
        <v>191</v>
      </c>
      <c r="AU276" s="204" t="s">
        <v>88</v>
      </c>
      <c r="AV276" s="11" t="s">
        <v>88</v>
      </c>
      <c r="AW276" s="11" t="s">
        <v>45</v>
      </c>
      <c r="AX276" s="11" t="s">
        <v>80</v>
      </c>
      <c r="AY276" s="204" t="s">
        <v>182</v>
      </c>
    </row>
    <row r="277" spans="2:51" s="11" customFormat="1" ht="24">
      <c r="B277" s="193"/>
      <c r="C277" s="194"/>
      <c r="D277" s="205" t="s">
        <v>191</v>
      </c>
      <c r="E277" s="206" t="s">
        <v>36</v>
      </c>
      <c r="F277" s="207" t="s">
        <v>5283</v>
      </c>
      <c r="G277" s="194"/>
      <c r="H277" s="208">
        <v>136.12</v>
      </c>
      <c r="I277" s="199"/>
      <c r="J277" s="194"/>
      <c r="K277" s="194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191</v>
      </c>
      <c r="AU277" s="204" t="s">
        <v>88</v>
      </c>
      <c r="AV277" s="11" t="s">
        <v>88</v>
      </c>
      <c r="AW277" s="11" t="s">
        <v>45</v>
      </c>
      <c r="AX277" s="11" t="s">
        <v>80</v>
      </c>
      <c r="AY277" s="204" t="s">
        <v>182</v>
      </c>
    </row>
    <row r="278" spans="2:51" s="11" customFormat="1" ht="13.5">
      <c r="B278" s="193"/>
      <c r="C278" s="194"/>
      <c r="D278" s="205" t="s">
        <v>191</v>
      </c>
      <c r="E278" s="206" t="s">
        <v>36</v>
      </c>
      <c r="F278" s="207" t="s">
        <v>5284</v>
      </c>
      <c r="G278" s="194"/>
      <c r="H278" s="208">
        <v>43.32</v>
      </c>
      <c r="I278" s="199"/>
      <c r="J278" s="194"/>
      <c r="K278" s="194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191</v>
      </c>
      <c r="AU278" s="204" t="s">
        <v>88</v>
      </c>
      <c r="AV278" s="11" t="s">
        <v>88</v>
      </c>
      <c r="AW278" s="11" t="s">
        <v>45</v>
      </c>
      <c r="AX278" s="11" t="s">
        <v>80</v>
      </c>
      <c r="AY278" s="204" t="s">
        <v>182</v>
      </c>
    </row>
    <row r="279" spans="2:51" s="11" customFormat="1" ht="13.5">
      <c r="B279" s="193"/>
      <c r="C279" s="194"/>
      <c r="D279" s="205" t="s">
        <v>191</v>
      </c>
      <c r="E279" s="206" t="s">
        <v>36</v>
      </c>
      <c r="F279" s="207" t="s">
        <v>5285</v>
      </c>
      <c r="G279" s="194"/>
      <c r="H279" s="208">
        <v>25.4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191</v>
      </c>
      <c r="AU279" s="204" t="s">
        <v>88</v>
      </c>
      <c r="AV279" s="11" t="s">
        <v>88</v>
      </c>
      <c r="AW279" s="11" t="s">
        <v>45</v>
      </c>
      <c r="AX279" s="11" t="s">
        <v>80</v>
      </c>
      <c r="AY279" s="204" t="s">
        <v>182</v>
      </c>
    </row>
    <row r="280" spans="2:51" s="11" customFormat="1" ht="13.5">
      <c r="B280" s="193"/>
      <c r="C280" s="194"/>
      <c r="D280" s="205" t="s">
        <v>191</v>
      </c>
      <c r="E280" s="206" t="s">
        <v>36</v>
      </c>
      <c r="F280" s="207" t="s">
        <v>5286</v>
      </c>
      <c r="G280" s="194"/>
      <c r="H280" s="208">
        <v>225.38</v>
      </c>
      <c r="I280" s="199"/>
      <c r="J280" s="194"/>
      <c r="K280" s="194"/>
      <c r="L280" s="200"/>
      <c r="M280" s="201"/>
      <c r="N280" s="202"/>
      <c r="O280" s="202"/>
      <c r="P280" s="202"/>
      <c r="Q280" s="202"/>
      <c r="R280" s="202"/>
      <c r="S280" s="202"/>
      <c r="T280" s="203"/>
      <c r="AT280" s="204" t="s">
        <v>191</v>
      </c>
      <c r="AU280" s="204" t="s">
        <v>88</v>
      </c>
      <c r="AV280" s="11" t="s">
        <v>88</v>
      </c>
      <c r="AW280" s="11" t="s">
        <v>45</v>
      </c>
      <c r="AX280" s="11" t="s">
        <v>80</v>
      </c>
      <c r="AY280" s="204" t="s">
        <v>182</v>
      </c>
    </row>
    <row r="281" spans="2:51" s="11" customFormat="1" ht="13.5">
      <c r="B281" s="193"/>
      <c r="C281" s="194"/>
      <c r="D281" s="205" t="s">
        <v>191</v>
      </c>
      <c r="E281" s="206" t="s">
        <v>36</v>
      </c>
      <c r="F281" s="207" t="s">
        <v>5287</v>
      </c>
      <c r="G281" s="194"/>
      <c r="H281" s="208">
        <v>41.6</v>
      </c>
      <c r="I281" s="199"/>
      <c r="J281" s="194"/>
      <c r="K281" s="194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191</v>
      </c>
      <c r="AU281" s="204" t="s">
        <v>88</v>
      </c>
      <c r="AV281" s="11" t="s">
        <v>88</v>
      </c>
      <c r="AW281" s="11" t="s">
        <v>45</v>
      </c>
      <c r="AX281" s="11" t="s">
        <v>80</v>
      </c>
      <c r="AY281" s="204" t="s">
        <v>182</v>
      </c>
    </row>
    <row r="282" spans="2:51" s="11" customFormat="1" ht="13.5">
      <c r="B282" s="193"/>
      <c r="C282" s="194"/>
      <c r="D282" s="205" t="s">
        <v>191</v>
      </c>
      <c r="E282" s="206" t="s">
        <v>36</v>
      </c>
      <c r="F282" s="207" t="s">
        <v>5288</v>
      </c>
      <c r="G282" s="194"/>
      <c r="H282" s="208">
        <v>20.4</v>
      </c>
      <c r="I282" s="199"/>
      <c r="J282" s="194"/>
      <c r="K282" s="194"/>
      <c r="L282" s="200"/>
      <c r="M282" s="201"/>
      <c r="N282" s="202"/>
      <c r="O282" s="202"/>
      <c r="P282" s="202"/>
      <c r="Q282" s="202"/>
      <c r="R282" s="202"/>
      <c r="S282" s="202"/>
      <c r="T282" s="203"/>
      <c r="AT282" s="204" t="s">
        <v>191</v>
      </c>
      <c r="AU282" s="204" t="s">
        <v>88</v>
      </c>
      <c r="AV282" s="11" t="s">
        <v>88</v>
      </c>
      <c r="AW282" s="11" t="s">
        <v>45</v>
      </c>
      <c r="AX282" s="11" t="s">
        <v>80</v>
      </c>
      <c r="AY282" s="204" t="s">
        <v>182</v>
      </c>
    </row>
    <row r="283" spans="2:51" s="11" customFormat="1" ht="13.5">
      <c r="B283" s="193"/>
      <c r="C283" s="194"/>
      <c r="D283" s="205" t="s">
        <v>191</v>
      </c>
      <c r="E283" s="206" t="s">
        <v>36</v>
      </c>
      <c r="F283" s="207" t="s">
        <v>5289</v>
      </c>
      <c r="G283" s="194"/>
      <c r="H283" s="208">
        <v>21</v>
      </c>
      <c r="I283" s="199"/>
      <c r="J283" s="194"/>
      <c r="K283" s="194"/>
      <c r="L283" s="200"/>
      <c r="M283" s="201"/>
      <c r="N283" s="202"/>
      <c r="O283" s="202"/>
      <c r="P283" s="202"/>
      <c r="Q283" s="202"/>
      <c r="R283" s="202"/>
      <c r="S283" s="202"/>
      <c r="T283" s="203"/>
      <c r="AT283" s="204" t="s">
        <v>191</v>
      </c>
      <c r="AU283" s="204" t="s">
        <v>88</v>
      </c>
      <c r="AV283" s="11" t="s">
        <v>88</v>
      </c>
      <c r="AW283" s="11" t="s">
        <v>45</v>
      </c>
      <c r="AX283" s="11" t="s">
        <v>80</v>
      </c>
      <c r="AY283" s="204" t="s">
        <v>182</v>
      </c>
    </row>
    <row r="284" spans="2:51" s="11" customFormat="1" ht="13.5">
      <c r="B284" s="193"/>
      <c r="C284" s="194"/>
      <c r="D284" s="205" t="s">
        <v>191</v>
      </c>
      <c r="E284" s="206" t="s">
        <v>36</v>
      </c>
      <c r="F284" s="207" t="s">
        <v>5290</v>
      </c>
      <c r="G284" s="194"/>
      <c r="H284" s="208">
        <v>37.28</v>
      </c>
      <c r="I284" s="199"/>
      <c r="J284" s="194"/>
      <c r="K284" s="194"/>
      <c r="L284" s="200"/>
      <c r="M284" s="201"/>
      <c r="N284" s="202"/>
      <c r="O284" s="202"/>
      <c r="P284" s="202"/>
      <c r="Q284" s="202"/>
      <c r="R284" s="202"/>
      <c r="S284" s="202"/>
      <c r="T284" s="203"/>
      <c r="AT284" s="204" t="s">
        <v>191</v>
      </c>
      <c r="AU284" s="204" t="s">
        <v>88</v>
      </c>
      <c r="AV284" s="11" t="s">
        <v>88</v>
      </c>
      <c r="AW284" s="11" t="s">
        <v>45</v>
      </c>
      <c r="AX284" s="11" t="s">
        <v>80</v>
      </c>
      <c r="AY284" s="204" t="s">
        <v>182</v>
      </c>
    </row>
    <row r="285" spans="2:51" s="11" customFormat="1" ht="13.5">
      <c r="B285" s="193"/>
      <c r="C285" s="194"/>
      <c r="D285" s="205" t="s">
        <v>191</v>
      </c>
      <c r="E285" s="206" t="s">
        <v>36</v>
      </c>
      <c r="F285" s="207" t="s">
        <v>5291</v>
      </c>
      <c r="G285" s="194"/>
      <c r="H285" s="208">
        <v>58.88</v>
      </c>
      <c r="I285" s="199"/>
      <c r="J285" s="194"/>
      <c r="K285" s="194"/>
      <c r="L285" s="200"/>
      <c r="M285" s="201"/>
      <c r="N285" s="202"/>
      <c r="O285" s="202"/>
      <c r="P285" s="202"/>
      <c r="Q285" s="202"/>
      <c r="R285" s="202"/>
      <c r="S285" s="202"/>
      <c r="T285" s="203"/>
      <c r="AT285" s="204" t="s">
        <v>191</v>
      </c>
      <c r="AU285" s="204" t="s">
        <v>88</v>
      </c>
      <c r="AV285" s="11" t="s">
        <v>88</v>
      </c>
      <c r="AW285" s="11" t="s">
        <v>45</v>
      </c>
      <c r="AX285" s="11" t="s">
        <v>80</v>
      </c>
      <c r="AY285" s="204" t="s">
        <v>182</v>
      </c>
    </row>
    <row r="286" spans="2:51" s="11" customFormat="1" ht="13.5">
      <c r="B286" s="193"/>
      <c r="C286" s="194"/>
      <c r="D286" s="205" t="s">
        <v>191</v>
      </c>
      <c r="E286" s="206" t="s">
        <v>36</v>
      </c>
      <c r="F286" s="207" t="s">
        <v>5292</v>
      </c>
      <c r="G286" s="194"/>
      <c r="H286" s="208">
        <v>80.48</v>
      </c>
      <c r="I286" s="199"/>
      <c r="J286" s="194"/>
      <c r="K286" s="194"/>
      <c r="L286" s="200"/>
      <c r="M286" s="201"/>
      <c r="N286" s="202"/>
      <c r="O286" s="202"/>
      <c r="P286" s="202"/>
      <c r="Q286" s="202"/>
      <c r="R286" s="202"/>
      <c r="S286" s="202"/>
      <c r="T286" s="203"/>
      <c r="AT286" s="204" t="s">
        <v>191</v>
      </c>
      <c r="AU286" s="204" t="s">
        <v>88</v>
      </c>
      <c r="AV286" s="11" t="s">
        <v>88</v>
      </c>
      <c r="AW286" s="11" t="s">
        <v>45</v>
      </c>
      <c r="AX286" s="11" t="s">
        <v>80</v>
      </c>
      <c r="AY286" s="204" t="s">
        <v>182</v>
      </c>
    </row>
    <row r="287" spans="2:51" s="11" customFormat="1" ht="13.5">
      <c r="B287" s="193"/>
      <c r="C287" s="194"/>
      <c r="D287" s="205" t="s">
        <v>191</v>
      </c>
      <c r="E287" s="206" t="s">
        <v>36</v>
      </c>
      <c r="F287" s="207" t="s">
        <v>5293</v>
      </c>
      <c r="G287" s="194"/>
      <c r="H287" s="208">
        <v>54.56</v>
      </c>
      <c r="I287" s="199"/>
      <c r="J287" s="194"/>
      <c r="K287" s="194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191</v>
      </c>
      <c r="AU287" s="204" t="s">
        <v>88</v>
      </c>
      <c r="AV287" s="11" t="s">
        <v>88</v>
      </c>
      <c r="AW287" s="11" t="s">
        <v>45</v>
      </c>
      <c r="AX287" s="11" t="s">
        <v>80</v>
      </c>
      <c r="AY287" s="204" t="s">
        <v>182</v>
      </c>
    </row>
    <row r="288" spans="2:51" s="11" customFormat="1" ht="13.5">
      <c r="B288" s="193"/>
      <c r="C288" s="194"/>
      <c r="D288" s="205" t="s">
        <v>191</v>
      </c>
      <c r="E288" s="206" t="s">
        <v>36</v>
      </c>
      <c r="F288" s="207" t="s">
        <v>5294</v>
      </c>
      <c r="G288" s="194"/>
      <c r="H288" s="208">
        <v>69.76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191</v>
      </c>
      <c r="AU288" s="204" t="s">
        <v>88</v>
      </c>
      <c r="AV288" s="11" t="s">
        <v>88</v>
      </c>
      <c r="AW288" s="11" t="s">
        <v>45</v>
      </c>
      <c r="AX288" s="11" t="s">
        <v>80</v>
      </c>
      <c r="AY288" s="204" t="s">
        <v>182</v>
      </c>
    </row>
    <row r="289" spans="2:51" s="11" customFormat="1" ht="13.5">
      <c r="B289" s="193"/>
      <c r="C289" s="194"/>
      <c r="D289" s="205" t="s">
        <v>191</v>
      </c>
      <c r="E289" s="206" t="s">
        <v>36</v>
      </c>
      <c r="F289" s="207" t="s">
        <v>5295</v>
      </c>
      <c r="G289" s="194"/>
      <c r="H289" s="208">
        <v>31.4</v>
      </c>
      <c r="I289" s="199"/>
      <c r="J289" s="194"/>
      <c r="K289" s="194"/>
      <c r="L289" s="200"/>
      <c r="M289" s="201"/>
      <c r="N289" s="202"/>
      <c r="O289" s="202"/>
      <c r="P289" s="202"/>
      <c r="Q289" s="202"/>
      <c r="R289" s="202"/>
      <c r="S289" s="202"/>
      <c r="T289" s="203"/>
      <c r="AT289" s="204" t="s">
        <v>191</v>
      </c>
      <c r="AU289" s="204" t="s">
        <v>88</v>
      </c>
      <c r="AV289" s="11" t="s">
        <v>88</v>
      </c>
      <c r="AW289" s="11" t="s">
        <v>45</v>
      </c>
      <c r="AX289" s="11" t="s">
        <v>80</v>
      </c>
      <c r="AY289" s="204" t="s">
        <v>182</v>
      </c>
    </row>
    <row r="290" spans="2:51" s="11" customFormat="1" ht="13.5">
      <c r="B290" s="193"/>
      <c r="C290" s="194"/>
      <c r="D290" s="205" t="s">
        <v>191</v>
      </c>
      <c r="E290" s="206" t="s">
        <v>36</v>
      </c>
      <c r="F290" s="207" t="s">
        <v>5296</v>
      </c>
      <c r="G290" s="194"/>
      <c r="H290" s="208">
        <v>27.02</v>
      </c>
      <c r="I290" s="199"/>
      <c r="J290" s="194"/>
      <c r="K290" s="194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191</v>
      </c>
      <c r="AU290" s="204" t="s">
        <v>88</v>
      </c>
      <c r="AV290" s="11" t="s">
        <v>88</v>
      </c>
      <c r="AW290" s="11" t="s">
        <v>45</v>
      </c>
      <c r="AX290" s="11" t="s">
        <v>80</v>
      </c>
      <c r="AY290" s="204" t="s">
        <v>182</v>
      </c>
    </row>
    <row r="291" spans="2:51" s="11" customFormat="1" ht="13.5">
      <c r="B291" s="193"/>
      <c r="C291" s="194"/>
      <c r="D291" s="205" t="s">
        <v>191</v>
      </c>
      <c r="E291" s="206" t="s">
        <v>36</v>
      </c>
      <c r="F291" s="207" t="s">
        <v>5297</v>
      </c>
      <c r="G291" s="194"/>
      <c r="H291" s="208">
        <v>24.92</v>
      </c>
      <c r="I291" s="199"/>
      <c r="J291" s="194"/>
      <c r="K291" s="194"/>
      <c r="L291" s="200"/>
      <c r="M291" s="201"/>
      <c r="N291" s="202"/>
      <c r="O291" s="202"/>
      <c r="P291" s="202"/>
      <c r="Q291" s="202"/>
      <c r="R291" s="202"/>
      <c r="S291" s="202"/>
      <c r="T291" s="203"/>
      <c r="AT291" s="204" t="s">
        <v>191</v>
      </c>
      <c r="AU291" s="204" t="s">
        <v>88</v>
      </c>
      <c r="AV291" s="11" t="s">
        <v>88</v>
      </c>
      <c r="AW291" s="11" t="s">
        <v>45</v>
      </c>
      <c r="AX291" s="11" t="s">
        <v>80</v>
      </c>
      <c r="AY291" s="204" t="s">
        <v>182</v>
      </c>
    </row>
    <row r="292" spans="2:51" s="11" customFormat="1" ht="13.5">
      <c r="B292" s="193"/>
      <c r="C292" s="194"/>
      <c r="D292" s="205" t="s">
        <v>191</v>
      </c>
      <c r="E292" s="206" t="s">
        <v>36</v>
      </c>
      <c r="F292" s="207" t="s">
        <v>5298</v>
      </c>
      <c r="G292" s="194"/>
      <c r="H292" s="208">
        <v>47.26</v>
      </c>
      <c r="I292" s="199"/>
      <c r="J292" s="194"/>
      <c r="K292" s="194"/>
      <c r="L292" s="200"/>
      <c r="M292" s="201"/>
      <c r="N292" s="202"/>
      <c r="O292" s="202"/>
      <c r="P292" s="202"/>
      <c r="Q292" s="202"/>
      <c r="R292" s="202"/>
      <c r="S292" s="202"/>
      <c r="T292" s="203"/>
      <c r="AT292" s="204" t="s">
        <v>191</v>
      </c>
      <c r="AU292" s="204" t="s">
        <v>88</v>
      </c>
      <c r="AV292" s="11" t="s">
        <v>88</v>
      </c>
      <c r="AW292" s="11" t="s">
        <v>45</v>
      </c>
      <c r="AX292" s="11" t="s">
        <v>80</v>
      </c>
      <c r="AY292" s="204" t="s">
        <v>182</v>
      </c>
    </row>
    <row r="293" spans="2:51" s="11" customFormat="1" ht="13.5">
      <c r="B293" s="193"/>
      <c r="C293" s="194"/>
      <c r="D293" s="205" t="s">
        <v>191</v>
      </c>
      <c r="E293" s="206" t="s">
        <v>36</v>
      </c>
      <c r="F293" s="207" t="s">
        <v>5299</v>
      </c>
      <c r="G293" s="194"/>
      <c r="H293" s="208">
        <v>51.94</v>
      </c>
      <c r="I293" s="199"/>
      <c r="J293" s="194"/>
      <c r="K293" s="194"/>
      <c r="L293" s="200"/>
      <c r="M293" s="201"/>
      <c r="N293" s="202"/>
      <c r="O293" s="202"/>
      <c r="P293" s="202"/>
      <c r="Q293" s="202"/>
      <c r="R293" s="202"/>
      <c r="S293" s="202"/>
      <c r="T293" s="203"/>
      <c r="AT293" s="204" t="s">
        <v>191</v>
      </c>
      <c r="AU293" s="204" t="s">
        <v>88</v>
      </c>
      <c r="AV293" s="11" t="s">
        <v>88</v>
      </c>
      <c r="AW293" s="11" t="s">
        <v>45</v>
      </c>
      <c r="AX293" s="11" t="s">
        <v>80</v>
      </c>
      <c r="AY293" s="204" t="s">
        <v>182</v>
      </c>
    </row>
    <row r="294" spans="2:51" s="12" customFormat="1" ht="13.5">
      <c r="B294" s="209"/>
      <c r="C294" s="210"/>
      <c r="D294" s="205" t="s">
        <v>191</v>
      </c>
      <c r="E294" s="211" t="s">
        <v>36</v>
      </c>
      <c r="F294" s="212" t="s">
        <v>5300</v>
      </c>
      <c r="G294" s="210"/>
      <c r="H294" s="213" t="s">
        <v>36</v>
      </c>
      <c r="I294" s="214"/>
      <c r="J294" s="210"/>
      <c r="K294" s="210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191</v>
      </c>
      <c r="AU294" s="219" t="s">
        <v>88</v>
      </c>
      <c r="AV294" s="12" t="s">
        <v>23</v>
      </c>
      <c r="AW294" s="12" t="s">
        <v>45</v>
      </c>
      <c r="AX294" s="12" t="s">
        <v>80</v>
      </c>
      <c r="AY294" s="219" t="s">
        <v>182</v>
      </c>
    </row>
    <row r="295" spans="2:51" s="11" customFormat="1" ht="13.5">
      <c r="B295" s="193"/>
      <c r="C295" s="194"/>
      <c r="D295" s="195" t="s">
        <v>191</v>
      </c>
      <c r="E295" s="196" t="s">
        <v>36</v>
      </c>
      <c r="F295" s="197" t="s">
        <v>5301</v>
      </c>
      <c r="G295" s="194"/>
      <c r="H295" s="198">
        <v>412.35</v>
      </c>
      <c r="I295" s="199"/>
      <c r="J295" s="194"/>
      <c r="K295" s="194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191</v>
      </c>
      <c r="AU295" s="204" t="s">
        <v>88</v>
      </c>
      <c r="AV295" s="11" t="s">
        <v>88</v>
      </c>
      <c r="AW295" s="11" t="s">
        <v>45</v>
      </c>
      <c r="AX295" s="11" t="s">
        <v>80</v>
      </c>
      <c r="AY295" s="204" t="s">
        <v>182</v>
      </c>
    </row>
    <row r="296" spans="2:65" s="1" customFormat="1" ht="22.5" customHeight="1">
      <c r="B296" s="34"/>
      <c r="C296" s="181" t="s">
        <v>587</v>
      </c>
      <c r="D296" s="181" t="s">
        <v>184</v>
      </c>
      <c r="E296" s="182" t="s">
        <v>5302</v>
      </c>
      <c r="F296" s="183" t="s">
        <v>5303</v>
      </c>
      <c r="G296" s="184" t="s">
        <v>187</v>
      </c>
      <c r="H296" s="185">
        <v>139.65</v>
      </c>
      <c r="I296" s="186"/>
      <c r="J296" s="187">
        <f>ROUND(I296*H296,2)</f>
        <v>0</v>
      </c>
      <c r="K296" s="183" t="s">
        <v>188</v>
      </c>
      <c r="L296" s="54"/>
      <c r="M296" s="188" t="s">
        <v>36</v>
      </c>
      <c r="N296" s="189" t="s">
        <v>51</v>
      </c>
      <c r="O296" s="35"/>
      <c r="P296" s="190">
        <f>O296*H296</f>
        <v>0</v>
      </c>
      <c r="Q296" s="190">
        <v>0</v>
      </c>
      <c r="R296" s="190">
        <f>Q296*H296</f>
        <v>0</v>
      </c>
      <c r="S296" s="190">
        <v>0.03554</v>
      </c>
      <c r="T296" s="191">
        <f>S296*H296</f>
        <v>4.963161</v>
      </c>
      <c r="AR296" s="16" t="s">
        <v>275</v>
      </c>
      <c r="AT296" s="16" t="s">
        <v>184</v>
      </c>
      <c r="AU296" s="16" t="s">
        <v>88</v>
      </c>
      <c r="AY296" s="16" t="s">
        <v>182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6" t="s">
        <v>23</v>
      </c>
      <c r="BK296" s="192">
        <f>ROUND(I296*H296,2)</f>
        <v>0</v>
      </c>
      <c r="BL296" s="16" t="s">
        <v>275</v>
      </c>
      <c r="BM296" s="16" t="s">
        <v>5304</v>
      </c>
    </row>
    <row r="297" spans="2:51" s="12" customFormat="1" ht="13.5">
      <c r="B297" s="209"/>
      <c r="C297" s="210"/>
      <c r="D297" s="205" t="s">
        <v>191</v>
      </c>
      <c r="E297" s="211" t="s">
        <v>36</v>
      </c>
      <c r="F297" s="212" t="s">
        <v>5305</v>
      </c>
      <c r="G297" s="210"/>
      <c r="H297" s="213" t="s">
        <v>36</v>
      </c>
      <c r="I297" s="214"/>
      <c r="J297" s="210"/>
      <c r="K297" s="210"/>
      <c r="L297" s="215"/>
      <c r="M297" s="216"/>
      <c r="N297" s="217"/>
      <c r="O297" s="217"/>
      <c r="P297" s="217"/>
      <c r="Q297" s="217"/>
      <c r="R297" s="217"/>
      <c r="S297" s="217"/>
      <c r="T297" s="218"/>
      <c r="AT297" s="219" t="s">
        <v>191</v>
      </c>
      <c r="AU297" s="219" t="s">
        <v>88</v>
      </c>
      <c r="AV297" s="12" t="s">
        <v>23</v>
      </c>
      <c r="AW297" s="12" t="s">
        <v>45</v>
      </c>
      <c r="AX297" s="12" t="s">
        <v>80</v>
      </c>
      <c r="AY297" s="219" t="s">
        <v>182</v>
      </c>
    </row>
    <row r="298" spans="2:51" s="11" customFormat="1" ht="24">
      <c r="B298" s="193"/>
      <c r="C298" s="194"/>
      <c r="D298" s="205" t="s">
        <v>191</v>
      </c>
      <c r="E298" s="206" t="s">
        <v>36</v>
      </c>
      <c r="F298" s="207" t="s">
        <v>5306</v>
      </c>
      <c r="G298" s="194"/>
      <c r="H298" s="208">
        <v>62.25</v>
      </c>
      <c r="I298" s="199"/>
      <c r="J298" s="194"/>
      <c r="K298" s="194"/>
      <c r="L298" s="200"/>
      <c r="M298" s="201"/>
      <c r="N298" s="202"/>
      <c r="O298" s="202"/>
      <c r="P298" s="202"/>
      <c r="Q298" s="202"/>
      <c r="R298" s="202"/>
      <c r="S298" s="202"/>
      <c r="T298" s="203"/>
      <c r="AT298" s="204" t="s">
        <v>191</v>
      </c>
      <c r="AU298" s="204" t="s">
        <v>88</v>
      </c>
      <c r="AV298" s="11" t="s">
        <v>88</v>
      </c>
      <c r="AW298" s="11" t="s">
        <v>45</v>
      </c>
      <c r="AX298" s="11" t="s">
        <v>80</v>
      </c>
      <c r="AY298" s="204" t="s">
        <v>182</v>
      </c>
    </row>
    <row r="299" spans="2:51" s="11" customFormat="1" ht="13.5">
      <c r="B299" s="193"/>
      <c r="C299" s="194"/>
      <c r="D299" s="205" t="s">
        <v>191</v>
      </c>
      <c r="E299" s="206" t="s">
        <v>36</v>
      </c>
      <c r="F299" s="207" t="s">
        <v>5307</v>
      </c>
      <c r="G299" s="194"/>
      <c r="H299" s="208">
        <v>17.1</v>
      </c>
      <c r="I299" s="199"/>
      <c r="J299" s="194"/>
      <c r="K299" s="194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191</v>
      </c>
      <c r="AU299" s="204" t="s">
        <v>88</v>
      </c>
      <c r="AV299" s="11" t="s">
        <v>88</v>
      </c>
      <c r="AW299" s="11" t="s">
        <v>45</v>
      </c>
      <c r="AX299" s="11" t="s">
        <v>80</v>
      </c>
      <c r="AY299" s="204" t="s">
        <v>182</v>
      </c>
    </row>
    <row r="300" spans="2:51" s="11" customFormat="1" ht="13.5">
      <c r="B300" s="193"/>
      <c r="C300" s="194"/>
      <c r="D300" s="195" t="s">
        <v>191</v>
      </c>
      <c r="E300" s="196" t="s">
        <v>36</v>
      </c>
      <c r="F300" s="197" t="s">
        <v>5308</v>
      </c>
      <c r="G300" s="194"/>
      <c r="H300" s="198">
        <v>60.3</v>
      </c>
      <c r="I300" s="199"/>
      <c r="J300" s="194"/>
      <c r="K300" s="194"/>
      <c r="L300" s="200"/>
      <c r="M300" s="201"/>
      <c r="N300" s="202"/>
      <c r="O300" s="202"/>
      <c r="P300" s="202"/>
      <c r="Q300" s="202"/>
      <c r="R300" s="202"/>
      <c r="S300" s="202"/>
      <c r="T300" s="203"/>
      <c r="AT300" s="204" t="s">
        <v>191</v>
      </c>
      <c r="AU300" s="204" t="s">
        <v>88</v>
      </c>
      <c r="AV300" s="11" t="s">
        <v>88</v>
      </c>
      <c r="AW300" s="11" t="s">
        <v>45</v>
      </c>
      <c r="AX300" s="11" t="s">
        <v>80</v>
      </c>
      <c r="AY300" s="204" t="s">
        <v>182</v>
      </c>
    </row>
    <row r="301" spans="2:65" s="1" customFormat="1" ht="22.5" customHeight="1">
      <c r="B301" s="34"/>
      <c r="C301" s="181" t="s">
        <v>591</v>
      </c>
      <c r="D301" s="181" t="s">
        <v>184</v>
      </c>
      <c r="E301" s="182" t="s">
        <v>5309</v>
      </c>
      <c r="F301" s="183" t="s">
        <v>5310</v>
      </c>
      <c r="G301" s="184" t="s">
        <v>187</v>
      </c>
      <c r="H301" s="185">
        <v>421.41</v>
      </c>
      <c r="I301" s="186"/>
      <c r="J301" s="187">
        <f>ROUND(I301*H301,2)</f>
        <v>0</v>
      </c>
      <c r="K301" s="183" t="s">
        <v>188</v>
      </c>
      <c r="L301" s="54"/>
      <c r="M301" s="188" t="s">
        <v>36</v>
      </c>
      <c r="N301" s="189" t="s">
        <v>51</v>
      </c>
      <c r="O301" s="35"/>
      <c r="P301" s="190">
        <f>O301*H301</f>
        <v>0</v>
      </c>
      <c r="Q301" s="190">
        <v>0</v>
      </c>
      <c r="R301" s="190">
        <f>Q301*H301</f>
        <v>0</v>
      </c>
      <c r="S301" s="190">
        <v>0.002</v>
      </c>
      <c r="T301" s="191">
        <f>S301*H301</f>
        <v>0.84282</v>
      </c>
      <c r="AR301" s="16" t="s">
        <v>275</v>
      </c>
      <c r="AT301" s="16" t="s">
        <v>184</v>
      </c>
      <c r="AU301" s="16" t="s">
        <v>88</v>
      </c>
      <c r="AY301" s="16" t="s">
        <v>182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6" t="s">
        <v>23</v>
      </c>
      <c r="BK301" s="192">
        <f>ROUND(I301*H301,2)</f>
        <v>0</v>
      </c>
      <c r="BL301" s="16" t="s">
        <v>275</v>
      </c>
      <c r="BM301" s="16" t="s">
        <v>5311</v>
      </c>
    </row>
    <row r="302" spans="2:63" s="10" customFormat="1" ht="29.85" customHeight="1">
      <c r="B302" s="164"/>
      <c r="C302" s="165"/>
      <c r="D302" s="178" t="s">
        <v>79</v>
      </c>
      <c r="E302" s="179" t="s">
        <v>1678</v>
      </c>
      <c r="F302" s="179" t="s">
        <v>1679</v>
      </c>
      <c r="G302" s="165"/>
      <c r="H302" s="165"/>
      <c r="I302" s="168"/>
      <c r="J302" s="180">
        <f>BK302</f>
        <v>0</v>
      </c>
      <c r="K302" s="165"/>
      <c r="L302" s="170"/>
      <c r="M302" s="171"/>
      <c r="N302" s="172"/>
      <c r="O302" s="172"/>
      <c r="P302" s="173">
        <f>SUM(P303:P310)</f>
        <v>0</v>
      </c>
      <c r="Q302" s="172"/>
      <c r="R302" s="173">
        <f>SUM(R303:R310)</f>
        <v>0</v>
      </c>
      <c r="S302" s="172"/>
      <c r="T302" s="174">
        <f>SUM(T303:T310)</f>
        <v>20.753999999999998</v>
      </c>
      <c r="AR302" s="175" t="s">
        <v>88</v>
      </c>
      <c r="AT302" s="176" t="s">
        <v>79</v>
      </c>
      <c r="AU302" s="176" t="s">
        <v>23</v>
      </c>
      <c r="AY302" s="175" t="s">
        <v>182</v>
      </c>
      <c r="BK302" s="177">
        <f>SUM(BK303:BK310)</f>
        <v>0</v>
      </c>
    </row>
    <row r="303" spans="2:65" s="1" customFormat="1" ht="31.5" customHeight="1">
      <c r="B303" s="34"/>
      <c r="C303" s="181" t="s">
        <v>596</v>
      </c>
      <c r="D303" s="181" t="s">
        <v>184</v>
      </c>
      <c r="E303" s="182" t="s">
        <v>5312</v>
      </c>
      <c r="F303" s="183" t="s">
        <v>5313</v>
      </c>
      <c r="G303" s="184" t="s">
        <v>309</v>
      </c>
      <c r="H303" s="185">
        <v>231</v>
      </c>
      <c r="I303" s="186"/>
      <c r="J303" s="187">
        <f>ROUND(I303*H303,2)</f>
        <v>0</v>
      </c>
      <c r="K303" s="183" t="s">
        <v>188</v>
      </c>
      <c r="L303" s="54"/>
      <c r="M303" s="188" t="s">
        <v>36</v>
      </c>
      <c r="N303" s="189" t="s">
        <v>51</v>
      </c>
      <c r="O303" s="35"/>
      <c r="P303" s="190">
        <f>O303*H303</f>
        <v>0</v>
      </c>
      <c r="Q303" s="190">
        <v>0</v>
      </c>
      <c r="R303" s="190">
        <f>Q303*H303</f>
        <v>0</v>
      </c>
      <c r="S303" s="190">
        <v>0.018</v>
      </c>
      <c r="T303" s="191">
        <f>S303*H303</f>
        <v>4.1579999999999995</v>
      </c>
      <c r="AR303" s="16" t="s">
        <v>275</v>
      </c>
      <c r="AT303" s="16" t="s">
        <v>184</v>
      </c>
      <c r="AU303" s="16" t="s">
        <v>88</v>
      </c>
      <c r="AY303" s="16" t="s">
        <v>182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16" t="s">
        <v>23</v>
      </c>
      <c r="BK303" s="192">
        <f>ROUND(I303*H303,2)</f>
        <v>0</v>
      </c>
      <c r="BL303" s="16" t="s">
        <v>275</v>
      </c>
      <c r="BM303" s="16" t="s">
        <v>5314</v>
      </c>
    </row>
    <row r="304" spans="2:51" s="11" customFormat="1" ht="13.5">
      <c r="B304" s="193"/>
      <c r="C304" s="194"/>
      <c r="D304" s="195" t="s">
        <v>191</v>
      </c>
      <c r="E304" s="196" t="s">
        <v>36</v>
      </c>
      <c r="F304" s="197" t="s">
        <v>5315</v>
      </c>
      <c r="G304" s="194"/>
      <c r="H304" s="198">
        <v>231</v>
      </c>
      <c r="I304" s="199"/>
      <c r="J304" s="194"/>
      <c r="K304" s="194"/>
      <c r="L304" s="200"/>
      <c r="M304" s="201"/>
      <c r="N304" s="202"/>
      <c r="O304" s="202"/>
      <c r="P304" s="202"/>
      <c r="Q304" s="202"/>
      <c r="R304" s="202"/>
      <c r="S304" s="202"/>
      <c r="T304" s="203"/>
      <c r="AT304" s="204" t="s">
        <v>191</v>
      </c>
      <c r="AU304" s="204" t="s">
        <v>88</v>
      </c>
      <c r="AV304" s="11" t="s">
        <v>88</v>
      </c>
      <c r="AW304" s="11" t="s">
        <v>45</v>
      </c>
      <c r="AX304" s="11" t="s">
        <v>80</v>
      </c>
      <c r="AY304" s="204" t="s">
        <v>182</v>
      </c>
    </row>
    <row r="305" spans="2:65" s="1" customFormat="1" ht="31.5" customHeight="1">
      <c r="B305" s="34"/>
      <c r="C305" s="181" t="s">
        <v>606</v>
      </c>
      <c r="D305" s="181" t="s">
        <v>184</v>
      </c>
      <c r="E305" s="182" t="s">
        <v>5316</v>
      </c>
      <c r="F305" s="183" t="s">
        <v>5317</v>
      </c>
      <c r="G305" s="184" t="s">
        <v>309</v>
      </c>
      <c r="H305" s="185">
        <v>48</v>
      </c>
      <c r="I305" s="186"/>
      <c r="J305" s="187">
        <f>ROUND(I305*H305,2)</f>
        <v>0</v>
      </c>
      <c r="K305" s="183" t="s">
        <v>188</v>
      </c>
      <c r="L305" s="54"/>
      <c r="M305" s="188" t="s">
        <v>36</v>
      </c>
      <c r="N305" s="189" t="s">
        <v>51</v>
      </c>
      <c r="O305" s="35"/>
      <c r="P305" s="190">
        <f>O305*H305</f>
        <v>0</v>
      </c>
      <c r="Q305" s="190">
        <v>0</v>
      </c>
      <c r="R305" s="190">
        <f>Q305*H305</f>
        <v>0</v>
      </c>
      <c r="S305" s="190">
        <v>0.036</v>
      </c>
      <c r="T305" s="191">
        <f>S305*H305</f>
        <v>1.7279999999999998</v>
      </c>
      <c r="AR305" s="16" t="s">
        <v>275</v>
      </c>
      <c r="AT305" s="16" t="s">
        <v>184</v>
      </c>
      <c r="AU305" s="16" t="s">
        <v>88</v>
      </c>
      <c r="AY305" s="16" t="s">
        <v>182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16" t="s">
        <v>23</v>
      </c>
      <c r="BK305" s="192">
        <f>ROUND(I305*H305,2)</f>
        <v>0</v>
      </c>
      <c r="BL305" s="16" t="s">
        <v>275</v>
      </c>
      <c r="BM305" s="16" t="s">
        <v>5318</v>
      </c>
    </row>
    <row r="306" spans="2:51" s="11" customFormat="1" ht="13.5">
      <c r="B306" s="193"/>
      <c r="C306" s="194"/>
      <c r="D306" s="195" t="s">
        <v>191</v>
      </c>
      <c r="E306" s="196" t="s">
        <v>36</v>
      </c>
      <c r="F306" s="197" t="s">
        <v>5319</v>
      </c>
      <c r="G306" s="194"/>
      <c r="H306" s="198">
        <v>48</v>
      </c>
      <c r="I306" s="199"/>
      <c r="J306" s="194"/>
      <c r="K306" s="194"/>
      <c r="L306" s="200"/>
      <c r="M306" s="201"/>
      <c r="N306" s="202"/>
      <c r="O306" s="202"/>
      <c r="P306" s="202"/>
      <c r="Q306" s="202"/>
      <c r="R306" s="202"/>
      <c r="S306" s="202"/>
      <c r="T306" s="203"/>
      <c r="AT306" s="204" t="s">
        <v>191</v>
      </c>
      <c r="AU306" s="204" t="s">
        <v>88</v>
      </c>
      <c r="AV306" s="11" t="s">
        <v>88</v>
      </c>
      <c r="AW306" s="11" t="s">
        <v>45</v>
      </c>
      <c r="AX306" s="11" t="s">
        <v>80</v>
      </c>
      <c r="AY306" s="204" t="s">
        <v>182</v>
      </c>
    </row>
    <row r="307" spans="2:65" s="1" customFormat="1" ht="31.5" customHeight="1">
      <c r="B307" s="34"/>
      <c r="C307" s="181" t="s">
        <v>615</v>
      </c>
      <c r="D307" s="181" t="s">
        <v>184</v>
      </c>
      <c r="E307" s="182" t="s">
        <v>5320</v>
      </c>
      <c r="F307" s="183" t="s">
        <v>5321</v>
      </c>
      <c r="G307" s="184" t="s">
        <v>309</v>
      </c>
      <c r="H307" s="185">
        <v>369</v>
      </c>
      <c r="I307" s="186"/>
      <c r="J307" s="187">
        <f>ROUND(I307*H307,2)</f>
        <v>0</v>
      </c>
      <c r="K307" s="183" t="s">
        <v>188</v>
      </c>
      <c r="L307" s="54"/>
      <c r="M307" s="188" t="s">
        <v>36</v>
      </c>
      <c r="N307" s="189" t="s">
        <v>51</v>
      </c>
      <c r="O307" s="35"/>
      <c r="P307" s="190">
        <f>O307*H307</f>
        <v>0</v>
      </c>
      <c r="Q307" s="190">
        <v>0</v>
      </c>
      <c r="R307" s="190">
        <f>Q307*H307</f>
        <v>0</v>
      </c>
      <c r="S307" s="190">
        <v>0.036</v>
      </c>
      <c r="T307" s="191">
        <f>S307*H307</f>
        <v>13.283999999999999</v>
      </c>
      <c r="AR307" s="16" t="s">
        <v>275</v>
      </c>
      <c r="AT307" s="16" t="s">
        <v>184</v>
      </c>
      <c r="AU307" s="16" t="s">
        <v>88</v>
      </c>
      <c r="AY307" s="16" t="s">
        <v>182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16" t="s">
        <v>23</v>
      </c>
      <c r="BK307" s="192">
        <f>ROUND(I307*H307,2)</f>
        <v>0</v>
      </c>
      <c r="BL307" s="16" t="s">
        <v>275</v>
      </c>
      <c r="BM307" s="16" t="s">
        <v>5322</v>
      </c>
    </row>
    <row r="308" spans="2:51" s="11" customFormat="1" ht="13.5">
      <c r="B308" s="193"/>
      <c r="C308" s="194"/>
      <c r="D308" s="195" t="s">
        <v>191</v>
      </c>
      <c r="E308" s="196" t="s">
        <v>36</v>
      </c>
      <c r="F308" s="197" t="s">
        <v>5323</v>
      </c>
      <c r="G308" s="194"/>
      <c r="H308" s="198">
        <v>369</v>
      </c>
      <c r="I308" s="199"/>
      <c r="J308" s="194"/>
      <c r="K308" s="194"/>
      <c r="L308" s="200"/>
      <c r="M308" s="201"/>
      <c r="N308" s="202"/>
      <c r="O308" s="202"/>
      <c r="P308" s="202"/>
      <c r="Q308" s="202"/>
      <c r="R308" s="202"/>
      <c r="S308" s="202"/>
      <c r="T308" s="203"/>
      <c r="AT308" s="204" t="s">
        <v>191</v>
      </c>
      <c r="AU308" s="204" t="s">
        <v>88</v>
      </c>
      <c r="AV308" s="11" t="s">
        <v>88</v>
      </c>
      <c r="AW308" s="11" t="s">
        <v>45</v>
      </c>
      <c r="AX308" s="11" t="s">
        <v>80</v>
      </c>
      <c r="AY308" s="204" t="s">
        <v>182</v>
      </c>
    </row>
    <row r="309" spans="2:65" s="1" customFormat="1" ht="31.5" customHeight="1">
      <c r="B309" s="34"/>
      <c r="C309" s="181" t="s">
        <v>619</v>
      </c>
      <c r="D309" s="181" t="s">
        <v>184</v>
      </c>
      <c r="E309" s="182" t="s">
        <v>5324</v>
      </c>
      <c r="F309" s="183" t="s">
        <v>5325</v>
      </c>
      <c r="G309" s="184" t="s">
        <v>309</v>
      </c>
      <c r="H309" s="185">
        <v>44</v>
      </c>
      <c r="I309" s="186"/>
      <c r="J309" s="187">
        <f>ROUND(I309*H309,2)</f>
        <v>0</v>
      </c>
      <c r="K309" s="183" t="s">
        <v>188</v>
      </c>
      <c r="L309" s="54"/>
      <c r="M309" s="188" t="s">
        <v>36</v>
      </c>
      <c r="N309" s="189" t="s">
        <v>51</v>
      </c>
      <c r="O309" s="35"/>
      <c r="P309" s="190">
        <f>O309*H309</f>
        <v>0</v>
      </c>
      <c r="Q309" s="190">
        <v>0</v>
      </c>
      <c r="R309" s="190">
        <f>Q309*H309</f>
        <v>0</v>
      </c>
      <c r="S309" s="190">
        <v>0.036</v>
      </c>
      <c r="T309" s="191">
        <f>S309*H309</f>
        <v>1.5839999999999999</v>
      </c>
      <c r="AR309" s="16" t="s">
        <v>275</v>
      </c>
      <c r="AT309" s="16" t="s">
        <v>184</v>
      </c>
      <c r="AU309" s="16" t="s">
        <v>88</v>
      </c>
      <c r="AY309" s="16" t="s">
        <v>182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6" t="s">
        <v>23</v>
      </c>
      <c r="BK309" s="192">
        <f>ROUND(I309*H309,2)</f>
        <v>0</v>
      </c>
      <c r="BL309" s="16" t="s">
        <v>275</v>
      </c>
      <c r="BM309" s="16" t="s">
        <v>5326</v>
      </c>
    </row>
    <row r="310" spans="2:51" s="11" customFormat="1" ht="13.5">
      <c r="B310" s="193"/>
      <c r="C310" s="194"/>
      <c r="D310" s="205" t="s">
        <v>191</v>
      </c>
      <c r="E310" s="206" t="s">
        <v>36</v>
      </c>
      <c r="F310" s="207" t="s">
        <v>5327</v>
      </c>
      <c r="G310" s="194"/>
      <c r="H310" s="208">
        <v>44</v>
      </c>
      <c r="I310" s="199"/>
      <c r="J310" s="194"/>
      <c r="K310" s="194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191</v>
      </c>
      <c r="AU310" s="204" t="s">
        <v>88</v>
      </c>
      <c r="AV310" s="11" t="s">
        <v>88</v>
      </c>
      <c r="AW310" s="11" t="s">
        <v>45</v>
      </c>
      <c r="AX310" s="11" t="s">
        <v>80</v>
      </c>
      <c r="AY310" s="204" t="s">
        <v>182</v>
      </c>
    </row>
    <row r="311" spans="2:63" s="10" customFormat="1" ht="29.85" customHeight="1">
      <c r="B311" s="164"/>
      <c r="C311" s="165"/>
      <c r="D311" s="178" t="s">
        <v>79</v>
      </c>
      <c r="E311" s="179" t="s">
        <v>1723</v>
      </c>
      <c r="F311" s="179" t="s">
        <v>1724</v>
      </c>
      <c r="G311" s="165"/>
      <c r="H311" s="165"/>
      <c r="I311" s="168"/>
      <c r="J311" s="180">
        <f>BK311</f>
        <v>0</v>
      </c>
      <c r="K311" s="165"/>
      <c r="L311" s="170"/>
      <c r="M311" s="171"/>
      <c r="N311" s="172"/>
      <c r="O311" s="172"/>
      <c r="P311" s="173">
        <f>SUM(P312:P327)</f>
        <v>0</v>
      </c>
      <c r="Q311" s="172"/>
      <c r="R311" s="173">
        <f>SUM(R312:R327)</f>
        <v>0</v>
      </c>
      <c r="S311" s="172"/>
      <c r="T311" s="174">
        <f>SUM(T312:T327)</f>
        <v>1.19253</v>
      </c>
      <c r="AR311" s="175" t="s">
        <v>88</v>
      </c>
      <c r="AT311" s="176" t="s">
        <v>79</v>
      </c>
      <c r="AU311" s="176" t="s">
        <v>23</v>
      </c>
      <c r="AY311" s="175" t="s">
        <v>182</v>
      </c>
      <c r="BK311" s="177">
        <f>SUM(BK312:BK327)</f>
        <v>0</v>
      </c>
    </row>
    <row r="312" spans="2:65" s="1" customFormat="1" ht="22.5" customHeight="1">
      <c r="B312" s="34"/>
      <c r="C312" s="181" t="s">
        <v>629</v>
      </c>
      <c r="D312" s="181" t="s">
        <v>184</v>
      </c>
      <c r="E312" s="182" t="s">
        <v>5328</v>
      </c>
      <c r="F312" s="183" t="s">
        <v>5329</v>
      </c>
      <c r="G312" s="184" t="s">
        <v>309</v>
      </c>
      <c r="H312" s="185">
        <v>53</v>
      </c>
      <c r="I312" s="186"/>
      <c r="J312" s="187">
        <f>ROUND(I312*H312,2)</f>
        <v>0</v>
      </c>
      <c r="K312" s="183" t="s">
        <v>188</v>
      </c>
      <c r="L312" s="54"/>
      <c r="M312" s="188" t="s">
        <v>36</v>
      </c>
      <c r="N312" s="189" t="s">
        <v>51</v>
      </c>
      <c r="O312" s="35"/>
      <c r="P312" s="190">
        <f>O312*H312</f>
        <v>0</v>
      </c>
      <c r="Q312" s="190">
        <v>0</v>
      </c>
      <c r="R312" s="190">
        <f>Q312*H312</f>
        <v>0</v>
      </c>
      <c r="S312" s="190">
        <v>0.00167</v>
      </c>
      <c r="T312" s="191">
        <f>S312*H312</f>
        <v>0.08851</v>
      </c>
      <c r="AR312" s="16" t="s">
        <v>275</v>
      </c>
      <c r="AT312" s="16" t="s">
        <v>184</v>
      </c>
      <c r="AU312" s="16" t="s">
        <v>88</v>
      </c>
      <c r="AY312" s="16" t="s">
        <v>182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6" t="s">
        <v>23</v>
      </c>
      <c r="BK312" s="192">
        <f>ROUND(I312*H312,2)</f>
        <v>0</v>
      </c>
      <c r="BL312" s="16" t="s">
        <v>275</v>
      </c>
      <c r="BM312" s="16" t="s">
        <v>5330</v>
      </c>
    </row>
    <row r="313" spans="2:51" s="11" customFormat="1" ht="13.5">
      <c r="B313" s="193"/>
      <c r="C313" s="194"/>
      <c r="D313" s="205" t="s">
        <v>191</v>
      </c>
      <c r="E313" s="206" t="s">
        <v>36</v>
      </c>
      <c r="F313" s="207" t="s">
        <v>5331</v>
      </c>
      <c r="G313" s="194"/>
      <c r="H313" s="208">
        <v>8.5</v>
      </c>
      <c r="I313" s="199"/>
      <c r="J313" s="194"/>
      <c r="K313" s="194"/>
      <c r="L313" s="200"/>
      <c r="M313" s="201"/>
      <c r="N313" s="202"/>
      <c r="O313" s="202"/>
      <c r="P313" s="202"/>
      <c r="Q313" s="202"/>
      <c r="R313" s="202"/>
      <c r="S313" s="202"/>
      <c r="T313" s="203"/>
      <c r="AT313" s="204" t="s">
        <v>191</v>
      </c>
      <c r="AU313" s="204" t="s">
        <v>88</v>
      </c>
      <c r="AV313" s="11" t="s">
        <v>88</v>
      </c>
      <c r="AW313" s="11" t="s">
        <v>45</v>
      </c>
      <c r="AX313" s="11" t="s">
        <v>80</v>
      </c>
      <c r="AY313" s="204" t="s">
        <v>182</v>
      </c>
    </row>
    <row r="314" spans="2:51" s="11" customFormat="1" ht="13.5">
      <c r="B314" s="193"/>
      <c r="C314" s="194"/>
      <c r="D314" s="205" t="s">
        <v>191</v>
      </c>
      <c r="E314" s="206" t="s">
        <v>36</v>
      </c>
      <c r="F314" s="207" t="s">
        <v>5332</v>
      </c>
      <c r="G314" s="194"/>
      <c r="H314" s="208">
        <v>19</v>
      </c>
      <c r="I314" s="199"/>
      <c r="J314" s="194"/>
      <c r="K314" s="194"/>
      <c r="L314" s="200"/>
      <c r="M314" s="201"/>
      <c r="N314" s="202"/>
      <c r="O314" s="202"/>
      <c r="P314" s="202"/>
      <c r="Q314" s="202"/>
      <c r="R314" s="202"/>
      <c r="S314" s="202"/>
      <c r="T314" s="203"/>
      <c r="AT314" s="204" t="s">
        <v>191</v>
      </c>
      <c r="AU314" s="204" t="s">
        <v>88</v>
      </c>
      <c r="AV314" s="11" t="s">
        <v>88</v>
      </c>
      <c r="AW314" s="11" t="s">
        <v>45</v>
      </c>
      <c r="AX314" s="11" t="s">
        <v>80</v>
      </c>
      <c r="AY314" s="204" t="s">
        <v>182</v>
      </c>
    </row>
    <row r="315" spans="2:51" s="11" customFormat="1" ht="13.5">
      <c r="B315" s="193"/>
      <c r="C315" s="194"/>
      <c r="D315" s="205" t="s">
        <v>191</v>
      </c>
      <c r="E315" s="206" t="s">
        <v>36</v>
      </c>
      <c r="F315" s="207" t="s">
        <v>5333</v>
      </c>
      <c r="G315" s="194"/>
      <c r="H315" s="208">
        <v>11.7</v>
      </c>
      <c r="I315" s="199"/>
      <c r="J315" s="194"/>
      <c r="K315" s="194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191</v>
      </c>
      <c r="AU315" s="204" t="s">
        <v>88</v>
      </c>
      <c r="AV315" s="11" t="s">
        <v>88</v>
      </c>
      <c r="AW315" s="11" t="s">
        <v>45</v>
      </c>
      <c r="AX315" s="11" t="s">
        <v>80</v>
      </c>
      <c r="AY315" s="204" t="s">
        <v>182</v>
      </c>
    </row>
    <row r="316" spans="2:51" s="11" customFormat="1" ht="13.5">
      <c r="B316" s="193"/>
      <c r="C316" s="194"/>
      <c r="D316" s="195" t="s">
        <v>191</v>
      </c>
      <c r="E316" s="196" t="s">
        <v>36</v>
      </c>
      <c r="F316" s="197" t="s">
        <v>5334</v>
      </c>
      <c r="G316" s="194"/>
      <c r="H316" s="198">
        <v>13.8</v>
      </c>
      <c r="I316" s="199"/>
      <c r="J316" s="194"/>
      <c r="K316" s="194"/>
      <c r="L316" s="200"/>
      <c r="M316" s="201"/>
      <c r="N316" s="202"/>
      <c r="O316" s="202"/>
      <c r="P316" s="202"/>
      <c r="Q316" s="202"/>
      <c r="R316" s="202"/>
      <c r="S316" s="202"/>
      <c r="T316" s="203"/>
      <c r="AT316" s="204" t="s">
        <v>191</v>
      </c>
      <c r="AU316" s="204" t="s">
        <v>88</v>
      </c>
      <c r="AV316" s="11" t="s">
        <v>88</v>
      </c>
      <c r="AW316" s="11" t="s">
        <v>45</v>
      </c>
      <c r="AX316" s="11" t="s">
        <v>80</v>
      </c>
      <c r="AY316" s="204" t="s">
        <v>182</v>
      </c>
    </row>
    <row r="317" spans="2:65" s="1" customFormat="1" ht="22.5" customHeight="1">
      <c r="B317" s="34"/>
      <c r="C317" s="181" t="s">
        <v>633</v>
      </c>
      <c r="D317" s="181" t="s">
        <v>184</v>
      </c>
      <c r="E317" s="182" t="s">
        <v>5335</v>
      </c>
      <c r="F317" s="183" t="s">
        <v>5336</v>
      </c>
      <c r="G317" s="184" t="s">
        <v>309</v>
      </c>
      <c r="H317" s="185">
        <v>86.2</v>
      </c>
      <c r="I317" s="186"/>
      <c r="J317" s="187">
        <f>ROUND(I317*H317,2)</f>
        <v>0</v>
      </c>
      <c r="K317" s="183" t="s">
        <v>188</v>
      </c>
      <c r="L317" s="54"/>
      <c r="M317" s="188" t="s">
        <v>36</v>
      </c>
      <c r="N317" s="189" t="s">
        <v>51</v>
      </c>
      <c r="O317" s="35"/>
      <c r="P317" s="190">
        <f>O317*H317</f>
        <v>0</v>
      </c>
      <c r="Q317" s="190">
        <v>0</v>
      </c>
      <c r="R317" s="190">
        <f>Q317*H317</f>
        <v>0</v>
      </c>
      <c r="S317" s="190">
        <v>0.0026</v>
      </c>
      <c r="T317" s="191">
        <f>S317*H317</f>
        <v>0.22411999999999999</v>
      </c>
      <c r="AR317" s="16" t="s">
        <v>275</v>
      </c>
      <c r="AT317" s="16" t="s">
        <v>184</v>
      </c>
      <c r="AU317" s="16" t="s">
        <v>88</v>
      </c>
      <c r="AY317" s="16" t="s">
        <v>182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16" t="s">
        <v>23</v>
      </c>
      <c r="BK317" s="192">
        <f>ROUND(I317*H317,2)</f>
        <v>0</v>
      </c>
      <c r="BL317" s="16" t="s">
        <v>275</v>
      </c>
      <c r="BM317" s="16" t="s">
        <v>5337</v>
      </c>
    </row>
    <row r="318" spans="2:51" s="11" customFormat="1" ht="13.5">
      <c r="B318" s="193"/>
      <c r="C318" s="194"/>
      <c r="D318" s="195" t="s">
        <v>191</v>
      </c>
      <c r="E318" s="196" t="s">
        <v>36</v>
      </c>
      <c r="F318" s="197" t="s">
        <v>5338</v>
      </c>
      <c r="G318" s="194"/>
      <c r="H318" s="198">
        <v>86.2</v>
      </c>
      <c r="I318" s="199"/>
      <c r="J318" s="194"/>
      <c r="K318" s="194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191</v>
      </c>
      <c r="AU318" s="204" t="s">
        <v>88</v>
      </c>
      <c r="AV318" s="11" t="s">
        <v>88</v>
      </c>
      <c r="AW318" s="11" t="s">
        <v>45</v>
      </c>
      <c r="AX318" s="11" t="s">
        <v>80</v>
      </c>
      <c r="AY318" s="204" t="s">
        <v>182</v>
      </c>
    </row>
    <row r="319" spans="2:65" s="1" customFormat="1" ht="22.5" customHeight="1">
      <c r="B319" s="34"/>
      <c r="C319" s="181" t="s">
        <v>638</v>
      </c>
      <c r="D319" s="181" t="s">
        <v>184</v>
      </c>
      <c r="E319" s="182" t="s">
        <v>5339</v>
      </c>
      <c r="F319" s="183" t="s">
        <v>5340</v>
      </c>
      <c r="G319" s="184" t="s">
        <v>309</v>
      </c>
      <c r="H319" s="185">
        <v>35</v>
      </c>
      <c r="I319" s="186"/>
      <c r="J319" s="187">
        <f>ROUND(I319*H319,2)</f>
        <v>0</v>
      </c>
      <c r="K319" s="183" t="s">
        <v>188</v>
      </c>
      <c r="L319" s="54"/>
      <c r="M319" s="188" t="s">
        <v>36</v>
      </c>
      <c r="N319" s="189" t="s">
        <v>51</v>
      </c>
      <c r="O319" s="35"/>
      <c r="P319" s="190">
        <f>O319*H319</f>
        <v>0</v>
      </c>
      <c r="Q319" s="190">
        <v>0</v>
      </c>
      <c r="R319" s="190">
        <f>Q319*H319</f>
        <v>0</v>
      </c>
      <c r="S319" s="190">
        <v>0.00394</v>
      </c>
      <c r="T319" s="191">
        <f>S319*H319</f>
        <v>0.1379</v>
      </c>
      <c r="AR319" s="16" t="s">
        <v>275</v>
      </c>
      <c r="AT319" s="16" t="s">
        <v>184</v>
      </c>
      <c r="AU319" s="16" t="s">
        <v>88</v>
      </c>
      <c r="AY319" s="16" t="s">
        <v>182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16" t="s">
        <v>23</v>
      </c>
      <c r="BK319" s="192">
        <f>ROUND(I319*H319,2)</f>
        <v>0</v>
      </c>
      <c r="BL319" s="16" t="s">
        <v>275</v>
      </c>
      <c r="BM319" s="16" t="s">
        <v>5341</v>
      </c>
    </row>
    <row r="320" spans="2:51" s="11" customFormat="1" ht="13.5">
      <c r="B320" s="193"/>
      <c r="C320" s="194"/>
      <c r="D320" s="205" t="s">
        <v>191</v>
      </c>
      <c r="E320" s="206" t="s">
        <v>36</v>
      </c>
      <c r="F320" s="207" t="s">
        <v>5342</v>
      </c>
      <c r="G320" s="194"/>
      <c r="H320" s="208">
        <v>20</v>
      </c>
      <c r="I320" s="199"/>
      <c r="J320" s="194"/>
      <c r="K320" s="194"/>
      <c r="L320" s="200"/>
      <c r="M320" s="201"/>
      <c r="N320" s="202"/>
      <c r="O320" s="202"/>
      <c r="P320" s="202"/>
      <c r="Q320" s="202"/>
      <c r="R320" s="202"/>
      <c r="S320" s="202"/>
      <c r="T320" s="203"/>
      <c r="AT320" s="204" t="s">
        <v>191</v>
      </c>
      <c r="AU320" s="204" t="s">
        <v>88</v>
      </c>
      <c r="AV320" s="11" t="s">
        <v>88</v>
      </c>
      <c r="AW320" s="11" t="s">
        <v>45</v>
      </c>
      <c r="AX320" s="11" t="s">
        <v>80</v>
      </c>
      <c r="AY320" s="204" t="s">
        <v>182</v>
      </c>
    </row>
    <row r="321" spans="2:51" s="11" customFormat="1" ht="13.5">
      <c r="B321" s="193"/>
      <c r="C321" s="194"/>
      <c r="D321" s="195" t="s">
        <v>191</v>
      </c>
      <c r="E321" s="196" t="s">
        <v>36</v>
      </c>
      <c r="F321" s="197" t="s">
        <v>5343</v>
      </c>
      <c r="G321" s="194"/>
      <c r="H321" s="198">
        <v>15</v>
      </c>
      <c r="I321" s="199"/>
      <c r="J321" s="194"/>
      <c r="K321" s="194"/>
      <c r="L321" s="200"/>
      <c r="M321" s="201"/>
      <c r="N321" s="202"/>
      <c r="O321" s="202"/>
      <c r="P321" s="202"/>
      <c r="Q321" s="202"/>
      <c r="R321" s="202"/>
      <c r="S321" s="202"/>
      <c r="T321" s="203"/>
      <c r="AT321" s="204" t="s">
        <v>191</v>
      </c>
      <c r="AU321" s="204" t="s">
        <v>88</v>
      </c>
      <c r="AV321" s="11" t="s">
        <v>88</v>
      </c>
      <c r="AW321" s="11" t="s">
        <v>45</v>
      </c>
      <c r="AX321" s="11" t="s">
        <v>80</v>
      </c>
      <c r="AY321" s="204" t="s">
        <v>182</v>
      </c>
    </row>
    <row r="322" spans="2:65" s="1" customFormat="1" ht="22.5" customHeight="1">
      <c r="B322" s="34"/>
      <c r="C322" s="181" t="s">
        <v>671</v>
      </c>
      <c r="D322" s="181" t="s">
        <v>184</v>
      </c>
      <c r="E322" s="182" t="s">
        <v>1829</v>
      </c>
      <c r="F322" s="183" t="s">
        <v>5344</v>
      </c>
      <c r="G322" s="184" t="s">
        <v>309</v>
      </c>
      <c r="H322" s="185">
        <v>262</v>
      </c>
      <c r="I322" s="186"/>
      <c r="J322" s="187">
        <f>ROUND(I322*H322,2)</f>
        <v>0</v>
      </c>
      <c r="K322" s="183" t="s">
        <v>36</v>
      </c>
      <c r="L322" s="54"/>
      <c r="M322" s="188" t="s">
        <v>36</v>
      </c>
      <c r="N322" s="189" t="s">
        <v>51</v>
      </c>
      <c r="O322" s="35"/>
      <c r="P322" s="190">
        <f>O322*H322</f>
        <v>0</v>
      </c>
      <c r="Q322" s="190">
        <v>0</v>
      </c>
      <c r="R322" s="190">
        <f>Q322*H322</f>
        <v>0</v>
      </c>
      <c r="S322" s="190">
        <v>0.001</v>
      </c>
      <c r="T322" s="191">
        <f>S322*H322</f>
        <v>0.262</v>
      </c>
      <c r="AR322" s="16" t="s">
        <v>275</v>
      </c>
      <c r="AT322" s="16" t="s">
        <v>184</v>
      </c>
      <c r="AU322" s="16" t="s">
        <v>88</v>
      </c>
      <c r="AY322" s="16" t="s">
        <v>182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16" t="s">
        <v>23</v>
      </c>
      <c r="BK322" s="192">
        <f>ROUND(I322*H322,2)</f>
        <v>0</v>
      </c>
      <c r="BL322" s="16" t="s">
        <v>275</v>
      </c>
      <c r="BM322" s="16" t="s">
        <v>5345</v>
      </c>
    </row>
    <row r="323" spans="2:51" s="11" customFormat="1" ht="13.5">
      <c r="B323" s="193"/>
      <c r="C323" s="194"/>
      <c r="D323" s="205" t="s">
        <v>191</v>
      </c>
      <c r="E323" s="206" t="s">
        <v>36</v>
      </c>
      <c r="F323" s="207" t="s">
        <v>5346</v>
      </c>
      <c r="G323" s="194"/>
      <c r="H323" s="208">
        <v>104.4</v>
      </c>
      <c r="I323" s="199"/>
      <c r="J323" s="194"/>
      <c r="K323" s="194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191</v>
      </c>
      <c r="AU323" s="204" t="s">
        <v>88</v>
      </c>
      <c r="AV323" s="11" t="s">
        <v>88</v>
      </c>
      <c r="AW323" s="11" t="s">
        <v>45</v>
      </c>
      <c r="AX323" s="11" t="s">
        <v>80</v>
      </c>
      <c r="AY323" s="204" t="s">
        <v>182</v>
      </c>
    </row>
    <row r="324" spans="2:51" s="11" customFormat="1" ht="13.5">
      <c r="B324" s="193"/>
      <c r="C324" s="194"/>
      <c r="D324" s="205" t="s">
        <v>191</v>
      </c>
      <c r="E324" s="206" t="s">
        <v>36</v>
      </c>
      <c r="F324" s="207" t="s">
        <v>5347</v>
      </c>
      <c r="G324" s="194"/>
      <c r="H324" s="208">
        <v>134.6</v>
      </c>
      <c r="I324" s="199"/>
      <c r="J324" s="194"/>
      <c r="K324" s="194"/>
      <c r="L324" s="200"/>
      <c r="M324" s="201"/>
      <c r="N324" s="202"/>
      <c r="O324" s="202"/>
      <c r="P324" s="202"/>
      <c r="Q324" s="202"/>
      <c r="R324" s="202"/>
      <c r="S324" s="202"/>
      <c r="T324" s="203"/>
      <c r="AT324" s="204" t="s">
        <v>191</v>
      </c>
      <c r="AU324" s="204" t="s">
        <v>88</v>
      </c>
      <c r="AV324" s="11" t="s">
        <v>88</v>
      </c>
      <c r="AW324" s="11" t="s">
        <v>45</v>
      </c>
      <c r="AX324" s="11" t="s">
        <v>80</v>
      </c>
      <c r="AY324" s="204" t="s">
        <v>182</v>
      </c>
    </row>
    <row r="325" spans="2:51" s="11" customFormat="1" ht="13.5">
      <c r="B325" s="193"/>
      <c r="C325" s="194"/>
      <c r="D325" s="195" t="s">
        <v>191</v>
      </c>
      <c r="E325" s="196" t="s">
        <v>36</v>
      </c>
      <c r="F325" s="197" t="s">
        <v>5348</v>
      </c>
      <c r="G325" s="194"/>
      <c r="H325" s="198">
        <v>23</v>
      </c>
      <c r="I325" s="199"/>
      <c r="J325" s="194"/>
      <c r="K325" s="194"/>
      <c r="L325" s="200"/>
      <c r="M325" s="201"/>
      <c r="N325" s="202"/>
      <c r="O325" s="202"/>
      <c r="P325" s="202"/>
      <c r="Q325" s="202"/>
      <c r="R325" s="202"/>
      <c r="S325" s="202"/>
      <c r="T325" s="203"/>
      <c r="AT325" s="204" t="s">
        <v>191</v>
      </c>
      <c r="AU325" s="204" t="s">
        <v>88</v>
      </c>
      <c r="AV325" s="11" t="s">
        <v>88</v>
      </c>
      <c r="AW325" s="11" t="s">
        <v>45</v>
      </c>
      <c r="AX325" s="11" t="s">
        <v>80</v>
      </c>
      <c r="AY325" s="204" t="s">
        <v>182</v>
      </c>
    </row>
    <row r="326" spans="2:65" s="1" customFormat="1" ht="22.5" customHeight="1">
      <c r="B326" s="34"/>
      <c r="C326" s="181" t="s">
        <v>699</v>
      </c>
      <c r="D326" s="181" t="s">
        <v>184</v>
      </c>
      <c r="E326" s="182" t="s">
        <v>1833</v>
      </c>
      <c r="F326" s="183" t="s">
        <v>5349</v>
      </c>
      <c r="G326" s="184" t="s">
        <v>309</v>
      </c>
      <c r="H326" s="185">
        <v>48</v>
      </c>
      <c r="I326" s="186"/>
      <c r="J326" s="187">
        <f>ROUND(I326*H326,2)</f>
        <v>0</v>
      </c>
      <c r="K326" s="183" t="s">
        <v>36</v>
      </c>
      <c r="L326" s="54"/>
      <c r="M326" s="188" t="s">
        <v>36</v>
      </c>
      <c r="N326" s="189" t="s">
        <v>51</v>
      </c>
      <c r="O326" s="35"/>
      <c r="P326" s="190">
        <f>O326*H326</f>
        <v>0</v>
      </c>
      <c r="Q326" s="190">
        <v>0</v>
      </c>
      <c r="R326" s="190">
        <f>Q326*H326</f>
        <v>0</v>
      </c>
      <c r="S326" s="190">
        <v>0.01</v>
      </c>
      <c r="T326" s="191">
        <f>S326*H326</f>
        <v>0.48</v>
      </c>
      <c r="AR326" s="16" t="s">
        <v>275</v>
      </c>
      <c r="AT326" s="16" t="s">
        <v>184</v>
      </c>
      <c r="AU326" s="16" t="s">
        <v>88</v>
      </c>
      <c r="AY326" s="16" t="s">
        <v>182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16" t="s">
        <v>23</v>
      </c>
      <c r="BK326" s="192">
        <f>ROUND(I326*H326,2)</f>
        <v>0</v>
      </c>
      <c r="BL326" s="16" t="s">
        <v>275</v>
      </c>
      <c r="BM326" s="16" t="s">
        <v>5350</v>
      </c>
    </row>
    <row r="327" spans="2:51" s="11" customFormat="1" ht="13.5">
      <c r="B327" s="193"/>
      <c r="C327" s="194"/>
      <c r="D327" s="205" t="s">
        <v>191</v>
      </c>
      <c r="E327" s="206" t="s">
        <v>36</v>
      </c>
      <c r="F327" s="207" t="s">
        <v>5351</v>
      </c>
      <c r="G327" s="194"/>
      <c r="H327" s="208">
        <v>48</v>
      </c>
      <c r="I327" s="199"/>
      <c r="J327" s="194"/>
      <c r="K327" s="194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191</v>
      </c>
      <c r="AU327" s="204" t="s">
        <v>88</v>
      </c>
      <c r="AV327" s="11" t="s">
        <v>88</v>
      </c>
      <c r="AW327" s="11" t="s">
        <v>45</v>
      </c>
      <c r="AX327" s="11" t="s">
        <v>80</v>
      </c>
      <c r="AY327" s="204" t="s">
        <v>182</v>
      </c>
    </row>
    <row r="328" spans="2:63" s="10" customFormat="1" ht="29.85" customHeight="1">
      <c r="B328" s="164"/>
      <c r="C328" s="165"/>
      <c r="D328" s="178" t="s">
        <v>79</v>
      </c>
      <c r="E328" s="179" t="s">
        <v>1844</v>
      </c>
      <c r="F328" s="179" t="s">
        <v>1845</v>
      </c>
      <c r="G328" s="165"/>
      <c r="H328" s="165"/>
      <c r="I328" s="168"/>
      <c r="J328" s="180">
        <f>BK328</f>
        <v>0</v>
      </c>
      <c r="K328" s="165"/>
      <c r="L328" s="170"/>
      <c r="M328" s="171"/>
      <c r="N328" s="172"/>
      <c r="O328" s="172"/>
      <c r="P328" s="173">
        <f>SUM(P329:P356)</f>
        <v>0</v>
      </c>
      <c r="Q328" s="172"/>
      <c r="R328" s="173">
        <f>SUM(R329:R356)</f>
        <v>0</v>
      </c>
      <c r="S328" s="172"/>
      <c r="T328" s="174">
        <f>SUM(T329:T356)</f>
        <v>5.5595778</v>
      </c>
      <c r="AR328" s="175" t="s">
        <v>88</v>
      </c>
      <c r="AT328" s="176" t="s">
        <v>79</v>
      </c>
      <c r="AU328" s="176" t="s">
        <v>23</v>
      </c>
      <c r="AY328" s="175" t="s">
        <v>182</v>
      </c>
      <c r="BK328" s="177">
        <f>SUM(BK329:BK356)</f>
        <v>0</v>
      </c>
    </row>
    <row r="329" spans="2:65" s="1" customFormat="1" ht="22.5" customHeight="1">
      <c r="B329" s="34"/>
      <c r="C329" s="181" t="s">
        <v>703</v>
      </c>
      <c r="D329" s="181" t="s">
        <v>184</v>
      </c>
      <c r="E329" s="182" t="s">
        <v>5352</v>
      </c>
      <c r="F329" s="183" t="s">
        <v>5353</v>
      </c>
      <c r="G329" s="184" t="s">
        <v>187</v>
      </c>
      <c r="H329" s="185">
        <v>276.37</v>
      </c>
      <c r="I329" s="186"/>
      <c r="J329" s="187">
        <f>ROUND(I329*H329,2)</f>
        <v>0</v>
      </c>
      <c r="K329" s="183" t="s">
        <v>188</v>
      </c>
      <c r="L329" s="54"/>
      <c r="M329" s="188" t="s">
        <v>36</v>
      </c>
      <c r="N329" s="189" t="s">
        <v>51</v>
      </c>
      <c r="O329" s="35"/>
      <c r="P329" s="190">
        <f>O329*H329</f>
        <v>0</v>
      </c>
      <c r="Q329" s="190">
        <v>0</v>
      </c>
      <c r="R329" s="190">
        <f>Q329*H329</f>
        <v>0</v>
      </c>
      <c r="S329" s="190">
        <v>0.01098</v>
      </c>
      <c r="T329" s="191">
        <f>S329*H329</f>
        <v>3.0345426</v>
      </c>
      <c r="AR329" s="16" t="s">
        <v>275</v>
      </c>
      <c r="AT329" s="16" t="s">
        <v>184</v>
      </c>
      <c r="AU329" s="16" t="s">
        <v>88</v>
      </c>
      <c r="AY329" s="16" t="s">
        <v>182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6" t="s">
        <v>23</v>
      </c>
      <c r="BK329" s="192">
        <f>ROUND(I329*H329,2)</f>
        <v>0</v>
      </c>
      <c r="BL329" s="16" t="s">
        <v>275</v>
      </c>
      <c r="BM329" s="16" t="s">
        <v>5354</v>
      </c>
    </row>
    <row r="330" spans="2:51" s="12" customFormat="1" ht="13.5">
      <c r="B330" s="209"/>
      <c r="C330" s="210"/>
      <c r="D330" s="205" t="s">
        <v>191</v>
      </c>
      <c r="E330" s="211" t="s">
        <v>36</v>
      </c>
      <c r="F330" s="212" t="s">
        <v>5271</v>
      </c>
      <c r="G330" s="210"/>
      <c r="H330" s="213" t="s">
        <v>36</v>
      </c>
      <c r="I330" s="214"/>
      <c r="J330" s="210"/>
      <c r="K330" s="210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191</v>
      </c>
      <c r="AU330" s="219" t="s">
        <v>88</v>
      </c>
      <c r="AV330" s="12" t="s">
        <v>23</v>
      </c>
      <c r="AW330" s="12" t="s">
        <v>45</v>
      </c>
      <c r="AX330" s="12" t="s">
        <v>80</v>
      </c>
      <c r="AY330" s="219" t="s">
        <v>182</v>
      </c>
    </row>
    <row r="331" spans="2:51" s="11" customFormat="1" ht="13.5">
      <c r="B331" s="193"/>
      <c r="C331" s="194"/>
      <c r="D331" s="205" t="s">
        <v>191</v>
      </c>
      <c r="E331" s="206" t="s">
        <v>36</v>
      </c>
      <c r="F331" s="207" t="s">
        <v>5355</v>
      </c>
      <c r="G331" s="194"/>
      <c r="H331" s="208">
        <v>13.46</v>
      </c>
      <c r="I331" s="199"/>
      <c r="J331" s="194"/>
      <c r="K331" s="194"/>
      <c r="L331" s="200"/>
      <c r="M331" s="201"/>
      <c r="N331" s="202"/>
      <c r="O331" s="202"/>
      <c r="P331" s="202"/>
      <c r="Q331" s="202"/>
      <c r="R331" s="202"/>
      <c r="S331" s="202"/>
      <c r="T331" s="203"/>
      <c r="AT331" s="204" t="s">
        <v>191</v>
      </c>
      <c r="AU331" s="204" t="s">
        <v>88</v>
      </c>
      <c r="AV331" s="11" t="s">
        <v>88</v>
      </c>
      <c r="AW331" s="11" t="s">
        <v>45</v>
      </c>
      <c r="AX331" s="11" t="s">
        <v>80</v>
      </c>
      <c r="AY331" s="204" t="s">
        <v>182</v>
      </c>
    </row>
    <row r="332" spans="2:51" s="11" customFormat="1" ht="13.5">
      <c r="B332" s="193"/>
      <c r="C332" s="194"/>
      <c r="D332" s="205" t="s">
        <v>191</v>
      </c>
      <c r="E332" s="206" t="s">
        <v>36</v>
      </c>
      <c r="F332" s="207" t="s">
        <v>5356</v>
      </c>
      <c r="G332" s="194"/>
      <c r="H332" s="208">
        <v>15</v>
      </c>
      <c r="I332" s="199"/>
      <c r="J332" s="194"/>
      <c r="K332" s="194"/>
      <c r="L332" s="200"/>
      <c r="M332" s="201"/>
      <c r="N332" s="202"/>
      <c r="O332" s="202"/>
      <c r="P332" s="202"/>
      <c r="Q332" s="202"/>
      <c r="R332" s="202"/>
      <c r="S332" s="202"/>
      <c r="T332" s="203"/>
      <c r="AT332" s="204" t="s">
        <v>191</v>
      </c>
      <c r="AU332" s="204" t="s">
        <v>88</v>
      </c>
      <c r="AV332" s="11" t="s">
        <v>88</v>
      </c>
      <c r="AW332" s="11" t="s">
        <v>45</v>
      </c>
      <c r="AX332" s="11" t="s">
        <v>80</v>
      </c>
      <c r="AY332" s="204" t="s">
        <v>182</v>
      </c>
    </row>
    <row r="333" spans="2:51" s="12" customFormat="1" ht="13.5">
      <c r="B333" s="209"/>
      <c r="C333" s="210"/>
      <c r="D333" s="205" t="s">
        <v>191</v>
      </c>
      <c r="E333" s="211" t="s">
        <v>36</v>
      </c>
      <c r="F333" s="212" t="s">
        <v>5275</v>
      </c>
      <c r="G333" s="210"/>
      <c r="H333" s="213" t="s">
        <v>36</v>
      </c>
      <c r="I333" s="214"/>
      <c r="J333" s="210"/>
      <c r="K333" s="210"/>
      <c r="L333" s="215"/>
      <c r="M333" s="216"/>
      <c r="N333" s="217"/>
      <c r="O333" s="217"/>
      <c r="P333" s="217"/>
      <c r="Q333" s="217"/>
      <c r="R333" s="217"/>
      <c r="S333" s="217"/>
      <c r="T333" s="218"/>
      <c r="AT333" s="219" t="s">
        <v>191</v>
      </c>
      <c r="AU333" s="219" t="s">
        <v>88</v>
      </c>
      <c r="AV333" s="12" t="s">
        <v>23</v>
      </c>
      <c r="AW333" s="12" t="s">
        <v>45</v>
      </c>
      <c r="AX333" s="12" t="s">
        <v>80</v>
      </c>
      <c r="AY333" s="219" t="s">
        <v>182</v>
      </c>
    </row>
    <row r="334" spans="2:51" s="11" customFormat="1" ht="13.5">
      <c r="B334" s="193"/>
      <c r="C334" s="194"/>
      <c r="D334" s="205" t="s">
        <v>191</v>
      </c>
      <c r="E334" s="206" t="s">
        <v>36</v>
      </c>
      <c r="F334" s="207" t="s">
        <v>5357</v>
      </c>
      <c r="G334" s="194"/>
      <c r="H334" s="208">
        <v>22.44</v>
      </c>
      <c r="I334" s="199"/>
      <c r="J334" s="194"/>
      <c r="K334" s="194"/>
      <c r="L334" s="200"/>
      <c r="M334" s="201"/>
      <c r="N334" s="202"/>
      <c r="O334" s="202"/>
      <c r="P334" s="202"/>
      <c r="Q334" s="202"/>
      <c r="R334" s="202"/>
      <c r="S334" s="202"/>
      <c r="T334" s="203"/>
      <c r="AT334" s="204" t="s">
        <v>191</v>
      </c>
      <c r="AU334" s="204" t="s">
        <v>88</v>
      </c>
      <c r="AV334" s="11" t="s">
        <v>88</v>
      </c>
      <c r="AW334" s="11" t="s">
        <v>45</v>
      </c>
      <c r="AX334" s="11" t="s">
        <v>80</v>
      </c>
      <c r="AY334" s="204" t="s">
        <v>182</v>
      </c>
    </row>
    <row r="335" spans="2:51" s="11" customFormat="1" ht="13.5">
      <c r="B335" s="193"/>
      <c r="C335" s="194"/>
      <c r="D335" s="205" t="s">
        <v>191</v>
      </c>
      <c r="E335" s="206" t="s">
        <v>36</v>
      </c>
      <c r="F335" s="207" t="s">
        <v>5358</v>
      </c>
      <c r="G335" s="194"/>
      <c r="H335" s="208">
        <v>14.2</v>
      </c>
      <c r="I335" s="199"/>
      <c r="J335" s="194"/>
      <c r="K335" s="194"/>
      <c r="L335" s="200"/>
      <c r="M335" s="201"/>
      <c r="N335" s="202"/>
      <c r="O335" s="202"/>
      <c r="P335" s="202"/>
      <c r="Q335" s="202"/>
      <c r="R335" s="202"/>
      <c r="S335" s="202"/>
      <c r="T335" s="203"/>
      <c r="AT335" s="204" t="s">
        <v>191</v>
      </c>
      <c r="AU335" s="204" t="s">
        <v>88</v>
      </c>
      <c r="AV335" s="11" t="s">
        <v>88</v>
      </c>
      <c r="AW335" s="11" t="s">
        <v>45</v>
      </c>
      <c r="AX335" s="11" t="s">
        <v>80</v>
      </c>
      <c r="AY335" s="204" t="s">
        <v>182</v>
      </c>
    </row>
    <row r="336" spans="2:51" s="12" customFormat="1" ht="13.5">
      <c r="B336" s="209"/>
      <c r="C336" s="210"/>
      <c r="D336" s="205" t="s">
        <v>191</v>
      </c>
      <c r="E336" s="211" t="s">
        <v>36</v>
      </c>
      <c r="F336" s="212" t="s">
        <v>5277</v>
      </c>
      <c r="G336" s="210"/>
      <c r="H336" s="213" t="s">
        <v>36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191</v>
      </c>
      <c r="AU336" s="219" t="s">
        <v>88</v>
      </c>
      <c r="AV336" s="12" t="s">
        <v>23</v>
      </c>
      <c r="AW336" s="12" t="s">
        <v>45</v>
      </c>
      <c r="AX336" s="12" t="s">
        <v>80</v>
      </c>
      <c r="AY336" s="219" t="s">
        <v>182</v>
      </c>
    </row>
    <row r="337" spans="2:51" s="11" customFormat="1" ht="13.5">
      <c r="B337" s="193"/>
      <c r="C337" s="194"/>
      <c r="D337" s="205" t="s">
        <v>191</v>
      </c>
      <c r="E337" s="206" t="s">
        <v>36</v>
      </c>
      <c r="F337" s="207" t="s">
        <v>5359</v>
      </c>
      <c r="G337" s="194"/>
      <c r="H337" s="208">
        <v>2.26</v>
      </c>
      <c r="I337" s="199"/>
      <c r="J337" s="194"/>
      <c r="K337" s="194"/>
      <c r="L337" s="200"/>
      <c r="M337" s="201"/>
      <c r="N337" s="202"/>
      <c r="O337" s="202"/>
      <c r="P337" s="202"/>
      <c r="Q337" s="202"/>
      <c r="R337" s="202"/>
      <c r="S337" s="202"/>
      <c r="T337" s="203"/>
      <c r="AT337" s="204" t="s">
        <v>191</v>
      </c>
      <c r="AU337" s="204" t="s">
        <v>88</v>
      </c>
      <c r="AV337" s="11" t="s">
        <v>88</v>
      </c>
      <c r="AW337" s="11" t="s">
        <v>45</v>
      </c>
      <c r="AX337" s="11" t="s">
        <v>80</v>
      </c>
      <c r="AY337" s="204" t="s">
        <v>182</v>
      </c>
    </row>
    <row r="338" spans="2:51" s="11" customFormat="1" ht="13.5">
      <c r="B338" s="193"/>
      <c r="C338" s="194"/>
      <c r="D338" s="205" t="s">
        <v>191</v>
      </c>
      <c r="E338" s="206" t="s">
        <v>36</v>
      </c>
      <c r="F338" s="207" t="s">
        <v>5360</v>
      </c>
      <c r="G338" s="194"/>
      <c r="H338" s="208">
        <v>33.02</v>
      </c>
      <c r="I338" s="199"/>
      <c r="J338" s="194"/>
      <c r="K338" s="194"/>
      <c r="L338" s="200"/>
      <c r="M338" s="201"/>
      <c r="N338" s="202"/>
      <c r="O338" s="202"/>
      <c r="P338" s="202"/>
      <c r="Q338" s="202"/>
      <c r="R338" s="202"/>
      <c r="S338" s="202"/>
      <c r="T338" s="203"/>
      <c r="AT338" s="204" t="s">
        <v>191</v>
      </c>
      <c r="AU338" s="204" t="s">
        <v>88</v>
      </c>
      <c r="AV338" s="11" t="s">
        <v>88</v>
      </c>
      <c r="AW338" s="11" t="s">
        <v>45</v>
      </c>
      <c r="AX338" s="11" t="s">
        <v>80</v>
      </c>
      <c r="AY338" s="204" t="s">
        <v>182</v>
      </c>
    </row>
    <row r="339" spans="2:51" s="12" customFormat="1" ht="13.5">
      <c r="B339" s="209"/>
      <c r="C339" s="210"/>
      <c r="D339" s="205" t="s">
        <v>191</v>
      </c>
      <c r="E339" s="211" t="s">
        <v>36</v>
      </c>
      <c r="F339" s="212" t="s">
        <v>5279</v>
      </c>
      <c r="G339" s="210"/>
      <c r="H339" s="213" t="s">
        <v>36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191</v>
      </c>
      <c r="AU339" s="219" t="s">
        <v>88</v>
      </c>
      <c r="AV339" s="12" t="s">
        <v>23</v>
      </c>
      <c r="AW339" s="12" t="s">
        <v>45</v>
      </c>
      <c r="AX339" s="12" t="s">
        <v>80</v>
      </c>
      <c r="AY339" s="219" t="s">
        <v>182</v>
      </c>
    </row>
    <row r="340" spans="2:51" s="11" customFormat="1" ht="13.5">
      <c r="B340" s="193"/>
      <c r="C340" s="194"/>
      <c r="D340" s="205" t="s">
        <v>191</v>
      </c>
      <c r="E340" s="206" t="s">
        <v>36</v>
      </c>
      <c r="F340" s="207" t="s">
        <v>5361</v>
      </c>
      <c r="G340" s="194"/>
      <c r="H340" s="208">
        <v>4.52</v>
      </c>
      <c r="I340" s="199"/>
      <c r="J340" s="194"/>
      <c r="K340" s="194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191</v>
      </c>
      <c r="AU340" s="204" t="s">
        <v>88</v>
      </c>
      <c r="AV340" s="11" t="s">
        <v>88</v>
      </c>
      <c r="AW340" s="11" t="s">
        <v>45</v>
      </c>
      <c r="AX340" s="11" t="s">
        <v>80</v>
      </c>
      <c r="AY340" s="204" t="s">
        <v>182</v>
      </c>
    </row>
    <row r="341" spans="2:51" s="11" customFormat="1" ht="13.5">
      <c r="B341" s="193"/>
      <c r="C341" s="194"/>
      <c r="D341" s="205" t="s">
        <v>191</v>
      </c>
      <c r="E341" s="206" t="s">
        <v>36</v>
      </c>
      <c r="F341" s="207" t="s">
        <v>5362</v>
      </c>
      <c r="G341" s="194"/>
      <c r="H341" s="208">
        <v>32.92</v>
      </c>
      <c r="I341" s="199"/>
      <c r="J341" s="194"/>
      <c r="K341" s="194"/>
      <c r="L341" s="200"/>
      <c r="M341" s="201"/>
      <c r="N341" s="202"/>
      <c r="O341" s="202"/>
      <c r="P341" s="202"/>
      <c r="Q341" s="202"/>
      <c r="R341" s="202"/>
      <c r="S341" s="202"/>
      <c r="T341" s="203"/>
      <c r="AT341" s="204" t="s">
        <v>191</v>
      </c>
      <c r="AU341" s="204" t="s">
        <v>88</v>
      </c>
      <c r="AV341" s="11" t="s">
        <v>88</v>
      </c>
      <c r="AW341" s="11" t="s">
        <v>45</v>
      </c>
      <c r="AX341" s="11" t="s">
        <v>80</v>
      </c>
      <c r="AY341" s="204" t="s">
        <v>182</v>
      </c>
    </row>
    <row r="342" spans="2:51" s="12" customFormat="1" ht="13.5">
      <c r="B342" s="209"/>
      <c r="C342" s="210"/>
      <c r="D342" s="205" t="s">
        <v>191</v>
      </c>
      <c r="E342" s="211" t="s">
        <v>36</v>
      </c>
      <c r="F342" s="212" t="s">
        <v>5363</v>
      </c>
      <c r="G342" s="210"/>
      <c r="H342" s="213" t="s">
        <v>36</v>
      </c>
      <c r="I342" s="214"/>
      <c r="J342" s="210"/>
      <c r="K342" s="210"/>
      <c r="L342" s="215"/>
      <c r="M342" s="216"/>
      <c r="N342" s="217"/>
      <c r="O342" s="217"/>
      <c r="P342" s="217"/>
      <c r="Q342" s="217"/>
      <c r="R342" s="217"/>
      <c r="S342" s="217"/>
      <c r="T342" s="218"/>
      <c r="AT342" s="219" t="s">
        <v>191</v>
      </c>
      <c r="AU342" s="219" t="s">
        <v>88</v>
      </c>
      <c r="AV342" s="12" t="s">
        <v>23</v>
      </c>
      <c r="AW342" s="12" t="s">
        <v>45</v>
      </c>
      <c r="AX342" s="12" t="s">
        <v>80</v>
      </c>
      <c r="AY342" s="219" t="s">
        <v>182</v>
      </c>
    </row>
    <row r="343" spans="2:51" s="11" customFormat="1" ht="13.5">
      <c r="B343" s="193"/>
      <c r="C343" s="194"/>
      <c r="D343" s="205" t="s">
        <v>191</v>
      </c>
      <c r="E343" s="206" t="s">
        <v>36</v>
      </c>
      <c r="F343" s="207" t="s">
        <v>5364</v>
      </c>
      <c r="G343" s="194"/>
      <c r="H343" s="208">
        <v>11.6</v>
      </c>
      <c r="I343" s="199"/>
      <c r="J343" s="194"/>
      <c r="K343" s="194"/>
      <c r="L343" s="200"/>
      <c r="M343" s="201"/>
      <c r="N343" s="202"/>
      <c r="O343" s="202"/>
      <c r="P343" s="202"/>
      <c r="Q343" s="202"/>
      <c r="R343" s="202"/>
      <c r="S343" s="202"/>
      <c r="T343" s="203"/>
      <c r="AT343" s="204" t="s">
        <v>191</v>
      </c>
      <c r="AU343" s="204" t="s">
        <v>88</v>
      </c>
      <c r="AV343" s="11" t="s">
        <v>88</v>
      </c>
      <c r="AW343" s="11" t="s">
        <v>45</v>
      </c>
      <c r="AX343" s="11" t="s">
        <v>80</v>
      </c>
      <c r="AY343" s="204" t="s">
        <v>182</v>
      </c>
    </row>
    <row r="344" spans="2:51" s="12" customFormat="1" ht="13.5">
      <c r="B344" s="209"/>
      <c r="C344" s="210"/>
      <c r="D344" s="205" t="s">
        <v>191</v>
      </c>
      <c r="E344" s="211" t="s">
        <v>36</v>
      </c>
      <c r="F344" s="212" t="s">
        <v>5365</v>
      </c>
      <c r="G344" s="210"/>
      <c r="H344" s="213" t="s">
        <v>36</v>
      </c>
      <c r="I344" s="214"/>
      <c r="J344" s="210"/>
      <c r="K344" s="210"/>
      <c r="L344" s="215"/>
      <c r="M344" s="216"/>
      <c r="N344" s="217"/>
      <c r="O344" s="217"/>
      <c r="P344" s="217"/>
      <c r="Q344" s="217"/>
      <c r="R344" s="217"/>
      <c r="S344" s="217"/>
      <c r="T344" s="218"/>
      <c r="AT344" s="219" t="s">
        <v>191</v>
      </c>
      <c r="AU344" s="219" t="s">
        <v>88</v>
      </c>
      <c r="AV344" s="12" t="s">
        <v>23</v>
      </c>
      <c r="AW344" s="12" t="s">
        <v>45</v>
      </c>
      <c r="AX344" s="12" t="s">
        <v>80</v>
      </c>
      <c r="AY344" s="219" t="s">
        <v>182</v>
      </c>
    </row>
    <row r="345" spans="2:51" s="11" customFormat="1" ht="13.5">
      <c r="B345" s="193"/>
      <c r="C345" s="194"/>
      <c r="D345" s="205" t="s">
        <v>191</v>
      </c>
      <c r="E345" s="206" t="s">
        <v>36</v>
      </c>
      <c r="F345" s="207" t="s">
        <v>5366</v>
      </c>
      <c r="G345" s="194"/>
      <c r="H345" s="208">
        <v>110.7</v>
      </c>
      <c r="I345" s="199"/>
      <c r="J345" s="194"/>
      <c r="K345" s="194"/>
      <c r="L345" s="200"/>
      <c r="M345" s="201"/>
      <c r="N345" s="202"/>
      <c r="O345" s="202"/>
      <c r="P345" s="202"/>
      <c r="Q345" s="202"/>
      <c r="R345" s="202"/>
      <c r="S345" s="202"/>
      <c r="T345" s="203"/>
      <c r="AT345" s="204" t="s">
        <v>191</v>
      </c>
      <c r="AU345" s="204" t="s">
        <v>88</v>
      </c>
      <c r="AV345" s="11" t="s">
        <v>88</v>
      </c>
      <c r="AW345" s="11" t="s">
        <v>45</v>
      </c>
      <c r="AX345" s="11" t="s">
        <v>80</v>
      </c>
      <c r="AY345" s="204" t="s">
        <v>182</v>
      </c>
    </row>
    <row r="346" spans="2:51" s="11" customFormat="1" ht="13.5">
      <c r="B346" s="193"/>
      <c r="C346" s="194"/>
      <c r="D346" s="205" t="s">
        <v>191</v>
      </c>
      <c r="E346" s="206" t="s">
        <v>36</v>
      </c>
      <c r="F346" s="207" t="s">
        <v>5367</v>
      </c>
      <c r="G346" s="194"/>
      <c r="H346" s="208">
        <v>2.25</v>
      </c>
      <c r="I346" s="199"/>
      <c r="J346" s="194"/>
      <c r="K346" s="194"/>
      <c r="L346" s="200"/>
      <c r="M346" s="201"/>
      <c r="N346" s="202"/>
      <c r="O346" s="202"/>
      <c r="P346" s="202"/>
      <c r="Q346" s="202"/>
      <c r="R346" s="202"/>
      <c r="S346" s="202"/>
      <c r="T346" s="203"/>
      <c r="AT346" s="204" t="s">
        <v>191</v>
      </c>
      <c r="AU346" s="204" t="s">
        <v>88</v>
      </c>
      <c r="AV346" s="11" t="s">
        <v>88</v>
      </c>
      <c r="AW346" s="11" t="s">
        <v>45</v>
      </c>
      <c r="AX346" s="11" t="s">
        <v>80</v>
      </c>
      <c r="AY346" s="204" t="s">
        <v>182</v>
      </c>
    </row>
    <row r="347" spans="2:51" s="11" customFormat="1" ht="13.5">
      <c r="B347" s="193"/>
      <c r="C347" s="194"/>
      <c r="D347" s="195" t="s">
        <v>191</v>
      </c>
      <c r="E347" s="196" t="s">
        <v>36</v>
      </c>
      <c r="F347" s="197" t="s">
        <v>5368</v>
      </c>
      <c r="G347" s="194"/>
      <c r="H347" s="198">
        <v>14</v>
      </c>
      <c r="I347" s="199"/>
      <c r="J347" s="194"/>
      <c r="K347" s="194"/>
      <c r="L347" s="200"/>
      <c r="M347" s="201"/>
      <c r="N347" s="202"/>
      <c r="O347" s="202"/>
      <c r="P347" s="202"/>
      <c r="Q347" s="202"/>
      <c r="R347" s="202"/>
      <c r="S347" s="202"/>
      <c r="T347" s="203"/>
      <c r="AT347" s="204" t="s">
        <v>191</v>
      </c>
      <c r="AU347" s="204" t="s">
        <v>88</v>
      </c>
      <c r="AV347" s="11" t="s">
        <v>88</v>
      </c>
      <c r="AW347" s="11" t="s">
        <v>45</v>
      </c>
      <c r="AX347" s="11" t="s">
        <v>80</v>
      </c>
      <c r="AY347" s="204" t="s">
        <v>182</v>
      </c>
    </row>
    <row r="348" spans="2:65" s="1" customFormat="1" ht="22.5" customHeight="1">
      <c r="B348" s="34"/>
      <c r="C348" s="181" t="s">
        <v>708</v>
      </c>
      <c r="D348" s="181" t="s">
        <v>184</v>
      </c>
      <c r="E348" s="182" t="s">
        <v>5369</v>
      </c>
      <c r="F348" s="183" t="s">
        <v>5370</v>
      </c>
      <c r="G348" s="184" t="s">
        <v>187</v>
      </c>
      <c r="H348" s="185">
        <v>80.24</v>
      </c>
      <c r="I348" s="186"/>
      <c r="J348" s="187">
        <f>ROUND(I348*H348,2)</f>
        <v>0</v>
      </c>
      <c r="K348" s="183" t="s">
        <v>188</v>
      </c>
      <c r="L348" s="54"/>
      <c r="M348" s="188" t="s">
        <v>36</v>
      </c>
      <c r="N348" s="189" t="s">
        <v>51</v>
      </c>
      <c r="O348" s="35"/>
      <c r="P348" s="190">
        <f>O348*H348</f>
        <v>0</v>
      </c>
      <c r="Q348" s="190">
        <v>0</v>
      </c>
      <c r="R348" s="190">
        <f>Q348*H348</f>
        <v>0</v>
      </c>
      <c r="S348" s="190">
        <v>0.01098</v>
      </c>
      <c r="T348" s="191">
        <f>S348*H348</f>
        <v>0.8810351999999999</v>
      </c>
      <c r="AR348" s="16" t="s">
        <v>275</v>
      </c>
      <c r="AT348" s="16" t="s">
        <v>184</v>
      </c>
      <c r="AU348" s="16" t="s">
        <v>88</v>
      </c>
      <c r="AY348" s="16" t="s">
        <v>182</v>
      </c>
      <c r="BE348" s="192">
        <f>IF(N348="základní",J348,0)</f>
        <v>0</v>
      </c>
      <c r="BF348" s="192">
        <f>IF(N348="snížená",J348,0)</f>
        <v>0</v>
      </c>
      <c r="BG348" s="192">
        <f>IF(N348="zákl. přenesená",J348,0)</f>
        <v>0</v>
      </c>
      <c r="BH348" s="192">
        <f>IF(N348="sníž. přenesená",J348,0)</f>
        <v>0</v>
      </c>
      <c r="BI348" s="192">
        <f>IF(N348="nulová",J348,0)</f>
        <v>0</v>
      </c>
      <c r="BJ348" s="16" t="s">
        <v>23</v>
      </c>
      <c r="BK348" s="192">
        <f>ROUND(I348*H348,2)</f>
        <v>0</v>
      </c>
      <c r="BL348" s="16" t="s">
        <v>275</v>
      </c>
      <c r="BM348" s="16" t="s">
        <v>5371</v>
      </c>
    </row>
    <row r="349" spans="2:51" s="11" customFormat="1" ht="13.5">
      <c r="B349" s="193"/>
      <c r="C349" s="194"/>
      <c r="D349" s="195" t="s">
        <v>191</v>
      </c>
      <c r="E349" s="196" t="s">
        <v>36</v>
      </c>
      <c r="F349" s="197" t="s">
        <v>5372</v>
      </c>
      <c r="G349" s="194"/>
      <c r="H349" s="198">
        <v>80.24</v>
      </c>
      <c r="I349" s="199"/>
      <c r="J349" s="194"/>
      <c r="K349" s="194"/>
      <c r="L349" s="200"/>
      <c r="M349" s="201"/>
      <c r="N349" s="202"/>
      <c r="O349" s="202"/>
      <c r="P349" s="202"/>
      <c r="Q349" s="202"/>
      <c r="R349" s="202"/>
      <c r="S349" s="202"/>
      <c r="T349" s="203"/>
      <c r="AT349" s="204" t="s">
        <v>191</v>
      </c>
      <c r="AU349" s="204" t="s">
        <v>88</v>
      </c>
      <c r="AV349" s="11" t="s">
        <v>88</v>
      </c>
      <c r="AW349" s="11" t="s">
        <v>45</v>
      </c>
      <c r="AX349" s="11" t="s">
        <v>80</v>
      </c>
      <c r="AY349" s="204" t="s">
        <v>182</v>
      </c>
    </row>
    <row r="350" spans="2:65" s="1" customFormat="1" ht="22.5" customHeight="1">
      <c r="B350" s="34"/>
      <c r="C350" s="181" t="s">
        <v>712</v>
      </c>
      <c r="D350" s="181" t="s">
        <v>184</v>
      </c>
      <c r="E350" s="182" t="s">
        <v>5373</v>
      </c>
      <c r="F350" s="183" t="s">
        <v>5374</v>
      </c>
      <c r="G350" s="184" t="s">
        <v>304</v>
      </c>
      <c r="H350" s="185">
        <v>32</v>
      </c>
      <c r="I350" s="186"/>
      <c r="J350" s="187">
        <f>ROUND(I350*H350,2)</f>
        <v>0</v>
      </c>
      <c r="K350" s="183" t="s">
        <v>188</v>
      </c>
      <c r="L350" s="54"/>
      <c r="M350" s="188" t="s">
        <v>36</v>
      </c>
      <c r="N350" s="189" t="s">
        <v>51</v>
      </c>
      <c r="O350" s="35"/>
      <c r="P350" s="190">
        <f>O350*H350</f>
        <v>0</v>
      </c>
      <c r="Q350" s="190">
        <v>0</v>
      </c>
      <c r="R350" s="190">
        <f>Q350*H350</f>
        <v>0</v>
      </c>
      <c r="S350" s="190">
        <v>0.0125</v>
      </c>
      <c r="T350" s="191">
        <f>S350*H350</f>
        <v>0.4</v>
      </c>
      <c r="AR350" s="16" t="s">
        <v>275</v>
      </c>
      <c r="AT350" s="16" t="s">
        <v>184</v>
      </c>
      <c r="AU350" s="16" t="s">
        <v>88</v>
      </c>
      <c r="AY350" s="16" t="s">
        <v>182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16" t="s">
        <v>23</v>
      </c>
      <c r="BK350" s="192">
        <f>ROUND(I350*H350,2)</f>
        <v>0</v>
      </c>
      <c r="BL350" s="16" t="s">
        <v>275</v>
      </c>
      <c r="BM350" s="16" t="s">
        <v>5375</v>
      </c>
    </row>
    <row r="351" spans="2:51" s="11" customFormat="1" ht="13.5">
      <c r="B351" s="193"/>
      <c r="C351" s="194"/>
      <c r="D351" s="195" t="s">
        <v>191</v>
      </c>
      <c r="E351" s="196" t="s">
        <v>36</v>
      </c>
      <c r="F351" s="197" t="s">
        <v>5376</v>
      </c>
      <c r="G351" s="194"/>
      <c r="H351" s="198">
        <v>32</v>
      </c>
      <c r="I351" s="199"/>
      <c r="J351" s="194"/>
      <c r="K351" s="194"/>
      <c r="L351" s="200"/>
      <c r="M351" s="201"/>
      <c r="N351" s="202"/>
      <c r="O351" s="202"/>
      <c r="P351" s="202"/>
      <c r="Q351" s="202"/>
      <c r="R351" s="202"/>
      <c r="S351" s="202"/>
      <c r="T351" s="203"/>
      <c r="AT351" s="204" t="s">
        <v>191</v>
      </c>
      <c r="AU351" s="204" t="s">
        <v>88</v>
      </c>
      <c r="AV351" s="11" t="s">
        <v>88</v>
      </c>
      <c r="AW351" s="11" t="s">
        <v>45</v>
      </c>
      <c r="AX351" s="11" t="s">
        <v>80</v>
      </c>
      <c r="AY351" s="204" t="s">
        <v>182</v>
      </c>
    </row>
    <row r="352" spans="2:65" s="1" customFormat="1" ht="22.5" customHeight="1">
      <c r="B352" s="34"/>
      <c r="C352" s="181" t="s">
        <v>717</v>
      </c>
      <c r="D352" s="181" t="s">
        <v>184</v>
      </c>
      <c r="E352" s="182" t="s">
        <v>5377</v>
      </c>
      <c r="F352" s="183" t="s">
        <v>5378</v>
      </c>
      <c r="G352" s="184" t="s">
        <v>304</v>
      </c>
      <c r="H352" s="185">
        <v>28</v>
      </c>
      <c r="I352" s="186"/>
      <c r="J352" s="187">
        <f>ROUND(I352*H352,2)</f>
        <v>0</v>
      </c>
      <c r="K352" s="183" t="s">
        <v>188</v>
      </c>
      <c r="L352" s="54"/>
      <c r="M352" s="188" t="s">
        <v>36</v>
      </c>
      <c r="N352" s="189" t="s">
        <v>51</v>
      </c>
      <c r="O352" s="35"/>
      <c r="P352" s="190">
        <f>O352*H352</f>
        <v>0</v>
      </c>
      <c r="Q352" s="190">
        <v>0</v>
      </c>
      <c r="R352" s="190">
        <f>Q352*H352</f>
        <v>0</v>
      </c>
      <c r="S352" s="190">
        <v>0.017</v>
      </c>
      <c r="T352" s="191">
        <f>S352*H352</f>
        <v>0.47600000000000003</v>
      </c>
      <c r="AR352" s="16" t="s">
        <v>189</v>
      </c>
      <c r="AT352" s="16" t="s">
        <v>184</v>
      </c>
      <c r="AU352" s="16" t="s">
        <v>88</v>
      </c>
      <c r="AY352" s="16" t="s">
        <v>182</v>
      </c>
      <c r="BE352" s="192">
        <f>IF(N352="základní",J352,0)</f>
        <v>0</v>
      </c>
      <c r="BF352" s="192">
        <f>IF(N352="snížená",J352,0)</f>
        <v>0</v>
      </c>
      <c r="BG352" s="192">
        <f>IF(N352="zákl. přenesená",J352,0)</f>
        <v>0</v>
      </c>
      <c r="BH352" s="192">
        <f>IF(N352="sníž. přenesená",J352,0)</f>
        <v>0</v>
      </c>
      <c r="BI352" s="192">
        <f>IF(N352="nulová",J352,0)</f>
        <v>0</v>
      </c>
      <c r="BJ352" s="16" t="s">
        <v>23</v>
      </c>
      <c r="BK352" s="192">
        <f>ROUND(I352*H352,2)</f>
        <v>0</v>
      </c>
      <c r="BL352" s="16" t="s">
        <v>189</v>
      </c>
      <c r="BM352" s="16" t="s">
        <v>5379</v>
      </c>
    </row>
    <row r="353" spans="2:51" s="11" customFormat="1" ht="13.5">
      <c r="B353" s="193"/>
      <c r="C353" s="194"/>
      <c r="D353" s="195" t="s">
        <v>191</v>
      </c>
      <c r="E353" s="196" t="s">
        <v>36</v>
      </c>
      <c r="F353" s="197" t="s">
        <v>5380</v>
      </c>
      <c r="G353" s="194"/>
      <c r="H353" s="198">
        <v>28</v>
      </c>
      <c r="I353" s="199"/>
      <c r="J353" s="194"/>
      <c r="K353" s="194"/>
      <c r="L353" s="200"/>
      <c r="M353" s="201"/>
      <c r="N353" s="202"/>
      <c r="O353" s="202"/>
      <c r="P353" s="202"/>
      <c r="Q353" s="202"/>
      <c r="R353" s="202"/>
      <c r="S353" s="202"/>
      <c r="T353" s="203"/>
      <c r="AT353" s="204" t="s">
        <v>191</v>
      </c>
      <c r="AU353" s="204" t="s">
        <v>88</v>
      </c>
      <c r="AV353" s="11" t="s">
        <v>88</v>
      </c>
      <c r="AW353" s="11" t="s">
        <v>45</v>
      </c>
      <c r="AX353" s="11" t="s">
        <v>80</v>
      </c>
      <c r="AY353" s="204" t="s">
        <v>182</v>
      </c>
    </row>
    <row r="354" spans="2:65" s="1" customFormat="1" ht="22.5" customHeight="1">
      <c r="B354" s="34"/>
      <c r="C354" s="181" t="s">
        <v>729</v>
      </c>
      <c r="D354" s="181" t="s">
        <v>184</v>
      </c>
      <c r="E354" s="182" t="s">
        <v>5381</v>
      </c>
      <c r="F354" s="183" t="s">
        <v>5382</v>
      </c>
      <c r="G354" s="184" t="s">
        <v>304</v>
      </c>
      <c r="H354" s="185">
        <v>32</v>
      </c>
      <c r="I354" s="186"/>
      <c r="J354" s="187">
        <f>ROUND(I354*H354,2)</f>
        <v>0</v>
      </c>
      <c r="K354" s="183" t="s">
        <v>188</v>
      </c>
      <c r="L354" s="54"/>
      <c r="M354" s="188" t="s">
        <v>36</v>
      </c>
      <c r="N354" s="189" t="s">
        <v>51</v>
      </c>
      <c r="O354" s="35"/>
      <c r="P354" s="190">
        <f>O354*H354</f>
        <v>0</v>
      </c>
      <c r="Q354" s="190">
        <v>0</v>
      </c>
      <c r="R354" s="190">
        <f>Q354*H354</f>
        <v>0</v>
      </c>
      <c r="S354" s="190">
        <v>0.024</v>
      </c>
      <c r="T354" s="191">
        <f>S354*H354</f>
        <v>0.768</v>
      </c>
      <c r="AR354" s="16" t="s">
        <v>275</v>
      </c>
      <c r="AT354" s="16" t="s">
        <v>184</v>
      </c>
      <c r="AU354" s="16" t="s">
        <v>88</v>
      </c>
      <c r="AY354" s="16" t="s">
        <v>182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16" t="s">
        <v>23</v>
      </c>
      <c r="BK354" s="192">
        <f>ROUND(I354*H354,2)</f>
        <v>0</v>
      </c>
      <c r="BL354" s="16" t="s">
        <v>275</v>
      </c>
      <c r="BM354" s="16" t="s">
        <v>5383</v>
      </c>
    </row>
    <row r="355" spans="2:51" s="11" customFormat="1" ht="13.5">
      <c r="B355" s="193"/>
      <c r="C355" s="194"/>
      <c r="D355" s="205" t="s">
        <v>191</v>
      </c>
      <c r="E355" s="206" t="s">
        <v>36</v>
      </c>
      <c r="F355" s="207" t="s">
        <v>5384</v>
      </c>
      <c r="G355" s="194"/>
      <c r="H355" s="208">
        <v>5</v>
      </c>
      <c r="I355" s="199"/>
      <c r="J355" s="194"/>
      <c r="K355" s="194"/>
      <c r="L355" s="200"/>
      <c r="M355" s="201"/>
      <c r="N355" s="202"/>
      <c r="O355" s="202"/>
      <c r="P355" s="202"/>
      <c r="Q355" s="202"/>
      <c r="R355" s="202"/>
      <c r="S355" s="202"/>
      <c r="T355" s="203"/>
      <c r="AT355" s="204" t="s">
        <v>191</v>
      </c>
      <c r="AU355" s="204" t="s">
        <v>88</v>
      </c>
      <c r="AV355" s="11" t="s">
        <v>88</v>
      </c>
      <c r="AW355" s="11" t="s">
        <v>45</v>
      </c>
      <c r="AX355" s="11" t="s">
        <v>80</v>
      </c>
      <c r="AY355" s="204" t="s">
        <v>182</v>
      </c>
    </row>
    <row r="356" spans="2:51" s="11" customFormat="1" ht="13.5">
      <c r="B356" s="193"/>
      <c r="C356" s="194"/>
      <c r="D356" s="205" t="s">
        <v>191</v>
      </c>
      <c r="E356" s="206" t="s">
        <v>36</v>
      </c>
      <c r="F356" s="207" t="s">
        <v>5385</v>
      </c>
      <c r="G356" s="194"/>
      <c r="H356" s="208">
        <v>27</v>
      </c>
      <c r="I356" s="199"/>
      <c r="J356" s="194"/>
      <c r="K356" s="194"/>
      <c r="L356" s="200"/>
      <c r="M356" s="201"/>
      <c r="N356" s="202"/>
      <c r="O356" s="202"/>
      <c r="P356" s="202"/>
      <c r="Q356" s="202"/>
      <c r="R356" s="202"/>
      <c r="S356" s="202"/>
      <c r="T356" s="203"/>
      <c r="AT356" s="204" t="s">
        <v>191</v>
      </c>
      <c r="AU356" s="204" t="s">
        <v>88</v>
      </c>
      <c r="AV356" s="11" t="s">
        <v>88</v>
      </c>
      <c r="AW356" s="11" t="s">
        <v>45</v>
      </c>
      <c r="AX356" s="11" t="s">
        <v>80</v>
      </c>
      <c r="AY356" s="204" t="s">
        <v>182</v>
      </c>
    </row>
    <row r="357" spans="2:63" s="10" customFormat="1" ht="29.85" customHeight="1">
      <c r="B357" s="164"/>
      <c r="C357" s="165"/>
      <c r="D357" s="178" t="s">
        <v>79</v>
      </c>
      <c r="E357" s="179" t="s">
        <v>1958</v>
      </c>
      <c r="F357" s="179" t="s">
        <v>1959</v>
      </c>
      <c r="G357" s="165"/>
      <c r="H357" s="165"/>
      <c r="I357" s="168"/>
      <c r="J357" s="180">
        <f>BK357</f>
        <v>0</v>
      </c>
      <c r="K357" s="165"/>
      <c r="L357" s="170"/>
      <c r="M357" s="171"/>
      <c r="N357" s="172"/>
      <c r="O357" s="172"/>
      <c r="P357" s="173">
        <f>SUM(P358:P365)</f>
        <v>0</v>
      </c>
      <c r="Q357" s="172"/>
      <c r="R357" s="173">
        <f>SUM(R358:R365)</f>
        <v>0</v>
      </c>
      <c r="S357" s="172"/>
      <c r="T357" s="174">
        <f>SUM(T358:T365)</f>
        <v>0.9385</v>
      </c>
      <c r="AR357" s="175" t="s">
        <v>88</v>
      </c>
      <c r="AT357" s="176" t="s">
        <v>79</v>
      </c>
      <c r="AU357" s="176" t="s">
        <v>23</v>
      </c>
      <c r="AY357" s="175" t="s">
        <v>182</v>
      </c>
      <c r="BK357" s="177">
        <f>SUM(BK358:BK365)</f>
        <v>0</v>
      </c>
    </row>
    <row r="358" spans="2:65" s="1" customFormat="1" ht="22.5" customHeight="1">
      <c r="B358" s="34"/>
      <c r="C358" s="181" t="s">
        <v>734</v>
      </c>
      <c r="D358" s="181" t="s">
        <v>184</v>
      </c>
      <c r="E358" s="182" t="s">
        <v>5386</v>
      </c>
      <c r="F358" s="183" t="s">
        <v>5387</v>
      </c>
      <c r="G358" s="184" t="s">
        <v>187</v>
      </c>
      <c r="H358" s="185">
        <v>34.4</v>
      </c>
      <c r="I358" s="186"/>
      <c r="J358" s="187">
        <f>ROUND(I358*H358,2)</f>
        <v>0</v>
      </c>
      <c r="K358" s="183" t="s">
        <v>188</v>
      </c>
      <c r="L358" s="54"/>
      <c r="M358" s="188" t="s">
        <v>36</v>
      </c>
      <c r="N358" s="189" t="s">
        <v>51</v>
      </c>
      <c r="O358" s="35"/>
      <c r="P358" s="190">
        <f>O358*H358</f>
        <v>0</v>
      </c>
      <c r="Q358" s="190">
        <v>0</v>
      </c>
      <c r="R358" s="190">
        <f>Q358*H358</f>
        <v>0</v>
      </c>
      <c r="S358" s="190">
        <v>0.009</v>
      </c>
      <c r="T358" s="191">
        <f>S358*H358</f>
        <v>0.3096</v>
      </c>
      <c r="AR358" s="16" t="s">
        <v>275</v>
      </c>
      <c r="AT358" s="16" t="s">
        <v>184</v>
      </c>
      <c r="AU358" s="16" t="s">
        <v>88</v>
      </c>
      <c r="AY358" s="16" t="s">
        <v>182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16" t="s">
        <v>23</v>
      </c>
      <c r="BK358" s="192">
        <f>ROUND(I358*H358,2)</f>
        <v>0</v>
      </c>
      <c r="BL358" s="16" t="s">
        <v>275</v>
      </c>
      <c r="BM358" s="16" t="s">
        <v>5388</v>
      </c>
    </row>
    <row r="359" spans="2:51" s="11" customFormat="1" ht="13.5">
      <c r="B359" s="193"/>
      <c r="C359" s="194"/>
      <c r="D359" s="205" t="s">
        <v>191</v>
      </c>
      <c r="E359" s="206" t="s">
        <v>36</v>
      </c>
      <c r="F359" s="207" t="s">
        <v>5389</v>
      </c>
      <c r="G359" s="194"/>
      <c r="H359" s="208">
        <v>24.5</v>
      </c>
      <c r="I359" s="199"/>
      <c r="J359" s="194"/>
      <c r="K359" s="194"/>
      <c r="L359" s="200"/>
      <c r="M359" s="201"/>
      <c r="N359" s="202"/>
      <c r="O359" s="202"/>
      <c r="P359" s="202"/>
      <c r="Q359" s="202"/>
      <c r="R359" s="202"/>
      <c r="S359" s="202"/>
      <c r="T359" s="203"/>
      <c r="AT359" s="204" t="s">
        <v>191</v>
      </c>
      <c r="AU359" s="204" t="s">
        <v>88</v>
      </c>
      <c r="AV359" s="11" t="s">
        <v>88</v>
      </c>
      <c r="AW359" s="11" t="s">
        <v>45</v>
      </c>
      <c r="AX359" s="11" t="s">
        <v>80</v>
      </c>
      <c r="AY359" s="204" t="s">
        <v>182</v>
      </c>
    </row>
    <row r="360" spans="2:51" s="11" customFormat="1" ht="13.5">
      <c r="B360" s="193"/>
      <c r="C360" s="194"/>
      <c r="D360" s="195" t="s">
        <v>191</v>
      </c>
      <c r="E360" s="196" t="s">
        <v>36</v>
      </c>
      <c r="F360" s="197" t="s">
        <v>5390</v>
      </c>
      <c r="G360" s="194"/>
      <c r="H360" s="198">
        <v>9.9</v>
      </c>
      <c r="I360" s="199"/>
      <c r="J360" s="194"/>
      <c r="K360" s="194"/>
      <c r="L360" s="200"/>
      <c r="M360" s="201"/>
      <c r="N360" s="202"/>
      <c r="O360" s="202"/>
      <c r="P360" s="202"/>
      <c r="Q360" s="202"/>
      <c r="R360" s="202"/>
      <c r="S360" s="202"/>
      <c r="T360" s="203"/>
      <c r="AT360" s="204" t="s">
        <v>191</v>
      </c>
      <c r="AU360" s="204" t="s">
        <v>88</v>
      </c>
      <c r="AV360" s="11" t="s">
        <v>88</v>
      </c>
      <c r="AW360" s="11" t="s">
        <v>45</v>
      </c>
      <c r="AX360" s="11" t="s">
        <v>80</v>
      </c>
      <c r="AY360" s="204" t="s">
        <v>182</v>
      </c>
    </row>
    <row r="361" spans="2:65" s="1" customFormat="1" ht="22.5" customHeight="1">
      <c r="B361" s="34"/>
      <c r="C361" s="181" t="s">
        <v>740</v>
      </c>
      <c r="D361" s="181" t="s">
        <v>184</v>
      </c>
      <c r="E361" s="182" t="s">
        <v>5391</v>
      </c>
      <c r="F361" s="183" t="s">
        <v>5392</v>
      </c>
      <c r="G361" s="184" t="s">
        <v>187</v>
      </c>
      <c r="H361" s="185">
        <v>17.5</v>
      </c>
      <c r="I361" s="186"/>
      <c r="J361" s="187">
        <f>ROUND(I361*H361,2)</f>
        <v>0</v>
      </c>
      <c r="K361" s="183" t="s">
        <v>188</v>
      </c>
      <c r="L361" s="54"/>
      <c r="M361" s="188" t="s">
        <v>36</v>
      </c>
      <c r="N361" s="189" t="s">
        <v>51</v>
      </c>
      <c r="O361" s="35"/>
      <c r="P361" s="190">
        <f>O361*H361</f>
        <v>0</v>
      </c>
      <c r="Q361" s="190">
        <v>0</v>
      </c>
      <c r="R361" s="190">
        <f>Q361*H361</f>
        <v>0</v>
      </c>
      <c r="S361" s="190">
        <v>0.007</v>
      </c>
      <c r="T361" s="191">
        <f>S361*H361</f>
        <v>0.1225</v>
      </c>
      <c r="AR361" s="16" t="s">
        <v>275</v>
      </c>
      <c r="AT361" s="16" t="s">
        <v>184</v>
      </c>
      <c r="AU361" s="16" t="s">
        <v>88</v>
      </c>
      <c r="AY361" s="16" t="s">
        <v>182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16" t="s">
        <v>23</v>
      </c>
      <c r="BK361" s="192">
        <f>ROUND(I361*H361,2)</f>
        <v>0</v>
      </c>
      <c r="BL361" s="16" t="s">
        <v>275</v>
      </c>
      <c r="BM361" s="16" t="s">
        <v>5393</v>
      </c>
    </row>
    <row r="362" spans="2:51" s="11" customFormat="1" ht="13.5">
      <c r="B362" s="193"/>
      <c r="C362" s="194"/>
      <c r="D362" s="195" t="s">
        <v>191</v>
      </c>
      <c r="E362" s="196" t="s">
        <v>36</v>
      </c>
      <c r="F362" s="197" t="s">
        <v>5394</v>
      </c>
      <c r="G362" s="194"/>
      <c r="H362" s="198">
        <v>17.5</v>
      </c>
      <c r="I362" s="199"/>
      <c r="J362" s="194"/>
      <c r="K362" s="194"/>
      <c r="L362" s="200"/>
      <c r="M362" s="201"/>
      <c r="N362" s="202"/>
      <c r="O362" s="202"/>
      <c r="P362" s="202"/>
      <c r="Q362" s="202"/>
      <c r="R362" s="202"/>
      <c r="S362" s="202"/>
      <c r="T362" s="203"/>
      <c r="AT362" s="204" t="s">
        <v>191</v>
      </c>
      <c r="AU362" s="204" t="s">
        <v>88</v>
      </c>
      <c r="AV362" s="11" t="s">
        <v>88</v>
      </c>
      <c r="AW362" s="11" t="s">
        <v>45</v>
      </c>
      <c r="AX362" s="11" t="s">
        <v>80</v>
      </c>
      <c r="AY362" s="204" t="s">
        <v>182</v>
      </c>
    </row>
    <row r="363" spans="2:65" s="1" customFormat="1" ht="22.5" customHeight="1">
      <c r="B363" s="34"/>
      <c r="C363" s="181" t="s">
        <v>744</v>
      </c>
      <c r="D363" s="181" t="s">
        <v>184</v>
      </c>
      <c r="E363" s="182" t="s">
        <v>1961</v>
      </c>
      <c r="F363" s="183" t="s">
        <v>5395</v>
      </c>
      <c r="G363" s="184" t="s">
        <v>187</v>
      </c>
      <c r="H363" s="185">
        <v>0.64</v>
      </c>
      <c r="I363" s="186"/>
      <c r="J363" s="187">
        <f>ROUND(I363*H363,2)</f>
        <v>0</v>
      </c>
      <c r="K363" s="183" t="s">
        <v>36</v>
      </c>
      <c r="L363" s="54"/>
      <c r="M363" s="188" t="s">
        <v>36</v>
      </c>
      <c r="N363" s="189" t="s">
        <v>51</v>
      </c>
      <c r="O363" s="35"/>
      <c r="P363" s="190">
        <f>O363*H363</f>
        <v>0</v>
      </c>
      <c r="Q363" s="190">
        <v>0</v>
      </c>
      <c r="R363" s="190">
        <f>Q363*H363</f>
        <v>0</v>
      </c>
      <c r="S363" s="190">
        <v>0.01</v>
      </c>
      <c r="T363" s="191">
        <f>S363*H363</f>
        <v>0.0064</v>
      </c>
      <c r="AR363" s="16" t="s">
        <v>275</v>
      </c>
      <c r="AT363" s="16" t="s">
        <v>184</v>
      </c>
      <c r="AU363" s="16" t="s">
        <v>88</v>
      </c>
      <c r="AY363" s="16" t="s">
        <v>182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16" t="s">
        <v>23</v>
      </c>
      <c r="BK363" s="192">
        <f>ROUND(I363*H363,2)</f>
        <v>0</v>
      </c>
      <c r="BL363" s="16" t="s">
        <v>275</v>
      </c>
      <c r="BM363" s="16" t="s">
        <v>5396</v>
      </c>
    </row>
    <row r="364" spans="2:51" s="11" customFormat="1" ht="13.5">
      <c r="B364" s="193"/>
      <c r="C364" s="194"/>
      <c r="D364" s="195" t="s">
        <v>191</v>
      </c>
      <c r="E364" s="196" t="s">
        <v>36</v>
      </c>
      <c r="F364" s="197" t="s">
        <v>5397</v>
      </c>
      <c r="G364" s="194"/>
      <c r="H364" s="198">
        <v>0.64</v>
      </c>
      <c r="I364" s="199"/>
      <c r="J364" s="194"/>
      <c r="K364" s="194"/>
      <c r="L364" s="200"/>
      <c r="M364" s="201"/>
      <c r="N364" s="202"/>
      <c r="O364" s="202"/>
      <c r="P364" s="202"/>
      <c r="Q364" s="202"/>
      <c r="R364" s="202"/>
      <c r="S364" s="202"/>
      <c r="T364" s="203"/>
      <c r="AT364" s="204" t="s">
        <v>191</v>
      </c>
      <c r="AU364" s="204" t="s">
        <v>88</v>
      </c>
      <c r="AV364" s="11" t="s">
        <v>88</v>
      </c>
      <c r="AW364" s="11" t="s">
        <v>45</v>
      </c>
      <c r="AX364" s="11" t="s">
        <v>80</v>
      </c>
      <c r="AY364" s="204" t="s">
        <v>182</v>
      </c>
    </row>
    <row r="365" spans="2:65" s="1" customFormat="1" ht="22.5" customHeight="1">
      <c r="B365" s="34"/>
      <c r="C365" s="181" t="s">
        <v>752</v>
      </c>
      <c r="D365" s="181" t="s">
        <v>184</v>
      </c>
      <c r="E365" s="182" t="s">
        <v>1965</v>
      </c>
      <c r="F365" s="183" t="s">
        <v>5398</v>
      </c>
      <c r="G365" s="184" t="s">
        <v>304</v>
      </c>
      <c r="H365" s="185">
        <v>1</v>
      </c>
      <c r="I365" s="186"/>
      <c r="J365" s="187">
        <f>ROUND(I365*H365,2)</f>
        <v>0</v>
      </c>
      <c r="K365" s="183" t="s">
        <v>36</v>
      </c>
      <c r="L365" s="54"/>
      <c r="M365" s="188" t="s">
        <v>36</v>
      </c>
      <c r="N365" s="189" t="s">
        <v>51</v>
      </c>
      <c r="O365" s="35"/>
      <c r="P365" s="190">
        <f>O365*H365</f>
        <v>0</v>
      </c>
      <c r="Q365" s="190">
        <v>0</v>
      </c>
      <c r="R365" s="190">
        <f>Q365*H365</f>
        <v>0</v>
      </c>
      <c r="S365" s="190">
        <v>0.5</v>
      </c>
      <c r="T365" s="191">
        <f>S365*H365</f>
        <v>0.5</v>
      </c>
      <c r="AR365" s="16" t="s">
        <v>275</v>
      </c>
      <c r="AT365" s="16" t="s">
        <v>184</v>
      </c>
      <c r="AU365" s="16" t="s">
        <v>88</v>
      </c>
      <c r="AY365" s="16" t="s">
        <v>182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16" t="s">
        <v>23</v>
      </c>
      <c r="BK365" s="192">
        <f>ROUND(I365*H365,2)</f>
        <v>0</v>
      </c>
      <c r="BL365" s="16" t="s">
        <v>275</v>
      </c>
      <c r="BM365" s="16" t="s">
        <v>5399</v>
      </c>
    </row>
    <row r="366" spans="2:63" s="10" customFormat="1" ht="29.85" customHeight="1">
      <c r="B366" s="164"/>
      <c r="C366" s="165"/>
      <c r="D366" s="178" t="s">
        <v>79</v>
      </c>
      <c r="E366" s="179" t="s">
        <v>2315</v>
      </c>
      <c r="F366" s="179" t="s">
        <v>2316</v>
      </c>
      <c r="G366" s="165"/>
      <c r="H366" s="165"/>
      <c r="I366" s="168"/>
      <c r="J366" s="180">
        <f>BK366</f>
        <v>0</v>
      </c>
      <c r="K366" s="165"/>
      <c r="L366" s="170"/>
      <c r="M366" s="171"/>
      <c r="N366" s="172"/>
      <c r="O366" s="172"/>
      <c r="P366" s="173">
        <f>SUM(P367:P368)</f>
        <v>0</v>
      </c>
      <c r="Q366" s="172"/>
      <c r="R366" s="173">
        <f>SUM(R367:R368)</f>
        <v>0</v>
      </c>
      <c r="S366" s="172"/>
      <c r="T366" s="174">
        <f>SUM(T367:T368)</f>
        <v>0.6633600000000001</v>
      </c>
      <c r="AR366" s="175" t="s">
        <v>88</v>
      </c>
      <c r="AT366" s="176" t="s">
        <v>79</v>
      </c>
      <c r="AU366" s="176" t="s">
        <v>23</v>
      </c>
      <c r="AY366" s="175" t="s">
        <v>182</v>
      </c>
      <c r="BK366" s="177">
        <f>SUM(BK367:BK368)</f>
        <v>0</v>
      </c>
    </row>
    <row r="367" spans="2:65" s="1" customFormat="1" ht="22.5" customHeight="1">
      <c r="B367" s="34"/>
      <c r="C367" s="181" t="s">
        <v>757</v>
      </c>
      <c r="D367" s="181" t="s">
        <v>184</v>
      </c>
      <c r="E367" s="182" t="s">
        <v>5400</v>
      </c>
      <c r="F367" s="183" t="s">
        <v>5401</v>
      </c>
      <c r="G367" s="184" t="s">
        <v>187</v>
      </c>
      <c r="H367" s="185">
        <v>221.12</v>
      </c>
      <c r="I367" s="186"/>
      <c r="J367" s="187">
        <f>ROUND(I367*H367,2)</f>
        <v>0</v>
      </c>
      <c r="K367" s="183" t="s">
        <v>188</v>
      </c>
      <c r="L367" s="54"/>
      <c r="M367" s="188" t="s">
        <v>36</v>
      </c>
      <c r="N367" s="189" t="s">
        <v>51</v>
      </c>
      <c r="O367" s="35"/>
      <c r="P367" s="190">
        <f>O367*H367</f>
        <v>0</v>
      </c>
      <c r="Q367" s="190">
        <v>0</v>
      </c>
      <c r="R367" s="190">
        <f>Q367*H367</f>
        <v>0</v>
      </c>
      <c r="S367" s="190">
        <v>0.003</v>
      </c>
      <c r="T367" s="191">
        <f>S367*H367</f>
        <v>0.6633600000000001</v>
      </c>
      <c r="AR367" s="16" t="s">
        <v>189</v>
      </c>
      <c r="AT367" s="16" t="s">
        <v>184</v>
      </c>
      <c r="AU367" s="16" t="s">
        <v>88</v>
      </c>
      <c r="AY367" s="16" t="s">
        <v>182</v>
      </c>
      <c r="BE367" s="192">
        <f>IF(N367="základní",J367,0)</f>
        <v>0</v>
      </c>
      <c r="BF367" s="192">
        <f>IF(N367="snížená",J367,0)</f>
        <v>0</v>
      </c>
      <c r="BG367" s="192">
        <f>IF(N367="zákl. přenesená",J367,0)</f>
        <v>0</v>
      </c>
      <c r="BH367" s="192">
        <f>IF(N367="sníž. přenesená",J367,0)</f>
        <v>0</v>
      </c>
      <c r="BI367" s="192">
        <f>IF(N367="nulová",J367,0)</f>
        <v>0</v>
      </c>
      <c r="BJ367" s="16" t="s">
        <v>23</v>
      </c>
      <c r="BK367" s="192">
        <f>ROUND(I367*H367,2)</f>
        <v>0</v>
      </c>
      <c r="BL367" s="16" t="s">
        <v>189</v>
      </c>
      <c r="BM367" s="16" t="s">
        <v>5402</v>
      </c>
    </row>
    <row r="368" spans="2:51" s="11" customFormat="1" ht="13.5">
      <c r="B368" s="193"/>
      <c r="C368" s="194"/>
      <c r="D368" s="205" t="s">
        <v>191</v>
      </c>
      <c r="E368" s="206" t="s">
        <v>36</v>
      </c>
      <c r="F368" s="207" t="s">
        <v>5403</v>
      </c>
      <c r="G368" s="194"/>
      <c r="H368" s="208">
        <v>221.12</v>
      </c>
      <c r="I368" s="199"/>
      <c r="J368" s="194"/>
      <c r="K368" s="194"/>
      <c r="L368" s="200"/>
      <c r="M368" s="201"/>
      <c r="N368" s="202"/>
      <c r="O368" s="202"/>
      <c r="P368" s="202"/>
      <c r="Q368" s="202"/>
      <c r="R368" s="202"/>
      <c r="S368" s="202"/>
      <c r="T368" s="203"/>
      <c r="AT368" s="204" t="s">
        <v>191</v>
      </c>
      <c r="AU368" s="204" t="s">
        <v>88</v>
      </c>
      <c r="AV368" s="11" t="s">
        <v>88</v>
      </c>
      <c r="AW368" s="11" t="s">
        <v>45</v>
      </c>
      <c r="AX368" s="11" t="s">
        <v>80</v>
      </c>
      <c r="AY368" s="204" t="s">
        <v>182</v>
      </c>
    </row>
    <row r="369" spans="2:63" s="10" customFormat="1" ht="37.35" customHeight="1">
      <c r="B369" s="164"/>
      <c r="C369" s="165"/>
      <c r="D369" s="166" t="s">
        <v>79</v>
      </c>
      <c r="E369" s="167" t="s">
        <v>270</v>
      </c>
      <c r="F369" s="167" t="s">
        <v>4802</v>
      </c>
      <c r="G369" s="165"/>
      <c r="H369" s="165"/>
      <c r="I369" s="168"/>
      <c r="J369" s="169">
        <f>BK369</f>
        <v>0</v>
      </c>
      <c r="K369" s="165"/>
      <c r="L369" s="170"/>
      <c r="M369" s="171"/>
      <c r="N369" s="172"/>
      <c r="O369" s="172"/>
      <c r="P369" s="173">
        <f>P370</f>
        <v>0</v>
      </c>
      <c r="Q369" s="172"/>
      <c r="R369" s="173">
        <f>R370</f>
        <v>0</v>
      </c>
      <c r="S369" s="172"/>
      <c r="T369" s="174">
        <f>T370</f>
        <v>0</v>
      </c>
      <c r="AR369" s="175" t="s">
        <v>198</v>
      </c>
      <c r="AT369" s="176" t="s">
        <v>79</v>
      </c>
      <c r="AU369" s="176" t="s">
        <v>80</v>
      </c>
      <c r="AY369" s="175" t="s">
        <v>182</v>
      </c>
      <c r="BK369" s="177">
        <f>BK370</f>
        <v>0</v>
      </c>
    </row>
    <row r="370" spans="2:63" s="10" customFormat="1" ht="19.95" customHeight="1">
      <c r="B370" s="164"/>
      <c r="C370" s="165"/>
      <c r="D370" s="178" t="s">
        <v>79</v>
      </c>
      <c r="E370" s="179" t="s">
        <v>5404</v>
      </c>
      <c r="F370" s="179" t="s">
        <v>5405</v>
      </c>
      <c r="G370" s="165"/>
      <c r="H370" s="165"/>
      <c r="I370" s="168"/>
      <c r="J370" s="180">
        <f>BK370</f>
        <v>0</v>
      </c>
      <c r="K370" s="165"/>
      <c r="L370" s="170"/>
      <c r="M370" s="171"/>
      <c r="N370" s="172"/>
      <c r="O370" s="172"/>
      <c r="P370" s="173">
        <f>SUM(P371:P374)</f>
        <v>0</v>
      </c>
      <c r="Q370" s="172"/>
      <c r="R370" s="173">
        <f>SUM(R371:R374)</f>
        <v>0</v>
      </c>
      <c r="S370" s="172"/>
      <c r="T370" s="174">
        <f>SUM(T371:T374)</f>
        <v>0</v>
      </c>
      <c r="AR370" s="175" t="s">
        <v>198</v>
      </c>
      <c r="AT370" s="176" t="s">
        <v>79</v>
      </c>
      <c r="AU370" s="176" t="s">
        <v>23</v>
      </c>
      <c r="AY370" s="175" t="s">
        <v>182</v>
      </c>
      <c r="BK370" s="177">
        <f>SUM(BK371:BK374)</f>
        <v>0</v>
      </c>
    </row>
    <row r="371" spans="2:65" s="1" customFormat="1" ht="22.5" customHeight="1">
      <c r="B371" s="34"/>
      <c r="C371" s="181" t="s">
        <v>763</v>
      </c>
      <c r="D371" s="181" t="s">
        <v>184</v>
      </c>
      <c r="E371" s="182" t="s">
        <v>5406</v>
      </c>
      <c r="F371" s="183" t="s">
        <v>5407</v>
      </c>
      <c r="G371" s="184" t="s">
        <v>195</v>
      </c>
      <c r="H371" s="185">
        <v>30</v>
      </c>
      <c r="I371" s="186"/>
      <c r="J371" s="187">
        <f>ROUND(I371*H371,2)</f>
        <v>0</v>
      </c>
      <c r="K371" s="183" t="s">
        <v>36</v>
      </c>
      <c r="L371" s="54"/>
      <c r="M371" s="188" t="s">
        <v>36</v>
      </c>
      <c r="N371" s="189" t="s">
        <v>51</v>
      </c>
      <c r="O371" s="35"/>
      <c r="P371" s="190">
        <f>O371*H371</f>
        <v>0</v>
      </c>
      <c r="Q371" s="190">
        <v>0</v>
      </c>
      <c r="R371" s="190">
        <f>Q371*H371</f>
        <v>0</v>
      </c>
      <c r="S371" s="190">
        <v>0</v>
      </c>
      <c r="T371" s="191">
        <f>S371*H371</f>
        <v>0</v>
      </c>
      <c r="AR371" s="16" t="s">
        <v>587</v>
      </c>
      <c r="AT371" s="16" t="s">
        <v>184</v>
      </c>
      <c r="AU371" s="16" t="s">
        <v>88</v>
      </c>
      <c r="AY371" s="16" t="s">
        <v>182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16" t="s">
        <v>23</v>
      </c>
      <c r="BK371" s="192">
        <f>ROUND(I371*H371,2)</f>
        <v>0</v>
      </c>
      <c r="BL371" s="16" t="s">
        <v>587</v>
      </c>
      <c r="BM371" s="16" t="s">
        <v>5408</v>
      </c>
    </row>
    <row r="372" spans="2:65" s="1" customFormat="1" ht="22.5" customHeight="1">
      <c r="B372" s="34"/>
      <c r="C372" s="181" t="s">
        <v>768</v>
      </c>
      <c r="D372" s="181" t="s">
        <v>184</v>
      </c>
      <c r="E372" s="182" t="s">
        <v>5409</v>
      </c>
      <c r="F372" s="183" t="s">
        <v>5410</v>
      </c>
      <c r="G372" s="184" t="s">
        <v>195</v>
      </c>
      <c r="H372" s="185">
        <v>30</v>
      </c>
      <c r="I372" s="186"/>
      <c r="J372" s="187">
        <f>ROUND(I372*H372,2)</f>
        <v>0</v>
      </c>
      <c r="K372" s="183" t="s">
        <v>36</v>
      </c>
      <c r="L372" s="54"/>
      <c r="M372" s="188" t="s">
        <v>36</v>
      </c>
      <c r="N372" s="189" t="s">
        <v>51</v>
      </c>
      <c r="O372" s="35"/>
      <c r="P372" s="190">
        <f>O372*H372</f>
        <v>0</v>
      </c>
      <c r="Q372" s="190">
        <v>0</v>
      </c>
      <c r="R372" s="190">
        <f>Q372*H372</f>
        <v>0</v>
      </c>
      <c r="S372" s="190">
        <v>0</v>
      </c>
      <c r="T372" s="191">
        <f>S372*H372</f>
        <v>0</v>
      </c>
      <c r="AR372" s="16" t="s">
        <v>587</v>
      </c>
      <c r="AT372" s="16" t="s">
        <v>184</v>
      </c>
      <c r="AU372" s="16" t="s">
        <v>88</v>
      </c>
      <c r="AY372" s="16" t="s">
        <v>182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16" t="s">
        <v>23</v>
      </c>
      <c r="BK372" s="192">
        <f>ROUND(I372*H372,2)</f>
        <v>0</v>
      </c>
      <c r="BL372" s="16" t="s">
        <v>587</v>
      </c>
      <c r="BM372" s="16" t="s">
        <v>5411</v>
      </c>
    </row>
    <row r="373" spans="2:65" s="1" customFormat="1" ht="22.5" customHeight="1">
      <c r="B373" s="34"/>
      <c r="C373" s="181" t="s">
        <v>773</v>
      </c>
      <c r="D373" s="181" t="s">
        <v>184</v>
      </c>
      <c r="E373" s="182" t="s">
        <v>5412</v>
      </c>
      <c r="F373" s="183" t="s">
        <v>5413</v>
      </c>
      <c r="G373" s="184" t="s">
        <v>195</v>
      </c>
      <c r="H373" s="185">
        <v>30</v>
      </c>
      <c r="I373" s="186"/>
      <c r="J373" s="187">
        <f>ROUND(I373*H373,2)</f>
        <v>0</v>
      </c>
      <c r="K373" s="183" t="s">
        <v>36</v>
      </c>
      <c r="L373" s="54"/>
      <c r="M373" s="188" t="s">
        <v>36</v>
      </c>
      <c r="N373" s="189" t="s">
        <v>51</v>
      </c>
      <c r="O373" s="35"/>
      <c r="P373" s="190">
        <f>O373*H373</f>
        <v>0</v>
      </c>
      <c r="Q373" s="190">
        <v>0</v>
      </c>
      <c r="R373" s="190">
        <f>Q373*H373</f>
        <v>0</v>
      </c>
      <c r="S373" s="190">
        <v>0</v>
      </c>
      <c r="T373" s="191">
        <f>S373*H373</f>
        <v>0</v>
      </c>
      <c r="AR373" s="16" t="s">
        <v>587</v>
      </c>
      <c r="AT373" s="16" t="s">
        <v>184</v>
      </c>
      <c r="AU373" s="16" t="s">
        <v>88</v>
      </c>
      <c r="AY373" s="16" t="s">
        <v>182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6" t="s">
        <v>23</v>
      </c>
      <c r="BK373" s="192">
        <f>ROUND(I373*H373,2)</f>
        <v>0</v>
      </c>
      <c r="BL373" s="16" t="s">
        <v>587</v>
      </c>
      <c r="BM373" s="16" t="s">
        <v>5414</v>
      </c>
    </row>
    <row r="374" spans="2:65" s="1" customFormat="1" ht="22.5" customHeight="1">
      <c r="B374" s="34"/>
      <c r="C374" s="181" t="s">
        <v>778</v>
      </c>
      <c r="D374" s="181" t="s">
        <v>184</v>
      </c>
      <c r="E374" s="182" t="s">
        <v>5415</v>
      </c>
      <c r="F374" s="183" t="s">
        <v>5416</v>
      </c>
      <c r="G374" s="184" t="s">
        <v>195</v>
      </c>
      <c r="H374" s="185">
        <v>20</v>
      </c>
      <c r="I374" s="186"/>
      <c r="J374" s="187">
        <f>ROUND(I374*H374,2)</f>
        <v>0</v>
      </c>
      <c r="K374" s="183" t="s">
        <v>36</v>
      </c>
      <c r="L374" s="54"/>
      <c r="M374" s="188" t="s">
        <v>36</v>
      </c>
      <c r="N374" s="233" t="s">
        <v>51</v>
      </c>
      <c r="O374" s="234"/>
      <c r="P374" s="235">
        <f>O374*H374</f>
        <v>0</v>
      </c>
      <c r="Q374" s="235">
        <v>0</v>
      </c>
      <c r="R374" s="235">
        <f>Q374*H374</f>
        <v>0</v>
      </c>
      <c r="S374" s="235">
        <v>0</v>
      </c>
      <c r="T374" s="236">
        <f>S374*H374</f>
        <v>0</v>
      </c>
      <c r="AR374" s="16" t="s">
        <v>587</v>
      </c>
      <c r="AT374" s="16" t="s">
        <v>184</v>
      </c>
      <c r="AU374" s="16" t="s">
        <v>88</v>
      </c>
      <c r="AY374" s="16" t="s">
        <v>182</v>
      </c>
      <c r="BE374" s="192">
        <f>IF(N374="základní",J374,0)</f>
        <v>0</v>
      </c>
      <c r="BF374" s="192">
        <f>IF(N374="snížená",J374,0)</f>
        <v>0</v>
      </c>
      <c r="BG374" s="192">
        <f>IF(N374="zákl. přenesená",J374,0)</f>
        <v>0</v>
      </c>
      <c r="BH374" s="192">
        <f>IF(N374="sníž. přenesená",J374,0)</f>
        <v>0</v>
      </c>
      <c r="BI374" s="192">
        <f>IF(N374="nulová",J374,0)</f>
        <v>0</v>
      </c>
      <c r="BJ374" s="16" t="s">
        <v>23</v>
      </c>
      <c r="BK374" s="192">
        <f>ROUND(I374*H374,2)</f>
        <v>0</v>
      </c>
      <c r="BL374" s="16" t="s">
        <v>587</v>
      </c>
      <c r="BM374" s="16" t="s">
        <v>5417</v>
      </c>
    </row>
    <row r="375" spans="2:12" s="1" customFormat="1" ht="6.9" customHeight="1">
      <c r="B375" s="49"/>
      <c r="C375" s="50"/>
      <c r="D375" s="50"/>
      <c r="E375" s="50"/>
      <c r="F375" s="50"/>
      <c r="G375" s="50"/>
      <c r="H375" s="50"/>
      <c r="I375" s="127"/>
      <c r="J375" s="50"/>
      <c r="K375" s="50"/>
      <c r="L375" s="54"/>
    </row>
  </sheetData>
  <sheetProtection password="CC35" sheet="1" objects="1" scenarios="1" formatColumns="0" formatRows="0" sort="0" autoFilter="0"/>
  <autoFilter ref="C101:K101"/>
  <mergeCells count="9"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10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0"/>
      <c r="C1" s="240"/>
      <c r="D1" s="239" t="s">
        <v>1</v>
      </c>
      <c r="E1" s="240"/>
      <c r="F1" s="241" t="s">
        <v>5505</v>
      </c>
      <c r="G1" s="365" t="s">
        <v>5506</v>
      </c>
      <c r="H1" s="365"/>
      <c r="I1" s="245"/>
      <c r="J1" s="241" t="s">
        <v>5507</v>
      </c>
      <c r="K1" s="239" t="s">
        <v>122</v>
      </c>
      <c r="L1" s="241" t="s">
        <v>5508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121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6" t="str">
        <f>'Rekapitulace stavby'!K6</f>
        <v>Střední odborné učiliště Domažlice</v>
      </c>
      <c r="F7" s="357"/>
      <c r="G7" s="357"/>
      <c r="H7" s="357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7" t="s">
        <v>5418</v>
      </c>
      <c r="F9" s="341"/>
      <c r="G9" s="341"/>
      <c r="H9" s="341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36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0" t="s">
        <v>36</v>
      </c>
      <c r="F24" s="368"/>
      <c r="G24" s="368"/>
      <c r="H24" s="368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ROUND(J82,2)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ROUND(SUM(BE82:BE109),2)</f>
        <v>0</v>
      </c>
      <c r="G30" s="35"/>
      <c r="H30" s="35"/>
      <c r="I30" s="119">
        <v>0.21</v>
      </c>
      <c r="J30" s="118">
        <f>ROUND(ROUND((SUM(BE82:BE109)),2)*I30,2)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ROUND(SUM(BF82:BF109),2)</f>
        <v>0</v>
      </c>
      <c r="G31" s="35"/>
      <c r="H31" s="35"/>
      <c r="I31" s="119">
        <v>0.15</v>
      </c>
      <c r="J31" s="118">
        <f>ROUND(ROUND((SUM(BF82:BF109)),2)*I31,2)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ROUND(SUM(BG82:BG109),2)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ROUND(SUM(BH82:BH109),2)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ROUND(SUM(BI82:BI109),2)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6" t="str">
        <f>E7</f>
        <v>Střední odborné učiliště Domažlice</v>
      </c>
      <c r="F45" s="341"/>
      <c r="G45" s="341"/>
      <c r="H45" s="341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7" t="str">
        <f>E9</f>
        <v>VON - Vedlejší a ostatní rozpočtové náklady</v>
      </c>
      <c r="F47" s="341"/>
      <c r="G47" s="341"/>
      <c r="H47" s="341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J82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5419</v>
      </c>
      <c r="E57" s="140"/>
      <c r="F57" s="140"/>
      <c r="G57" s="140"/>
      <c r="H57" s="140"/>
      <c r="I57" s="141"/>
      <c r="J57" s="142">
        <f>J83</f>
        <v>0</v>
      </c>
      <c r="K57" s="143"/>
    </row>
    <row r="58" spans="2:11" s="8" customFormat="1" ht="19.95" customHeight="1">
      <c r="B58" s="144"/>
      <c r="C58" s="145"/>
      <c r="D58" s="146" t="s">
        <v>5420</v>
      </c>
      <c r="E58" s="147"/>
      <c r="F58" s="147"/>
      <c r="G58" s="147"/>
      <c r="H58" s="147"/>
      <c r="I58" s="148"/>
      <c r="J58" s="149">
        <f>J84</f>
        <v>0</v>
      </c>
      <c r="K58" s="150"/>
    </row>
    <row r="59" spans="2:11" s="8" customFormat="1" ht="19.95" customHeight="1">
      <c r="B59" s="144"/>
      <c r="C59" s="145"/>
      <c r="D59" s="146" t="s">
        <v>5421</v>
      </c>
      <c r="E59" s="147"/>
      <c r="F59" s="147"/>
      <c r="G59" s="147"/>
      <c r="H59" s="147"/>
      <c r="I59" s="148"/>
      <c r="J59" s="149">
        <f>J91</f>
        <v>0</v>
      </c>
      <c r="K59" s="150"/>
    </row>
    <row r="60" spans="2:11" s="8" customFormat="1" ht="19.95" customHeight="1">
      <c r="B60" s="144"/>
      <c r="C60" s="145"/>
      <c r="D60" s="146" t="s">
        <v>5422</v>
      </c>
      <c r="E60" s="147"/>
      <c r="F60" s="147"/>
      <c r="G60" s="147"/>
      <c r="H60" s="147"/>
      <c r="I60" s="148"/>
      <c r="J60" s="149">
        <f>J102</f>
        <v>0</v>
      </c>
      <c r="K60" s="150"/>
    </row>
    <row r="61" spans="2:11" s="8" customFormat="1" ht="19.95" customHeight="1">
      <c r="B61" s="144"/>
      <c r="C61" s="145"/>
      <c r="D61" s="146" t="s">
        <v>5423</v>
      </c>
      <c r="E61" s="147"/>
      <c r="F61" s="147"/>
      <c r="G61" s="147"/>
      <c r="H61" s="147"/>
      <c r="I61" s="148"/>
      <c r="J61" s="149">
        <f>J106</f>
        <v>0</v>
      </c>
      <c r="K61" s="150"/>
    </row>
    <row r="62" spans="2:11" s="8" customFormat="1" ht="19.95" customHeight="1">
      <c r="B62" s="144"/>
      <c r="C62" s="145"/>
      <c r="D62" s="146" t="s">
        <v>5424</v>
      </c>
      <c r="E62" s="147"/>
      <c r="F62" s="147"/>
      <c r="G62" s="147"/>
      <c r="H62" s="147"/>
      <c r="I62" s="148"/>
      <c r="J62" s="149">
        <f>J108</f>
        <v>0</v>
      </c>
      <c r="K62" s="150"/>
    </row>
    <row r="63" spans="2:11" s="1" customFormat="1" ht="21.75" customHeight="1">
      <c r="B63" s="34"/>
      <c r="C63" s="35"/>
      <c r="D63" s="35"/>
      <c r="E63" s="35"/>
      <c r="F63" s="35"/>
      <c r="G63" s="35"/>
      <c r="H63" s="35"/>
      <c r="I63" s="106"/>
      <c r="J63" s="35"/>
      <c r="K63" s="38"/>
    </row>
    <row r="64" spans="2:11" s="1" customFormat="1" ht="6.9" customHeight="1">
      <c r="B64" s="49"/>
      <c r="C64" s="50"/>
      <c r="D64" s="50"/>
      <c r="E64" s="50"/>
      <c r="F64" s="50"/>
      <c r="G64" s="50"/>
      <c r="H64" s="50"/>
      <c r="I64" s="127"/>
      <c r="J64" s="50"/>
      <c r="K64" s="51"/>
    </row>
    <row r="68" spans="2:12" s="1" customFormat="1" ht="6.9" customHeight="1">
      <c r="B68" s="52"/>
      <c r="C68" s="53"/>
      <c r="D68" s="53"/>
      <c r="E68" s="53"/>
      <c r="F68" s="53"/>
      <c r="G68" s="53"/>
      <c r="H68" s="53"/>
      <c r="I68" s="130"/>
      <c r="J68" s="53"/>
      <c r="K68" s="53"/>
      <c r="L68" s="54"/>
    </row>
    <row r="69" spans="2:12" s="1" customFormat="1" ht="36.9" customHeight="1">
      <c r="B69" s="34"/>
      <c r="C69" s="55" t="s">
        <v>166</v>
      </c>
      <c r="D69" s="56"/>
      <c r="E69" s="56"/>
      <c r="F69" s="56"/>
      <c r="G69" s="56"/>
      <c r="H69" s="56"/>
      <c r="I69" s="151"/>
      <c r="J69" s="56"/>
      <c r="K69" s="56"/>
      <c r="L69" s="54"/>
    </row>
    <row r="70" spans="2:12" s="1" customFormat="1" ht="6.9" customHeight="1">
      <c r="B70" s="34"/>
      <c r="C70" s="56"/>
      <c r="D70" s="56"/>
      <c r="E70" s="56"/>
      <c r="F70" s="56"/>
      <c r="G70" s="56"/>
      <c r="H70" s="56"/>
      <c r="I70" s="151"/>
      <c r="J70" s="56"/>
      <c r="K70" s="56"/>
      <c r="L70" s="54"/>
    </row>
    <row r="71" spans="2:12" s="1" customFormat="1" ht="14.4" customHeight="1">
      <c r="B71" s="34"/>
      <c r="C71" s="58" t="s">
        <v>16</v>
      </c>
      <c r="D71" s="56"/>
      <c r="E71" s="56"/>
      <c r="F71" s="56"/>
      <c r="G71" s="56"/>
      <c r="H71" s="56"/>
      <c r="I71" s="151"/>
      <c r="J71" s="56"/>
      <c r="K71" s="56"/>
      <c r="L71" s="54"/>
    </row>
    <row r="72" spans="2:12" s="1" customFormat="1" ht="22.5" customHeight="1">
      <c r="B72" s="34"/>
      <c r="C72" s="56"/>
      <c r="D72" s="56"/>
      <c r="E72" s="364" t="str">
        <f>E7</f>
        <v>Střední odborné učiliště Domažlice</v>
      </c>
      <c r="F72" s="334"/>
      <c r="G72" s="334"/>
      <c r="H72" s="334"/>
      <c r="I72" s="151"/>
      <c r="J72" s="56"/>
      <c r="K72" s="56"/>
      <c r="L72" s="54"/>
    </row>
    <row r="73" spans="2:12" s="1" customFormat="1" ht="14.4" customHeight="1">
      <c r="B73" s="34"/>
      <c r="C73" s="58" t="s">
        <v>124</v>
      </c>
      <c r="D73" s="56"/>
      <c r="E73" s="56"/>
      <c r="F73" s="56"/>
      <c r="G73" s="56"/>
      <c r="H73" s="56"/>
      <c r="I73" s="151"/>
      <c r="J73" s="56"/>
      <c r="K73" s="56"/>
      <c r="L73" s="54"/>
    </row>
    <row r="74" spans="2:12" s="1" customFormat="1" ht="23.25" customHeight="1">
      <c r="B74" s="34"/>
      <c r="C74" s="56"/>
      <c r="D74" s="56"/>
      <c r="E74" s="331" t="str">
        <f>E9</f>
        <v>VON - Vedlejší a ostatní rozpočtové náklady</v>
      </c>
      <c r="F74" s="334"/>
      <c r="G74" s="334"/>
      <c r="H74" s="334"/>
      <c r="I74" s="151"/>
      <c r="J74" s="56"/>
      <c r="K74" s="56"/>
      <c r="L74" s="54"/>
    </row>
    <row r="75" spans="2:12" s="1" customFormat="1" ht="6.9" customHeight="1">
      <c r="B75" s="34"/>
      <c r="C75" s="56"/>
      <c r="D75" s="56"/>
      <c r="E75" s="56"/>
      <c r="F75" s="56"/>
      <c r="G75" s="56"/>
      <c r="H75" s="56"/>
      <c r="I75" s="151"/>
      <c r="J75" s="56"/>
      <c r="K75" s="56"/>
      <c r="L75" s="54"/>
    </row>
    <row r="76" spans="2:12" s="1" customFormat="1" ht="18" customHeight="1">
      <c r="B76" s="34"/>
      <c r="C76" s="58" t="s">
        <v>24</v>
      </c>
      <c r="D76" s="56"/>
      <c r="E76" s="56"/>
      <c r="F76" s="152" t="str">
        <f>F12</f>
        <v>Rohova ulice, parc.č. 946/4, 640/3</v>
      </c>
      <c r="G76" s="56"/>
      <c r="H76" s="56"/>
      <c r="I76" s="153" t="s">
        <v>26</v>
      </c>
      <c r="J76" s="66" t="str">
        <f>IF(J12="","",J12)</f>
        <v>4. 6. 2017</v>
      </c>
      <c r="K76" s="56"/>
      <c r="L76" s="54"/>
    </row>
    <row r="77" spans="2:12" s="1" customFormat="1" ht="6.9" customHeight="1">
      <c r="B77" s="34"/>
      <c r="C77" s="56"/>
      <c r="D77" s="56"/>
      <c r="E77" s="56"/>
      <c r="F77" s="56"/>
      <c r="G77" s="56"/>
      <c r="H77" s="56"/>
      <c r="I77" s="151"/>
      <c r="J77" s="56"/>
      <c r="K77" s="56"/>
      <c r="L77" s="54"/>
    </row>
    <row r="78" spans="2:12" s="1" customFormat="1" ht="13.2">
      <c r="B78" s="34"/>
      <c r="C78" s="58" t="s">
        <v>34</v>
      </c>
      <c r="D78" s="56"/>
      <c r="E78" s="56"/>
      <c r="F78" s="152" t="str">
        <f>E15</f>
        <v>Plzeňský kraj</v>
      </c>
      <c r="G78" s="56"/>
      <c r="H78" s="56"/>
      <c r="I78" s="153" t="s">
        <v>41</v>
      </c>
      <c r="J78" s="152" t="str">
        <f>E21</f>
        <v>Sladký &amp; Partners s.r.o., Nad Šárkou 60, Praha</v>
      </c>
      <c r="K78" s="56"/>
      <c r="L78" s="54"/>
    </row>
    <row r="79" spans="2:12" s="1" customFormat="1" ht="14.4" customHeight="1">
      <c r="B79" s="34"/>
      <c r="C79" s="58" t="s">
        <v>39</v>
      </c>
      <c r="D79" s="56"/>
      <c r="E79" s="56"/>
      <c r="F79" s="152" t="str">
        <f>IF(E18="","",E18)</f>
        <v/>
      </c>
      <c r="G79" s="56"/>
      <c r="H79" s="56"/>
      <c r="I79" s="151"/>
      <c r="J79" s="56"/>
      <c r="K79" s="56"/>
      <c r="L79" s="54"/>
    </row>
    <row r="80" spans="2:12" s="1" customFormat="1" ht="10.35" customHeight="1">
      <c r="B80" s="34"/>
      <c r="C80" s="56"/>
      <c r="D80" s="56"/>
      <c r="E80" s="56"/>
      <c r="F80" s="56"/>
      <c r="G80" s="56"/>
      <c r="H80" s="56"/>
      <c r="I80" s="151"/>
      <c r="J80" s="56"/>
      <c r="K80" s="56"/>
      <c r="L80" s="54"/>
    </row>
    <row r="81" spans="2:20" s="9" customFormat="1" ht="29.25" customHeight="1">
      <c r="B81" s="154"/>
      <c r="C81" s="155" t="s">
        <v>167</v>
      </c>
      <c r="D81" s="156" t="s">
        <v>65</v>
      </c>
      <c r="E81" s="156" t="s">
        <v>61</v>
      </c>
      <c r="F81" s="156" t="s">
        <v>168</v>
      </c>
      <c r="G81" s="156" t="s">
        <v>169</v>
      </c>
      <c r="H81" s="156" t="s">
        <v>170</v>
      </c>
      <c r="I81" s="157" t="s">
        <v>171</v>
      </c>
      <c r="J81" s="156" t="s">
        <v>128</v>
      </c>
      <c r="K81" s="158" t="s">
        <v>172</v>
      </c>
      <c r="L81" s="159"/>
      <c r="M81" s="74" t="s">
        <v>173</v>
      </c>
      <c r="N81" s="75" t="s">
        <v>50</v>
      </c>
      <c r="O81" s="75" t="s">
        <v>174</v>
      </c>
      <c r="P81" s="75" t="s">
        <v>175</v>
      </c>
      <c r="Q81" s="75" t="s">
        <v>176</v>
      </c>
      <c r="R81" s="75" t="s">
        <v>177</v>
      </c>
      <c r="S81" s="75" t="s">
        <v>178</v>
      </c>
      <c r="T81" s="76" t="s">
        <v>179</v>
      </c>
    </row>
    <row r="82" spans="2:63" s="1" customFormat="1" ht="29.25" customHeight="1">
      <c r="B82" s="34"/>
      <c r="C82" s="80" t="s">
        <v>129</v>
      </c>
      <c r="D82" s="56"/>
      <c r="E82" s="56"/>
      <c r="F82" s="56"/>
      <c r="G82" s="56"/>
      <c r="H82" s="56"/>
      <c r="I82" s="151"/>
      <c r="J82" s="160">
        <f>BK82</f>
        <v>0</v>
      </c>
      <c r="K82" s="56"/>
      <c r="L82" s="54"/>
      <c r="M82" s="77"/>
      <c r="N82" s="78"/>
      <c r="O82" s="78"/>
      <c r="P82" s="161">
        <f>P83</f>
        <v>0</v>
      </c>
      <c r="Q82" s="78"/>
      <c r="R82" s="161">
        <f>R83</f>
        <v>0</v>
      </c>
      <c r="S82" s="78"/>
      <c r="T82" s="162">
        <f>T83</f>
        <v>0</v>
      </c>
      <c r="AT82" s="16" t="s">
        <v>79</v>
      </c>
      <c r="AU82" s="16" t="s">
        <v>130</v>
      </c>
      <c r="BK82" s="163">
        <f>BK83</f>
        <v>0</v>
      </c>
    </row>
    <row r="83" spans="2:63" s="10" customFormat="1" ht="37.35" customHeight="1">
      <c r="B83" s="164"/>
      <c r="C83" s="165"/>
      <c r="D83" s="166" t="s">
        <v>79</v>
      </c>
      <c r="E83" s="167" t="s">
        <v>5425</v>
      </c>
      <c r="F83" s="167" t="s">
        <v>5426</v>
      </c>
      <c r="G83" s="165"/>
      <c r="H83" s="165"/>
      <c r="I83" s="168"/>
      <c r="J83" s="169">
        <f>BK83</f>
        <v>0</v>
      </c>
      <c r="K83" s="165"/>
      <c r="L83" s="170"/>
      <c r="M83" s="171"/>
      <c r="N83" s="172"/>
      <c r="O83" s="172"/>
      <c r="P83" s="173">
        <f>P84+P91+P102+P106+P108</f>
        <v>0</v>
      </c>
      <c r="Q83" s="172"/>
      <c r="R83" s="173">
        <f>R84+R91+R102+R106+R108</f>
        <v>0</v>
      </c>
      <c r="S83" s="172"/>
      <c r="T83" s="174">
        <f>T84+T91+T102+T106+T108</f>
        <v>0</v>
      </c>
      <c r="AR83" s="175" t="s">
        <v>210</v>
      </c>
      <c r="AT83" s="176" t="s">
        <v>79</v>
      </c>
      <c r="AU83" s="176" t="s">
        <v>80</v>
      </c>
      <c r="AY83" s="175" t="s">
        <v>182</v>
      </c>
      <c r="BK83" s="177">
        <f>BK84+BK91+BK102+BK106+BK108</f>
        <v>0</v>
      </c>
    </row>
    <row r="84" spans="2:63" s="10" customFormat="1" ht="19.95" customHeight="1">
      <c r="B84" s="164"/>
      <c r="C84" s="165"/>
      <c r="D84" s="178" t="s">
        <v>79</v>
      </c>
      <c r="E84" s="179" t="s">
        <v>5427</v>
      </c>
      <c r="F84" s="179" t="s">
        <v>5428</v>
      </c>
      <c r="G84" s="165"/>
      <c r="H84" s="165"/>
      <c r="I84" s="168"/>
      <c r="J84" s="180">
        <f>BK84</f>
        <v>0</v>
      </c>
      <c r="K84" s="165"/>
      <c r="L84" s="170"/>
      <c r="M84" s="171"/>
      <c r="N84" s="172"/>
      <c r="O84" s="172"/>
      <c r="P84" s="173">
        <f>SUM(P85:P90)</f>
        <v>0</v>
      </c>
      <c r="Q84" s="172"/>
      <c r="R84" s="173">
        <f>SUM(R85:R90)</f>
        <v>0</v>
      </c>
      <c r="S84" s="172"/>
      <c r="T84" s="174">
        <f>SUM(T85:T90)</f>
        <v>0</v>
      </c>
      <c r="AR84" s="175" t="s">
        <v>210</v>
      </c>
      <c r="AT84" s="176" t="s">
        <v>79</v>
      </c>
      <c r="AU84" s="176" t="s">
        <v>23</v>
      </c>
      <c r="AY84" s="175" t="s">
        <v>182</v>
      </c>
      <c r="BK84" s="177">
        <f>SUM(BK85:BK90)</f>
        <v>0</v>
      </c>
    </row>
    <row r="85" spans="2:65" s="1" customFormat="1" ht="22.5" customHeight="1">
      <c r="B85" s="34"/>
      <c r="C85" s="181" t="s">
        <v>23</v>
      </c>
      <c r="D85" s="181" t="s">
        <v>184</v>
      </c>
      <c r="E85" s="182" t="s">
        <v>5429</v>
      </c>
      <c r="F85" s="183" t="s">
        <v>5430</v>
      </c>
      <c r="G85" s="184" t="s">
        <v>5431</v>
      </c>
      <c r="H85" s="185">
        <v>1</v>
      </c>
      <c r="I85" s="186"/>
      <c r="J85" s="187">
        <f aca="true" t="shared" si="0" ref="J85:J90">ROUND(I85*H85,2)</f>
        <v>0</v>
      </c>
      <c r="K85" s="183" t="s">
        <v>188</v>
      </c>
      <c r="L85" s="54"/>
      <c r="M85" s="188" t="s">
        <v>36</v>
      </c>
      <c r="N85" s="189" t="s">
        <v>51</v>
      </c>
      <c r="O85" s="35"/>
      <c r="P85" s="190">
        <f aca="true" t="shared" si="1" ref="P85:P90">O85*H85</f>
        <v>0</v>
      </c>
      <c r="Q85" s="190">
        <v>0</v>
      </c>
      <c r="R85" s="190">
        <f aca="true" t="shared" si="2" ref="R85:R90">Q85*H85</f>
        <v>0</v>
      </c>
      <c r="S85" s="190">
        <v>0</v>
      </c>
      <c r="T85" s="191">
        <f aca="true" t="shared" si="3" ref="T85:T90">S85*H85</f>
        <v>0</v>
      </c>
      <c r="AR85" s="16" t="s">
        <v>5432</v>
      </c>
      <c r="AT85" s="16" t="s">
        <v>184</v>
      </c>
      <c r="AU85" s="16" t="s">
        <v>88</v>
      </c>
      <c r="AY85" s="16" t="s">
        <v>182</v>
      </c>
      <c r="BE85" s="192">
        <f aca="true" t="shared" si="4" ref="BE85:BE90">IF(N85="základní",J85,0)</f>
        <v>0</v>
      </c>
      <c r="BF85" s="192">
        <f aca="true" t="shared" si="5" ref="BF85:BF90">IF(N85="snížená",J85,0)</f>
        <v>0</v>
      </c>
      <c r="BG85" s="192">
        <f aca="true" t="shared" si="6" ref="BG85:BG90">IF(N85="zákl. přenesená",J85,0)</f>
        <v>0</v>
      </c>
      <c r="BH85" s="192">
        <f aca="true" t="shared" si="7" ref="BH85:BH90">IF(N85="sníž. přenesená",J85,0)</f>
        <v>0</v>
      </c>
      <c r="BI85" s="192">
        <f aca="true" t="shared" si="8" ref="BI85:BI90">IF(N85="nulová",J85,0)</f>
        <v>0</v>
      </c>
      <c r="BJ85" s="16" t="s">
        <v>23</v>
      </c>
      <c r="BK85" s="192">
        <f aca="true" t="shared" si="9" ref="BK85:BK90">ROUND(I85*H85,2)</f>
        <v>0</v>
      </c>
      <c r="BL85" s="16" t="s">
        <v>5432</v>
      </c>
      <c r="BM85" s="16" t="s">
        <v>5433</v>
      </c>
    </row>
    <row r="86" spans="2:65" s="1" customFormat="1" ht="22.5" customHeight="1">
      <c r="B86" s="34"/>
      <c r="C86" s="181" t="s">
        <v>88</v>
      </c>
      <c r="D86" s="181" t="s">
        <v>184</v>
      </c>
      <c r="E86" s="182" t="s">
        <v>5434</v>
      </c>
      <c r="F86" s="183" t="s">
        <v>5435</v>
      </c>
      <c r="G86" s="184" t="s">
        <v>5431</v>
      </c>
      <c r="H86" s="185">
        <v>1</v>
      </c>
      <c r="I86" s="186"/>
      <c r="J86" s="187">
        <f t="shared" si="0"/>
        <v>0</v>
      </c>
      <c r="K86" s="183" t="s">
        <v>188</v>
      </c>
      <c r="L86" s="54"/>
      <c r="M86" s="188" t="s">
        <v>36</v>
      </c>
      <c r="N86" s="189" t="s">
        <v>51</v>
      </c>
      <c r="O86" s="35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AR86" s="16" t="s">
        <v>5432</v>
      </c>
      <c r="AT86" s="16" t="s">
        <v>184</v>
      </c>
      <c r="AU86" s="16" t="s">
        <v>88</v>
      </c>
      <c r="AY86" s="16" t="s">
        <v>182</v>
      </c>
      <c r="BE86" s="192">
        <f t="shared" si="4"/>
        <v>0</v>
      </c>
      <c r="BF86" s="192">
        <f t="shared" si="5"/>
        <v>0</v>
      </c>
      <c r="BG86" s="192">
        <f t="shared" si="6"/>
        <v>0</v>
      </c>
      <c r="BH86" s="192">
        <f t="shared" si="7"/>
        <v>0</v>
      </c>
      <c r="BI86" s="192">
        <f t="shared" si="8"/>
        <v>0</v>
      </c>
      <c r="BJ86" s="16" t="s">
        <v>23</v>
      </c>
      <c r="BK86" s="192">
        <f t="shared" si="9"/>
        <v>0</v>
      </c>
      <c r="BL86" s="16" t="s">
        <v>5432</v>
      </c>
      <c r="BM86" s="16" t="s">
        <v>5436</v>
      </c>
    </row>
    <row r="87" spans="2:65" s="1" customFormat="1" ht="31.5" customHeight="1">
      <c r="B87" s="34"/>
      <c r="C87" s="181" t="s">
        <v>198</v>
      </c>
      <c r="D87" s="181" t="s">
        <v>184</v>
      </c>
      <c r="E87" s="182" t="s">
        <v>5437</v>
      </c>
      <c r="F87" s="183" t="s">
        <v>5438</v>
      </c>
      <c r="G87" s="184" t="s">
        <v>5431</v>
      </c>
      <c r="H87" s="185">
        <v>1</v>
      </c>
      <c r="I87" s="186"/>
      <c r="J87" s="187">
        <f t="shared" si="0"/>
        <v>0</v>
      </c>
      <c r="K87" s="183" t="s">
        <v>188</v>
      </c>
      <c r="L87" s="54"/>
      <c r="M87" s="188" t="s">
        <v>36</v>
      </c>
      <c r="N87" s="189" t="s">
        <v>51</v>
      </c>
      <c r="O87" s="35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AR87" s="16" t="s">
        <v>5432</v>
      </c>
      <c r="AT87" s="16" t="s">
        <v>184</v>
      </c>
      <c r="AU87" s="16" t="s">
        <v>88</v>
      </c>
      <c r="AY87" s="16" t="s">
        <v>182</v>
      </c>
      <c r="BE87" s="192">
        <f t="shared" si="4"/>
        <v>0</v>
      </c>
      <c r="BF87" s="192">
        <f t="shared" si="5"/>
        <v>0</v>
      </c>
      <c r="BG87" s="192">
        <f t="shared" si="6"/>
        <v>0</v>
      </c>
      <c r="BH87" s="192">
        <f t="shared" si="7"/>
        <v>0</v>
      </c>
      <c r="BI87" s="192">
        <f t="shared" si="8"/>
        <v>0</v>
      </c>
      <c r="BJ87" s="16" t="s">
        <v>23</v>
      </c>
      <c r="BK87" s="192">
        <f t="shared" si="9"/>
        <v>0</v>
      </c>
      <c r="BL87" s="16" t="s">
        <v>5432</v>
      </c>
      <c r="BM87" s="16" t="s">
        <v>5439</v>
      </c>
    </row>
    <row r="88" spans="2:65" s="1" customFormat="1" ht="22.5" customHeight="1">
      <c r="B88" s="34"/>
      <c r="C88" s="181" t="s">
        <v>189</v>
      </c>
      <c r="D88" s="181" t="s">
        <v>184</v>
      </c>
      <c r="E88" s="182" t="s">
        <v>5440</v>
      </c>
      <c r="F88" s="183" t="s">
        <v>5441</v>
      </c>
      <c r="G88" s="184" t="s">
        <v>5431</v>
      </c>
      <c r="H88" s="185">
        <v>1</v>
      </c>
      <c r="I88" s="186"/>
      <c r="J88" s="187">
        <f t="shared" si="0"/>
        <v>0</v>
      </c>
      <c r="K88" s="183" t="s">
        <v>188</v>
      </c>
      <c r="L88" s="54"/>
      <c r="M88" s="188" t="s">
        <v>36</v>
      </c>
      <c r="N88" s="189" t="s">
        <v>51</v>
      </c>
      <c r="O88" s="35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AR88" s="16" t="s">
        <v>5432</v>
      </c>
      <c r="AT88" s="16" t="s">
        <v>184</v>
      </c>
      <c r="AU88" s="16" t="s">
        <v>88</v>
      </c>
      <c r="AY88" s="16" t="s">
        <v>182</v>
      </c>
      <c r="BE88" s="192">
        <f t="shared" si="4"/>
        <v>0</v>
      </c>
      <c r="BF88" s="192">
        <f t="shared" si="5"/>
        <v>0</v>
      </c>
      <c r="BG88" s="192">
        <f t="shared" si="6"/>
        <v>0</v>
      </c>
      <c r="BH88" s="192">
        <f t="shared" si="7"/>
        <v>0</v>
      </c>
      <c r="BI88" s="192">
        <f t="shared" si="8"/>
        <v>0</v>
      </c>
      <c r="BJ88" s="16" t="s">
        <v>23</v>
      </c>
      <c r="BK88" s="192">
        <f t="shared" si="9"/>
        <v>0</v>
      </c>
      <c r="BL88" s="16" t="s">
        <v>5432</v>
      </c>
      <c r="BM88" s="16" t="s">
        <v>5442</v>
      </c>
    </row>
    <row r="89" spans="2:65" s="1" customFormat="1" ht="22.5" customHeight="1">
      <c r="B89" s="34"/>
      <c r="C89" s="181" t="s">
        <v>210</v>
      </c>
      <c r="D89" s="181" t="s">
        <v>184</v>
      </c>
      <c r="E89" s="182" t="s">
        <v>5443</v>
      </c>
      <c r="F89" s="183" t="s">
        <v>5444</v>
      </c>
      <c r="G89" s="184" t="s">
        <v>5431</v>
      </c>
      <c r="H89" s="185">
        <v>1</v>
      </c>
      <c r="I89" s="186"/>
      <c r="J89" s="187">
        <f t="shared" si="0"/>
        <v>0</v>
      </c>
      <c r="K89" s="183" t="s">
        <v>188</v>
      </c>
      <c r="L89" s="54"/>
      <c r="M89" s="188" t="s">
        <v>36</v>
      </c>
      <c r="N89" s="189" t="s">
        <v>51</v>
      </c>
      <c r="O89" s="35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AR89" s="16" t="s">
        <v>5432</v>
      </c>
      <c r="AT89" s="16" t="s">
        <v>184</v>
      </c>
      <c r="AU89" s="16" t="s">
        <v>88</v>
      </c>
      <c r="AY89" s="16" t="s">
        <v>182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6" t="s">
        <v>23</v>
      </c>
      <c r="BK89" s="192">
        <f t="shared" si="9"/>
        <v>0</v>
      </c>
      <c r="BL89" s="16" t="s">
        <v>5432</v>
      </c>
      <c r="BM89" s="16" t="s">
        <v>5445</v>
      </c>
    </row>
    <row r="90" spans="2:65" s="1" customFormat="1" ht="22.5" customHeight="1">
      <c r="B90" s="34"/>
      <c r="C90" s="181" t="s">
        <v>214</v>
      </c>
      <c r="D90" s="181" t="s">
        <v>184</v>
      </c>
      <c r="E90" s="182" t="s">
        <v>5446</v>
      </c>
      <c r="F90" s="183" t="s">
        <v>5447</v>
      </c>
      <c r="G90" s="184" t="s">
        <v>5431</v>
      </c>
      <c r="H90" s="185">
        <v>1</v>
      </c>
      <c r="I90" s="186"/>
      <c r="J90" s="187">
        <f t="shared" si="0"/>
        <v>0</v>
      </c>
      <c r="K90" s="183" t="s">
        <v>188</v>
      </c>
      <c r="L90" s="54"/>
      <c r="M90" s="188" t="s">
        <v>36</v>
      </c>
      <c r="N90" s="189" t="s">
        <v>51</v>
      </c>
      <c r="O90" s="35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AR90" s="16" t="s">
        <v>5432</v>
      </c>
      <c r="AT90" s="16" t="s">
        <v>184</v>
      </c>
      <c r="AU90" s="16" t="s">
        <v>88</v>
      </c>
      <c r="AY90" s="16" t="s">
        <v>182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6" t="s">
        <v>23</v>
      </c>
      <c r="BK90" s="192">
        <f t="shared" si="9"/>
        <v>0</v>
      </c>
      <c r="BL90" s="16" t="s">
        <v>5432</v>
      </c>
      <c r="BM90" s="16" t="s">
        <v>5448</v>
      </c>
    </row>
    <row r="91" spans="2:63" s="10" customFormat="1" ht="29.85" customHeight="1">
      <c r="B91" s="164"/>
      <c r="C91" s="165"/>
      <c r="D91" s="178" t="s">
        <v>79</v>
      </c>
      <c r="E91" s="179" t="s">
        <v>5449</v>
      </c>
      <c r="F91" s="179" t="s">
        <v>5450</v>
      </c>
      <c r="G91" s="165"/>
      <c r="H91" s="165"/>
      <c r="I91" s="168"/>
      <c r="J91" s="180">
        <f>BK91</f>
        <v>0</v>
      </c>
      <c r="K91" s="165"/>
      <c r="L91" s="170"/>
      <c r="M91" s="171"/>
      <c r="N91" s="172"/>
      <c r="O91" s="172"/>
      <c r="P91" s="173">
        <f>SUM(P92:P101)</f>
        <v>0</v>
      </c>
      <c r="Q91" s="172"/>
      <c r="R91" s="173">
        <f>SUM(R92:R101)</f>
        <v>0</v>
      </c>
      <c r="S91" s="172"/>
      <c r="T91" s="174">
        <f>SUM(T92:T101)</f>
        <v>0</v>
      </c>
      <c r="AR91" s="175" t="s">
        <v>210</v>
      </c>
      <c r="AT91" s="176" t="s">
        <v>79</v>
      </c>
      <c r="AU91" s="176" t="s">
        <v>23</v>
      </c>
      <c r="AY91" s="175" t="s">
        <v>182</v>
      </c>
      <c r="BK91" s="177">
        <f>SUM(BK92:BK101)</f>
        <v>0</v>
      </c>
    </row>
    <row r="92" spans="2:65" s="1" customFormat="1" ht="22.5" customHeight="1">
      <c r="B92" s="34"/>
      <c r="C92" s="181" t="s">
        <v>222</v>
      </c>
      <c r="D92" s="181" t="s">
        <v>184</v>
      </c>
      <c r="E92" s="182" t="s">
        <v>5451</v>
      </c>
      <c r="F92" s="183" t="s">
        <v>5452</v>
      </c>
      <c r="G92" s="184" t="s">
        <v>5431</v>
      </c>
      <c r="H92" s="185">
        <v>1</v>
      </c>
      <c r="I92" s="186"/>
      <c r="J92" s="187">
        <f aca="true" t="shared" si="10" ref="J92:J101">ROUND(I92*H92,2)</f>
        <v>0</v>
      </c>
      <c r="K92" s="183" t="s">
        <v>188</v>
      </c>
      <c r="L92" s="54"/>
      <c r="M92" s="188" t="s">
        <v>36</v>
      </c>
      <c r="N92" s="189" t="s">
        <v>51</v>
      </c>
      <c r="O92" s="35"/>
      <c r="P92" s="190">
        <f aca="true" t="shared" si="11" ref="P92:P101">O92*H92</f>
        <v>0</v>
      </c>
      <c r="Q92" s="190">
        <v>0</v>
      </c>
      <c r="R92" s="190">
        <f aca="true" t="shared" si="12" ref="R92:R101">Q92*H92</f>
        <v>0</v>
      </c>
      <c r="S92" s="190">
        <v>0</v>
      </c>
      <c r="T92" s="191">
        <f aca="true" t="shared" si="13" ref="T92:T101">S92*H92</f>
        <v>0</v>
      </c>
      <c r="AR92" s="16" t="s">
        <v>5432</v>
      </c>
      <c r="AT92" s="16" t="s">
        <v>184</v>
      </c>
      <c r="AU92" s="16" t="s">
        <v>88</v>
      </c>
      <c r="AY92" s="16" t="s">
        <v>182</v>
      </c>
      <c r="BE92" s="192">
        <f aca="true" t="shared" si="14" ref="BE92:BE101">IF(N92="základní",J92,0)</f>
        <v>0</v>
      </c>
      <c r="BF92" s="192">
        <f aca="true" t="shared" si="15" ref="BF92:BF101">IF(N92="snížená",J92,0)</f>
        <v>0</v>
      </c>
      <c r="BG92" s="192">
        <f aca="true" t="shared" si="16" ref="BG92:BG101">IF(N92="zákl. přenesená",J92,0)</f>
        <v>0</v>
      </c>
      <c r="BH92" s="192">
        <f aca="true" t="shared" si="17" ref="BH92:BH101">IF(N92="sníž. přenesená",J92,0)</f>
        <v>0</v>
      </c>
      <c r="BI92" s="192">
        <f aca="true" t="shared" si="18" ref="BI92:BI101">IF(N92="nulová",J92,0)</f>
        <v>0</v>
      </c>
      <c r="BJ92" s="16" t="s">
        <v>23</v>
      </c>
      <c r="BK92" s="192">
        <f aca="true" t="shared" si="19" ref="BK92:BK101">ROUND(I92*H92,2)</f>
        <v>0</v>
      </c>
      <c r="BL92" s="16" t="s">
        <v>5432</v>
      </c>
      <c r="BM92" s="16" t="s">
        <v>5453</v>
      </c>
    </row>
    <row r="93" spans="2:65" s="1" customFormat="1" ht="22.5" customHeight="1">
      <c r="B93" s="34"/>
      <c r="C93" s="181" t="s">
        <v>226</v>
      </c>
      <c r="D93" s="181" t="s">
        <v>184</v>
      </c>
      <c r="E93" s="182" t="s">
        <v>5454</v>
      </c>
      <c r="F93" s="183" t="s">
        <v>5455</v>
      </c>
      <c r="G93" s="184" t="s">
        <v>5431</v>
      </c>
      <c r="H93" s="185">
        <v>1</v>
      </c>
      <c r="I93" s="186"/>
      <c r="J93" s="187">
        <f t="shared" si="10"/>
        <v>0</v>
      </c>
      <c r="K93" s="183" t="s">
        <v>188</v>
      </c>
      <c r="L93" s="54"/>
      <c r="M93" s="188" t="s">
        <v>36</v>
      </c>
      <c r="N93" s="189" t="s">
        <v>51</v>
      </c>
      <c r="O93" s="35"/>
      <c r="P93" s="190">
        <f t="shared" si="11"/>
        <v>0</v>
      </c>
      <c r="Q93" s="190">
        <v>0</v>
      </c>
      <c r="R93" s="190">
        <f t="shared" si="12"/>
        <v>0</v>
      </c>
      <c r="S93" s="190">
        <v>0</v>
      </c>
      <c r="T93" s="191">
        <f t="shared" si="13"/>
        <v>0</v>
      </c>
      <c r="AR93" s="16" t="s">
        <v>5432</v>
      </c>
      <c r="AT93" s="16" t="s">
        <v>184</v>
      </c>
      <c r="AU93" s="16" t="s">
        <v>88</v>
      </c>
      <c r="AY93" s="16" t="s">
        <v>182</v>
      </c>
      <c r="BE93" s="192">
        <f t="shared" si="14"/>
        <v>0</v>
      </c>
      <c r="BF93" s="192">
        <f t="shared" si="15"/>
        <v>0</v>
      </c>
      <c r="BG93" s="192">
        <f t="shared" si="16"/>
        <v>0</v>
      </c>
      <c r="BH93" s="192">
        <f t="shared" si="17"/>
        <v>0</v>
      </c>
      <c r="BI93" s="192">
        <f t="shared" si="18"/>
        <v>0</v>
      </c>
      <c r="BJ93" s="16" t="s">
        <v>23</v>
      </c>
      <c r="BK93" s="192">
        <f t="shared" si="19"/>
        <v>0</v>
      </c>
      <c r="BL93" s="16" t="s">
        <v>5432</v>
      </c>
      <c r="BM93" s="16" t="s">
        <v>5456</v>
      </c>
    </row>
    <row r="94" spans="2:65" s="1" customFormat="1" ht="22.5" customHeight="1">
      <c r="B94" s="34"/>
      <c r="C94" s="181" t="s">
        <v>230</v>
      </c>
      <c r="D94" s="181" t="s">
        <v>184</v>
      </c>
      <c r="E94" s="182" t="s">
        <v>5457</v>
      </c>
      <c r="F94" s="183" t="s">
        <v>5458</v>
      </c>
      <c r="G94" s="184" t="s">
        <v>5431</v>
      </c>
      <c r="H94" s="185">
        <v>1</v>
      </c>
      <c r="I94" s="186"/>
      <c r="J94" s="187">
        <f t="shared" si="10"/>
        <v>0</v>
      </c>
      <c r="K94" s="183" t="s">
        <v>36</v>
      </c>
      <c r="L94" s="54"/>
      <c r="M94" s="188" t="s">
        <v>36</v>
      </c>
      <c r="N94" s="189" t="s">
        <v>51</v>
      </c>
      <c r="O94" s="35"/>
      <c r="P94" s="190">
        <f t="shared" si="11"/>
        <v>0</v>
      </c>
      <c r="Q94" s="190">
        <v>0</v>
      </c>
      <c r="R94" s="190">
        <f t="shared" si="12"/>
        <v>0</v>
      </c>
      <c r="S94" s="190">
        <v>0</v>
      </c>
      <c r="T94" s="191">
        <f t="shared" si="13"/>
        <v>0</v>
      </c>
      <c r="AR94" s="16" t="s">
        <v>5432</v>
      </c>
      <c r="AT94" s="16" t="s">
        <v>184</v>
      </c>
      <c r="AU94" s="16" t="s">
        <v>88</v>
      </c>
      <c r="AY94" s="16" t="s">
        <v>182</v>
      </c>
      <c r="BE94" s="192">
        <f t="shared" si="14"/>
        <v>0</v>
      </c>
      <c r="BF94" s="192">
        <f t="shared" si="15"/>
        <v>0</v>
      </c>
      <c r="BG94" s="192">
        <f t="shared" si="16"/>
        <v>0</v>
      </c>
      <c r="BH94" s="192">
        <f t="shared" si="17"/>
        <v>0</v>
      </c>
      <c r="BI94" s="192">
        <f t="shared" si="18"/>
        <v>0</v>
      </c>
      <c r="BJ94" s="16" t="s">
        <v>23</v>
      </c>
      <c r="BK94" s="192">
        <f t="shared" si="19"/>
        <v>0</v>
      </c>
      <c r="BL94" s="16" t="s">
        <v>5432</v>
      </c>
      <c r="BM94" s="16" t="s">
        <v>5459</v>
      </c>
    </row>
    <row r="95" spans="2:65" s="1" customFormat="1" ht="22.5" customHeight="1">
      <c r="B95" s="34"/>
      <c r="C95" s="181" t="s">
        <v>28</v>
      </c>
      <c r="D95" s="181" t="s">
        <v>184</v>
      </c>
      <c r="E95" s="182" t="s">
        <v>5460</v>
      </c>
      <c r="F95" s="183" t="s">
        <v>5461</v>
      </c>
      <c r="G95" s="184" t="s">
        <v>5431</v>
      </c>
      <c r="H95" s="185">
        <v>1</v>
      </c>
      <c r="I95" s="186"/>
      <c r="J95" s="187">
        <f t="shared" si="10"/>
        <v>0</v>
      </c>
      <c r="K95" s="183" t="s">
        <v>188</v>
      </c>
      <c r="L95" s="54"/>
      <c r="M95" s="188" t="s">
        <v>36</v>
      </c>
      <c r="N95" s="189" t="s">
        <v>51</v>
      </c>
      <c r="O95" s="35"/>
      <c r="P95" s="190">
        <f t="shared" si="11"/>
        <v>0</v>
      </c>
      <c r="Q95" s="190">
        <v>0</v>
      </c>
      <c r="R95" s="190">
        <f t="shared" si="12"/>
        <v>0</v>
      </c>
      <c r="S95" s="190">
        <v>0</v>
      </c>
      <c r="T95" s="191">
        <f t="shared" si="13"/>
        <v>0</v>
      </c>
      <c r="AR95" s="16" t="s">
        <v>5432</v>
      </c>
      <c r="AT95" s="16" t="s">
        <v>184</v>
      </c>
      <c r="AU95" s="16" t="s">
        <v>88</v>
      </c>
      <c r="AY95" s="16" t="s">
        <v>182</v>
      </c>
      <c r="BE95" s="192">
        <f t="shared" si="14"/>
        <v>0</v>
      </c>
      <c r="BF95" s="192">
        <f t="shared" si="15"/>
        <v>0</v>
      </c>
      <c r="BG95" s="192">
        <f t="shared" si="16"/>
        <v>0</v>
      </c>
      <c r="BH95" s="192">
        <f t="shared" si="17"/>
        <v>0</v>
      </c>
      <c r="BI95" s="192">
        <f t="shared" si="18"/>
        <v>0</v>
      </c>
      <c r="BJ95" s="16" t="s">
        <v>23</v>
      </c>
      <c r="BK95" s="192">
        <f t="shared" si="19"/>
        <v>0</v>
      </c>
      <c r="BL95" s="16" t="s">
        <v>5432</v>
      </c>
      <c r="BM95" s="16" t="s">
        <v>5462</v>
      </c>
    </row>
    <row r="96" spans="2:65" s="1" customFormat="1" ht="22.5" customHeight="1">
      <c r="B96" s="34"/>
      <c r="C96" s="181" t="s">
        <v>243</v>
      </c>
      <c r="D96" s="181" t="s">
        <v>184</v>
      </c>
      <c r="E96" s="182" t="s">
        <v>5463</v>
      </c>
      <c r="F96" s="183" t="s">
        <v>5464</v>
      </c>
      <c r="G96" s="184" t="s">
        <v>5431</v>
      </c>
      <c r="H96" s="185">
        <v>1</v>
      </c>
      <c r="I96" s="186"/>
      <c r="J96" s="187">
        <f t="shared" si="10"/>
        <v>0</v>
      </c>
      <c r="K96" s="183" t="s">
        <v>188</v>
      </c>
      <c r="L96" s="54"/>
      <c r="M96" s="188" t="s">
        <v>36</v>
      </c>
      <c r="N96" s="189" t="s">
        <v>51</v>
      </c>
      <c r="O96" s="35"/>
      <c r="P96" s="190">
        <f t="shared" si="11"/>
        <v>0</v>
      </c>
      <c r="Q96" s="190">
        <v>0</v>
      </c>
      <c r="R96" s="190">
        <f t="shared" si="12"/>
        <v>0</v>
      </c>
      <c r="S96" s="190">
        <v>0</v>
      </c>
      <c r="T96" s="191">
        <f t="shared" si="13"/>
        <v>0</v>
      </c>
      <c r="AR96" s="16" t="s">
        <v>5432</v>
      </c>
      <c r="AT96" s="16" t="s">
        <v>184</v>
      </c>
      <c r="AU96" s="16" t="s">
        <v>88</v>
      </c>
      <c r="AY96" s="16" t="s">
        <v>182</v>
      </c>
      <c r="BE96" s="192">
        <f t="shared" si="14"/>
        <v>0</v>
      </c>
      <c r="BF96" s="192">
        <f t="shared" si="15"/>
        <v>0</v>
      </c>
      <c r="BG96" s="192">
        <f t="shared" si="16"/>
        <v>0</v>
      </c>
      <c r="BH96" s="192">
        <f t="shared" si="17"/>
        <v>0</v>
      </c>
      <c r="BI96" s="192">
        <f t="shared" si="18"/>
        <v>0</v>
      </c>
      <c r="BJ96" s="16" t="s">
        <v>23</v>
      </c>
      <c r="BK96" s="192">
        <f t="shared" si="19"/>
        <v>0</v>
      </c>
      <c r="BL96" s="16" t="s">
        <v>5432</v>
      </c>
      <c r="BM96" s="16" t="s">
        <v>5465</v>
      </c>
    </row>
    <row r="97" spans="2:65" s="1" customFormat="1" ht="22.5" customHeight="1">
      <c r="B97" s="34"/>
      <c r="C97" s="181" t="s">
        <v>249</v>
      </c>
      <c r="D97" s="181" t="s">
        <v>184</v>
      </c>
      <c r="E97" s="182" t="s">
        <v>5466</v>
      </c>
      <c r="F97" s="183" t="s">
        <v>5467</v>
      </c>
      <c r="G97" s="184" t="s">
        <v>5431</v>
      </c>
      <c r="H97" s="185">
        <v>1</v>
      </c>
      <c r="I97" s="186"/>
      <c r="J97" s="187">
        <f t="shared" si="10"/>
        <v>0</v>
      </c>
      <c r="K97" s="183" t="s">
        <v>188</v>
      </c>
      <c r="L97" s="54"/>
      <c r="M97" s="188" t="s">
        <v>36</v>
      </c>
      <c r="N97" s="189" t="s">
        <v>51</v>
      </c>
      <c r="O97" s="35"/>
      <c r="P97" s="190">
        <f t="shared" si="11"/>
        <v>0</v>
      </c>
      <c r="Q97" s="190">
        <v>0</v>
      </c>
      <c r="R97" s="190">
        <f t="shared" si="12"/>
        <v>0</v>
      </c>
      <c r="S97" s="190">
        <v>0</v>
      </c>
      <c r="T97" s="191">
        <f t="shared" si="13"/>
        <v>0</v>
      </c>
      <c r="AR97" s="16" t="s">
        <v>5432</v>
      </c>
      <c r="AT97" s="16" t="s">
        <v>184</v>
      </c>
      <c r="AU97" s="16" t="s">
        <v>88</v>
      </c>
      <c r="AY97" s="16" t="s">
        <v>182</v>
      </c>
      <c r="BE97" s="192">
        <f t="shared" si="14"/>
        <v>0</v>
      </c>
      <c r="BF97" s="192">
        <f t="shared" si="15"/>
        <v>0</v>
      </c>
      <c r="BG97" s="192">
        <f t="shared" si="16"/>
        <v>0</v>
      </c>
      <c r="BH97" s="192">
        <f t="shared" si="17"/>
        <v>0</v>
      </c>
      <c r="BI97" s="192">
        <f t="shared" si="18"/>
        <v>0</v>
      </c>
      <c r="BJ97" s="16" t="s">
        <v>23</v>
      </c>
      <c r="BK97" s="192">
        <f t="shared" si="19"/>
        <v>0</v>
      </c>
      <c r="BL97" s="16" t="s">
        <v>5432</v>
      </c>
      <c r="BM97" s="16" t="s">
        <v>5468</v>
      </c>
    </row>
    <row r="98" spans="2:65" s="1" customFormat="1" ht="22.5" customHeight="1">
      <c r="B98" s="34"/>
      <c r="C98" s="181" t="s">
        <v>253</v>
      </c>
      <c r="D98" s="181" t="s">
        <v>184</v>
      </c>
      <c r="E98" s="182" t="s">
        <v>5469</v>
      </c>
      <c r="F98" s="183" t="s">
        <v>5470</v>
      </c>
      <c r="G98" s="184" t="s">
        <v>5431</v>
      </c>
      <c r="H98" s="185">
        <v>1</v>
      </c>
      <c r="I98" s="186"/>
      <c r="J98" s="187">
        <f t="shared" si="10"/>
        <v>0</v>
      </c>
      <c r="K98" s="183" t="s">
        <v>188</v>
      </c>
      <c r="L98" s="54"/>
      <c r="M98" s="188" t="s">
        <v>36</v>
      </c>
      <c r="N98" s="189" t="s">
        <v>51</v>
      </c>
      <c r="O98" s="35"/>
      <c r="P98" s="190">
        <f t="shared" si="11"/>
        <v>0</v>
      </c>
      <c r="Q98" s="190">
        <v>0</v>
      </c>
      <c r="R98" s="190">
        <f t="shared" si="12"/>
        <v>0</v>
      </c>
      <c r="S98" s="190">
        <v>0</v>
      </c>
      <c r="T98" s="191">
        <f t="shared" si="13"/>
        <v>0</v>
      </c>
      <c r="AR98" s="16" t="s">
        <v>5432</v>
      </c>
      <c r="AT98" s="16" t="s">
        <v>184</v>
      </c>
      <c r="AU98" s="16" t="s">
        <v>88</v>
      </c>
      <c r="AY98" s="16" t="s">
        <v>182</v>
      </c>
      <c r="BE98" s="192">
        <f t="shared" si="14"/>
        <v>0</v>
      </c>
      <c r="BF98" s="192">
        <f t="shared" si="15"/>
        <v>0</v>
      </c>
      <c r="BG98" s="192">
        <f t="shared" si="16"/>
        <v>0</v>
      </c>
      <c r="BH98" s="192">
        <f t="shared" si="17"/>
        <v>0</v>
      </c>
      <c r="BI98" s="192">
        <f t="shared" si="18"/>
        <v>0</v>
      </c>
      <c r="BJ98" s="16" t="s">
        <v>23</v>
      </c>
      <c r="BK98" s="192">
        <f t="shared" si="19"/>
        <v>0</v>
      </c>
      <c r="BL98" s="16" t="s">
        <v>5432</v>
      </c>
      <c r="BM98" s="16" t="s">
        <v>5471</v>
      </c>
    </row>
    <row r="99" spans="2:65" s="1" customFormat="1" ht="22.5" customHeight="1">
      <c r="B99" s="34"/>
      <c r="C99" s="181" t="s">
        <v>259</v>
      </c>
      <c r="D99" s="181" t="s">
        <v>184</v>
      </c>
      <c r="E99" s="182" t="s">
        <v>5472</v>
      </c>
      <c r="F99" s="183" t="s">
        <v>5473</v>
      </c>
      <c r="G99" s="184" t="s">
        <v>5431</v>
      </c>
      <c r="H99" s="185">
        <v>1</v>
      </c>
      <c r="I99" s="186"/>
      <c r="J99" s="187">
        <f t="shared" si="10"/>
        <v>0</v>
      </c>
      <c r="K99" s="183" t="s">
        <v>781</v>
      </c>
      <c r="L99" s="54"/>
      <c r="M99" s="188" t="s">
        <v>36</v>
      </c>
      <c r="N99" s="189" t="s">
        <v>51</v>
      </c>
      <c r="O99" s="35"/>
      <c r="P99" s="190">
        <f t="shared" si="11"/>
        <v>0</v>
      </c>
      <c r="Q99" s="190">
        <v>0</v>
      </c>
      <c r="R99" s="190">
        <f t="shared" si="12"/>
        <v>0</v>
      </c>
      <c r="S99" s="190">
        <v>0</v>
      </c>
      <c r="T99" s="191">
        <f t="shared" si="13"/>
        <v>0</v>
      </c>
      <c r="AR99" s="16" t="s">
        <v>5432</v>
      </c>
      <c r="AT99" s="16" t="s">
        <v>184</v>
      </c>
      <c r="AU99" s="16" t="s">
        <v>88</v>
      </c>
      <c r="AY99" s="16" t="s">
        <v>182</v>
      </c>
      <c r="BE99" s="192">
        <f t="shared" si="14"/>
        <v>0</v>
      </c>
      <c r="BF99" s="192">
        <f t="shared" si="15"/>
        <v>0</v>
      </c>
      <c r="BG99" s="192">
        <f t="shared" si="16"/>
        <v>0</v>
      </c>
      <c r="BH99" s="192">
        <f t="shared" si="17"/>
        <v>0</v>
      </c>
      <c r="BI99" s="192">
        <f t="shared" si="18"/>
        <v>0</v>
      </c>
      <c r="BJ99" s="16" t="s">
        <v>23</v>
      </c>
      <c r="BK99" s="192">
        <f t="shared" si="19"/>
        <v>0</v>
      </c>
      <c r="BL99" s="16" t="s">
        <v>5432</v>
      </c>
      <c r="BM99" s="16" t="s">
        <v>5474</v>
      </c>
    </row>
    <row r="100" spans="2:65" s="1" customFormat="1" ht="22.5" customHeight="1">
      <c r="B100" s="34"/>
      <c r="C100" s="181" t="s">
        <v>8</v>
      </c>
      <c r="D100" s="181" t="s">
        <v>184</v>
      </c>
      <c r="E100" s="182" t="s">
        <v>5475</v>
      </c>
      <c r="F100" s="183" t="s">
        <v>5476</v>
      </c>
      <c r="G100" s="184" t="s">
        <v>5431</v>
      </c>
      <c r="H100" s="185">
        <v>1</v>
      </c>
      <c r="I100" s="186"/>
      <c r="J100" s="187">
        <f t="shared" si="10"/>
        <v>0</v>
      </c>
      <c r="K100" s="183" t="s">
        <v>188</v>
      </c>
      <c r="L100" s="54"/>
      <c r="M100" s="188" t="s">
        <v>36</v>
      </c>
      <c r="N100" s="189" t="s">
        <v>51</v>
      </c>
      <c r="O100" s="35"/>
      <c r="P100" s="190">
        <f t="shared" si="11"/>
        <v>0</v>
      </c>
      <c r="Q100" s="190">
        <v>0</v>
      </c>
      <c r="R100" s="190">
        <f t="shared" si="12"/>
        <v>0</v>
      </c>
      <c r="S100" s="190">
        <v>0</v>
      </c>
      <c r="T100" s="191">
        <f t="shared" si="13"/>
        <v>0</v>
      </c>
      <c r="AR100" s="16" t="s">
        <v>5432</v>
      </c>
      <c r="AT100" s="16" t="s">
        <v>184</v>
      </c>
      <c r="AU100" s="16" t="s">
        <v>88</v>
      </c>
      <c r="AY100" s="16" t="s">
        <v>182</v>
      </c>
      <c r="BE100" s="192">
        <f t="shared" si="14"/>
        <v>0</v>
      </c>
      <c r="BF100" s="192">
        <f t="shared" si="15"/>
        <v>0</v>
      </c>
      <c r="BG100" s="192">
        <f t="shared" si="16"/>
        <v>0</v>
      </c>
      <c r="BH100" s="192">
        <f t="shared" si="17"/>
        <v>0</v>
      </c>
      <c r="BI100" s="192">
        <f t="shared" si="18"/>
        <v>0</v>
      </c>
      <c r="BJ100" s="16" t="s">
        <v>23</v>
      </c>
      <c r="BK100" s="192">
        <f t="shared" si="19"/>
        <v>0</v>
      </c>
      <c r="BL100" s="16" t="s">
        <v>5432</v>
      </c>
      <c r="BM100" s="16" t="s">
        <v>5477</v>
      </c>
    </row>
    <row r="101" spans="2:65" s="1" customFormat="1" ht="22.5" customHeight="1">
      <c r="B101" s="34"/>
      <c r="C101" s="181" t="s">
        <v>275</v>
      </c>
      <c r="D101" s="181" t="s">
        <v>184</v>
      </c>
      <c r="E101" s="182" t="s">
        <v>5478</v>
      </c>
      <c r="F101" s="183" t="s">
        <v>5479</v>
      </c>
      <c r="G101" s="184" t="s">
        <v>5431</v>
      </c>
      <c r="H101" s="185">
        <v>1</v>
      </c>
      <c r="I101" s="186"/>
      <c r="J101" s="187">
        <f t="shared" si="10"/>
        <v>0</v>
      </c>
      <c r="K101" s="183" t="s">
        <v>188</v>
      </c>
      <c r="L101" s="54"/>
      <c r="M101" s="188" t="s">
        <v>36</v>
      </c>
      <c r="N101" s="189" t="s">
        <v>51</v>
      </c>
      <c r="O101" s="35"/>
      <c r="P101" s="190">
        <f t="shared" si="11"/>
        <v>0</v>
      </c>
      <c r="Q101" s="190">
        <v>0</v>
      </c>
      <c r="R101" s="190">
        <f t="shared" si="12"/>
        <v>0</v>
      </c>
      <c r="S101" s="190">
        <v>0</v>
      </c>
      <c r="T101" s="191">
        <f t="shared" si="13"/>
        <v>0</v>
      </c>
      <c r="AR101" s="16" t="s">
        <v>5432</v>
      </c>
      <c r="AT101" s="16" t="s">
        <v>184</v>
      </c>
      <c r="AU101" s="16" t="s">
        <v>88</v>
      </c>
      <c r="AY101" s="16" t="s">
        <v>182</v>
      </c>
      <c r="BE101" s="192">
        <f t="shared" si="14"/>
        <v>0</v>
      </c>
      <c r="BF101" s="192">
        <f t="shared" si="15"/>
        <v>0</v>
      </c>
      <c r="BG101" s="192">
        <f t="shared" si="16"/>
        <v>0</v>
      </c>
      <c r="BH101" s="192">
        <f t="shared" si="17"/>
        <v>0</v>
      </c>
      <c r="BI101" s="192">
        <f t="shared" si="18"/>
        <v>0</v>
      </c>
      <c r="BJ101" s="16" t="s">
        <v>23</v>
      </c>
      <c r="BK101" s="192">
        <f t="shared" si="19"/>
        <v>0</v>
      </c>
      <c r="BL101" s="16" t="s">
        <v>5432</v>
      </c>
      <c r="BM101" s="16" t="s">
        <v>5480</v>
      </c>
    </row>
    <row r="102" spans="2:63" s="10" customFormat="1" ht="29.85" customHeight="1">
      <c r="B102" s="164"/>
      <c r="C102" s="165"/>
      <c r="D102" s="178" t="s">
        <v>79</v>
      </c>
      <c r="E102" s="179" t="s">
        <v>5481</v>
      </c>
      <c r="F102" s="179" t="s">
        <v>5482</v>
      </c>
      <c r="G102" s="165"/>
      <c r="H102" s="165"/>
      <c r="I102" s="168"/>
      <c r="J102" s="180">
        <f>BK102</f>
        <v>0</v>
      </c>
      <c r="K102" s="165"/>
      <c r="L102" s="170"/>
      <c r="M102" s="171"/>
      <c r="N102" s="172"/>
      <c r="O102" s="172"/>
      <c r="P102" s="173">
        <f>SUM(P103:P105)</f>
        <v>0</v>
      </c>
      <c r="Q102" s="172"/>
      <c r="R102" s="173">
        <f>SUM(R103:R105)</f>
        <v>0</v>
      </c>
      <c r="S102" s="172"/>
      <c r="T102" s="174">
        <f>SUM(T103:T105)</f>
        <v>0</v>
      </c>
      <c r="AR102" s="175" t="s">
        <v>210</v>
      </c>
      <c r="AT102" s="176" t="s">
        <v>79</v>
      </c>
      <c r="AU102" s="176" t="s">
        <v>23</v>
      </c>
      <c r="AY102" s="175" t="s">
        <v>182</v>
      </c>
      <c r="BK102" s="177">
        <f>SUM(BK103:BK105)</f>
        <v>0</v>
      </c>
    </row>
    <row r="103" spans="2:65" s="1" customFormat="1" ht="22.5" customHeight="1">
      <c r="B103" s="34"/>
      <c r="C103" s="181" t="s">
        <v>287</v>
      </c>
      <c r="D103" s="181" t="s">
        <v>184</v>
      </c>
      <c r="E103" s="182" t="s">
        <v>5483</v>
      </c>
      <c r="F103" s="183" t="s">
        <v>5484</v>
      </c>
      <c r="G103" s="184" t="s">
        <v>5431</v>
      </c>
      <c r="H103" s="185">
        <v>1</v>
      </c>
      <c r="I103" s="186"/>
      <c r="J103" s="187">
        <f>ROUND(I103*H103,2)</f>
        <v>0</v>
      </c>
      <c r="K103" s="183" t="s">
        <v>188</v>
      </c>
      <c r="L103" s="54"/>
      <c r="M103" s="188" t="s">
        <v>36</v>
      </c>
      <c r="N103" s="189" t="s">
        <v>51</v>
      </c>
      <c r="O103" s="35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16" t="s">
        <v>5432</v>
      </c>
      <c r="AT103" s="16" t="s">
        <v>184</v>
      </c>
      <c r="AU103" s="16" t="s">
        <v>88</v>
      </c>
      <c r="AY103" s="16" t="s">
        <v>182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6" t="s">
        <v>23</v>
      </c>
      <c r="BK103" s="192">
        <f>ROUND(I103*H103,2)</f>
        <v>0</v>
      </c>
      <c r="BL103" s="16" t="s">
        <v>5432</v>
      </c>
      <c r="BM103" s="16" t="s">
        <v>5485</v>
      </c>
    </row>
    <row r="104" spans="2:65" s="1" customFormat="1" ht="22.5" customHeight="1">
      <c r="B104" s="34"/>
      <c r="C104" s="181" t="s">
        <v>292</v>
      </c>
      <c r="D104" s="181" t="s">
        <v>184</v>
      </c>
      <c r="E104" s="182" t="s">
        <v>5486</v>
      </c>
      <c r="F104" s="183" t="s">
        <v>5487</v>
      </c>
      <c r="G104" s="184" t="s">
        <v>304</v>
      </c>
      <c r="H104" s="185">
        <v>2</v>
      </c>
      <c r="I104" s="186"/>
      <c r="J104" s="187">
        <f>ROUND(I104*H104,2)</f>
        <v>0</v>
      </c>
      <c r="K104" s="183" t="s">
        <v>188</v>
      </c>
      <c r="L104" s="54"/>
      <c r="M104" s="188" t="s">
        <v>36</v>
      </c>
      <c r="N104" s="189" t="s">
        <v>51</v>
      </c>
      <c r="O104" s="35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16" t="s">
        <v>5432</v>
      </c>
      <c r="AT104" s="16" t="s">
        <v>184</v>
      </c>
      <c r="AU104" s="16" t="s">
        <v>88</v>
      </c>
      <c r="AY104" s="16" t="s">
        <v>182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23</v>
      </c>
      <c r="BK104" s="192">
        <f>ROUND(I104*H104,2)</f>
        <v>0</v>
      </c>
      <c r="BL104" s="16" t="s">
        <v>5432</v>
      </c>
      <c r="BM104" s="16" t="s">
        <v>5488</v>
      </c>
    </row>
    <row r="105" spans="2:65" s="1" customFormat="1" ht="22.5" customHeight="1">
      <c r="B105" s="34"/>
      <c r="C105" s="181" t="s">
        <v>297</v>
      </c>
      <c r="D105" s="181" t="s">
        <v>184</v>
      </c>
      <c r="E105" s="182" t="s">
        <v>5489</v>
      </c>
      <c r="F105" s="183" t="s">
        <v>5490</v>
      </c>
      <c r="G105" s="184" t="s">
        <v>5431</v>
      </c>
      <c r="H105" s="185">
        <v>1</v>
      </c>
      <c r="I105" s="186"/>
      <c r="J105" s="187">
        <f>ROUND(I105*H105,2)</f>
        <v>0</v>
      </c>
      <c r="K105" s="183" t="s">
        <v>188</v>
      </c>
      <c r="L105" s="54"/>
      <c r="M105" s="188" t="s">
        <v>36</v>
      </c>
      <c r="N105" s="189" t="s">
        <v>51</v>
      </c>
      <c r="O105" s="35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AR105" s="16" t="s">
        <v>5432</v>
      </c>
      <c r="AT105" s="16" t="s">
        <v>184</v>
      </c>
      <c r="AU105" s="16" t="s">
        <v>88</v>
      </c>
      <c r="AY105" s="16" t="s">
        <v>182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6" t="s">
        <v>23</v>
      </c>
      <c r="BK105" s="192">
        <f>ROUND(I105*H105,2)</f>
        <v>0</v>
      </c>
      <c r="BL105" s="16" t="s">
        <v>5432</v>
      </c>
      <c r="BM105" s="16" t="s">
        <v>5491</v>
      </c>
    </row>
    <row r="106" spans="2:63" s="10" customFormat="1" ht="29.85" customHeight="1">
      <c r="B106" s="164"/>
      <c r="C106" s="165"/>
      <c r="D106" s="178" t="s">
        <v>79</v>
      </c>
      <c r="E106" s="179" t="s">
        <v>5492</v>
      </c>
      <c r="F106" s="179" t="s">
        <v>5493</v>
      </c>
      <c r="G106" s="165"/>
      <c r="H106" s="165"/>
      <c r="I106" s="168"/>
      <c r="J106" s="180">
        <f>BK106</f>
        <v>0</v>
      </c>
      <c r="K106" s="165"/>
      <c r="L106" s="170"/>
      <c r="M106" s="171"/>
      <c r="N106" s="172"/>
      <c r="O106" s="172"/>
      <c r="P106" s="173">
        <f>P107</f>
        <v>0</v>
      </c>
      <c r="Q106" s="172"/>
      <c r="R106" s="173">
        <f>R107</f>
        <v>0</v>
      </c>
      <c r="S106" s="172"/>
      <c r="T106" s="174">
        <f>T107</f>
        <v>0</v>
      </c>
      <c r="AR106" s="175" t="s">
        <v>210</v>
      </c>
      <c r="AT106" s="176" t="s">
        <v>79</v>
      </c>
      <c r="AU106" s="176" t="s">
        <v>23</v>
      </c>
      <c r="AY106" s="175" t="s">
        <v>182</v>
      </c>
      <c r="BK106" s="177">
        <f>BK107</f>
        <v>0</v>
      </c>
    </row>
    <row r="107" spans="2:65" s="1" customFormat="1" ht="22.5" customHeight="1">
      <c r="B107" s="34"/>
      <c r="C107" s="181" t="s">
        <v>301</v>
      </c>
      <c r="D107" s="181" t="s">
        <v>184</v>
      </c>
      <c r="E107" s="182" t="s">
        <v>5494</v>
      </c>
      <c r="F107" s="183" t="s">
        <v>5495</v>
      </c>
      <c r="G107" s="184" t="s">
        <v>5431</v>
      </c>
      <c r="H107" s="185">
        <v>1</v>
      </c>
      <c r="I107" s="186"/>
      <c r="J107" s="187">
        <f>ROUND(I107*H107,2)</f>
        <v>0</v>
      </c>
      <c r="K107" s="183" t="s">
        <v>188</v>
      </c>
      <c r="L107" s="54"/>
      <c r="M107" s="188" t="s">
        <v>36</v>
      </c>
      <c r="N107" s="189" t="s">
        <v>51</v>
      </c>
      <c r="O107" s="35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16" t="s">
        <v>5432</v>
      </c>
      <c r="AT107" s="16" t="s">
        <v>184</v>
      </c>
      <c r="AU107" s="16" t="s">
        <v>88</v>
      </c>
      <c r="AY107" s="16" t="s">
        <v>182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6" t="s">
        <v>23</v>
      </c>
      <c r="BK107" s="192">
        <f>ROUND(I107*H107,2)</f>
        <v>0</v>
      </c>
      <c r="BL107" s="16" t="s">
        <v>5432</v>
      </c>
      <c r="BM107" s="16" t="s">
        <v>5496</v>
      </c>
    </row>
    <row r="108" spans="2:63" s="10" customFormat="1" ht="29.85" customHeight="1">
      <c r="B108" s="164"/>
      <c r="C108" s="165"/>
      <c r="D108" s="178" t="s">
        <v>79</v>
      </c>
      <c r="E108" s="179" t="s">
        <v>5497</v>
      </c>
      <c r="F108" s="179" t="s">
        <v>5498</v>
      </c>
      <c r="G108" s="165"/>
      <c r="H108" s="165"/>
      <c r="I108" s="168"/>
      <c r="J108" s="180">
        <f>BK108</f>
        <v>0</v>
      </c>
      <c r="K108" s="165"/>
      <c r="L108" s="170"/>
      <c r="M108" s="171"/>
      <c r="N108" s="172"/>
      <c r="O108" s="172"/>
      <c r="P108" s="173">
        <f>P109</f>
        <v>0</v>
      </c>
      <c r="Q108" s="172"/>
      <c r="R108" s="173">
        <f>R109</f>
        <v>0</v>
      </c>
      <c r="S108" s="172"/>
      <c r="T108" s="174">
        <f>T109</f>
        <v>0</v>
      </c>
      <c r="AR108" s="175" t="s">
        <v>210</v>
      </c>
      <c r="AT108" s="176" t="s">
        <v>79</v>
      </c>
      <c r="AU108" s="176" t="s">
        <v>23</v>
      </c>
      <c r="AY108" s="175" t="s">
        <v>182</v>
      </c>
      <c r="BK108" s="177">
        <f>BK109</f>
        <v>0</v>
      </c>
    </row>
    <row r="109" spans="2:65" s="1" customFormat="1" ht="22.5" customHeight="1">
      <c r="B109" s="34"/>
      <c r="C109" s="181" t="s">
        <v>7</v>
      </c>
      <c r="D109" s="181" t="s">
        <v>184</v>
      </c>
      <c r="E109" s="182" t="s">
        <v>5499</v>
      </c>
      <c r="F109" s="183" t="s">
        <v>5500</v>
      </c>
      <c r="G109" s="184" t="s">
        <v>5431</v>
      </c>
      <c r="H109" s="185">
        <v>1</v>
      </c>
      <c r="I109" s="186"/>
      <c r="J109" s="187">
        <f>ROUND(I109*H109,2)</f>
        <v>0</v>
      </c>
      <c r="K109" s="183" t="s">
        <v>188</v>
      </c>
      <c r="L109" s="54"/>
      <c r="M109" s="188" t="s">
        <v>36</v>
      </c>
      <c r="N109" s="233" t="s">
        <v>51</v>
      </c>
      <c r="O109" s="234"/>
      <c r="P109" s="235">
        <f>O109*H109</f>
        <v>0</v>
      </c>
      <c r="Q109" s="235">
        <v>0</v>
      </c>
      <c r="R109" s="235">
        <f>Q109*H109</f>
        <v>0</v>
      </c>
      <c r="S109" s="235">
        <v>0</v>
      </c>
      <c r="T109" s="236">
        <f>S109*H109</f>
        <v>0</v>
      </c>
      <c r="AR109" s="16" t="s">
        <v>5432</v>
      </c>
      <c r="AT109" s="16" t="s">
        <v>184</v>
      </c>
      <c r="AU109" s="16" t="s">
        <v>88</v>
      </c>
      <c r="AY109" s="16" t="s">
        <v>182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6" t="s">
        <v>23</v>
      </c>
      <c r="BK109" s="192">
        <f>ROUND(I109*H109,2)</f>
        <v>0</v>
      </c>
      <c r="BL109" s="16" t="s">
        <v>5432</v>
      </c>
      <c r="BM109" s="16" t="s">
        <v>5501</v>
      </c>
    </row>
    <row r="110" spans="2:12" s="1" customFormat="1" ht="6.9" customHeight="1">
      <c r="B110" s="49"/>
      <c r="C110" s="50"/>
      <c r="D110" s="50"/>
      <c r="E110" s="50"/>
      <c r="F110" s="50"/>
      <c r="G110" s="50"/>
      <c r="H110" s="50"/>
      <c r="I110" s="127"/>
      <c r="J110" s="50"/>
      <c r="K110" s="50"/>
      <c r="L110" s="54"/>
    </row>
  </sheetData>
  <sheetProtection password="CC35" sheet="1" objects="1" scenarios="1" formatColumns="0" formatRows="0" sort="0" autoFilter="0"/>
  <autoFilter ref="C81:K8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  <col min="12" max="256" width="9.33203125" style="246" customWidth="1"/>
    <col min="257" max="257" width="8.33203125" style="246" customWidth="1"/>
    <col min="258" max="258" width="1.66796875" style="246" customWidth="1"/>
    <col min="259" max="260" width="5" style="246" customWidth="1"/>
    <col min="261" max="261" width="11.66015625" style="246" customWidth="1"/>
    <col min="262" max="262" width="9.16015625" style="246" customWidth="1"/>
    <col min="263" max="263" width="5" style="246" customWidth="1"/>
    <col min="264" max="264" width="77.83203125" style="246" customWidth="1"/>
    <col min="265" max="266" width="20" style="246" customWidth="1"/>
    <col min="267" max="267" width="1.66796875" style="246" customWidth="1"/>
    <col min="268" max="512" width="9.33203125" style="246" customWidth="1"/>
    <col min="513" max="513" width="8.33203125" style="246" customWidth="1"/>
    <col min="514" max="514" width="1.66796875" style="246" customWidth="1"/>
    <col min="515" max="516" width="5" style="246" customWidth="1"/>
    <col min="517" max="517" width="11.66015625" style="246" customWidth="1"/>
    <col min="518" max="518" width="9.16015625" style="246" customWidth="1"/>
    <col min="519" max="519" width="5" style="246" customWidth="1"/>
    <col min="520" max="520" width="77.83203125" style="246" customWidth="1"/>
    <col min="521" max="522" width="20" style="246" customWidth="1"/>
    <col min="523" max="523" width="1.66796875" style="246" customWidth="1"/>
    <col min="524" max="768" width="9.33203125" style="246" customWidth="1"/>
    <col min="769" max="769" width="8.33203125" style="246" customWidth="1"/>
    <col min="770" max="770" width="1.66796875" style="246" customWidth="1"/>
    <col min="771" max="772" width="5" style="246" customWidth="1"/>
    <col min="773" max="773" width="11.66015625" style="246" customWidth="1"/>
    <col min="774" max="774" width="9.16015625" style="246" customWidth="1"/>
    <col min="775" max="775" width="5" style="246" customWidth="1"/>
    <col min="776" max="776" width="77.83203125" style="246" customWidth="1"/>
    <col min="777" max="778" width="20" style="246" customWidth="1"/>
    <col min="779" max="779" width="1.66796875" style="246" customWidth="1"/>
    <col min="780" max="1024" width="9.33203125" style="246" customWidth="1"/>
    <col min="1025" max="1025" width="8.33203125" style="246" customWidth="1"/>
    <col min="1026" max="1026" width="1.66796875" style="246" customWidth="1"/>
    <col min="1027" max="1028" width="5" style="246" customWidth="1"/>
    <col min="1029" max="1029" width="11.66015625" style="246" customWidth="1"/>
    <col min="1030" max="1030" width="9.16015625" style="246" customWidth="1"/>
    <col min="1031" max="1031" width="5" style="246" customWidth="1"/>
    <col min="1032" max="1032" width="77.83203125" style="246" customWidth="1"/>
    <col min="1033" max="1034" width="20" style="246" customWidth="1"/>
    <col min="1035" max="1035" width="1.66796875" style="246" customWidth="1"/>
    <col min="1036" max="1280" width="9.33203125" style="246" customWidth="1"/>
    <col min="1281" max="1281" width="8.33203125" style="246" customWidth="1"/>
    <col min="1282" max="1282" width="1.66796875" style="246" customWidth="1"/>
    <col min="1283" max="1284" width="5" style="246" customWidth="1"/>
    <col min="1285" max="1285" width="11.66015625" style="246" customWidth="1"/>
    <col min="1286" max="1286" width="9.16015625" style="246" customWidth="1"/>
    <col min="1287" max="1287" width="5" style="246" customWidth="1"/>
    <col min="1288" max="1288" width="77.83203125" style="246" customWidth="1"/>
    <col min="1289" max="1290" width="20" style="246" customWidth="1"/>
    <col min="1291" max="1291" width="1.66796875" style="246" customWidth="1"/>
    <col min="1292" max="1536" width="9.33203125" style="246" customWidth="1"/>
    <col min="1537" max="1537" width="8.33203125" style="246" customWidth="1"/>
    <col min="1538" max="1538" width="1.66796875" style="246" customWidth="1"/>
    <col min="1539" max="1540" width="5" style="246" customWidth="1"/>
    <col min="1541" max="1541" width="11.66015625" style="246" customWidth="1"/>
    <col min="1542" max="1542" width="9.16015625" style="246" customWidth="1"/>
    <col min="1543" max="1543" width="5" style="246" customWidth="1"/>
    <col min="1544" max="1544" width="77.83203125" style="246" customWidth="1"/>
    <col min="1545" max="1546" width="20" style="246" customWidth="1"/>
    <col min="1547" max="1547" width="1.66796875" style="246" customWidth="1"/>
    <col min="1548" max="1792" width="9.33203125" style="246" customWidth="1"/>
    <col min="1793" max="1793" width="8.33203125" style="246" customWidth="1"/>
    <col min="1794" max="1794" width="1.66796875" style="246" customWidth="1"/>
    <col min="1795" max="1796" width="5" style="246" customWidth="1"/>
    <col min="1797" max="1797" width="11.66015625" style="246" customWidth="1"/>
    <col min="1798" max="1798" width="9.16015625" style="246" customWidth="1"/>
    <col min="1799" max="1799" width="5" style="246" customWidth="1"/>
    <col min="1800" max="1800" width="77.83203125" style="246" customWidth="1"/>
    <col min="1801" max="1802" width="20" style="246" customWidth="1"/>
    <col min="1803" max="1803" width="1.66796875" style="246" customWidth="1"/>
    <col min="1804" max="2048" width="9.33203125" style="246" customWidth="1"/>
    <col min="2049" max="2049" width="8.33203125" style="246" customWidth="1"/>
    <col min="2050" max="2050" width="1.66796875" style="246" customWidth="1"/>
    <col min="2051" max="2052" width="5" style="246" customWidth="1"/>
    <col min="2053" max="2053" width="11.66015625" style="246" customWidth="1"/>
    <col min="2054" max="2054" width="9.16015625" style="246" customWidth="1"/>
    <col min="2055" max="2055" width="5" style="246" customWidth="1"/>
    <col min="2056" max="2056" width="77.83203125" style="246" customWidth="1"/>
    <col min="2057" max="2058" width="20" style="246" customWidth="1"/>
    <col min="2059" max="2059" width="1.66796875" style="246" customWidth="1"/>
    <col min="2060" max="2304" width="9.33203125" style="246" customWidth="1"/>
    <col min="2305" max="2305" width="8.33203125" style="246" customWidth="1"/>
    <col min="2306" max="2306" width="1.66796875" style="246" customWidth="1"/>
    <col min="2307" max="2308" width="5" style="246" customWidth="1"/>
    <col min="2309" max="2309" width="11.66015625" style="246" customWidth="1"/>
    <col min="2310" max="2310" width="9.16015625" style="246" customWidth="1"/>
    <col min="2311" max="2311" width="5" style="246" customWidth="1"/>
    <col min="2312" max="2312" width="77.83203125" style="246" customWidth="1"/>
    <col min="2313" max="2314" width="20" style="246" customWidth="1"/>
    <col min="2315" max="2315" width="1.66796875" style="246" customWidth="1"/>
    <col min="2316" max="2560" width="9.33203125" style="246" customWidth="1"/>
    <col min="2561" max="2561" width="8.33203125" style="246" customWidth="1"/>
    <col min="2562" max="2562" width="1.66796875" style="246" customWidth="1"/>
    <col min="2563" max="2564" width="5" style="246" customWidth="1"/>
    <col min="2565" max="2565" width="11.66015625" style="246" customWidth="1"/>
    <col min="2566" max="2566" width="9.16015625" style="246" customWidth="1"/>
    <col min="2567" max="2567" width="5" style="246" customWidth="1"/>
    <col min="2568" max="2568" width="77.83203125" style="246" customWidth="1"/>
    <col min="2569" max="2570" width="20" style="246" customWidth="1"/>
    <col min="2571" max="2571" width="1.66796875" style="246" customWidth="1"/>
    <col min="2572" max="2816" width="9.33203125" style="246" customWidth="1"/>
    <col min="2817" max="2817" width="8.33203125" style="246" customWidth="1"/>
    <col min="2818" max="2818" width="1.66796875" style="246" customWidth="1"/>
    <col min="2819" max="2820" width="5" style="246" customWidth="1"/>
    <col min="2821" max="2821" width="11.66015625" style="246" customWidth="1"/>
    <col min="2822" max="2822" width="9.16015625" style="246" customWidth="1"/>
    <col min="2823" max="2823" width="5" style="246" customWidth="1"/>
    <col min="2824" max="2824" width="77.83203125" style="246" customWidth="1"/>
    <col min="2825" max="2826" width="20" style="246" customWidth="1"/>
    <col min="2827" max="2827" width="1.66796875" style="246" customWidth="1"/>
    <col min="2828" max="3072" width="9.33203125" style="246" customWidth="1"/>
    <col min="3073" max="3073" width="8.33203125" style="246" customWidth="1"/>
    <col min="3074" max="3074" width="1.66796875" style="246" customWidth="1"/>
    <col min="3075" max="3076" width="5" style="246" customWidth="1"/>
    <col min="3077" max="3077" width="11.66015625" style="246" customWidth="1"/>
    <col min="3078" max="3078" width="9.16015625" style="246" customWidth="1"/>
    <col min="3079" max="3079" width="5" style="246" customWidth="1"/>
    <col min="3080" max="3080" width="77.83203125" style="246" customWidth="1"/>
    <col min="3081" max="3082" width="20" style="246" customWidth="1"/>
    <col min="3083" max="3083" width="1.66796875" style="246" customWidth="1"/>
    <col min="3084" max="3328" width="9.33203125" style="246" customWidth="1"/>
    <col min="3329" max="3329" width="8.33203125" style="246" customWidth="1"/>
    <col min="3330" max="3330" width="1.66796875" style="246" customWidth="1"/>
    <col min="3331" max="3332" width="5" style="246" customWidth="1"/>
    <col min="3333" max="3333" width="11.66015625" style="246" customWidth="1"/>
    <col min="3334" max="3334" width="9.16015625" style="246" customWidth="1"/>
    <col min="3335" max="3335" width="5" style="246" customWidth="1"/>
    <col min="3336" max="3336" width="77.83203125" style="246" customWidth="1"/>
    <col min="3337" max="3338" width="20" style="246" customWidth="1"/>
    <col min="3339" max="3339" width="1.66796875" style="246" customWidth="1"/>
    <col min="3340" max="3584" width="9.33203125" style="246" customWidth="1"/>
    <col min="3585" max="3585" width="8.33203125" style="246" customWidth="1"/>
    <col min="3586" max="3586" width="1.66796875" style="246" customWidth="1"/>
    <col min="3587" max="3588" width="5" style="246" customWidth="1"/>
    <col min="3589" max="3589" width="11.66015625" style="246" customWidth="1"/>
    <col min="3590" max="3590" width="9.16015625" style="246" customWidth="1"/>
    <col min="3591" max="3591" width="5" style="246" customWidth="1"/>
    <col min="3592" max="3592" width="77.83203125" style="246" customWidth="1"/>
    <col min="3593" max="3594" width="20" style="246" customWidth="1"/>
    <col min="3595" max="3595" width="1.66796875" style="246" customWidth="1"/>
    <col min="3596" max="3840" width="9.33203125" style="246" customWidth="1"/>
    <col min="3841" max="3841" width="8.33203125" style="246" customWidth="1"/>
    <col min="3842" max="3842" width="1.66796875" style="246" customWidth="1"/>
    <col min="3843" max="3844" width="5" style="246" customWidth="1"/>
    <col min="3845" max="3845" width="11.66015625" style="246" customWidth="1"/>
    <col min="3846" max="3846" width="9.16015625" style="246" customWidth="1"/>
    <col min="3847" max="3847" width="5" style="246" customWidth="1"/>
    <col min="3848" max="3848" width="77.83203125" style="246" customWidth="1"/>
    <col min="3849" max="3850" width="20" style="246" customWidth="1"/>
    <col min="3851" max="3851" width="1.66796875" style="246" customWidth="1"/>
    <col min="3852" max="4096" width="9.33203125" style="246" customWidth="1"/>
    <col min="4097" max="4097" width="8.33203125" style="246" customWidth="1"/>
    <col min="4098" max="4098" width="1.66796875" style="246" customWidth="1"/>
    <col min="4099" max="4100" width="5" style="246" customWidth="1"/>
    <col min="4101" max="4101" width="11.66015625" style="246" customWidth="1"/>
    <col min="4102" max="4102" width="9.16015625" style="246" customWidth="1"/>
    <col min="4103" max="4103" width="5" style="246" customWidth="1"/>
    <col min="4104" max="4104" width="77.83203125" style="246" customWidth="1"/>
    <col min="4105" max="4106" width="20" style="246" customWidth="1"/>
    <col min="4107" max="4107" width="1.66796875" style="246" customWidth="1"/>
    <col min="4108" max="4352" width="9.33203125" style="246" customWidth="1"/>
    <col min="4353" max="4353" width="8.33203125" style="246" customWidth="1"/>
    <col min="4354" max="4354" width="1.66796875" style="246" customWidth="1"/>
    <col min="4355" max="4356" width="5" style="246" customWidth="1"/>
    <col min="4357" max="4357" width="11.66015625" style="246" customWidth="1"/>
    <col min="4358" max="4358" width="9.16015625" style="246" customWidth="1"/>
    <col min="4359" max="4359" width="5" style="246" customWidth="1"/>
    <col min="4360" max="4360" width="77.83203125" style="246" customWidth="1"/>
    <col min="4361" max="4362" width="20" style="246" customWidth="1"/>
    <col min="4363" max="4363" width="1.66796875" style="246" customWidth="1"/>
    <col min="4364" max="4608" width="9.33203125" style="246" customWidth="1"/>
    <col min="4609" max="4609" width="8.33203125" style="246" customWidth="1"/>
    <col min="4610" max="4610" width="1.66796875" style="246" customWidth="1"/>
    <col min="4611" max="4612" width="5" style="246" customWidth="1"/>
    <col min="4613" max="4613" width="11.66015625" style="246" customWidth="1"/>
    <col min="4614" max="4614" width="9.16015625" style="246" customWidth="1"/>
    <col min="4615" max="4615" width="5" style="246" customWidth="1"/>
    <col min="4616" max="4616" width="77.83203125" style="246" customWidth="1"/>
    <col min="4617" max="4618" width="20" style="246" customWidth="1"/>
    <col min="4619" max="4619" width="1.66796875" style="246" customWidth="1"/>
    <col min="4620" max="4864" width="9.33203125" style="246" customWidth="1"/>
    <col min="4865" max="4865" width="8.33203125" style="246" customWidth="1"/>
    <col min="4866" max="4866" width="1.66796875" style="246" customWidth="1"/>
    <col min="4867" max="4868" width="5" style="246" customWidth="1"/>
    <col min="4869" max="4869" width="11.66015625" style="246" customWidth="1"/>
    <col min="4870" max="4870" width="9.16015625" style="246" customWidth="1"/>
    <col min="4871" max="4871" width="5" style="246" customWidth="1"/>
    <col min="4872" max="4872" width="77.83203125" style="246" customWidth="1"/>
    <col min="4873" max="4874" width="20" style="246" customWidth="1"/>
    <col min="4875" max="4875" width="1.66796875" style="246" customWidth="1"/>
    <col min="4876" max="5120" width="9.33203125" style="246" customWidth="1"/>
    <col min="5121" max="5121" width="8.33203125" style="246" customWidth="1"/>
    <col min="5122" max="5122" width="1.66796875" style="246" customWidth="1"/>
    <col min="5123" max="5124" width="5" style="246" customWidth="1"/>
    <col min="5125" max="5125" width="11.66015625" style="246" customWidth="1"/>
    <col min="5126" max="5126" width="9.16015625" style="246" customWidth="1"/>
    <col min="5127" max="5127" width="5" style="246" customWidth="1"/>
    <col min="5128" max="5128" width="77.83203125" style="246" customWidth="1"/>
    <col min="5129" max="5130" width="20" style="246" customWidth="1"/>
    <col min="5131" max="5131" width="1.66796875" style="246" customWidth="1"/>
    <col min="5132" max="5376" width="9.33203125" style="246" customWidth="1"/>
    <col min="5377" max="5377" width="8.33203125" style="246" customWidth="1"/>
    <col min="5378" max="5378" width="1.66796875" style="246" customWidth="1"/>
    <col min="5379" max="5380" width="5" style="246" customWidth="1"/>
    <col min="5381" max="5381" width="11.66015625" style="246" customWidth="1"/>
    <col min="5382" max="5382" width="9.16015625" style="246" customWidth="1"/>
    <col min="5383" max="5383" width="5" style="246" customWidth="1"/>
    <col min="5384" max="5384" width="77.83203125" style="246" customWidth="1"/>
    <col min="5385" max="5386" width="20" style="246" customWidth="1"/>
    <col min="5387" max="5387" width="1.66796875" style="246" customWidth="1"/>
    <col min="5388" max="5632" width="9.33203125" style="246" customWidth="1"/>
    <col min="5633" max="5633" width="8.33203125" style="246" customWidth="1"/>
    <col min="5634" max="5634" width="1.66796875" style="246" customWidth="1"/>
    <col min="5635" max="5636" width="5" style="246" customWidth="1"/>
    <col min="5637" max="5637" width="11.66015625" style="246" customWidth="1"/>
    <col min="5638" max="5638" width="9.16015625" style="246" customWidth="1"/>
    <col min="5639" max="5639" width="5" style="246" customWidth="1"/>
    <col min="5640" max="5640" width="77.83203125" style="246" customWidth="1"/>
    <col min="5641" max="5642" width="20" style="246" customWidth="1"/>
    <col min="5643" max="5643" width="1.66796875" style="246" customWidth="1"/>
    <col min="5644" max="5888" width="9.33203125" style="246" customWidth="1"/>
    <col min="5889" max="5889" width="8.33203125" style="246" customWidth="1"/>
    <col min="5890" max="5890" width="1.66796875" style="246" customWidth="1"/>
    <col min="5891" max="5892" width="5" style="246" customWidth="1"/>
    <col min="5893" max="5893" width="11.66015625" style="246" customWidth="1"/>
    <col min="5894" max="5894" width="9.16015625" style="246" customWidth="1"/>
    <col min="5895" max="5895" width="5" style="246" customWidth="1"/>
    <col min="5896" max="5896" width="77.83203125" style="246" customWidth="1"/>
    <col min="5897" max="5898" width="20" style="246" customWidth="1"/>
    <col min="5899" max="5899" width="1.66796875" style="246" customWidth="1"/>
    <col min="5900" max="6144" width="9.33203125" style="246" customWidth="1"/>
    <col min="6145" max="6145" width="8.33203125" style="246" customWidth="1"/>
    <col min="6146" max="6146" width="1.66796875" style="246" customWidth="1"/>
    <col min="6147" max="6148" width="5" style="246" customWidth="1"/>
    <col min="6149" max="6149" width="11.66015625" style="246" customWidth="1"/>
    <col min="6150" max="6150" width="9.16015625" style="246" customWidth="1"/>
    <col min="6151" max="6151" width="5" style="246" customWidth="1"/>
    <col min="6152" max="6152" width="77.83203125" style="246" customWidth="1"/>
    <col min="6153" max="6154" width="20" style="246" customWidth="1"/>
    <col min="6155" max="6155" width="1.66796875" style="246" customWidth="1"/>
    <col min="6156" max="6400" width="9.33203125" style="246" customWidth="1"/>
    <col min="6401" max="6401" width="8.33203125" style="246" customWidth="1"/>
    <col min="6402" max="6402" width="1.66796875" style="246" customWidth="1"/>
    <col min="6403" max="6404" width="5" style="246" customWidth="1"/>
    <col min="6405" max="6405" width="11.66015625" style="246" customWidth="1"/>
    <col min="6406" max="6406" width="9.16015625" style="246" customWidth="1"/>
    <col min="6407" max="6407" width="5" style="246" customWidth="1"/>
    <col min="6408" max="6408" width="77.83203125" style="246" customWidth="1"/>
    <col min="6409" max="6410" width="20" style="246" customWidth="1"/>
    <col min="6411" max="6411" width="1.66796875" style="246" customWidth="1"/>
    <col min="6412" max="6656" width="9.33203125" style="246" customWidth="1"/>
    <col min="6657" max="6657" width="8.33203125" style="246" customWidth="1"/>
    <col min="6658" max="6658" width="1.66796875" style="246" customWidth="1"/>
    <col min="6659" max="6660" width="5" style="246" customWidth="1"/>
    <col min="6661" max="6661" width="11.66015625" style="246" customWidth="1"/>
    <col min="6662" max="6662" width="9.16015625" style="246" customWidth="1"/>
    <col min="6663" max="6663" width="5" style="246" customWidth="1"/>
    <col min="6664" max="6664" width="77.83203125" style="246" customWidth="1"/>
    <col min="6665" max="6666" width="20" style="246" customWidth="1"/>
    <col min="6667" max="6667" width="1.66796875" style="246" customWidth="1"/>
    <col min="6668" max="6912" width="9.33203125" style="246" customWidth="1"/>
    <col min="6913" max="6913" width="8.33203125" style="246" customWidth="1"/>
    <col min="6914" max="6914" width="1.66796875" style="246" customWidth="1"/>
    <col min="6915" max="6916" width="5" style="246" customWidth="1"/>
    <col min="6917" max="6917" width="11.66015625" style="246" customWidth="1"/>
    <col min="6918" max="6918" width="9.16015625" style="246" customWidth="1"/>
    <col min="6919" max="6919" width="5" style="246" customWidth="1"/>
    <col min="6920" max="6920" width="77.83203125" style="246" customWidth="1"/>
    <col min="6921" max="6922" width="20" style="246" customWidth="1"/>
    <col min="6923" max="6923" width="1.66796875" style="246" customWidth="1"/>
    <col min="6924" max="7168" width="9.33203125" style="246" customWidth="1"/>
    <col min="7169" max="7169" width="8.33203125" style="246" customWidth="1"/>
    <col min="7170" max="7170" width="1.66796875" style="246" customWidth="1"/>
    <col min="7171" max="7172" width="5" style="246" customWidth="1"/>
    <col min="7173" max="7173" width="11.66015625" style="246" customWidth="1"/>
    <col min="7174" max="7174" width="9.16015625" style="246" customWidth="1"/>
    <col min="7175" max="7175" width="5" style="246" customWidth="1"/>
    <col min="7176" max="7176" width="77.83203125" style="246" customWidth="1"/>
    <col min="7177" max="7178" width="20" style="246" customWidth="1"/>
    <col min="7179" max="7179" width="1.66796875" style="246" customWidth="1"/>
    <col min="7180" max="7424" width="9.33203125" style="246" customWidth="1"/>
    <col min="7425" max="7425" width="8.33203125" style="246" customWidth="1"/>
    <col min="7426" max="7426" width="1.66796875" style="246" customWidth="1"/>
    <col min="7427" max="7428" width="5" style="246" customWidth="1"/>
    <col min="7429" max="7429" width="11.66015625" style="246" customWidth="1"/>
    <col min="7430" max="7430" width="9.16015625" style="246" customWidth="1"/>
    <col min="7431" max="7431" width="5" style="246" customWidth="1"/>
    <col min="7432" max="7432" width="77.83203125" style="246" customWidth="1"/>
    <col min="7433" max="7434" width="20" style="246" customWidth="1"/>
    <col min="7435" max="7435" width="1.66796875" style="246" customWidth="1"/>
    <col min="7436" max="7680" width="9.33203125" style="246" customWidth="1"/>
    <col min="7681" max="7681" width="8.33203125" style="246" customWidth="1"/>
    <col min="7682" max="7682" width="1.66796875" style="246" customWidth="1"/>
    <col min="7683" max="7684" width="5" style="246" customWidth="1"/>
    <col min="7685" max="7685" width="11.66015625" style="246" customWidth="1"/>
    <col min="7686" max="7686" width="9.16015625" style="246" customWidth="1"/>
    <col min="7687" max="7687" width="5" style="246" customWidth="1"/>
    <col min="7688" max="7688" width="77.83203125" style="246" customWidth="1"/>
    <col min="7689" max="7690" width="20" style="246" customWidth="1"/>
    <col min="7691" max="7691" width="1.66796875" style="246" customWidth="1"/>
    <col min="7692" max="7936" width="9.33203125" style="246" customWidth="1"/>
    <col min="7937" max="7937" width="8.33203125" style="246" customWidth="1"/>
    <col min="7938" max="7938" width="1.66796875" style="246" customWidth="1"/>
    <col min="7939" max="7940" width="5" style="246" customWidth="1"/>
    <col min="7941" max="7941" width="11.66015625" style="246" customWidth="1"/>
    <col min="7942" max="7942" width="9.16015625" style="246" customWidth="1"/>
    <col min="7943" max="7943" width="5" style="246" customWidth="1"/>
    <col min="7944" max="7944" width="77.83203125" style="246" customWidth="1"/>
    <col min="7945" max="7946" width="20" style="246" customWidth="1"/>
    <col min="7947" max="7947" width="1.66796875" style="246" customWidth="1"/>
    <col min="7948" max="8192" width="9.33203125" style="246" customWidth="1"/>
    <col min="8193" max="8193" width="8.33203125" style="246" customWidth="1"/>
    <col min="8194" max="8194" width="1.66796875" style="246" customWidth="1"/>
    <col min="8195" max="8196" width="5" style="246" customWidth="1"/>
    <col min="8197" max="8197" width="11.66015625" style="246" customWidth="1"/>
    <col min="8198" max="8198" width="9.16015625" style="246" customWidth="1"/>
    <col min="8199" max="8199" width="5" style="246" customWidth="1"/>
    <col min="8200" max="8200" width="77.83203125" style="246" customWidth="1"/>
    <col min="8201" max="8202" width="20" style="246" customWidth="1"/>
    <col min="8203" max="8203" width="1.66796875" style="246" customWidth="1"/>
    <col min="8204" max="8448" width="9.33203125" style="246" customWidth="1"/>
    <col min="8449" max="8449" width="8.33203125" style="246" customWidth="1"/>
    <col min="8450" max="8450" width="1.66796875" style="246" customWidth="1"/>
    <col min="8451" max="8452" width="5" style="246" customWidth="1"/>
    <col min="8453" max="8453" width="11.66015625" style="246" customWidth="1"/>
    <col min="8454" max="8454" width="9.16015625" style="246" customWidth="1"/>
    <col min="8455" max="8455" width="5" style="246" customWidth="1"/>
    <col min="8456" max="8456" width="77.83203125" style="246" customWidth="1"/>
    <col min="8457" max="8458" width="20" style="246" customWidth="1"/>
    <col min="8459" max="8459" width="1.66796875" style="246" customWidth="1"/>
    <col min="8460" max="8704" width="9.33203125" style="246" customWidth="1"/>
    <col min="8705" max="8705" width="8.33203125" style="246" customWidth="1"/>
    <col min="8706" max="8706" width="1.66796875" style="246" customWidth="1"/>
    <col min="8707" max="8708" width="5" style="246" customWidth="1"/>
    <col min="8709" max="8709" width="11.66015625" style="246" customWidth="1"/>
    <col min="8710" max="8710" width="9.16015625" style="246" customWidth="1"/>
    <col min="8711" max="8711" width="5" style="246" customWidth="1"/>
    <col min="8712" max="8712" width="77.83203125" style="246" customWidth="1"/>
    <col min="8713" max="8714" width="20" style="246" customWidth="1"/>
    <col min="8715" max="8715" width="1.66796875" style="246" customWidth="1"/>
    <col min="8716" max="8960" width="9.33203125" style="246" customWidth="1"/>
    <col min="8961" max="8961" width="8.33203125" style="246" customWidth="1"/>
    <col min="8962" max="8962" width="1.66796875" style="246" customWidth="1"/>
    <col min="8963" max="8964" width="5" style="246" customWidth="1"/>
    <col min="8965" max="8965" width="11.66015625" style="246" customWidth="1"/>
    <col min="8966" max="8966" width="9.16015625" style="246" customWidth="1"/>
    <col min="8967" max="8967" width="5" style="246" customWidth="1"/>
    <col min="8968" max="8968" width="77.83203125" style="246" customWidth="1"/>
    <col min="8969" max="8970" width="20" style="246" customWidth="1"/>
    <col min="8971" max="8971" width="1.66796875" style="246" customWidth="1"/>
    <col min="8972" max="9216" width="9.33203125" style="246" customWidth="1"/>
    <col min="9217" max="9217" width="8.33203125" style="246" customWidth="1"/>
    <col min="9218" max="9218" width="1.66796875" style="246" customWidth="1"/>
    <col min="9219" max="9220" width="5" style="246" customWidth="1"/>
    <col min="9221" max="9221" width="11.66015625" style="246" customWidth="1"/>
    <col min="9222" max="9222" width="9.16015625" style="246" customWidth="1"/>
    <col min="9223" max="9223" width="5" style="246" customWidth="1"/>
    <col min="9224" max="9224" width="77.83203125" style="246" customWidth="1"/>
    <col min="9225" max="9226" width="20" style="246" customWidth="1"/>
    <col min="9227" max="9227" width="1.66796875" style="246" customWidth="1"/>
    <col min="9228" max="9472" width="9.33203125" style="246" customWidth="1"/>
    <col min="9473" max="9473" width="8.33203125" style="246" customWidth="1"/>
    <col min="9474" max="9474" width="1.66796875" style="246" customWidth="1"/>
    <col min="9475" max="9476" width="5" style="246" customWidth="1"/>
    <col min="9477" max="9477" width="11.66015625" style="246" customWidth="1"/>
    <col min="9478" max="9478" width="9.16015625" style="246" customWidth="1"/>
    <col min="9479" max="9479" width="5" style="246" customWidth="1"/>
    <col min="9480" max="9480" width="77.83203125" style="246" customWidth="1"/>
    <col min="9481" max="9482" width="20" style="246" customWidth="1"/>
    <col min="9483" max="9483" width="1.66796875" style="246" customWidth="1"/>
    <col min="9484" max="9728" width="9.33203125" style="246" customWidth="1"/>
    <col min="9729" max="9729" width="8.33203125" style="246" customWidth="1"/>
    <col min="9730" max="9730" width="1.66796875" style="246" customWidth="1"/>
    <col min="9731" max="9732" width="5" style="246" customWidth="1"/>
    <col min="9733" max="9733" width="11.66015625" style="246" customWidth="1"/>
    <col min="9734" max="9734" width="9.16015625" style="246" customWidth="1"/>
    <col min="9735" max="9735" width="5" style="246" customWidth="1"/>
    <col min="9736" max="9736" width="77.83203125" style="246" customWidth="1"/>
    <col min="9737" max="9738" width="20" style="246" customWidth="1"/>
    <col min="9739" max="9739" width="1.66796875" style="246" customWidth="1"/>
    <col min="9740" max="9984" width="9.33203125" style="246" customWidth="1"/>
    <col min="9985" max="9985" width="8.33203125" style="246" customWidth="1"/>
    <col min="9986" max="9986" width="1.66796875" style="246" customWidth="1"/>
    <col min="9987" max="9988" width="5" style="246" customWidth="1"/>
    <col min="9989" max="9989" width="11.66015625" style="246" customWidth="1"/>
    <col min="9990" max="9990" width="9.16015625" style="246" customWidth="1"/>
    <col min="9991" max="9991" width="5" style="246" customWidth="1"/>
    <col min="9992" max="9992" width="77.83203125" style="246" customWidth="1"/>
    <col min="9993" max="9994" width="20" style="246" customWidth="1"/>
    <col min="9995" max="9995" width="1.66796875" style="246" customWidth="1"/>
    <col min="9996" max="10240" width="9.33203125" style="246" customWidth="1"/>
    <col min="10241" max="10241" width="8.33203125" style="246" customWidth="1"/>
    <col min="10242" max="10242" width="1.66796875" style="246" customWidth="1"/>
    <col min="10243" max="10244" width="5" style="246" customWidth="1"/>
    <col min="10245" max="10245" width="11.66015625" style="246" customWidth="1"/>
    <col min="10246" max="10246" width="9.16015625" style="246" customWidth="1"/>
    <col min="10247" max="10247" width="5" style="246" customWidth="1"/>
    <col min="10248" max="10248" width="77.83203125" style="246" customWidth="1"/>
    <col min="10249" max="10250" width="20" style="246" customWidth="1"/>
    <col min="10251" max="10251" width="1.66796875" style="246" customWidth="1"/>
    <col min="10252" max="10496" width="9.33203125" style="246" customWidth="1"/>
    <col min="10497" max="10497" width="8.33203125" style="246" customWidth="1"/>
    <col min="10498" max="10498" width="1.66796875" style="246" customWidth="1"/>
    <col min="10499" max="10500" width="5" style="246" customWidth="1"/>
    <col min="10501" max="10501" width="11.66015625" style="246" customWidth="1"/>
    <col min="10502" max="10502" width="9.16015625" style="246" customWidth="1"/>
    <col min="10503" max="10503" width="5" style="246" customWidth="1"/>
    <col min="10504" max="10504" width="77.83203125" style="246" customWidth="1"/>
    <col min="10505" max="10506" width="20" style="246" customWidth="1"/>
    <col min="10507" max="10507" width="1.66796875" style="246" customWidth="1"/>
    <col min="10508" max="10752" width="9.33203125" style="246" customWidth="1"/>
    <col min="10753" max="10753" width="8.33203125" style="246" customWidth="1"/>
    <col min="10754" max="10754" width="1.66796875" style="246" customWidth="1"/>
    <col min="10755" max="10756" width="5" style="246" customWidth="1"/>
    <col min="10757" max="10757" width="11.66015625" style="246" customWidth="1"/>
    <col min="10758" max="10758" width="9.16015625" style="246" customWidth="1"/>
    <col min="10759" max="10759" width="5" style="246" customWidth="1"/>
    <col min="10760" max="10760" width="77.83203125" style="246" customWidth="1"/>
    <col min="10761" max="10762" width="20" style="246" customWidth="1"/>
    <col min="10763" max="10763" width="1.66796875" style="246" customWidth="1"/>
    <col min="10764" max="11008" width="9.33203125" style="246" customWidth="1"/>
    <col min="11009" max="11009" width="8.33203125" style="246" customWidth="1"/>
    <col min="11010" max="11010" width="1.66796875" style="246" customWidth="1"/>
    <col min="11011" max="11012" width="5" style="246" customWidth="1"/>
    <col min="11013" max="11013" width="11.66015625" style="246" customWidth="1"/>
    <col min="11014" max="11014" width="9.16015625" style="246" customWidth="1"/>
    <col min="11015" max="11015" width="5" style="246" customWidth="1"/>
    <col min="11016" max="11016" width="77.83203125" style="246" customWidth="1"/>
    <col min="11017" max="11018" width="20" style="246" customWidth="1"/>
    <col min="11019" max="11019" width="1.66796875" style="246" customWidth="1"/>
    <col min="11020" max="11264" width="9.33203125" style="246" customWidth="1"/>
    <col min="11265" max="11265" width="8.33203125" style="246" customWidth="1"/>
    <col min="11266" max="11266" width="1.66796875" style="246" customWidth="1"/>
    <col min="11267" max="11268" width="5" style="246" customWidth="1"/>
    <col min="11269" max="11269" width="11.66015625" style="246" customWidth="1"/>
    <col min="11270" max="11270" width="9.16015625" style="246" customWidth="1"/>
    <col min="11271" max="11271" width="5" style="246" customWidth="1"/>
    <col min="11272" max="11272" width="77.83203125" style="246" customWidth="1"/>
    <col min="11273" max="11274" width="20" style="246" customWidth="1"/>
    <col min="11275" max="11275" width="1.66796875" style="246" customWidth="1"/>
    <col min="11276" max="11520" width="9.33203125" style="246" customWidth="1"/>
    <col min="11521" max="11521" width="8.33203125" style="246" customWidth="1"/>
    <col min="11522" max="11522" width="1.66796875" style="246" customWidth="1"/>
    <col min="11523" max="11524" width="5" style="246" customWidth="1"/>
    <col min="11525" max="11525" width="11.66015625" style="246" customWidth="1"/>
    <col min="11526" max="11526" width="9.16015625" style="246" customWidth="1"/>
    <col min="11527" max="11527" width="5" style="246" customWidth="1"/>
    <col min="11528" max="11528" width="77.83203125" style="246" customWidth="1"/>
    <col min="11529" max="11530" width="20" style="246" customWidth="1"/>
    <col min="11531" max="11531" width="1.66796875" style="246" customWidth="1"/>
    <col min="11532" max="11776" width="9.33203125" style="246" customWidth="1"/>
    <col min="11777" max="11777" width="8.33203125" style="246" customWidth="1"/>
    <col min="11778" max="11778" width="1.66796875" style="246" customWidth="1"/>
    <col min="11779" max="11780" width="5" style="246" customWidth="1"/>
    <col min="11781" max="11781" width="11.66015625" style="246" customWidth="1"/>
    <col min="11782" max="11782" width="9.16015625" style="246" customWidth="1"/>
    <col min="11783" max="11783" width="5" style="246" customWidth="1"/>
    <col min="11784" max="11784" width="77.83203125" style="246" customWidth="1"/>
    <col min="11785" max="11786" width="20" style="246" customWidth="1"/>
    <col min="11787" max="11787" width="1.66796875" style="246" customWidth="1"/>
    <col min="11788" max="12032" width="9.33203125" style="246" customWidth="1"/>
    <col min="12033" max="12033" width="8.33203125" style="246" customWidth="1"/>
    <col min="12034" max="12034" width="1.66796875" style="246" customWidth="1"/>
    <col min="12035" max="12036" width="5" style="246" customWidth="1"/>
    <col min="12037" max="12037" width="11.66015625" style="246" customWidth="1"/>
    <col min="12038" max="12038" width="9.16015625" style="246" customWidth="1"/>
    <col min="12039" max="12039" width="5" style="246" customWidth="1"/>
    <col min="12040" max="12040" width="77.83203125" style="246" customWidth="1"/>
    <col min="12041" max="12042" width="20" style="246" customWidth="1"/>
    <col min="12043" max="12043" width="1.66796875" style="246" customWidth="1"/>
    <col min="12044" max="12288" width="9.33203125" style="246" customWidth="1"/>
    <col min="12289" max="12289" width="8.33203125" style="246" customWidth="1"/>
    <col min="12290" max="12290" width="1.66796875" style="246" customWidth="1"/>
    <col min="12291" max="12292" width="5" style="246" customWidth="1"/>
    <col min="12293" max="12293" width="11.66015625" style="246" customWidth="1"/>
    <col min="12294" max="12294" width="9.16015625" style="246" customWidth="1"/>
    <col min="12295" max="12295" width="5" style="246" customWidth="1"/>
    <col min="12296" max="12296" width="77.83203125" style="246" customWidth="1"/>
    <col min="12297" max="12298" width="20" style="246" customWidth="1"/>
    <col min="12299" max="12299" width="1.66796875" style="246" customWidth="1"/>
    <col min="12300" max="12544" width="9.33203125" style="246" customWidth="1"/>
    <col min="12545" max="12545" width="8.33203125" style="246" customWidth="1"/>
    <col min="12546" max="12546" width="1.66796875" style="246" customWidth="1"/>
    <col min="12547" max="12548" width="5" style="246" customWidth="1"/>
    <col min="12549" max="12549" width="11.66015625" style="246" customWidth="1"/>
    <col min="12550" max="12550" width="9.16015625" style="246" customWidth="1"/>
    <col min="12551" max="12551" width="5" style="246" customWidth="1"/>
    <col min="12552" max="12552" width="77.83203125" style="246" customWidth="1"/>
    <col min="12553" max="12554" width="20" style="246" customWidth="1"/>
    <col min="12555" max="12555" width="1.66796875" style="246" customWidth="1"/>
    <col min="12556" max="12800" width="9.33203125" style="246" customWidth="1"/>
    <col min="12801" max="12801" width="8.33203125" style="246" customWidth="1"/>
    <col min="12802" max="12802" width="1.66796875" style="246" customWidth="1"/>
    <col min="12803" max="12804" width="5" style="246" customWidth="1"/>
    <col min="12805" max="12805" width="11.66015625" style="246" customWidth="1"/>
    <col min="12806" max="12806" width="9.16015625" style="246" customWidth="1"/>
    <col min="12807" max="12807" width="5" style="246" customWidth="1"/>
    <col min="12808" max="12808" width="77.83203125" style="246" customWidth="1"/>
    <col min="12809" max="12810" width="20" style="246" customWidth="1"/>
    <col min="12811" max="12811" width="1.66796875" style="246" customWidth="1"/>
    <col min="12812" max="13056" width="9.33203125" style="246" customWidth="1"/>
    <col min="13057" max="13057" width="8.33203125" style="246" customWidth="1"/>
    <col min="13058" max="13058" width="1.66796875" style="246" customWidth="1"/>
    <col min="13059" max="13060" width="5" style="246" customWidth="1"/>
    <col min="13061" max="13061" width="11.66015625" style="246" customWidth="1"/>
    <col min="13062" max="13062" width="9.16015625" style="246" customWidth="1"/>
    <col min="13063" max="13063" width="5" style="246" customWidth="1"/>
    <col min="13064" max="13064" width="77.83203125" style="246" customWidth="1"/>
    <col min="13065" max="13066" width="20" style="246" customWidth="1"/>
    <col min="13067" max="13067" width="1.66796875" style="246" customWidth="1"/>
    <col min="13068" max="13312" width="9.33203125" style="246" customWidth="1"/>
    <col min="13313" max="13313" width="8.33203125" style="246" customWidth="1"/>
    <col min="13314" max="13314" width="1.66796875" style="246" customWidth="1"/>
    <col min="13315" max="13316" width="5" style="246" customWidth="1"/>
    <col min="13317" max="13317" width="11.66015625" style="246" customWidth="1"/>
    <col min="13318" max="13318" width="9.16015625" style="246" customWidth="1"/>
    <col min="13319" max="13319" width="5" style="246" customWidth="1"/>
    <col min="13320" max="13320" width="77.83203125" style="246" customWidth="1"/>
    <col min="13321" max="13322" width="20" style="246" customWidth="1"/>
    <col min="13323" max="13323" width="1.66796875" style="246" customWidth="1"/>
    <col min="13324" max="13568" width="9.33203125" style="246" customWidth="1"/>
    <col min="13569" max="13569" width="8.33203125" style="246" customWidth="1"/>
    <col min="13570" max="13570" width="1.66796875" style="246" customWidth="1"/>
    <col min="13571" max="13572" width="5" style="246" customWidth="1"/>
    <col min="13573" max="13573" width="11.66015625" style="246" customWidth="1"/>
    <col min="13574" max="13574" width="9.16015625" style="246" customWidth="1"/>
    <col min="13575" max="13575" width="5" style="246" customWidth="1"/>
    <col min="13576" max="13576" width="77.83203125" style="246" customWidth="1"/>
    <col min="13577" max="13578" width="20" style="246" customWidth="1"/>
    <col min="13579" max="13579" width="1.66796875" style="246" customWidth="1"/>
    <col min="13580" max="13824" width="9.33203125" style="246" customWidth="1"/>
    <col min="13825" max="13825" width="8.33203125" style="246" customWidth="1"/>
    <col min="13826" max="13826" width="1.66796875" style="246" customWidth="1"/>
    <col min="13827" max="13828" width="5" style="246" customWidth="1"/>
    <col min="13829" max="13829" width="11.66015625" style="246" customWidth="1"/>
    <col min="13830" max="13830" width="9.16015625" style="246" customWidth="1"/>
    <col min="13831" max="13831" width="5" style="246" customWidth="1"/>
    <col min="13832" max="13832" width="77.83203125" style="246" customWidth="1"/>
    <col min="13833" max="13834" width="20" style="246" customWidth="1"/>
    <col min="13835" max="13835" width="1.66796875" style="246" customWidth="1"/>
    <col min="13836" max="14080" width="9.33203125" style="246" customWidth="1"/>
    <col min="14081" max="14081" width="8.33203125" style="246" customWidth="1"/>
    <col min="14082" max="14082" width="1.66796875" style="246" customWidth="1"/>
    <col min="14083" max="14084" width="5" style="246" customWidth="1"/>
    <col min="14085" max="14085" width="11.66015625" style="246" customWidth="1"/>
    <col min="14086" max="14086" width="9.16015625" style="246" customWidth="1"/>
    <col min="14087" max="14087" width="5" style="246" customWidth="1"/>
    <col min="14088" max="14088" width="77.83203125" style="246" customWidth="1"/>
    <col min="14089" max="14090" width="20" style="246" customWidth="1"/>
    <col min="14091" max="14091" width="1.66796875" style="246" customWidth="1"/>
    <col min="14092" max="14336" width="9.33203125" style="246" customWidth="1"/>
    <col min="14337" max="14337" width="8.33203125" style="246" customWidth="1"/>
    <col min="14338" max="14338" width="1.66796875" style="246" customWidth="1"/>
    <col min="14339" max="14340" width="5" style="246" customWidth="1"/>
    <col min="14341" max="14341" width="11.66015625" style="246" customWidth="1"/>
    <col min="14342" max="14342" width="9.16015625" style="246" customWidth="1"/>
    <col min="14343" max="14343" width="5" style="246" customWidth="1"/>
    <col min="14344" max="14344" width="77.83203125" style="246" customWidth="1"/>
    <col min="14345" max="14346" width="20" style="246" customWidth="1"/>
    <col min="14347" max="14347" width="1.66796875" style="246" customWidth="1"/>
    <col min="14348" max="14592" width="9.33203125" style="246" customWidth="1"/>
    <col min="14593" max="14593" width="8.33203125" style="246" customWidth="1"/>
    <col min="14594" max="14594" width="1.66796875" style="246" customWidth="1"/>
    <col min="14595" max="14596" width="5" style="246" customWidth="1"/>
    <col min="14597" max="14597" width="11.66015625" style="246" customWidth="1"/>
    <col min="14598" max="14598" width="9.16015625" style="246" customWidth="1"/>
    <col min="14599" max="14599" width="5" style="246" customWidth="1"/>
    <col min="14600" max="14600" width="77.83203125" style="246" customWidth="1"/>
    <col min="14601" max="14602" width="20" style="246" customWidth="1"/>
    <col min="14603" max="14603" width="1.66796875" style="246" customWidth="1"/>
    <col min="14604" max="14848" width="9.33203125" style="246" customWidth="1"/>
    <col min="14849" max="14849" width="8.33203125" style="246" customWidth="1"/>
    <col min="14850" max="14850" width="1.66796875" style="246" customWidth="1"/>
    <col min="14851" max="14852" width="5" style="246" customWidth="1"/>
    <col min="14853" max="14853" width="11.66015625" style="246" customWidth="1"/>
    <col min="14854" max="14854" width="9.16015625" style="246" customWidth="1"/>
    <col min="14855" max="14855" width="5" style="246" customWidth="1"/>
    <col min="14856" max="14856" width="77.83203125" style="246" customWidth="1"/>
    <col min="14857" max="14858" width="20" style="246" customWidth="1"/>
    <col min="14859" max="14859" width="1.66796875" style="246" customWidth="1"/>
    <col min="14860" max="15104" width="9.33203125" style="246" customWidth="1"/>
    <col min="15105" max="15105" width="8.33203125" style="246" customWidth="1"/>
    <col min="15106" max="15106" width="1.66796875" style="246" customWidth="1"/>
    <col min="15107" max="15108" width="5" style="246" customWidth="1"/>
    <col min="15109" max="15109" width="11.66015625" style="246" customWidth="1"/>
    <col min="15110" max="15110" width="9.16015625" style="246" customWidth="1"/>
    <col min="15111" max="15111" width="5" style="246" customWidth="1"/>
    <col min="15112" max="15112" width="77.83203125" style="246" customWidth="1"/>
    <col min="15113" max="15114" width="20" style="246" customWidth="1"/>
    <col min="15115" max="15115" width="1.66796875" style="246" customWidth="1"/>
    <col min="15116" max="15360" width="9.33203125" style="246" customWidth="1"/>
    <col min="15361" max="15361" width="8.33203125" style="246" customWidth="1"/>
    <col min="15362" max="15362" width="1.66796875" style="246" customWidth="1"/>
    <col min="15363" max="15364" width="5" style="246" customWidth="1"/>
    <col min="15365" max="15365" width="11.66015625" style="246" customWidth="1"/>
    <col min="15366" max="15366" width="9.16015625" style="246" customWidth="1"/>
    <col min="15367" max="15367" width="5" style="246" customWidth="1"/>
    <col min="15368" max="15368" width="77.83203125" style="246" customWidth="1"/>
    <col min="15369" max="15370" width="20" style="246" customWidth="1"/>
    <col min="15371" max="15371" width="1.66796875" style="246" customWidth="1"/>
    <col min="15372" max="15616" width="9.33203125" style="246" customWidth="1"/>
    <col min="15617" max="15617" width="8.33203125" style="246" customWidth="1"/>
    <col min="15618" max="15618" width="1.66796875" style="246" customWidth="1"/>
    <col min="15619" max="15620" width="5" style="246" customWidth="1"/>
    <col min="15621" max="15621" width="11.66015625" style="246" customWidth="1"/>
    <col min="15622" max="15622" width="9.16015625" style="246" customWidth="1"/>
    <col min="15623" max="15623" width="5" style="246" customWidth="1"/>
    <col min="15624" max="15624" width="77.83203125" style="246" customWidth="1"/>
    <col min="15625" max="15626" width="20" style="246" customWidth="1"/>
    <col min="15627" max="15627" width="1.66796875" style="246" customWidth="1"/>
    <col min="15628" max="15872" width="9.33203125" style="246" customWidth="1"/>
    <col min="15873" max="15873" width="8.33203125" style="246" customWidth="1"/>
    <col min="15874" max="15874" width="1.66796875" style="246" customWidth="1"/>
    <col min="15875" max="15876" width="5" style="246" customWidth="1"/>
    <col min="15877" max="15877" width="11.66015625" style="246" customWidth="1"/>
    <col min="15878" max="15878" width="9.16015625" style="246" customWidth="1"/>
    <col min="15879" max="15879" width="5" style="246" customWidth="1"/>
    <col min="15880" max="15880" width="77.83203125" style="246" customWidth="1"/>
    <col min="15881" max="15882" width="20" style="246" customWidth="1"/>
    <col min="15883" max="15883" width="1.66796875" style="246" customWidth="1"/>
    <col min="15884" max="16128" width="9.33203125" style="246" customWidth="1"/>
    <col min="16129" max="16129" width="8.33203125" style="246" customWidth="1"/>
    <col min="16130" max="16130" width="1.66796875" style="246" customWidth="1"/>
    <col min="16131" max="16132" width="5" style="246" customWidth="1"/>
    <col min="16133" max="16133" width="11.66015625" style="246" customWidth="1"/>
    <col min="16134" max="16134" width="9.16015625" style="246" customWidth="1"/>
    <col min="16135" max="16135" width="5" style="246" customWidth="1"/>
    <col min="16136" max="16136" width="77.83203125" style="246" customWidth="1"/>
    <col min="16137" max="16138" width="20" style="246" customWidth="1"/>
    <col min="16139" max="16139" width="1.66796875" style="246" customWidth="1"/>
    <col min="16140" max="16384" width="9.3320312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252" customFormat="1" ht="45" customHeight="1">
      <c r="B3" s="250"/>
      <c r="C3" s="371" t="s">
        <v>5509</v>
      </c>
      <c r="D3" s="371"/>
      <c r="E3" s="371"/>
      <c r="F3" s="371"/>
      <c r="G3" s="371"/>
      <c r="H3" s="371"/>
      <c r="I3" s="371"/>
      <c r="J3" s="371"/>
      <c r="K3" s="251"/>
    </row>
    <row r="4" spans="2:11" ht="25.5" customHeight="1">
      <c r="B4" s="253"/>
      <c r="C4" s="376" t="s">
        <v>5510</v>
      </c>
      <c r="D4" s="376"/>
      <c r="E4" s="376"/>
      <c r="F4" s="376"/>
      <c r="G4" s="376"/>
      <c r="H4" s="376"/>
      <c r="I4" s="376"/>
      <c r="J4" s="376"/>
      <c r="K4" s="254"/>
    </row>
    <row r="5" spans="2:11" ht="5.25" customHeight="1">
      <c r="B5" s="253"/>
      <c r="C5" s="255"/>
      <c r="D5" s="255"/>
      <c r="E5" s="255"/>
      <c r="F5" s="255"/>
      <c r="G5" s="255"/>
      <c r="H5" s="255"/>
      <c r="I5" s="255"/>
      <c r="J5" s="255"/>
      <c r="K5" s="254"/>
    </row>
    <row r="6" spans="2:11" ht="15" customHeight="1">
      <c r="B6" s="253"/>
      <c r="C6" s="373" t="s">
        <v>5511</v>
      </c>
      <c r="D6" s="373"/>
      <c r="E6" s="373"/>
      <c r="F6" s="373"/>
      <c r="G6" s="373"/>
      <c r="H6" s="373"/>
      <c r="I6" s="373"/>
      <c r="J6" s="373"/>
      <c r="K6" s="254"/>
    </row>
    <row r="7" spans="2:11" ht="15" customHeight="1">
      <c r="B7" s="256"/>
      <c r="C7" s="373" t="s">
        <v>5512</v>
      </c>
      <c r="D7" s="373"/>
      <c r="E7" s="373"/>
      <c r="F7" s="373"/>
      <c r="G7" s="373"/>
      <c r="H7" s="373"/>
      <c r="I7" s="373"/>
      <c r="J7" s="373"/>
      <c r="K7" s="254"/>
    </row>
    <row r="8" spans="2:11" ht="12.75" customHeight="1">
      <c r="B8" s="256"/>
      <c r="C8" s="257"/>
      <c r="D8" s="257"/>
      <c r="E8" s="257"/>
      <c r="F8" s="257"/>
      <c r="G8" s="257"/>
      <c r="H8" s="257"/>
      <c r="I8" s="257"/>
      <c r="J8" s="257"/>
      <c r="K8" s="254"/>
    </row>
    <row r="9" spans="2:11" ht="15" customHeight="1">
      <c r="B9" s="256"/>
      <c r="C9" s="373" t="s">
        <v>5513</v>
      </c>
      <c r="D9" s="373"/>
      <c r="E9" s="373"/>
      <c r="F9" s="373"/>
      <c r="G9" s="373"/>
      <c r="H9" s="373"/>
      <c r="I9" s="373"/>
      <c r="J9" s="373"/>
      <c r="K9" s="254"/>
    </row>
    <row r="10" spans="2:11" ht="15" customHeight="1">
      <c r="B10" s="256"/>
      <c r="C10" s="257"/>
      <c r="D10" s="373" t="s">
        <v>5514</v>
      </c>
      <c r="E10" s="373"/>
      <c r="F10" s="373"/>
      <c r="G10" s="373"/>
      <c r="H10" s="373"/>
      <c r="I10" s="373"/>
      <c r="J10" s="373"/>
      <c r="K10" s="254"/>
    </row>
    <row r="11" spans="2:11" ht="15" customHeight="1">
      <c r="B11" s="256"/>
      <c r="C11" s="258"/>
      <c r="D11" s="373" t="s">
        <v>5515</v>
      </c>
      <c r="E11" s="373"/>
      <c r="F11" s="373"/>
      <c r="G11" s="373"/>
      <c r="H11" s="373"/>
      <c r="I11" s="373"/>
      <c r="J11" s="373"/>
      <c r="K11" s="254"/>
    </row>
    <row r="12" spans="2:11" ht="12.75" customHeight="1">
      <c r="B12" s="256"/>
      <c r="C12" s="258"/>
      <c r="D12" s="258"/>
      <c r="E12" s="258"/>
      <c r="F12" s="258"/>
      <c r="G12" s="258"/>
      <c r="H12" s="258"/>
      <c r="I12" s="258"/>
      <c r="J12" s="258"/>
      <c r="K12" s="254"/>
    </row>
    <row r="13" spans="2:11" ht="15" customHeight="1">
      <c r="B13" s="256"/>
      <c r="C13" s="258"/>
      <c r="D13" s="373" t="s">
        <v>5516</v>
      </c>
      <c r="E13" s="373"/>
      <c r="F13" s="373"/>
      <c r="G13" s="373"/>
      <c r="H13" s="373"/>
      <c r="I13" s="373"/>
      <c r="J13" s="373"/>
      <c r="K13" s="254"/>
    </row>
    <row r="14" spans="2:11" ht="15" customHeight="1">
      <c r="B14" s="256"/>
      <c r="C14" s="258"/>
      <c r="D14" s="373" t="s">
        <v>5517</v>
      </c>
      <c r="E14" s="373"/>
      <c r="F14" s="373"/>
      <c r="G14" s="373"/>
      <c r="H14" s="373"/>
      <c r="I14" s="373"/>
      <c r="J14" s="373"/>
      <c r="K14" s="254"/>
    </row>
    <row r="15" spans="2:11" ht="15" customHeight="1">
      <c r="B15" s="256"/>
      <c r="C15" s="258"/>
      <c r="D15" s="373" t="s">
        <v>5518</v>
      </c>
      <c r="E15" s="373"/>
      <c r="F15" s="373"/>
      <c r="G15" s="373"/>
      <c r="H15" s="373"/>
      <c r="I15" s="373"/>
      <c r="J15" s="373"/>
      <c r="K15" s="254"/>
    </row>
    <row r="16" spans="2:11" ht="15" customHeight="1">
      <c r="B16" s="256"/>
      <c r="C16" s="258"/>
      <c r="D16" s="258"/>
      <c r="E16" s="259" t="s">
        <v>86</v>
      </c>
      <c r="F16" s="373" t="s">
        <v>5519</v>
      </c>
      <c r="G16" s="373"/>
      <c r="H16" s="373"/>
      <c r="I16" s="373"/>
      <c r="J16" s="373"/>
      <c r="K16" s="254"/>
    </row>
    <row r="17" spans="2:11" ht="15" customHeight="1">
      <c r="B17" s="256"/>
      <c r="C17" s="258"/>
      <c r="D17" s="258"/>
      <c r="E17" s="259" t="s">
        <v>5520</v>
      </c>
      <c r="F17" s="373" t="s">
        <v>5521</v>
      </c>
      <c r="G17" s="373"/>
      <c r="H17" s="373"/>
      <c r="I17" s="373"/>
      <c r="J17" s="373"/>
      <c r="K17" s="254"/>
    </row>
    <row r="18" spans="2:11" ht="15" customHeight="1">
      <c r="B18" s="256"/>
      <c r="C18" s="258"/>
      <c r="D18" s="258"/>
      <c r="E18" s="259" t="s">
        <v>5522</v>
      </c>
      <c r="F18" s="373" t="s">
        <v>5523</v>
      </c>
      <c r="G18" s="373"/>
      <c r="H18" s="373"/>
      <c r="I18" s="373"/>
      <c r="J18" s="373"/>
      <c r="K18" s="254"/>
    </row>
    <row r="19" spans="2:11" ht="15" customHeight="1">
      <c r="B19" s="256"/>
      <c r="C19" s="258"/>
      <c r="D19" s="258"/>
      <c r="E19" s="259" t="s">
        <v>119</v>
      </c>
      <c r="F19" s="373" t="s">
        <v>5524</v>
      </c>
      <c r="G19" s="373"/>
      <c r="H19" s="373"/>
      <c r="I19" s="373"/>
      <c r="J19" s="373"/>
      <c r="K19" s="254"/>
    </row>
    <row r="20" spans="2:11" ht="15" customHeight="1">
      <c r="B20" s="256"/>
      <c r="C20" s="258"/>
      <c r="D20" s="258"/>
      <c r="E20" s="259" t="s">
        <v>4809</v>
      </c>
      <c r="F20" s="373" t="s">
        <v>4096</v>
      </c>
      <c r="G20" s="373"/>
      <c r="H20" s="373"/>
      <c r="I20" s="373"/>
      <c r="J20" s="373"/>
      <c r="K20" s="254"/>
    </row>
    <row r="21" spans="2:11" ht="15" customHeight="1">
      <c r="B21" s="256"/>
      <c r="C21" s="258"/>
      <c r="D21" s="258"/>
      <c r="E21" s="259" t="s">
        <v>5525</v>
      </c>
      <c r="F21" s="373" t="s">
        <v>5526</v>
      </c>
      <c r="G21" s="373"/>
      <c r="H21" s="373"/>
      <c r="I21" s="373"/>
      <c r="J21" s="373"/>
      <c r="K21" s="254"/>
    </row>
    <row r="22" spans="2:11" ht="12.75" customHeight="1">
      <c r="B22" s="256"/>
      <c r="C22" s="258"/>
      <c r="D22" s="258"/>
      <c r="E22" s="258"/>
      <c r="F22" s="258"/>
      <c r="G22" s="258"/>
      <c r="H22" s="258"/>
      <c r="I22" s="258"/>
      <c r="J22" s="258"/>
      <c r="K22" s="254"/>
    </row>
    <row r="23" spans="2:11" ht="15" customHeight="1">
      <c r="B23" s="256"/>
      <c r="C23" s="373" t="s">
        <v>5527</v>
      </c>
      <c r="D23" s="373"/>
      <c r="E23" s="373"/>
      <c r="F23" s="373"/>
      <c r="G23" s="373"/>
      <c r="H23" s="373"/>
      <c r="I23" s="373"/>
      <c r="J23" s="373"/>
      <c r="K23" s="254"/>
    </row>
    <row r="24" spans="2:11" ht="15" customHeight="1">
      <c r="B24" s="256"/>
      <c r="C24" s="373" t="s">
        <v>5528</v>
      </c>
      <c r="D24" s="373"/>
      <c r="E24" s="373"/>
      <c r="F24" s="373"/>
      <c r="G24" s="373"/>
      <c r="H24" s="373"/>
      <c r="I24" s="373"/>
      <c r="J24" s="373"/>
      <c r="K24" s="254"/>
    </row>
    <row r="25" spans="2:11" ht="15" customHeight="1">
      <c r="B25" s="256"/>
      <c r="C25" s="257"/>
      <c r="D25" s="373" t="s">
        <v>5529</v>
      </c>
      <c r="E25" s="373"/>
      <c r="F25" s="373"/>
      <c r="G25" s="373"/>
      <c r="H25" s="373"/>
      <c r="I25" s="373"/>
      <c r="J25" s="373"/>
      <c r="K25" s="254"/>
    </row>
    <row r="26" spans="2:11" ht="15" customHeight="1">
      <c r="B26" s="256"/>
      <c r="C26" s="258"/>
      <c r="D26" s="373" t="s">
        <v>5530</v>
      </c>
      <c r="E26" s="373"/>
      <c r="F26" s="373"/>
      <c r="G26" s="373"/>
      <c r="H26" s="373"/>
      <c r="I26" s="373"/>
      <c r="J26" s="373"/>
      <c r="K26" s="254"/>
    </row>
    <row r="27" spans="2:11" ht="12.75" customHeight="1">
      <c r="B27" s="256"/>
      <c r="C27" s="258"/>
      <c r="D27" s="258"/>
      <c r="E27" s="258"/>
      <c r="F27" s="258"/>
      <c r="G27" s="258"/>
      <c r="H27" s="258"/>
      <c r="I27" s="258"/>
      <c r="J27" s="258"/>
      <c r="K27" s="254"/>
    </row>
    <row r="28" spans="2:11" ht="15" customHeight="1">
      <c r="B28" s="256"/>
      <c r="C28" s="258"/>
      <c r="D28" s="373" t="s">
        <v>5531</v>
      </c>
      <c r="E28" s="373"/>
      <c r="F28" s="373"/>
      <c r="G28" s="373"/>
      <c r="H28" s="373"/>
      <c r="I28" s="373"/>
      <c r="J28" s="373"/>
      <c r="K28" s="254"/>
    </row>
    <row r="29" spans="2:11" ht="15" customHeight="1">
      <c r="B29" s="256"/>
      <c r="C29" s="258"/>
      <c r="D29" s="373" t="s">
        <v>5532</v>
      </c>
      <c r="E29" s="373"/>
      <c r="F29" s="373"/>
      <c r="G29" s="373"/>
      <c r="H29" s="373"/>
      <c r="I29" s="373"/>
      <c r="J29" s="373"/>
      <c r="K29" s="254"/>
    </row>
    <row r="30" spans="2:11" ht="12.75" customHeight="1">
      <c r="B30" s="256"/>
      <c r="C30" s="258"/>
      <c r="D30" s="258"/>
      <c r="E30" s="258"/>
      <c r="F30" s="258"/>
      <c r="G30" s="258"/>
      <c r="H30" s="258"/>
      <c r="I30" s="258"/>
      <c r="J30" s="258"/>
      <c r="K30" s="254"/>
    </row>
    <row r="31" spans="2:11" ht="15" customHeight="1">
      <c r="B31" s="256"/>
      <c r="C31" s="258"/>
      <c r="D31" s="373" t="s">
        <v>5533</v>
      </c>
      <c r="E31" s="373"/>
      <c r="F31" s="373"/>
      <c r="G31" s="373"/>
      <c r="H31" s="373"/>
      <c r="I31" s="373"/>
      <c r="J31" s="373"/>
      <c r="K31" s="254"/>
    </row>
    <row r="32" spans="2:11" ht="15" customHeight="1">
      <c r="B32" s="256"/>
      <c r="C32" s="258"/>
      <c r="D32" s="373" t="s">
        <v>5534</v>
      </c>
      <c r="E32" s="373"/>
      <c r="F32" s="373"/>
      <c r="G32" s="373"/>
      <c r="H32" s="373"/>
      <c r="I32" s="373"/>
      <c r="J32" s="373"/>
      <c r="K32" s="254"/>
    </row>
    <row r="33" spans="2:11" ht="15" customHeight="1">
      <c r="B33" s="256"/>
      <c r="C33" s="258"/>
      <c r="D33" s="373" t="s">
        <v>5535</v>
      </c>
      <c r="E33" s="373"/>
      <c r="F33" s="373"/>
      <c r="G33" s="373"/>
      <c r="H33" s="373"/>
      <c r="I33" s="373"/>
      <c r="J33" s="373"/>
      <c r="K33" s="254"/>
    </row>
    <row r="34" spans="2:11" ht="15" customHeight="1">
      <c r="B34" s="256"/>
      <c r="C34" s="258"/>
      <c r="D34" s="257"/>
      <c r="E34" s="260" t="s">
        <v>167</v>
      </c>
      <c r="F34" s="257"/>
      <c r="G34" s="373" t="s">
        <v>5536</v>
      </c>
      <c r="H34" s="373"/>
      <c r="I34" s="373"/>
      <c r="J34" s="373"/>
      <c r="K34" s="254"/>
    </row>
    <row r="35" spans="2:11" ht="30.75" customHeight="1">
      <c r="B35" s="256"/>
      <c r="C35" s="258"/>
      <c r="D35" s="257"/>
      <c r="E35" s="260" t="s">
        <v>5537</v>
      </c>
      <c r="F35" s="257"/>
      <c r="G35" s="373" t="s">
        <v>5538</v>
      </c>
      <c r="H35" s="373"/>
      <c r="I35" s="373"/>
      <c r="J35" s="373"/>
      <c r="K35" s="254"/>
    </row>
    <row r="36" spans="2:11" ht="15" customHeight="1">
      <c r="B36" s="256"/>
      <c r="C36" s="258"/>
      <c r="D36" s="257"/>
      <c r="E36" s="260" t="s">
        <v>61</v>
      </c>
      <c r="F36" s="257"/>
      <c r="G36" s="373" t="s">
        <v>5539</v>
      </c>
      <c r="H36" s="373"/>
      <c r="I36" s="373"/>
      <c r="J36" s="373"/>
      <c r="K36" s="254"/>
    </row>
    <row r="37" spans="2:11" ht="15" customHeight="1">
      <c r="B37" s="256"/>
      <c r="C37" s="258"/>
      <c r="D37" s="257"/>
      <c r="E37" s="260" t="s">
        <v>168</v>
      </c>
      <c r="F37" s="257"/>
      <c r="G37" s="373" t="s">
        <v>5540</v>
      </c>
      <c r="H37" s="373"/>
      <c r="I37" s="373"/>
      <c r="J37" s="373"/>
      <c r="K37" s="254"/>
    </row>
    <row r="38" spans="2:11" ht="15" customHeight="1">
      <c r="B38" s="256"/>
      <c r="C38" s="258"/>
      <c r="D38" s="257"/>
      <c r="E38" s="260" t="s">
        <v>169</v>
      </c>
      <c r="F38" s="257"/>
      <c r="G38" s="373" t="s">
        <v>5541</v>
      </c>
      <c r="H38" s="373"/>
      <c r="I38" s="373"/>
      <c r="J38" s="373"/>
      <c r="K38" s="254"/>
    </row>
    <row r="39" spans="2:11" ht="15" customHeight="1">
      <c r="B39" s="256"/>
      <c r="C39" s="258"/>
      <c r="D39" s="257"/>
      <c r="E39" s="260" t="s">
        <v>170</v>
      </c>
      <c r="F39" s="257"/>
      <c r="G39" s="373" t="s">
        <v>5542</v>
      </c>
      <c r="H39" s="373"/>
      <c r="I39" s="373"/>
      <c r="J39" s="373"/>
      <c r="K39" s="254"/>
    </row>
    <row r="40" spans="2:11" ht="15" customHeight="1">
      <c r="B40" s="256"/>
      <c r="C40" s="258"/>
      <c r="D40" s="257"/>
      <c r="E40" s="260" t="s">
        <v>5543</v>
      </c>
      <c r="F40" s="257"/>
      <c r="G40" s="373" t="s">
        <v>5544</v>
      </c>
      <c r="H40" s="373"/>
      <c r="I40" s="373"/>
      <c r="J40" s="373"/>
      <c r="K40" s="254"/>
    </row>
    <row r="41" spans="2:11" ht="15" customHeight="1">
      <c r="B41" s="256"/>
      <c r="C41" s="258"/>
      <c r="D41" s="257"/>
      <c r="E41" s="260"/>
      <c r="F41" s="257"/>
      <c r="G41" s="373" t="s">
        <v>5545</v>
      </c>
      <c r="H41" s="373"/>
      <c r="I41" s="373"/>
      <c r="J41" s="373"/>
      <c r="K41" s="254"/>
    </row>
    <row r="42" spans="2:11" ht="15" customHeight="1">
      <c r="B42" s="256"/>
      <c r="C42" s="258"/>
      <c r="D42" s="257"/>
      <c r="E42" s="260" t="s">
        <v>5546</v>
      </c>
      <c r="F42" s="257"/>
      <c r="G42" s="373" t="s">
        <v>5547</v>
      </c>
      <c r="H42" s="373"/>
      <c r="I42" s="373"/>
      <c r="J42" s="373"/>
      <c r="K42" s="254"/>
    </row>
    <row r="43" spans="2:11" ht="15" customHeight="1">
      <c r="B43" s="256"/>
      <c r="C43" s="258"/>
      <c r="D43" s="257"/>
      <c r="E43" s="260" t="s">
        <v>172</v>
      </c>
      <c r="F43" s="257"/>
      <c r="G43" s="373" t="s">
        <v>5548</v>
      </c>
      <c r="H43" s="373"/>
      <c r="I43" s="373"/>
      <c r="J43" s="373"/>
      <c r="K43" s="254"/>
    </row>
    <row r="44" spans="2:11" ht="12.75" customHeight="1">
      <c r="B44" s="256"/>
      <c r="C44" s="258"/>
      <c r="D44" s="257"/>
      <c r="E44" s="257"/>
      <c r="F44" s="257"/>
      <c r="G44" s="257"/>
      <c r="H44" s="257"/>
      <c r="I44" s="257"/>
      <c r="J44" s="257"/>
      <c r="K44" s="254"/>
    </row>
    <row r="45" spans="2:11" ht="15" customHeight="1">
      <c r="B45" s="256"/>
      <c r="C45" s="258"/>
      <c r="D45" s="373" t="s">
        <v>5549</v>
      </c>
      <c r="E45" s="373"/>
      <c r="F45" s="373"/>
      <c r="G45" s="373"/>
      <c r="H45" s="373"/>
      <c r="I45" s="373"/>
      <c r="J45" s="373"/>
      <c r="K45" s="254"/>
    </row>
    <row r="46" spans="2:11" ht="15" customHeight="1">
      <c r="B46" s="256"/>
      <c r="C46" s="258"/>
      <c r="D46" s="258"/>
      <c r="E46" s="373" t="s">
        <v>5550</v>
      </c>
      <c r="F46" s="373"/>
      <c r="G46" s="373"/>
      <c r="H46" s="373"/>
      <c r="I46" s="373"/>
      <c r="J46" s="373"/>
      <c r="K46" s="254"/>
    </row>
    <row r="47" spans="2:11" ht="15" customHeight="1">
      <c r="B47" s="256"/>
      <c r="C47" s="258"/>
      <c r="D47" s="258"/>
      <c r="E47" s="373" t="s">
        <v>5551</v>
      </c>
      <c r="F47" s="373"/>
      <c r="G47" s="373"/>
      <c r="H47" s="373"/>
      <c r="I47" s="373"/>
      <c r="J47" s="373"/>
      <c r="K47" s="254"/>
    </row>
    <row r="48" spans="2:11" ht="15" customHeight="1">
      <c r="B48" s="256"/>
      <c r="C48" s="258"/>
      <c r="D48" s="258"/>
      <c r="E48" s="373" t="s">
        <v>5552</v>
      </c>
      <c r="F48" s="373"/>
      <c r="G48" s="373"/>
      <c r="H48" s="373"/>
      <c r="I48" s="373"/>
      <c r="J48" s="373"/>
      <c r="K48" s="254"/>
    </row>
    <row r="49" spans="2:11" ht="15" customHeight="1">
      <c r="B49" s="256"/>
      <c r="C49" s="258"/>
      <c r="D49" s="373" t="s">
        <v>5553</v>
      </c>
      <c r="E49" s="373"/>
      <c r="F49" s="373"/>
      <c r="G49" s="373"/>
      <c r="H49" s="373"/>
      <c r="I49" s="373"/>
      <c r="J49" s="373"/>
      <c r="K49" s="254"/>
    </row>
    <row r="50" spans="2:11" ht="25.5" customHeight="1">
      <c r="B50" s="253"/>
      <c r="C50" s="376" t="s">
        <v>5554</v>
      </c>
      <c r="D50" s="376"/>
      <c r="E50" s="376"/>
      <c r="F50" s="376"/>
      <c r="G50" s="376"/>
      <c r="H50" s="376"/>
      <c r="I50" s="376"/>
      <c r="J50" s="376"/>
      <c r="K50" s="254"/>
    </row>
    <row r="51" spans="2:11" ht="5.25" customHeight="1">
      <c r="B51" s="253"/>
      <c r="C51" s="255"/>
      <c r="D51" s="255"/>
      <c r="E51" s="255"/>
      <c r="F51" s="255"/>
      <c r="G51" s="255"/>
      <c r="H51" s="255"/>
      <c r="I51" s="255"/>
      <c r="J51" s="255"/>
      <c r="K51" s="254"/>
    </row>
    <row r="52" spans="2:11" ht="15" customHeight="1">
      <c r="B52" s="253"/>
      <c r="C52" s="373" t="s">
        <v>5555</v>
      </c>
      <c r="D52" s="373"/>
      <c r="E52" s="373"/>
      <c r="F52" s="373"/>
      <c r="G52" s="373"/>
      <c r="H52" s="373"/>
      <c r="I52" s="373"/>
      <c r="J52" s="373"/>
      <c r="K52" s="254"/>
    </row>
    <row r="53" spans="2:11" ht="15" customHeight="1">
      <c r="B53" s="253"/>
      <c r="C53" s="373" t="s">
        <v>5556</v>
      </c>
      <c r="D53" s="373"/>
      <c r="E53" s="373"/>
      <c r="F53" s="373"/>
      <c r="G53" s="373"/>
      <c r="H53" s="373"/>
      <c r="I53" s="373"/>
      <c r="J53" s="373"/>
      <c r="K53" s="254"/>
    </row>
    <row r="54" spans="2:11" ht="12.75" customHeight="1">
      <c r="B54" s="253"/>
      <c r="C54" s="257"/>
      <c r="D54" s="257"/>
      <c r="E54" s="257"/>
      <c r="F54" s="257"/>
      <c r="G54" s="257"/>
      <c r="H54" s="257"/>
      <c r="I54" s="257"/>
      <c r="J54" s="257"/>
      <c r="K54" s="254"/>
    </row>
    <row r="55" spans="2:11" ht="15" customHeight="1">
      <c r="B55" s="253"/>
      <c r="C55" s="373" t="s">
        <v>5557</v>
      </c>
      <c r="D55" s="373"/>
      <c r="E55" s="373"/>
      <c r="F55" s="373"/>
      <c r="G55" s="373"/>
      <c r="H55" s="373"/>
      <c r="I55" s="373"/>
      <c r="J55" s="373"/>
      <c r="K55" s="254"/>
    </row>
    <row r="56" spans="2:11" ht="15" customHeight="1">
      <c r="B56" s="253"/>
      <c r="C56" s="258"/>
      <c r="D56" s="373" t="s">
        <v>5558</v>
      </c>
      <c r="E56" s="373"/>
      <c r="F56" s="373"/>
      <c r="G56" s="373"/>
      <c r="H56" s="373"/>
      <c r="I56" s="373"/>
      <c r="J56" s="373"/>
      <c r="K56" s="254"/>
    </row>
    <row r="57" spans="2:11" ht="15" customHeight="1">
      <c r="B57" s="253"/>
      <c r="C57" s="258"/>
      <c r="D57" s="373" t="s">
        <v>5559</v>
      </c>
      <c r="E57" s="373"/>
      <c r="F57" s="373"/>
      <c r="G57" s="373"/>
      <c r="H57" s="373"/>
      <c r="I57" s="373"/>
      <c r="J57" s="373"/>
      <c r="K57" s="254"/>
    </row>
    <row r="58" spans="2:11" ht="15" customHeight="1">
      <c r="B58" s="253"/>
      <c r="C58" s="258"/>
      <c r="D58" s="373" t="s">
        <v>5560</v>
      </c>
      <c r="E58" s="373"/>
      <c r="F58" s="373"/>
      <c r="G58" s="373"/>
      <c r="H58" s="373"/>
      <c r="I58" s="373"/>
      <c r="J58" s="373"/>
      <c r="K58" s="254"/>
    </row>
    <row r="59" spans="2:11" ht="15" customHeight="1">
      <c r="B59" s="253"/>
      <c r="C59" s="258"/>
      <c r="D59" s="373" t="s">
        <v>5561</v>
      </c>
      <c r="E59" s="373"/>
      <c r="F59" s="373"/>
      <c r="G59" s="373"/>
      <c r="H59" s="373"/>
      <c r="I59" s="373"/>
      <c r="J59" s="373"/>
      <c r="K59" s="254"/>
    </row>
    <row r="60" spans="2:11" ht="15" customHeight="1">
      <c r="B60" s="253"/>
      <c r="C60" s="258"/>
      <c r="D60" s="375" t="s">
        <v>5562</v>
      </c>
      <c r="E60" s="375"/>
      <c r="F60" s="375"/>
      <c r="G60" s="375"/>
      <c r="H60" s="375"/>
      <c r="I60" s="375"/>
      <c r="J60" s="375"/>
      <c r="K60" s="254"/>
    </row>
    <row r="61" spans="2:11" ht="15" customHeight="1">
      <c r="B61" s="253"/>
      <c r="C61" s="258"/>
      <c r="D61" s="373" t="s">
        <v>5563</v>
      </c>
      <c r="E61" s="373"/>
      <c r="F61" s="373"/>
      <c r="G61" s="373"/>
      <c r="H61" s="373"/>
      <c r="I61" s="373"/>
      <c r="J61" s="373"/>
      <c r="K61" s="254"/>
    </row>
    <row r="62" spans="2:11" ht="12.75" customHeight="1">
      <c r="B62" s="253"/>
      <c r="C62" s="258"/>
      <c r="D62" s="258"/>
      <c r="E62" s="261"/>
      <c r="F62" s="258"/>
      <c r="G62" s="258"/>
      <c r="H62" s="258"/>
      <c r="I62" s="258"/>
      <c r="J62" s="258"/>
      <c r="K62" s="254"/>
    </row>
    <row r="63" spans="2:11" ht="15" customHeight="1">
      <c r="B63" s="253"/>
      <c r="C63" s="258"/>
      <c r="D63" s="373" t="s">
        <v>5564</v>
      </c>
      <c r="E63" s="373"/>
      <c r="F63" s="373"/>
      <c r="G63" s="373"/>
      <c r="H63" s="373"/>
      <c r="I63" s="373"/>
      <c r="J63" s="373"/>
      <c r="K63" s="254"/>
    </row>
    <row r="64" spans="2:11" ht="15" customHeight="1">
      <c r="B64" s="253"/>
      <c r="C64" s="258"/>
      <c r="D64" s="375" t="s">
        <v>5565</v>
      </c>
      <c r="E64" s="375"/>
      <c r="F64" s="375"/>
      <c r="G64" s="375"/>
      <c r="H64" s="375"/>
      <c r="I64" s="375"/>
      <c r="J64" s="375"/>
      <c r="K64" s="254"/>
    </row>
    <row r="65" spans="2:11" ht="15" customHeight="1">
      <c r="B65" s="253"/>
      <c r="C65" s="258"/>
      <c r="D65" s="373" t="s">
        <v>5566</v>
      </c>
      <c r="E65" s="373"/>
      <c r="F65" s="373"/>
      <c r="G65" s="373"/>
      <c r="H65" s="373"/>
      <c r="I65" s="373"/>
      <c r="J65" s="373"/>
      <c r="K65" s="254"/>
    </row>
    <row r="66" spans="2:11" ht="15" customHeight="1">
      <c r="B66" s="253"/>
      <c r="C66" s="258"/>
      <c r="D66" s="373" t="s">
        <v>5567</v>
      </c>
      <c r="E66" s="373"/>
      <c r="F66" s="373"/>
      <c r="G66" s="373"/>
      <c r="H66" s="373"/>
      <c r="I66" s="373"/>
      <c r="J66" s="373"/>
      <c r="K66" s="254"/>
    </row>
    <row r="67" spans="2:11" ht="15" customHeight="1">
      <c r="B67" s="253"/>
      <c r="C67" s="258"/>
      <c r="D67" s="373" t="s">
        <v>5568</v>
      </c>
      <c r="E67" s="373"/>
      <c r="F67" s="373"/>
      <c r="G67" s="373"/>
      <c r="H67" s="373"/>
      <c r="I67" s="373"/>
      <c r="J67" s="373"/>
      <c r="K67" s="254"/>
    </row>
    <row r="68" spans="2:11" ht="15" customHeight="1">
      <c r="B68" s="253"/>
      <c r="C68" s="258"/>
      <c r="D68" s="373" t="s">
        <v>5569</v>
      </c>
      <c r="E68" s="373"/>
      <c r="F68" s="373"/>
      <c r="G68" s="373"/>
      <c r="H68" s="373"/>
      <c r="I68" s="373"/>
      <c r="J68" s="373"/>
      <c r="K68" s="254"/>
    </row>
    <row r="69" spans="2:11" ht="12.75" customHeight="1">
      <c r="B69" s="262"/>
      <c r="C69" s="263"/>
      <c r="D69" s="263"/>
      <c r="E69" s="263"/>
      <c r="F69" s="263"/>
      <c r="G69" s="263"/>
      <c r="H69" s="263"/>
      <c r="I69" s="263"/>
      <c r="J69" s="263"/>
      <c r="K69" s="264"/>
    </row>
    <row r="70" spans="2:11" ht="18.75" customHeight="1">
      <c r="B70" s="265"/>
      <c r="C70" s="265"/>
      <c r="D70" s="265"/>
      <c r="E70" s="265"/>
      <c r="F70" s="265"/>
      <c r="G70" s="265"/>
      <c r="H70" s="265"/>
      <c r="I70" s="265"/>
      <c r="J70" s="265"/>
      <c r="K70" s="266"/>
    </row>
    <row r="71" spans="2:11" ht="18.75" customHeight="1">
      <c r="B71" s="266"/>
      <c r="C71" s="266"/>
      <c r="D71" s="266"/>
      <c r="E71" s="266"/>
      <c r="F71" s="266"/>
      <c r="G71" s="266"/>
      <c r="H71" s="266"/>
      <c r="I71" s="266"/>
      <c r="J71" s="266"/>
      <c r="K71" s="266"/>
    </row>
    <row r="72" spans="2:11" ht="7.5" customHeight="1">
      <c r="B72" s="267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ht="45" customHeight="1">
      <c r="B73" s="270"/>
      <c r="C73" s="374" t="s">
        <v>5508</v>
      </c>
      <c r="D73" s="374"/>
      <c r="E73" s="374"/>
      <c r="F73" s="374"/>
      <c r="G73" s="374"/>
      <c r="H73" s="374"/>
      <c r="I73" s="374"/>
      <c r="J73" s="374"/>
      <c r="K73" s="271"/>
    </row>
    <row r="74" spans="2:11" ht="17.25" customHeight="1">
      <c r="B74" s="270"/>
      <c r="C74" s="272" t="s">
        <v>5570</v>
      </c>
      <c r="D74" s="272"/>
      <c r="E74" s="272"/>
      <c r="F74" s="272" t="s">
        <v>5571</v>
      </c>
      <c r="G74" s="273"/>
      <c r="H74" s="272" t="s">
        <v>168</v>
      </c>
      <c r="I74" s="272" t="s">
        <v>65</v>
      </c>
      <c r="J74" s="272" t="s">
        <v>5572</v>
      </c>
      <c r="K74" s="271"/>
    </row>
    <row r="75" spans="2:11" ht="17.25" customHeight="1">
      <c r="B75" s="270"/>
      <c r="C75" s="274" t="s">
        <v>5573</v>
      </c>
      <c r="D75" s="274"/>
      <c r="E75" s="274"/>
      <c r="F75" s="275" t="s">
        <v>5574</v>
      </c>
      <c r="G75" s="276"/>
      <c r="H75" s="274"/>
      <c r="I75" s="274"/>
      <c r="J75" s="274" t="s">
        <v>5575</v>
      </c>
      <c r="K75" s="271"/>
    </row>
    <row r="76" spans="2:11" ht="5.25" customHeight="1">
      <c r="B76" s="270"/>
      <c r="C76" s="277"/>
      <c r="D76" s="277"/>
      <c r="E76" s="277"/>
      <c r="F76" s="277"/>
      <c r="G76" s="278"/>
      <c r="H76" s="277"/>
      <c r="I76" s="277"/>
      <c r="J76" s="277"/>
      <c r="K76" s="271"/>
    </row>
    <row r="77" spans="2:11" ht="15" customHeight="1">
      <c r="B77" s="270"/>
      <c r="C77" s="260" t="s">
        <v>61</v>
      </c>
      <c r="D77" s="277"/>
      <c r="E77" s="277"/>
      <c r="F77" s="279" t="s">
        <v>5576</v>
      </c>
      <c r="G77" s="278"/>
      <c r="H77" s="260" t="s">
        <v>5577</v>
      </c>
      <c r="I77" s="260" t="s">
        <v>5578</v>
      </c>
      <c r="J77" s="260">
        <v>20</v>
      </c>
      <c r="K77" s="271"/>
    </row>
    <row r="78" spans="2:11" ht="15" customHeight="1">
      <c r="B78" s="270"/>
      <c r="C78" s="260" t="s">
        <v>5579</v>
      </c>
      <c r="D78" s="260"/>
      <c r="E78" s="260"/>
      <c r="F78" s="279" t="s">
        <v>5576</v>
      </c>
      <c r="G78" s="278"/>
      <c r="H78" s="260" t="s">
        <v>5580</v>
      </c>
      <c r="I78" s="260" t="s">
        <v>5578</v>
      </c>
      <c r="J78" s="260">
        <v>120</v>
      </c>
      <c r="K78" s="271"/>
    </row>
    <row r="79" spans="2:11" ht="15" customHeight="1">
      <c r="B79" s="280"/>
      <c r="C79" s="260" t="s">
        <v>5581</v>
      </c>
      <c r="D79" s="260"/>
      <c r="E79" s="260"/>
      <c r="F79" s="279" t="s">
        <v>5582</v>
      </c>
      <c r="G79" s="278"/>
      <c r="H79" s="260" t="s">
        <v>5583</v>
      </c>
      <c r="I79" s="260" t="s">
        <v>5578</v>
      </c>
      <c r="J79" s="260">
        <v>50</v>
      </c>
      <c r="K79" s="271"/>
    </row>
    <row r="80" spans="2:11" ht="15" customHeight="1">
      <c r="B80" s="280"/>
      <c r="C80" s="260" t="s">
        <v>5584</v>
      </c>
      <c r="D80" s="260"/>
      <c r="E80" s="260"/>
      <c r="F80" s="279" t="s">
        <v>5576</v>
      </c>
      <c r="G80" s="278"/>
      <c r="H80" s="260" t="s">
        <v>5585</v>
      </c>
      <c r="I80" s="260" t="s">
        <v>5586</v>
      </c>
      <c r="J80" s="260"/>
      <c r="K80" s="271"/>
    </row>
    <row r="81" spans="2:11" ht="15" customHeight="1">
      <c r="B81" s="280"/>
      <c r="C81" s="281" t="s">
        <v>5587</v>
      </c>
      <c r="D81" s="281"/>
      <c r="E81" s="281"/>
      <c r="F81" s="282" t="s">
        <v>5582</v>
      </c>
      <c r="G81" s="281"/>
      <c r="H81" s="281" t="s">
        <v>5588</v>
      </c>
      <c r="I81" s="281" t="s">
        <v>5578</v>
      </c>
      <c r="J81" s="281">
        <v>15</v>
      </c>
      <c r="K81" s="271"/>
    </row>
    <row r="82" spans="2:11" ht="15" customHeight="1">
      <c r="B82" s="280"/>
      <c r="C82" s="281" t="s">
        <v>5589</v>
      </c>
      <c r="D82" s="281"/>
      <c r="E82" s="281"/>
      <c r="F82" s="282" t="s">
        <v>5582</v>
      </c>
      <c r="G82" s="281"/>
      <c r="H82" s="281" t="s">
        <v>5590</v>
      </c>
      <c r="I82" s="281" t="s">
        <v>5578</v>
      </c>
      <c r="J82" s="281">
        <v>15</v>
      </c>
      <c r="K82" s="271"/>
    </row>
    <row r="83" spans="2:11" ht="15" customHeight="1">
      <c r="B83" s="280"/>
      <c r="C83" s="281" t="s">
        <v>5591</v>
      </c>
      <c r="D83" s="281"/>
      <c r="E83" s="281"/>
      <c r="F83" s="282" t="s">
        <v>5582</v>
      </c>
      <c r="G83" s="281"/>
      <c r="H83" s="281" t="s">
        <v>5592</v>
      </c>
      <c r="I83" s="281" t="s">
        <v>5578</v>
      </c>
      <c r="J83" s="281">
        <v>20</v>
      </c>
      <c r="K83" s="271"/>
    </row>
    <row r="84" spans="2:11" ht="15" customHeight="1">
      <c r="B84" s="280"/>
      <c r="C84" s="281" t="s">
        <v>5593</v>
      </c>
      <c r="D84" s="281"/>
      <c r="E84" s="281"/>
      <c r="F84" s="282" t="s">
        <v>5582</v>
      </c>
      <c r="G84" s="281"/>
      <c r="H84" s="281" t="s">
        <v>5594</v>
      </c>
      <c r="I84" s="281" t="s">
        <v>5578</v>
      </c>
      <c r="J84" s="281">
        <v>20</v>
      </c>
      <c r="K84" s="271"/>
    </row>
    <row r="85" spans="2:11" ht="15" customHeight="1">
      <c r="B85" s="280"/>
      <c r="C85" s="260" t="s">
        <v>5595</v>
      </c>
      <c r="D85" s="260"/>
      <c r="E85" s="260"/>
      <c r="F85" s="279" t="s">
        <v>5582</v>
      </c>
      <c r="G85" s="278"/>
      <c r="H85" s="260" t="s">
        <v>5596</v>
      </c>
      <c r="I85" s="260" t="s">
        <v>5578</v>
      </c>
      <c r="J85" s="260">
        <v>50</v>
      </c>
      <c r="K85" s="271"/>
    </row>
    <row r="86" spans="2:11" ht="15" customHeight="1">
      <c r="B86" s="280"/>
      <c r="C86" s="260" t="s">
        <v>5597</v>
      </c>
      <c r="D86" s="260"/>
      <c r="E86" s="260"/>
      <c r="F86" s="279" t="s">
        <v>5582</v>
      </c>
      <c r="G86" s="278"/>
      <c r="H86" s="260" t="s">
        <v>5598</v>
      </c>
      <c r="I86" s="260" t="s">
        <v>5578</v>
      </c>
      <c r="J86" s="260">
        <v>20</v>
      </c>
      <c r="K86" s="271"/>
    </row>
    <row r="87" spans="2:11" ht="15" customHeight="1">
      <c r="B87" s="280"/>
      <c r="C87" s="260" t="s">
        <v>5599</v>
      </c>
      <c r="D87" s="260"/>
      <c r="E87" s="260"/>
      <c r="F87" s="279" t="s">
        <v>5582</v>
      </c>
      <c r="G87" s="278"/>
      <c r="H87" s="260" t="s">
        <v>5600</v>
      </c>
      <c r="I87" s="260" t="s">
        <v>5578</v>
      </c>
      <c r="J87" s="260">
        <v>20</v>
      </c>
      <c r="K87" s="271"/>
    </row>
    <row r="88" spans="2:11" ht="15" customHeight="1">
      <c r="B88" s="280"/>
      <c r="C88" s="260" t="s">
        <v>5601</v>
      </c>
      <c r="D88" s="260"/>
      <c r="E88" s="260"/>
      <c r="F88" s="279" t="s">
        <v>5582</v>
      </c>
      <c r="G88" s="278"/>
      <c r="H88" s="260" t="s">
        <v>5602</v>
      </c>
      <c r="I88" s="260" t="s">
        <v>5578</v>
      </c>
      <c r="J88" s="260">
        <v>50</v>
      </c>
      <c r="K88" s="271"/>
    </row>
    <row r="89" spans="2:11" ht="15" customHeight="1">
      <c r="B89" s="280"/>
      <c r="C89" s="260" t="s">
        <v>5603</v>
      </c>
      <c r="D89" s="260"/>
      <c r="E89" s="260"/>
      <c r="F89" s="279" t="s">
        <v>5582</v>
      </c>
      <c r="G89" s="278"/>
      <c r="H89" s="260" t="s">
        <v>5603</v>
      </c>
      <c r="I89" s="260" t="s">
        <v>5578</v>
      </c>
      <c r="J89" s="260">
        <v>50</v>
      </c>
      <c r="K89" s="271"/>
    </row>
    <row r="90" spans="2:11" ht="15" customHeight="1">
      <c r="B90" s="280"/>
      <c r="C90" s="260" t="s">
        <v>173</v>
      </c>
      <c r="D90" s="260"/>
      <c r="E90" s="260"/>
      <c r="F90" s="279" t="s">
        <v>5582</v>
      </c>
      <c r="G90" s="278"/>
      <c r="H90" s="260" t="s">
        <v>5604</v>
      </c>
      <c r="I90" s="260" t="s">
        <v>5578</v>
      </c>
      <c r="J90" s="260">
        <v>255</v>
      </c>
      <c r="K90" s="271"/>
    </row>
    <row r="91" spans="2:11" ht="15" customHeight="1">
      <c r="B91" s="280"/>
      <c r="C91" s="260" t="s">
        <v>5605</v>
      </c>
      <c r="D91" s="260"/>
      <c r="E91" s="260"/>
      <c r="F91" s="279" t="s">
        <v>5576</v>
      </c>
      <c r="G91" s="278"/>
      <c r="H91" s="260" t="s">
        <v>5606</v>
      </c>
      <c r="I91" s="260" t="s">
        <v>5607</v>
      </c>
      <c r="J91" s="260"/>
      <c r="K91" s="271"/>
    </row>
    <row r="92" spans="2:11" ht="15" customHeight="1">
      <c r="B92" s="280"/>
      <c r="C92" s="260" t="s">
        <v>5608</v>
      </c>
      <c r="D92" s="260"/>
      <c r="E92" s="260"/>
      <c r="F92" s="279" t="s">
        <v>5576</v>
      </c>
      <c r="G92" s="278"/>
      <c r="H92" s="260" t="s">
        <v>5609</v>
      </c>
      <c r="I92" s="260" t="s">
        <v>5610</v>
      </c>
      <c r="J92" s="260"/>
      <c r="K92" s="271"/>
    </row>
    <row r="93" spans="2:11" ht="15" customHeight="1">
      <c r="B93" s="280"/>
      <c r="C93" s="260" t="s">
        <v>5611</v>
      </c>
      <c r="D93" s="260"/>
      <c r="E93" s="260"/>
      <c r="F93" s="279" t="s">
        <v>5576</v>
      </c>
      <c r="G93" s="278"/>
      <c r="H93" s="260" t="s">
        <v>5611</v>
      </c>
      <c r="I93" s="260" t="s">
        <v>5610</v>
      </c>
      <c r="J93" s="260"/>
      <c r="K93" s="271"/>
    </row>
    <row r="94" spans="2:11" ht="15" customHeight="1">
      <c r="B94" s="280"/>
      <c r="C94" s="260" t="s">
        <v>46</v>
      </c>
      <c r="D94" s="260"/>
      <c r="E94" s="260"/>
      <c r="F94" s="279" t="s">
        <v>5576</v>
      </c>
      <c r="G94" s="278"/>
      <c r="H94" s="260" t="s">
        <v>5612</v>
      </c>
      <c r="I94" s="260" t="s">
        <v>5610</v>
      </c>
      <c r="J94" s="260"/>
      <c r="K94" s="271"/>
    </row>
    <row r="95" spans="2:11" ht="15" customHeight="1">
      <c r="B95" s="280"/>
      <c r="C95" s="260" t="s">
        <v>56</v>
      </c>
      <c r="D95" s="260"/>
      <c r="E95" s="260"/>
      <c r="F95" s="279" t="s">
        <v>5576</v>
      </c>
      <c r="G95" s="278"/>
      <c r="H95" s="260" t="s">
        <v>5613</v>
      </c>
      <c r="I95" s="260" t="s">
        <v>5610</v>
      </c>
      <c r="J95" s="260"/>
      <c r="K95" s="271"/>
    </row>
    <row r="96" spans="2:11" ht="15" customHeight="1">
      <c r="B96" s="283"/>
      <c r="C96" s="284"/>
      <c r="D96" s="284"/>
      <c r="E96" s="284"/>
      <c r="F96" s="284"/>
      <c r="G96" s="284"/>
      <c r="H96" s="284"/>
      <c r="I96" s="284"/>
      <c r="J96" s="284"/>
      <c r="K96" s="285"/>
    </row>
    <row r="97" spans="2:11" ht="18.75" customHeight="1">
      <c r="B97" s="286"/>
      <c r="C97" s="287"/>
      <c r="D97" s="287"/>
      <c r="E97" s="287"/>
      <c r="F97" s="287"/>
      <c r="G97" s="287"/>
      <c r="H97" s="287"/>
      <c r="I97" s="287"/>
      <c r="J97" s="287"/>
      <c r="K97" s="286"/>
    </row>
    <row r="98" spans="2:11" ht="18.75" customHeight="1">
      <c r="B98" s="266"/>
      <c r="C98" s="266"/>
      <c r="D98" s="266"/>
      <c r="E98" s="266"/>
      <c r="F98" s="266"/>
      <c r="G98" s="266"/>
      <c r="H98" s="266"/>
      <c r="I98" s="266"/>
      <c r="J98" s="266"/>
      <c r="K98" s="266"/>
    </row>
    <row r="99" spans="2:11" ht="7.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9"/>
    </row>
    <row r="100" spans="2:11" ht="45" customHeight="1">
      <c r="B100" s="270"/>
      <c r="C100" s="374" t="s">
        <v>5614</v>
      </c>
      <c r="D100" s="374"/>
      <c r="E100" s="374"/>
      <c r="F100" s="374"/>
      <c r="G100" s="374"/>
      <c r="H100" s="374"/>
      <c r="I100" s="374"/>
      <c r="J100" s="374"/>
      <c r="K100" s="271"/>
    </row>
    <row r="101" spans="2:11" ht="17.25" customHeight="1">
      <c r="B101" s="270"/>
      <c r="C101" s="272" t="s">
        <v>5570</v>
      </c>
      <c r="D101" s="272"/>
      <c r="E101" s="272"/>
      <c r="F101" s="272" t="s">
        <v>5571</v>
      </c>
      <c r="G101" s="273"/>
      <c r="H101" s="272" t="s">
        <v>168</v>
      </c>
      <c r="I101" s="272" t="s">
        <v>65</v>
      </c>
      <c r="J101" s="272" t="s">
        <v>5572</v>
      </c>
      <c r="K101" s="271"/>
    </row>
    <row r="102" spans="2:11" ht="17.25" customHeight="1">
      <c r="B102" s="270"/>
      <c r="C102" s="274" t="s">
        <v>5573</v>
      </c>
      <c r="D102" s="274"/>
      <c r="E102" s="274"/>
      <c r="F102" s="275" t="s">
        <v>5574</v>
      </c>
      <c r="G102" s="276"/>
      <c r="H102" s="274"/>
      <c r="I102" s="274"/>
      <c r="J102" s="274" t="s">
        <v>5575</v>
      </c>
      <c r="K102" s="271"/>
    </row>
    <row r="103" spans="2:11" ht="5.25" customHeight="1">
      <c r="B103" s="270"/>
      <c r="C103" s="272"/>
      <c r="D103" s="272"/>
      <c r="E103" s="272"/>
      <c r="F103" s="272"/>
      <c r="G103" s="288"/>
      <c r="H103" s="272"/>
      <c r="I103" s="272"/>
      <c r="J103" s="272"/>
      <c r="K103" s="271"/>
    </row>
    <row r="104" spans="2:11" ht="15" customHeight="1">
      <c r="B104" s="270"/>
      <c r="C104" s="260" t="s">
        <v>61</v>
      </c>
      <c r="D104" s="277"/>
      <c r="E104" s="277"/>
      <c r="F104" s="279" t="s">
        <v>5576</v>
      </c>
      <c r="G104" s="288"/>
      <c r="H104" s="260" t="s">
        <v>5615</v>
      </c>
      <c r="I104" s="260" t="s">
        <v>5578</v>
      </c>
      <c r="J104" s="260">
        <v>20</v>
      </c>
      <c r="K104" s="271"/>
    </row>
    <row r="105" spans="2:11" ht="15" customHeight="1">
      <c r="B105" s="270"/>
      <c r="C105" s="260" t="s">
        <v>5579</v>
      </c>
      <c r="D105" s="260"/>
      <c r="E105" s="260"/>
      <c r="F105" s="279" t="s">
        <v>5576</v>
      </c>
      <c r="G105" s="260"/>
      <c r="H105" s="260" t="s">
        <v>5615</v>
      </c>
      <c r="I105" s="260" t="s">
        <v>5578</v>
      </c>
      <c r="J105" s="260">
        <v>120</v>
      </c>
      <c r="K105" s="271"/>
    </row>
    <row r="106" spans="2:11" ht="15" customHeight="1">
      <c r="B106" s="280"/>
      <c r="C106" s="260" t="s">
        <v>5581</v>
      </c>
      <c r="D106" s="260"/>
      <c r="E106" s="260"/>
      <c r="F106" s="279" t="s">
        <v>5582</v>
      </c>
      <c r="G106" s="260"/>
      <c r="H106" s="260" t="s">
        <v>5615</v>
      </c>
      <c r="I106" s="260" t="s">
        <v>5578</v>
      </c>
      <c r="J106" s="260">
        <v>50</v>
      </c>
      <c r="K106" s="271"/>
    </row>
    <row r="107" spans="2:11" ht="15" customHeight="1">
      <c r="B107" s="280"/>
      <c r="C107" s="260" t="s">
        <v>5584</v>
      </c>
      <c r="D107" s="260"/>
      <c r="E107" s="260"/>
      <c r="F107" s="279" t="s">
        <v>5576</v>
      </c>
      <c r="G107" s="260"/>
      <c r="H107" s="260" t="s">
        <v>5615</v>
      </c>
      <c r="I107" s="260" t="s">
        <v>5586</v>
      </c>
      <c r="J107" s="260"/>
      <c r="K107" s="271"/>
    </row>
    <row r="108" spans="2:11" ht="15" customHeight="1">
      <c r="B108" s="280"/>
      <c r="C108" s="260" t="s">
        <v>5595</v>
      </c>
      <c r="D108" s="260"/>
      <c r="E108" s="260"/>
      <c r="F108" s="279" t="s">
        <v>5582</v>
      </c>
      <c r="G108" s="260"/>
      <c r="H108" s="260" t="s">
        <v>5615</v>
      </c>
      <c r="I108" s="260" t="s">
        <v>5578</v>
      </c>
      <c r="J108" s="260">
        <v>50</v>
      </c>
      <c r="K108" s="271"/>
    </row>
    <row r="109" spans="2:11" ht="15" customHeight="1">
      <c r="B109" s="280"/>
      <c r="C109" s="260" t="s">
        <v>5603</v>
      </c>
      <c r="D109" s="260"/>
      <c r="E109" s="260"/>
      <c r="F109" s="279" t="s">
        <v>5582</v>
      </c>
      <c r="G109" s="260"/>
      <c r="H109" s="260" t="s">
        <v>5615</v>
      </c>
      <c r="I109" s="260" t="s">
        <v>5578</v>
      </c>
      <c r="J109" s="260">
        <v>50</v>
      </c>
      <c r="K109" s="271"/>
    </row>
    <row r="110" spans="2:11" ht="15" customHeight="1">
      <c r="B110" s="280"/>
      <c r="C110" s="260" t="s">
        <v>5601</v>
      </c>
      <c r="D110" s="260"/>
      <c r="E110" s="260"/>
      <c r="F110" s="279" t="s">
        <v>5582</v>
      </c>
      <c r="G110" s="260"/>
      <c r="H110" s="260" t="s">
        <v>5615</v>
      </c>
      <c r="I110" s="260" t="s">
        <v>5578</v>
      </c>
      <c r="J110" s="260">
        <v>50</v>
      </c>
      <c r="K110" s="271"/>
    </row>
    <row r="111" spans="2:11" ht="15" customHeight="1">
      <c r="B111" s="280"/>
      <c r="C111" s="260" t="s">
        <v>61</v>
      </c>
      <c r="D111" s="260"/>
      <c r="E111" s="260"/>
      <c r="F111" s="279" t="s">
        <v>5576</v>
      </c>
      <c r="G111" s="260"/>
      <c r="H111" s="260" t="s">
        <v>5616</v>
      </c>
      <c r="I111" s="260" t="s">
        <v>5578</v>
      </c>
      <c r="J111" s="260">
        <v>20</v>
      </c>
      <c r="K111" s="271"/>
    </row>
    <row r="112" spans="2:11" ht="15" customHeight="1">
      <c r="B112" s="280"/>
      <c r="C112" s="260" t="s">
        <v>5617</v>
      </c>
      <c r="D112" s="260"/>
      <c r="E112" s="260"/>
      <c r="F112" s="279" t="s">
        <v>5576</v>
      </c>
      <c r="G112" s="260"/>
      <c r="H112" s="260" t="s">
        <v>5618</v>
      </c>
      <c r="I112" s="260" t="s">
        <v>5578</v>
      </c>
      <c r="J112" s="260">
        <v>120</v>
      </c>
      <c r="K112" s="271"/>
    </row>
    <row r="113" spans="2:11" ht="15" customHeight="1">
      <c r="B113" s="280"/>
      <c r="C113" s="260" t="s">
        <v>46</v>
      </c>
      <c r="D113" s="260"/>
      <c r="E113" s="260"/>
      <c r="F113" s="279" t="s">
        <v>5576</v>
      </c>
      <c r="G113" s="260"/>
      <c r="H113" s="260" t="s">
        <v>5619</v>
      </c>
      <c r="I113" s="260" t="s">
        <v>5610</v>
      </c>
      <c r="J113" s="260"/>
      <c r="K113" s="271"/>
    </row>
    <row r="114" spans="2:11" ht="15" customHeight="1">
      <c r="B114" s="280"/>
      <c r="C114" s="260" t="s">
        <v>56</v>
      </c>
      <c r="D114" s="260"/>
      <c r="E114" s="260"/>
      <c r="F114" s="279" t="s">
        <v>5576</v>
      </c>
      <c r="G114" s="260"/>
      <c r="H114" s="260" t="s">
        <v>5620</v>
      </c>
      <c r="I114" s="260" t="s">
        <v>5610</v>
      </c>
      <c r="J114" s="260"/>
      <c r="K114" s="271"/>
    </row>
    <row r="115" spans="2:11" ht="15" customHeight="1">
      <c r="B115" s="280"/>
      <c r="C115" s="260" t="s">
        <v>65</v>
      </c>
      <c r="D115" s="260"/>
      <c r="E115" s="260"/>
      <c r="F115" s="279" t="s">
        <v>5576</v>
      </c>
      <c r="G115" s="260"/>
      <c r="H115" s="260" t="s">
        <v>5621</v>
      </c>
      <c r="I115" s="260" t="s">
        <v>5622</v>
      </c>
      <c r="J115" s="260"/>
      <c r="K115" s="271"/>
    </row>
    <row r="116" spans="2:11" ht="15" customHeight="1">
      <c r="B116" s="283"/>
      <c r="C116" s="289"/>
      <c r="D116" s="289"/>
      <c r="E116" s="289"/>
      <c r="F116" s="289"/>
      <c r="G116" s="289"/>
      <c r="H116" s="289"/>
      <c r="I116" s="289"/>
      <c r="J116" s="289"/>
      <c r="K116" s="285"/>
    </row>
    <row r="117" spans="2:11" ht="18.75" customHeight="1">
      <c r="B117" s="290"/>
      <c r="C117" s="257"/>
      <c r="D117" s="257"/>
      <c r="E117" s="257"/>
      <c r="F117" s="291"/>
      <c r="G117" s="257"/>
      <c r="H117" s="257"/>
      <c r="I117" s="257"/>
      <c r="J117" s="257"/>
      <c r="K117" s="290"/>
    </row>
    <row r="118" spans="2:11" ht="18.75" customHeight="1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</row>
    <row r="119" spans="2:11" ht="7.5" customHeight="1">
      <c r="B119" s="292"/>
      <c r="C119" s="293"/>
      <c r="D119" s="293"/>
      <c r="E119" s="293"/>
      <c r="F119" s="293"/>
      <c r="G119" s="293"/>
      <c r="H119" s="293"/>
      <c r="I119" s="293"/>
      <c r="J119" s="293"/>
      <c r="K119" s="294"/>
    </row>
    <row r="120" spans="2:11" ht="45" customHeight="1">
      <c r="B120" s="295"/>
      <c r="C120" s="371" t="s">
        <v>5623</v>
      </c>
      <c r="D120" s="371"/>
      <c r="E120" s="371"/>
      <c r="F120" s="371"/>
      <c r="G120" s="371"/>
      <c r="H120" s="371"/>
      <c r="I120" s="371"/>
      <c r="J120" s="371"/>
      <c r="K120" s="296"/>
    </row>
    <row r="121" spans="2:11" ht="17.25" customHeight="1">
      <c r="B121" s="297"/>
      <c r="C121" s="272" t="s">
        <v>5570</v>
      </c>
      <c r="D121" s="272"/>
      <c r="E121" s="272"/>
      <c r="F121" s="272" t="s">
        <v>5571</v>
      </c>
      <c r="G121" s="273"/>
      <c r="H121" s="272" t="s">
        <v>168</v>
      </c>
      <c r="I121" s="272" t="s">
        <v>65</v>
      </c>
      <c r="J121" s="272" t="s">
        <v>5572</v>
      </c>
      <c r="K121" s="298"/>
    </row>
    <row r="122" spans="2:11" ht="17.25" customHeight="1">
      <c r="B122" s="297"/>
      <c r="C122" s="274" t="s">
        <v>5573</v>
      </c>
      <c r="D122" s="274"/>
      <c r="E122" s="274"/>
      <c r="F122" s="275" t="s">
        <v>5574</v>
      </c>
      <c r="G122" s="276"/>
      <c r="H122" s="274"/>
      <c r="I122" s="274"/>
      <c r="J122" s="274" t="s">
        <v>5575</v>
      </c>
      <c r="K122" s="298"/>
    </row>
    <row r="123" spans="2:11" ht="5.25" customHeight="1">
      <c r="B123" s="299"/>
      <c r="C123" s="277"/>
      <c r="D123" s="277"/>
      <c r="E123" s="277"/>
      <c r="F123" s="277"/>
      <c r="G123" s="260"/>
      <c r="H123" s="277"/>
      <c r="I123" s="277"/>
      <c r="J123" s="277"/>
      <c r="K123" s="300"/>
    </row>
    <row r="124" spans="2:11" ht="15" customHeight="1">
      <c r="B124" s="299"/>
      <c r="C124" s="260" t="s">
        <v>5579</v>
      </c>
      <c r="D124" s="277"/>
      <c r="E124" s="277"/>
      <c r="F124" s="279" t="s">
        <v>5576</v>
      </c>
      <c r="G124" s="260"/>
      <c r="H124" s="260" t="s">
        <v>5615</v>
      </c>
      <c r="I124" s="260" t="s">
        <v>5578</v>
      </c>
      <c r="J124" s="260">
        <v>120</v>
      </c>
      <c r="K124" s="301"/>
    </row>
    <row r="125" spans="2:11" ht="15" customHeight="1">
      <c r="B125" s="299"/>
      <c r="C125" s="260" t="s">
        <v>5624</v>
      </c>
      <c r="D125" s="260"/>
      <c r="E125" s="260"/>
      <c r="F125" s="279" t="s">
        <v>5576</v>
      </c>
      <c r="G125" s="260"/>
      <c r="H125" s="260" t="s">
        <v>5625</v>
      </c>
      <c r="I125" s="260" t="s">
        <v>5578</v>
      </c>
      <c r="J125" s="260" t="s">
        <v>5626</v>
      </c>
      <c r="K125" s="301"/>
    </row>
    <row r="126" spans="2:11" ht="15" customHeight="1">
      <c r="B126" s="299"/>
      <c r="C126" s="260" t="s">
        <v>5525</v>
      </c>
      <c r="D126" s="260"/>
      <c r="E126" s="260"/>
      <c r="F126" s="279" t="s">
        <v>5576</v>
      </c>
      <c r="G126" s="260"/>
      <c r="H126" s="260" t="s">
        <v>5627</v>
      </c>
      <c r="I126" s="260" t="s">
        <v>5578</v>
      </c>
      <c r="J126" s="260" t="s">
        <v>5626</v>
      </c>
      <c r="K126" s="301"/>
    </row>
    <row r="127" spans="2:11" ht="15" customHeight="1">
      <c r="B127" s="299"/>
      <c r="C127" s="260" t="s">
        <v>5587</v>
      </c>
      <c r="D127" s="260"/>
      <c r="E127" s="260"/>
      <c r="F127" s="279" t="s">
        <v>5582</v>
      </c>
      <c r="G127" s="260"/>
      <c r="H127" s="260" t="s">
        <v>5588</v>
      </c>
      <c r="I127" s="260" t="s">
        <v>5578</v>
      </c>
      <c r="J127" s="260">
        <v>15</v>
      </c>
      <c r="K127" s="301"/>
    </row>
    <row r="128" spans="2:11" ht="15" customHeight="1">
      <c r="B128" s="299"/>
      <c r="C128" s="281" t="s">
        <v>5589</v>
      </c>
      <c r="D128" s="281"/>
      <c r="E128" s="281"/>
      <c r="F128" s="282" t="s">
        <v>5582</v>
      </c>
      <c r="G128" s="281"/>
      <c r="H128" s="281" t="s">
        <v>5590</v>
      </c>
      <c r="I128" s="281" t="s">
        <v>5578</v>
      </c>
      <c r="J128" s="281">
        <v>15</v>
      </c>
      <c r="K128" s="301"/>
    </row>
    <row r="129" spans="2:11" ht="15" customHeight="1">
      <c r="B129" s="299"/>
      <c r="C129" s="281" t="s">
        <v>5591</v>
      </c>
      <c r="D129" s="281"/>
      <c r="E129" s="281"/>
      <c r="F129" s="282" t="s">
        <v>5582</v>
      </c>
      <c r="G129" s="281"/>
      <c r="H129" s="281" t="s">
        <v>5592</v>
      </c>
      <c r="I129" s="281" t="s">
        <v>5578</v>
      </c>
      <c r="J129" s="281">
        <v>20</v>
      </c>
      <c r="K129" s="301"/>
    </row>
    <row r="130" spans="2:11" ht="15" customHeight="1">
      <c r="B130" s="299"/>
      <c r="C130" s="281" t="s">
        <v>5593</v>
      </c>
      <c r="D130" s="281"/>
      <c r="E130" s="281"/>
      <c r="F130" s="282" t="s">
        <v>5582</v>
      </c>
      <c r="G130" s="281"/>
      <c r="H130" s="281" t="s">
        <v>5594</v>
      </c>
      <c r="I130" s="281" t="s">
        <v>5578</v>
      </c>
      <c r="J130" s="281">
        <v>20</v>
      </c>
      <c r="K130" s="301"/>
    </row>
    <row r="131" spans="2:11" ht="15" customHeight="1">
      <c r="B131" s="299"/>
      <c r="C131" s="260" t="s">
        <v>5581</v>
      </c>
      <c r="D131" s="260"/>
      <c r="E131" s="260"/>
      <c r="F131" s="279" t="s">
        <v>5582</v>
      </c>
      <c r="G131" s="260"/>
      <c r="H131" s="260" t="s">
        <v>5615</v>
      </c>
      <c r="I131" s="260" t="s">
        <v>5578</v>
      </c>
      <c r="J131" s="260">
        <v>50</v>
      </c>
      <c r="K131" s="301"/>
    </row>
    <row r="132" spans="2:11" ht="15" customHeight="1">
      <c r="B132" s="299"/>
      <c r="C132" s="260" t="s">
        <v>5595</v>
      </c>
      <c r="D132" s="260"/>
      <c r="E132" s="260"/>
      <c r="F132" s="279" t="s">
        <v>5582</v>
      </c>
      <c r="G132" s="260"/>
      <c r="H132" s="260" t="s">
        <v>5615</v>
      </c>
      <c r="I132" s="260" t="s">
        <v>5578</v>
      </c>
      <c r="J132" s="260">
        <v>50</v>
      </c>
      <c r="K132" s="301"/>
    </row>
    <row r="133" spans="2:11" ht="15" customHeight="1">
      <c r="B133" s="299"/>
      <c r="C133" s="260" t="s">
        <v>5601</v>
      </c>
      <c r="D133" s="260"/>
      <c r="E133" s="260"/>
      <c r="F133" s="279" t="s">
        <v>5582</v>
      </c>
      <c r="G133" s="260"/>
      <c r="H133" s="260" t="s">
        <v>5615</v>
      </c>
      <c r="I133" s="260" t="s">
        <v>5578</v>
      </c>
      <c r="J133" s="260">
        <v>50</v>
      </c>
      <c r="K133" s="301"/>
    </row>
    <row r="134" spans="2:11" ht="15" customHeight="1">
      <c r="B134" s="299"/>
      <c r="C134" s="260" t="s">
        <v>5603</v>
      </c>
      <c r="D134" s="260"/>
      <c r="E134" s="260"/>
      <c r="F134" s="279" t="s">
        <v>5582</v>
      </c>
      <c r="G134" s="260"/>
      <c r="H134" s="260" t="s">
        <v>5615</v>
      </c>
      <c r="I134" s="260" t="s">
        <v>5578</v>
      </c>
      <c r="J134" s="260">
        <v>50</v>
      </c>
      <c r="K134" s="301"/>
    </row>
    <row r="135" spans="2:11" ht="15" customHeight="1">
      <c r="B135" s="299"/>
      <c r="C135" s="260" t="s">
        <v>173</v>
      </c>
      <c r="D135" s="260"/>
      <c r="E135" s="260"/>
      <c r="F135" s="279" t="s">
        <v>5582</v>
      </c>
      <c r="G135" s="260"/>
      <c r="H135" s="260" t="s">
        <v>5628</v>
      </c>
      <c r="I135" s="260" t="s">
        <v>5578</v>
      </c>
      <c r="J135" s="260">
        <v>255</v>
      </c>
      <c r="K135" s="301"/>
    </row>
    <row r="136" spans="2:11" ht="15" customHeight="1">
      <c r="B136" s="299"/>
      <c r="C136" s="260" t="s">
        <v>5605</v>
      </c>
      <c r="D136" s="260"/>
      <c r="E136" s="260"/>
      <c r="F136" s="279" t="s">
        <v>5576</v>
      </c>
      <c r="G136" s="260"/>
      <c r="H136" s="260" t="s">
        <v>5629</v>
      </c>
      <c r="I136" s="260" t="s">
        <v>5607</v>
      </c>
      <c r="J136" s="260"/>
      <c r="K136" s="301"/>
    </row>
    <row r="137" spans="2:11" ht="15" customHeight="1">
      <c r="B137" s="299"/>
      <c r="C137" s="260" t="s">
        <v>5608</v>
      </c>
      <c r="D137" s="260"/>
      <c r="E137" s="260"/>
      <c r="F137" s="279" t="s">
        <v>5576</v>
      </c>
      <c r="G137" s="260"/>
      <c r="H137" s="260" t="s">
        <v>5630</v>
      </c>
      <c r="I137" s="260" t="s">
        <v>5610</v>
      </c>
      <c r="J137" s="260"/>
      <c r="K137" s="301"/>
    </row>
    <row r="138" spans="2:11" ht="15" customHeight="1">
      <c r="B138" s="299"/>
      <c r="C138" s="260" t="s">
        <v>5611</v>
      </c>
      <c r="D138" s="260"/>
      <c r="E138" s="260"/>
      <c r="F138" s="279" t="s">
        <v>5576</v>
      </c>
      <c r="G138" s="260"/>
      <c r="H138" s="260" t="s">
        <v>5611</v>
      </c>
      <c r="I138" s="260" t="s">
        <v>5610</v>
      </c>
      <c r="J138" s="260"/>
      <c r="K138" s="301"/>
    </row>
    <row r="139" spans="2:11" ht="15" customHeight="1">
      <c r="B139" s="299"/>
      <c r="C139" s="260" t="s">
        <v>46</v>
      </c>
      <c r="D139" s="260"/>
      <c r="E139" s="260"/>
      <c r="F139" s="279" t="s">
        <v>5576</v>
      </c>
      <c r="G139" s="260"/>
      <c r="H139" s="260" t="s">
        <v>5631</v>
      </c>
      <c r="I139" s="260" t="s">
        <v>5610</v>
      </c>
      <c r="J139" s="260"/>
      <c r="K139" s="301"/>
    </row>
    <row r="140" spans="2:11" ht="15" customHeight="1">
      <c r="B140" s="299"/>
      <c r="C140" s="260" t="s">
        <v>5632</v>
      </c>
      <c r="D140" s="260"/>
      <c r="E140" s="260"/>
      <c r="F140" s="279" t="s">
        <v>5576</v>
      </c>
      <c r="G140" s="260"/>
      <c r="H140" s="260" t="s">
        <v>5633</v>
      </c>
      <c r="I140" s="260" t="s">
        <v>5610</v>
      </c>
      <c r="J140" s="260"/>
      <c r="K140" s="301"/>
    </row>
    <row r="141" spans="2:11" ht="15" customHeight="1">
      <c r="B141" s="302"/>
      <c r="C141" s="303"/>
      <c r="D141" s="303"/>
      <c r="E141" s="303"/>
      <c r="F141" s="303"/>
      <c r="G141" s="303"/>
      <c r="H141" s="303"/>
      <c r="I141" s="303"/>
      <c r="J141" s="303"/>
      <c r="K141" s="304"/>
    </row>
    <row r="142" spans="2:11" ht="18.75" customHeight="1">
      <c r="B142" s="257"/>
      <c r="C142" s="257"/>
      <c r="D142" s="257"/>
      <c r="E142" s="257"/>
      <c r="F142" s="291"/>
      <c r="G142" s="257"/>
      <c r="H142" s="257"/>
      <c r="I142" s="257"/>
      <c r="J142" s="257"/>
      <c r="K142" s="257"/>
    </row>
    <row r="143" spans="2:11" ht="18.75" customHeight="1">
      <c r="B143" s="266"/>
      <c r="C143" s="266"/>
      <c r="D143" s="266"/>
      <c r="E143" s="266"/>
      <c r="F143" s="266"/>
      <c r="G143" s="266"/>
      <c r="H143" s="266"/>
      <c r="I143" s="266"/>
      <c r="J143" s="266"/>
      <c r="K143" s="266"/>
    </row>
    <row r="144" spans="2:11" ht="7.5" customHeight="1">
      <c r="B144" s="267"/>
      <c r="C144" s="268"/>
      <c r="D144" s="268"/>
      <c r="E144" s="268"/>
      <c r="F144" s="268"/>
      <c r="G144" s="268"/>
      <c r="H144" s="268"/>
      <c r="I144" s="268"/>
      <c r="J144" s="268"/>
      <c r="K144" s="269"/>
    </row>
    <row r="145" spans="2:11" ht="45" customHeight="1">
      <c r="B145" s="270"/>
      <c r="C145" s="374" t="s">
        <v>5634</v>
      </c>
      <c r="D145" s="374"/>
      <c r="E145" s="374"/>
      <c r="F145" s="374"/>
      <c r="G145" s="374"/>
      <c r="H145" s="374"/>
      <c r="I145" s="374"/>
      <c r="J145" s="374"/>
      <c r="K145" s="271"/>
    </row>
    <row r="146" spans="2:11" ht="17.25" customHeight="1">
      <c r="B146" s="270"/>
      <c r="C146" s="272" t="s">
        <v>5570</v>
      </c>
      <c r="D146" s="272"/>
      <c r="E146" s="272"/>
      <c r="F146" s="272" t="s">
        <v>5571</v>
      </c>
      <c r="G146" s="273"/>
      <c r="H146" s="272" t="s">
        <v>168</v>
      </c>
      <c r="I146" s="272" t="s">
        <v>65</v>
      </c>
      <c r="J146" s="272" t="s">
        <v>5572</v>
      </c>
      <c r="K146" s="271"/>
    </row>
    <row r="147" spans="2:11" ht="17.25" customHeight="1">
      <c r="B147" s="270"/>
      <c r="C147" s="274" t="s">
        <v>5573</v>
      </c>
      <c r="D147" s="274"/>
      <c r="E147" s="274"/>
      <c r="F147" s="275" t="s">
        <v>5574</v>
      </c>
      <c r="G147" s="276"/>
      <c r="H147" s="274"/>
      <c r="I147" s="274"/>
      <c r="J147" s="274" t="s">
        <v>5575</v>
      </c>
      <c r="K147" s="271"/>
    </row>
    <row r="148" spans="2:11" ht="5.25" customHeight="1">
      <c r="B148" s="280"/>
      <c r="C148" s="277"/>
      <c r="D148" s="277"/>
      <c r="E148" s="277"/>
      <c r="F148" s="277"/>
      <c r="G148" s="278"/>
      <c r="H148" s="277"/>
      <c r="I148" s="277"/>
      <c r="J148" s="277"/>
      <c r="K148" s="301"/>
    </row>
    <row r="149" spans="2:11" ht="15" customHeight="1">
      <c r="B149" s="280"/>
      <c r="C149" s="305" t="s">
        <v>5579</v>
      </c>
      <c r="D149" s="260"/>
      <c r="E149" s="260"/>
      <c r="F149" s="306" t="s">
        <v>5576</v>
      </c>
      <c r="G149" s="260"/>
      <c r="H149" s="305" t="s">
        <v>5615</v>
      </c>
      <c r="I149" s="305" t="s">
        <v>5578</v>
      </c>
      <c r="J149" s="305">
        <v>120</v>
      </c>
      <c r="K149" s="301"/>
    </row>
    <row r="150" spans="2:11" ht="15" customHeight="1">
      <c r="B150" s="280"/>
      <c r="C150" s="305" t="s">
        <v>5624</v>
      </c>
      <c r="D150" s="260"/>
      <c r="E150" s="260"/>
      <c r="F150" s="306" t="s">
        <v>5576</v>
      </c>
      <c r="G150" s="260"/>
      <c r="H150" s="305" t="s">
        <v>5635</v>
      </c>
      <c r="I150" s="305" t="s">
        <v>5578</v>
      </c>
      <c r="J150" s="305" t="s">
        <v>5626</v>
      </c>
      <c r="K150" s="301"/>
    </row>
    <row r="151" spans="2:11" ht="15" customHeight="1">
      <c r="B151" s="280"/>
      <c r="C151" s="305" t="s">
        <v>5525</v>
      </c>
      <c r="D151" s="260"/>
      <c r="E151" s="260"/>
      <c r="F151" s="306" t="s">
        <v>5576</v>
      </c>
      <c r="G151" s="260"/>
      <c r="H151" s="305" t="s">
        <v>5636</v>
      </c>
      <c r="I151" s="305" t="s">
        <v>5578</v>
      </c>
      <c r="J151" s="305" t="s">
        <v>5626</v>
      </c>
      <c r="K151" s="301"/>
    </row>
    <row r="152" spans="2:11" ht="15" customHeight="1">
      <c r="B152" s="280"/>
      <c r="C152" s="305" t="s">
        <v>5581</v>
      </c>
      <c r="D152" s="260"/>
      <c r="E152" s="260"/>
      <c r="F152" s="306" t="s">
        <v>5582</v>
      </c>
      <c r="G152" s="260"/>
      <c r="H152" s="305" t="s">
        <v>5615</v>
      </c>
      <c r="I152" s="305" t="s">
        <v>5578</v>
      </c>
      <c r="J152" s="305">
        <v>50</v>
      </c>
      <c r="K152" s="301"/>
    </row>
    <row r="153" spans="2:11" ht="15" customHeight="1">
      <c r="B153" s="280"/>
      <c r="C153" s="305" t="s">
        <v>5584</v>
      </c>
      <c r="D153" s="260"/>
      <c r="E153" s="260"/>
      <c r="F153" s="306" t="s">
        <v>5576</v>
      </c>
      <c r="G153" s="260"/>
      <c r="H153" s="305" t="s">
        <v>5615</v>
      </c>
      <c r="I153" s="305" t="s">
        <v>5586</v>
      </c>
      <c r="J153" s="305"/>
      <c r="K153" s="301"/>
    </row>
    <row r="154" spans="2:11" ht="15" customHeight="1">
      <c r="B154" s="280"/>
      <c r="C154" s="305" t="s">
        <v>5595</v>
      </c>
      <c r="D154" s="260"/>
      <c r="E154" s="260"/>
      <c r="F154" s="306" t="s">
        <v>5582</v>
      </c>
      <c r="G154" s="260"/>
      <c r="H154" s="305" t="s">
        <v>5615</v>
      </c>
      <c r="I154" s="305" t="s">
        <v>5578</v>
      </c>
      <c r="J154" s="305">
        <v>50</v>
      </c>
      <c r="K154" s="301"/>
    </row>
    <row r="155" spans="2:11" ht="15" customHeight="1">
      <c r="B155" s="280"/>
      <c r="C155" s="305" t="s">
        <v>5603</v>
      </c>
      <c r="D155" s="260"/>
      <c r="E155" s="260"/>
      <c r="F155" s="306" t="s">
        <v>5582</v>
      </c>
      <c r="G155" s="260"/>
      <c r="H155" s="305" t="s">
        <v>5615</v>
      </c>
      <c r="I155" s="305" t="s">
        <v>5578</v>
      </c>
      <c r="J155" s="305">
        <v>50</v>
      </c>
      <c r="K155" s="301"/>
    </row>
    <row r="156" spans="2:11" ht="15" customHeight="1">
      <c r="B156" s="280"/>
      <c r="C156" s="305" t="s">
        <v>5601</v>
      </c>
      <c r="D156" s="260"/>
      <c r="E156" s="260"/>
      <c r="F156" s="306" t="s">
        <v>5582</v>
      </c>
      <c r="G156" s="260"/>
      <c r="H156" s="305" t="s">
        <v>5615</v>
      </c>
      <c r="I156" s="305" t="s">
        <v>5578</v>
      </c>
      <c r="J156" s="305">
        <v>50</v>
      </c>
      <c r="K156" s="301"/>
    </row>
    <row r="157" spans="2:11" ht="15" customHeight="1">
      <c r="B157" s="280"/>
      <c r="C157" s="305" t="s">
        <v>127</v>
      </c>
      <c r="D157" s="260"/>
      <c r="E157" s="260"/>
      <c r="F157" s="306" t="s">
        <v>5576</v>
      </c>
      <c r="G157" s="260"/>
      <c r="H157" s="305" t="s">
        <v>5637</v>
      </c>
      <c r="I157" s="305" t="s">
        <v>5578</v>
      </c>
      <c r="J157" s="305" t="s">
        <v>5638</v>
      </c>
      <c r="K157" s="301"/>
    </row>
    <row r="158" spans="2:11" ht="15" customHeight="1">
      <c r="B158" s="280"/>
      <c r="C158" s="305" t="s">
        <v>5639</v>
      </c>
      <c r="D158" s="260"/>
      <c r="E158" s="260"/>
      <c r="F158" s="306" t="s">
        <v>5576</v>
      </c>
      <c r="G158" s="260"/>
      <c r="H158" s="305" t="s">
        <v>5640</v>
      </c>
      <c r="I158" s="305" t="s">
        <v>5610</v>
      </c>
      <c r="J158" s="305"/>
      <c r="K158" s="301"/>
    </row>
    <row r="159" spans="2:11" ht="15" customHeight="1">
      <c r="B159" s="307"/>
      <c r="C159" s="289"/>
      <c r="D159" s="289"/>
      <c r="E159" s="289"/>
      <c r="F159" s="289"/>
      <c r="G159" s="289"/>
      <c r="H159" s="289"/>
      <c r="I159" s="289"/>
      <c r="J159" s="289"/>
      <c r="K159" s="308"/>
    </row>
    <row r="160" spans="2:11" ht="18.75" customHeight="1">
      <c r="B160" s="257"/>
      <c r="C160" s="260"/>
      <c r="D160" s="260"/>
      <c r="E160" s="260"/>
      <c r="F160" s="279"/>
      <c r="G160" s="260"/>
      <c r="H160" s="260"/>
      <c r="I160" s="260"/>
      <c r="J160" s="260"/>
      <c r="K160" s="257"/>
    </row>
    <row r="161" spans="2:11" ht="18.75" customHeight="1">
      <c r="B161" s="266"/>
      <c r="C161" s="266"/>
      <c r="D161" s="266"/>
      <c r="E161" s="266"/>
      <c r="F161" s="266"/>
      <c r="G161" s="266"/>
      <c r="H161" s="266"/>
      <c r="I161" s="266"/>
      <c r="J161" s="266"/>
      <c r="K161" s="266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71" t="s">
        <v>5641</v>
      </c>
      <c r="D163" s="371"/>
      <c r="E163" s="371"/>
      <c r="F163" s="371"/>
      <c r="G163" s="371"/>
      <c r="H163" s="371"/>
      <c r="I163" s="371"/>
      <c r="J163" s="371"/>
      <c r="K163" s="251"/>
    </row>
    <row r="164" spans="2:11" ht="17.25" customHeight="1">
      <c r="B164" s="250"/>
      <c r="C164" s="272" t="s">
        <v>5570</v>
      </c>
      <c r="D164" s="272"/>
      <c r="E164" s="272"/>
      <c r="F164" s="272" t="s">
        <v>5571</v>
      </c>
      <c r="G164" s="309"/>
      <c r="H164" s="310" t="s">
        <v>168</v>
      </c>
      <c r="I164" s="310" t="s">
        <v>65</v>
      </c>
      <c r="J164" s="272" t="s">
        <v>5572</v>
      </c>
      <c r="K164" s="251"/>
    </row>
    <row r="165" spans="2:11" ht="17.25" customHeight="1">
      <c r="B165" s="253"/>
      <c r="C165" s="274" t="s">
        <v>5573</v>
      </c>
      <c r="D165" s="274"/>
      <c r="E165" s="274"/>
      <c r="F165" s="275" t="s">
        <v>5574</v>
      </c>
      <c r="G165" s="311"/>
      <c r="H165" s="312"/>
      <c r="I165" s="312"/>
      <c r="J165" s="274" t="s">
        <v>5575</v>
      </c>
      <c r="K165" s="254"/>
    </row>
    <row r="166" spans="2:11" ht="5.25" customHeight="1">
      <c r="B166" s="280"/>
      <c r="C166" s="277"/>
      <c r="D166" s="277"/>
      <c r="E166" s="277"/>
      <c r="F166" s="277"/>
      <c r="G166" s="278"/>
      <c r="H166" s="277"/>
      <c r="I166" s="277"/>
      <c r="J166" s="277"/>
      <c r="K166" s="301"/>
    </row>
    <row r="167" spans="2:11" ht="15" customHeight="1">
      <c r="B167" s="280"/>
      <c r="C167" s="260" t="s">
        <v>5579</v>
      </c>
      <c r="D167" s="260"/>
      <c r="E167" s="260"/>
      <c r="F167" s="279" t="s">
        <v>5576</v>
      </c>
      <c r="G167" s="260"/>
      <c r="H167" s="260" t="s">
        <v>5615</v>
      </c>
      <c r="I167" s="260" t="s">
        <v>5578</v>
      </c>
      <c r="J167" s="260">
        <v>120</v>
      </c>
      <c r="K167" s="301"/>
    </row>
    <row r="168" spans="2:11" ht="15" customHeight="1">
      <c r="B168" s="280"/>
      <c r="C168" s="260" t="s">
        <v>5624</v>
      </c>
      <c r="D168" s="260"/>
      <c r="E168" s="260"/>
      <c r="F168" s="279" t="s">
        <v>5576</v>
      </c>
      <c r="G168" s="260"/>
      <c r="H168" s="260" t="s">
        <v>5625</v>
      </c>
      <c r="I168" s="260" t="s">
        <v>5578</v>
      </c>
      <c r="J168" s="260" t="s">
        <v>5626</v>
      </c>
      <c r="K168" s="301"/>
    </row>
    <row r="169" spans="2:11" ht="15" customHeight="1">
      <c r="B169" s="280"/>
      <c r="C169" s="260" t="s">
        <v>5525</v>
      </c>
      <c r="D169" s="260"/>
      <c r="E169" s="260"/>
      <c r="F169" s="279" t="s">
        <v>5576</v>
      </c>
      <c r="G169" s="260"/>
      <c r="H169" s="260" t="s">
        <v>5642</v>
      </c>
      <c r="I169" s="260" t="s">
        <v>5578</v>
      </c>
      <c r="J169" s="260" t="s">
        <v>5626</v>
      </c>
      <c r="K169" s="301"/>
    </row>
    <row r="170" spans="2:11" ht="15" customHeight="1">
      <c r="B170" s="280"/>
      <c r="C170" s="260" t="s">
        <v>5581</v>
      </c>
      <c r="D170" s="260"/>
      <c r="E170" s="260"/>
      <c r="F170" s="279" t="s">
        <v>5582</v>
      </c>
      <c r="G170" s="260"/>
      <c r="H170" s="260" t="s">
        <v>5642</v>
      </c>
      <c r="I170" s="260" t="s">
        <v>5578</v>
      </c>
      <c r="J170" s="260">
        <v>50</v>
      </c>
      <c r="K170" s="301"/>
    </row>
    <row r="171" spans="2:11" ht="15" customHeight="1">
      <c r="B171" s="280"/>
      <c r="C171" s="260" t="s">
        <v>5584</v>
      </c>
      <c r="D171" s="260"/>
      <c r="E171" s="260"/>
      <c r="F171" s="279" t="s">
        <v>5576</v>
      </c>
      <c r="G171" s="260"/>
      <c r="H171" s="260" t="s">
        <v>5642</v>
      </c>
      <c r="I171" s="260" t="s">
        <v>5586</v>
      </c>
      <c r="J171" s="260"/>
      <c r="K171" s="301"/>
    </row>
    <row r="172" spans="2:11" ht="15" customHeight="1">
      <c r="B172" s="280"/>
      <c r="C172" s="260" t="s">
        <v>5595</v>
      </c>
      <c r="D172" s="260"/>
      <c r="E172" s="260"/>
      <c r="F172" s="279" t="s">
        <v>5582</v>
      </c>
      <c r="G172" s="260"/>
      <c r="H172" s="260" t="s">
        <v>5642</v>
      </c>
      <c r="I172" s="260" t="s">
        <v>5578</v>
      </c>
      <c r="J172" s="260">
        <v>50</v>
      </c>
      <c r="K172" s="301"/>
    </row>
    <row r="173" spans="2:11" ht="15" customHeight="1">
      <c r="B173" s="280"/>
      <c r="C173" s="260" t="s">
        <v>5603</v>
      </c>
      <c r="D173" s="260"/>
      <c r="E173" s="260"/>
      <c r="F173" s="279" t="s">
        <v>5582</v>
      </c>
      <c r="G173" s="260"/>
      <c r="H173" s="260" t="s">
        <v>5642</v>
      </c>
      <c r="I173" s="260" t="s">
        <v>5578</v>
      </c>
      <c r="J173" s="260">
        <v>50</v>
      </c>
      <c r="K173" s="301"/>
    </row>
    <row r="174" spans="2:11" ht="15" customHeight="1">
      <c r="B174" s="280"/>
      <c r="C174" s="260" t="s">
        <v>5601</v>
      </c>
      <c r="D174" s="260"/>
      <c r="E174" s="260"/>
      <c r="F174" s="279" t="s">
        <v>5582</v>
      </c>
      <c r="G174" s="260"/>
      <c r="H174" s="260" t="s">
        <v>5642</v>
      </c>
      <c r="I174" s="260" t="s">
        <v>5578</v>
      </c>
      <c r="J174" s="260">
        <v>50</v>
      </c>
      <c r="K174" s="301"/>
    </row>
    <row r="175" spans="2:11" ht="15" customHeight="1">
      <c r="B175" s="280"/>
      <c r="C175" s="260" t="s">
        <v>167</v>
      </c>
      <c r="D175" s="260"/>
      <c r="E175" s="260"/>
      <c r="F175" s="279" t="s">
        <v>5576</v>
      </c>
      <c r="G175" s="260"/>
      <c r="H175" s="260" t="s">
        <v>5643</v>
      </c>
      <c r="I175" s="260" t="s">
        <v>5644</v>
      </c>
      <c r="J175" s="260"/>
      <c r="K175" s="301"/>
    </row>
    <row r="176" spans="2:11" ht="15" customHeight="1">
      <c r="B176" s="280"/>
      <c r="C176" s="260" t="s">
        <v>65</v>
      </c>
      <c r="D176" s="260"/>
      <c r="E176" s="260"/>
      <c r="F176" s="279" t="s">
        <v>5576</v>
      </c>
      <c r="G176" s="260"/>
      <c r="H176" s="260" t="s">
        <v>5645</v>
      </c>
      <c r="I176" s="260" t="s">
        <v>5646</v>
      </c>
      <c r="J176" s="260">
        <v>1</v>
      </c>
      <c r="K176" s="301"/>
    </row>
    <row r="177" spans="2:11" ht="15" customHeight="1">
      <c r="B177" s="280"/>
      <c r="C177" s="260" t="s">
        <v>61</v>
      </c>
      <c r="D177" s="260"/>
      <c r="E177" s="260"/>
      <c r="F177" s="279" t="s">
        <v>5576</v>
      </c>
      <c r="G177" s="260"/>
      <c r="H177" s="260" t="s">
        <v>5647</v>
      </c>
      <c r="I177" s="260" t="s">
        <v>5578</v>
      </c>
      <c r="J177" s="260">
        <v>20</v>
      </c>
      <c r="K177" s="301"/>
    </row>
    <row r="178" spans="2:11" ht="15" customHeight="1">
      <c r="B178" s="280"/>
      <c r="C178" s="260" t="s">
        <v>168</v>
      </c>
      <c r="D178" s="260"/>
      <c r="E178" s="260"/>
      <c r="F178" s="279" t="s">
        <v>5576</v>
      </c>
      <c r="G178" s="260"/>
      <c r="H178" s="260" t="s">
        <v>5648</v>
      </c>
      <c r="I178" s="260" t="s">
        <v>5578</v>
      </c>
      <c r="J178" s="260">
        <v>255</v>
      </c>
      <c r="K178" s="301"/>
    </row>
    <row r="179" spans="2:11" ht="15" customHeight="1">
      <c r="B179" s="280"/>
      <c r="C179" s="260" t="s">
        <v>169</v>
      </c>
      <c r="D179" s="260"/>
      <c r="E179" s="260"/>
      <c r="F179" s="279" t="s">
        <v>5576</v>
      </c>
      <c r="G179" s="260"/>
      <c r="H179" s="260" t="s">
        <v>5541</v>
      </c>
      <c r="I179" s="260" t="s">
        <v>5578</v>
      </c>
      <c r="J179" s="260">
        <v>10</v>
      </c>
      <c r="K179" s="301"/>
    </row>
    <row r="180" spans="2:11" ht="15" customHeight="1">
      <c r="B180" s="280"/>
      <c r="C180" s="260" t="s">
        <v>170</v>
      </c>
      <c r="D180" s="260"/>
      <c r="E180" s="260"/>
      <c r="F180" s="279" t="s">
        <v>5576</v>
      </c>
      <c r="G180" s="260"/>
      <c r="H180" s="260" t="s">
        <v>5649</v>
      </c>
      <c r="I180" s="260" t="s">
        <v>5610</v>
      </c>
      <c r="J180" s="260"/>
      <c r="K180" s="301"/>
    </row>
    <row r="181" spans="2:11" ht="15" customHeight="1">
      <c r="B181" s="280"/>
      <c r="C181" s="260" t="s">
        <v>5650</v>
      </c>
      <c r="D181" s="260"/>
      <c r="E181" s="260"/>
      <c r="F181" s="279" t="s">
        <v>5576</v>
      </c>
      <c r="G181" s="260"/>
      <c r="H181" s="260" t="s">
        <v>5651</v>
      </c>
      <c r="I181" s="260" t="s">
        <v>5610</v>
      </c>
      <c r="J181" s="260"/>
      <c r="K181" s="301"/>
    </row>
    <row r="182" spans="2:11" ht="15" customHeight="1">
      <c r="B182" s="280"/>
      <c r="C182" s="260" t="s">
        <v>5639</v>
      </c>
      <c r="D182" s="260"/>
      <c r="E182" s="260"/>
      <c r="F182" s="279" t="s">
        <v>5576</v>
      </c>
      <c r="G182" s="260"/>
      <c r="H182" s="260" t="s">
        <v>5652</v>
      </c>
      <c r="I182" s="260" t="s">
        <v>5610</v>
      </c>
      <c r="J182" s="260"/>
      <c r="K182" s="301"/>
    </row>
    <row r="183" spans="2:11" ht="15" customHeight="1">
      <c r="B183" s="280"/>
      <c r="C183" s="260" t="s">
        <v>172</v>
      </c>
      <c r="D183" s="260"/>
      <c r="E183" s="260"/>
      <c r="F183" s="279" t="s">
        <v>5582</v>
      </c>
      <c r="G183" s="260"/>
      <c r="H183" s="260" t="s">
        <v>5653</v>
      </c>
      <c r="I183" s="260" t="s">
        <v>5578</v>
      </c>
      <c r="J183" s="260">
        <v>50</v>
      </c>
      <c r="K183" s="301"/>
    </row>
    <row r="184" spans="2:11" ht="15" customHeight="1">
      <c r="B184" s="280"/>
      <c r="C184" s="260" t="s">
        <v>5654</v>
      </c>
      <c r="D184" s="260"/>
      <c r="E184" s="260"/>
      <c r="F184" s="279" t="s">
        <v>5582</v>
      </c>
      <c r="G184" s="260"/>
      <c r="H184" s="260" t="s">
        <v>5655</v>
      </c>
      <c r="I184" s="260" t="s">
        <v>5656</v>
      </c>
      <c r="J184" s="260"/>
      <c r="K184" s="301"/>
    </row>
    <row r="185" spans="2:11" ht="15" customHeight="1">
      <c r="B185" s="280"/>
      <c r="C185" s="260" t="s">
        <v>5657</v>
      </c>
      <c r="D185" s="260"/>
      <c r="E185" s="260"/>
      <c r="F185" s="279" t="s">
        <v>5582</v>
      </c>
      <c r="G185" s="260"/>
      <c r="H185" s="260" t="s">
        <v>5658</v>
      </c>
      <c r="I185" s="260" t="s">
        <v>5656</v>
      </c>
      <c r="J185" s="260"/>
      <c r="K185" s="301"/>
    </row>
    <row r="186" spans="2:11" ht="15" customHeight="1">
      <c r="B186" s="280"/>
      <c r="C186" s="260" t="s">
        <v>5659</v>
      </c>
      <c r="D186" s="260"/>
      <c r="E186" s="260"/>
      <c r="F186" s="279" t="s">
        <v>5582</v>
      </c>
      <c r="G186" s="260"/>
      <c r="H186" s="260" t="s">
        <v>5660</v>
      </c>
      <c r="I186" s="260" t="s">
        <v>5656</v>
      </c>
      <c r="J186" s="260"/>
      <c r="K186" s="301"/>
    </row>
    <row r="187" spans="2:11" ht="15" customHeight="1">
      <c r="B187" s="280"/>
      <c r="C187" s="313" t="s">
        <v>5661</v>
      </c>
      <c r="D187" s="260"/>
      <c r="E187" s="260"/>
      <c r="F187" s="279" t="s">
        <v>5582</v>
      </c>
      <c r="G187" s="260"/>
      <c r="H187" s="260" t="s">
        <v>5662</v>
      </c>
      <c r="I187" s="260" t="s">
        <v>5663</v>
      </c>
      <c r="J187" s="314" t="s">
        <v>5664</v>
      </c>
      <c r="K187" s="301"/>
    </row>
    <row r="188" spans="2:11" ht="15" customHeight="1">
      <c r="B188" s="280"/>
      <c r="C188" s="265" t="s">
        <v>50</v>
      </c>
      <c r="D188" s="260"/>
      <c r="E188" s="260"/>
      <c r="F188" s="279" t="s">
        <v>5576</v>
      </c>
      <c r="G188" s="260"/>
      <c r="H188" s="257" t="s">
        <v>5665</v>
      </c>
      <c r="I188" s="260" t="s">
        <v>5666</v>
      </c>
      <c r="J188" s="260"/>
      <c r="K188" s="301"/>
    </row>
    <row r="189" spans="2:11" ht="15" customHeight="1">
      <c r="B189" s="280"/>
      <c r="C189" s="265" t="s">
        <v>5667</v>
      </c>
      <c r="D189" s="260"/>
      <c r="E189" s="260"/>
      <c r="F189" s="279" t="s">
        <v>5576</v>
      </c>
      <c r="G189" s="260"/>
      <c r="H189" s="260" t="s">
        <v>5668</v>
      </c>
      <c r="I189" s="260" t="s">
        <v>5610</v>
      </c>
      <c r="J189" s="260"/>
      <c r="K189" s="301"/>
    </row>
    <row r="190" spans="2:11" ht="15" customHeight="1">
      <c r="B190" s="280"/>
      <c r="C190" s="265" t="s">
        <v>5669</v>
      </c>
      <c r="D190" s="260"/>
      <c r="E190" s="260"/>
      <c r="F190" s="279" t="s">
        <v>5576</v>
      </c>
      <c r="G190" s="260"/>
      <c r="H190" s="260" t="s">
        <v>5670</v>
      </c>
      <c r="I190" s="260" t="s">
        <v>5610</v>
      </c>
      <c r="J190" s="260"/>
      <c r="K190" s="301"/>
    </row>
    <row r="191" spans="2:11" ht="15" customHeight="1">
      <c r="B191" s="280"/>
      <c r="C191" s="265" t="s">
        <v>5671</v>
      </c>
      <c r="D191" s="260"/>
      <c r="E191" s="260"/>
      <c r="F191" s="279" t="s">
        <v>5582</v>
      </c>
      <c r="G191" s="260"/>
      <c r="H191" s="260" t="s">
        <v>5672</v>
      </c>
      <c r="I191" s="260" t="s">
        <v>5610</v>
      </c>
      <c r="J191" s="260"/>
      <c r="K191" s="301"/>
    </row>
    <row r="192" spans="2:11" ht="15" customHeight="1">
      <c r="B192" s="307"/>
      <c r="C192" s="315"/>
      <c r="D192" s="289"/>
      <c r="E192" s="289"/>
      <c r="F192" s="289"/>
      <c r="G192" s="289"/>
      <c r="H192" s="289"/>
      <c r="I192" s="289"/>
      <c r="J192" s="289"/>
      <c r="K192" s="308"/>
    </row>
    <row r="193" spans="2:11" ht="18.75" customHeight="1">
      <c r="B193" s="257"/>
      <c r="C193" s="260"/>
      <c r="D193" s="260"/>
      <c r="E193" s="260"/>
      <c r="F193" s="279"/>
      <c r="G193" s="260"/>
      <c r="H193" s="260"/>
      <c r="I193" s="260"/>
      <c r="J193" s="260"/>
      <c r="K193" s="257"/>
    </row>
    <row r="194" spans="2:11" ht="18.75" customHeight="1">
      <c r="B194" s="257"/>
      <c r="C194" s="260"/>
      <c r="D194" s="260"/>
      <c r="E194" s="260"/>
      <c r="F194" s="279"/>
      <c r="G194" s="260"/>
      <c r="H194" s="260"/>
      <c r="I194" s="260"/>
      <c r="J194" s="260"/>
      <c r="K194" s="257"/>
    </row>
    <row r="195" spans="2:11" ht="18.75" customHeight="1">
      <c r="B195" s="266"/>
      <c r="C195" s="266"/>
      <c r="D195" s="266"/>
      <c r="E195" s="266"/>
      <c r="F195" s="266"/>
      <c r="G195" s="266"/>
      <c r="H195" s="266"/>
      <c r="I195" s="266"/>
      <c r="J195" s="266"/>
      <c r="K195" s="266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2.2">
      <c r="B197" s="250"/>
      <c r="C197" s="371" t="s">
        <v>5673</v>
      </c>
      <c r="D197" s="371"/>
      <c r="E197" s="371"/>
      <c r="F197" s="371"/>
      <c r="G197" s="371"/>
      <c r="H197" s="371"/>
      <c r="I197" s="371"/>
      <c r="J197" s="371"/>
      <c r="K197" s="251"/>
    </row>
    <row r="198" spans="2:11" ht="25.5" customHeight="1">
      <c r="B198" s="250"/>
      <c r="C198" s="316" t="s">
        <v>5674</v>
      </c>
      <c r="D198" s="316"/>
      <c r="E198" s="316"/>
      <c r="F198" s="316" t="s">
        <v>5675</v>
      </c>
      <c r="G198" s="317"/>
      <c r="H198" s="372" t="s">
        <v>5676</v>
      </c>
      <c r="I198" s="372"/>
      <c r="J198" s="372"/>
      <c r="K198" s="251"/>
    </row>
    <row r="199" spans="2:11" ht="5.25" customHeight="1">
      <c r="B199" s="280"/>
      <c r="C199" s="277"/>
      <c r="D199" s="277"/>
      <c r="E199" s="277"/>
      <c r="F199" s="277"/>
      <c r="G199" s="260"/>
      <c r="H199" s="277"/>
      <c r="I199" s="277"/>
      <c r="J199" s="277"/>
      <c r="K199" s="301"/>
    </row>
    <row r="200" spans="2:11" ht="15" customHeight="1">
      <c r="B200" s="280"/>
      <c r="C200" s="260" t="s">
        <v>5666</v>
      </c>
      <c r="D200" s="260"/>
      <c r="E200" s="260"/>
      <c r="F200" s="279" t="s">
        <v>51</v>
      </c>
      <c r="G200" s="260"/>
      <c r="H200" s="370" t="s">
        <v>5677</v>
      </c>
      <c r="I200" s="370"/>
      <c r="J200" s="370"/>
      <c r="K200" s="301"/>
    </row>
    <row r="201" spans="2:11" ht="15" customHeight="1">
      <c r="B201" s="280"/>
      <c r="C201" s="286"/>
      <c r="D201" s="260"/>
      <c r="E201" s="260"/>
      <c r="F201" s="279" t="s">
        <v>52</v>
      </c>
      <c r="G201" s="260"/>
      <c r="H201" s="370" t="s">
        <v>5678</v>
      </c>
      <c r="I201" s="370"/>
      <c r="J201" s="370"/>
      <c r="K201" s="301"/>
    </row>
    <row r="202" spans="2:11" ht="15" customHeight="1">
      <c r="B202" s="280"/>
      <c r="C202" s="286"/>
      <c r="D202" s="260"/>
      <c r="E202" s="260"/>
      <c r="F202" s="279" t="s">
        <v>55</v>
      </c>
      <c r="G202" s="260"/>
      <c r="H202" s="370" t="s">
        <v>5679</v>
      </c>
      <c r="I202" s="370"/>
      <c r="J202" s="370"/>
      <c r="K202" s="301"/>
    </row>
    <row r="203" spans="2:11" ht="15" customHeight="1">
      <c r="B203" s="280"/>
      <c r="C203" s="260"/>
      <c r="D203" s="260"/>
      <c r="E203" s="260"/>
      <c r="F203" s="279" t="s">
        <v>53</v>
      </c>
      <c r="G203" s="260"/>
      <c r="H203" s="370" t="s">
        <v>5680</v>
      </c>
      <c r="I203" s="370"/>
      <c r="J203" s="370"/>
      <c r="K203" s="301"/>
    </row>
    <row r="204" spans="2:11" ht="15" customHeight="1">
      <c r="B204" s="280"/>
      <c r="C204" s="260"/>
      <c r="D204" s="260"/>
      <c r="E204" s="260"/>
      <c r="F204" s="279" t="s">
        <v>54</v>
      </c>
      <c r="G204" s="260"/>
      <c r="H204" s="370" t="s">
        <v>5681</v>
      </c>
      <c r="I204" s="370"/>
      <c r="J204" s="370"/>
      <c r="K204" s="301"/>
    </row>
    <row r="205" spans="2:11" ht="15" customHeight="1">
      <c r="B205" s="280"/>
      <c r="C205" s="260"/>
      <c r="D205" s="260"/>
      <c r="E205" s="260"/>
      <c r="F205" s="279"/>
      <c r="G205" s="260"/>
      <c r="H205" s="260"/>
      <c r="I205" s="260"/>
      <c r="J205" s="260"/>
      <c r="K205" s="301"/>
    </row>
    <row r="206" spans="2:11" ht="15" customHeight="1">
      <c r="B206" s="280"/>
      <c r="C206" s="260" t="s">
        <v>5622</v>
      </c>
      <c r="D206" s="260"/>
      <c r="E206" s="260"/>
      <c r="F206" s="279" t="s">
        <v>86</v>
      </c>
      <c r="G206" s="260"/>
      <c r="H206" s="370" t="s">
        <v>5682</v>
      </c>
      <c r="I206" s="370"/>
      <c r="J206" s="370"/>
      <c r="K206" s="301"/>
    </row>
    <row r="207" spans="2:11" ht="15" customHeight="1">
      <c r="B207" s="280"/>
      <c r="C207" s="286"/>
      <c r="D207" s="260"/>
      <c r="E207" s="260"/>
      <c r="F207" s="279" t="s">
        <v>5522</v>
      </c>
      <c r="G207" s="260"/>
      <c r="H207" s="370" t="s">
        <v>5523</v>
      </c>
      <c r="I207" s="370"/>
      <c r="J207" s="370"/>
      <c r="K207" s="301"/>
    </row>
    <row r="208" spans="2:11" ht="15" customHeight="1">
      <c r="B208" s="280"/>
      <c r="C208" s="260"/>
      <c r="D208" s="260"/>
      <c r="E208" s="260"/>
      <c r="F208" s="279" t="s">
        <v>5520</v>
      </c>
      <c r="G208" s="260"/>
      <c r="H208" s="370" t="s">
        <v>5683</v>
      </c>
      <c r="I208" s="370"/>
      <c r="J208" s="370"/>
      <c r="K208" s="301"/>
    </row>
    <row r="209" spans="2:11" ht="15" customHeight="1">
      <c r="B209" s="318"/>
      <c r="C209" s="286"/>
      <c r="D209" s="286"/>
      <c r="E209" s="286"/>
      <c r="F209" s="279" t="s">
        <v>119</v>
      </c>
      <c r="G209" s="265"/>
      <c r="H209" s="369" t="s">
        <v>5524</v>
      </c>
      <c r="I209" s="369"/>
      <c r="J209" s="369"/>
      <c r="K209" s="319"/>
    </row>
    <row r="210" spans="2:11" ht="15" customHeight="1">
      <c r="B210" s="318"/>
      <c r="C210" s="286"/>
      <c r="D210" s="286"/>
      <c r="E210" s="286"/>
      <c r="F210" s="279" t="s">
        <v>4809</v>
      </c>
      <c r="G210" s="265"/>
      <c r="H210" s="369" t="s">
        <v>5684</v>
      </c>
      <c r="I210" s="369"/>
      <c r="J210" s="369"/>
      <c r="K210" s="319"/>
    </row>
    <row r="211" spans="2:11" ht="15" customHeight="1">
      <c r="B211" s="318"/>
      <c r="C211" s="286"/>
      <c r="D211" s="286"/>
      <c r="E211" s="286"/>
      <c r="F211" s="320"/>
      <c r="G211" s="265"/>
      <c r="H211" s="321"/>
      <c r="I211" s="321"/>
      <c r="J211" s="321"/>
      <c r="K211" s="319"/>
    </row>
    <row r="212" spans="2:11" ht="15" customHeight="1">
      <c r="B212" s="318"/>
      <c r="C212" s="260" t="s">
        <v>5646</v>
      </c>
      <c r="D212" s="286"/>
      <c r="E212" s="286"/>
      <c r="F212" s="279">
        <v>1</v>
      </c>
      <c r="G212" s="265"/>
      <c r="H212" s="369" t="s">
        <v>5685</v>
      </c>
      <c r="I212" s="369"/>
      <c r="J212" s="369"/>
      <c r="K212" s="319"/>
    </row>
    <row r="213" spans="2:11" ht="15" customHeight="1">
      <c r="B213" s="318"/>
      <c r="C213" s="286"/>
      <c r="D213" s="286"/>
      <c r="E213" s="286"/>
      <c r="F213" s="279">
        <v>2</v>
      </c>
      <c r="G213" s="265"/>
      <c r="H213" s="369" t="s">
        <v>5686</v>
      </c>
      <c r="I213" s="369"/>
      <c r="J213" s="369"/>
      <c r="K213" s="319"/>
    </row>
    <row r="214" spans="2:11" ht="15" customHeight="1">
      <c r="B214" s="318"/>
      <c r="C214" s="286"/>
      <c r="D214" s="286"/>
      <c r="E214" s="286"/>
      <c r="F214" s="279">
        <v>3</v>
      </c>
      <c r="G214" s="265"/>
      <c r="H214" s="369" t="s">
        <v>5687</v>
      </c>
      <c r="I214" s="369"/>
      <c r="J214" s="369"/>
      <c r="K214" s="319"/>
    </row>
    <row r="215" spans="2:11" ht="15" customHeight="1">
      <c r="B215" s="318"/>
      <c r="C215" s="286"/>
      <c r="D215" s="286"/>
      <c r="E215" s="286"/>
      <c r="F215" s="279">
        <v>4</v>
      </c>
      <c r="G215" s="265"/>
      <c r="H215" s="369" t="s">
        <v>5688</v>
      </c>
      <c r="I215" s="369"/>
      <c r="J215" s="369"/>
      <c r="K215" s="319"/>
    </row>
    <row r="216" spans="2:11" ht="12.75" customHeight="1">
      <c r="B216" s="322"/>
      <c r="C216" s="323"/>
      <c r="D216" s="323"/>
      <c r="E216" s="323"/>
      <c r="F216" s="323"/>
      <c r="G216" s="323"/>
      <c r="H216" s="323"/>
      <c r="I216" s="323"/>
      <c r="J216" s="323"/>
      <c r="K216" s="324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0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0"/>
      <c r="C1" s="240"/>
      <c r="D1" s="239" t="s">
        <v>1</v>
      </c>
      <c r="E1" s="240"/>
      <c r="F1" s="241" t="s">
        <v>5505</v>
      </c>
      <c r="G1" s="365" t="s">
        <v>5506</v>
      </c>
      <c r="H1" s="365"/>
      <c r="I1" s="245"/>
      <c r="J1" s="241" t="s">
        <v>5507</v>
      </c>
      <c r="K1" s="239" t="s">
        <v>122</v>
      </c>
      <c r="L1" s="241" t="s">
        <v>5508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87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6" t="str">
        <f>'Rekapitulace stavby'!K6</f>
        <v>Střední odborné učiliště Domažlice</v>
      </c>
      <c r="F7" s="357"/>
      <c r="G7" s="357"/>
      <c r="H7" s="357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7" t="s">
        <v>125</v>
      </c>
      <c r="F9" s="341"/>
      <c r="G9" s="341"/>
      <c r="H9" s="341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0" t="s">
        <v>36</v>
      </c>
      <c r="F24" s="368"/>
      <c r="G24" s="368"/>
      <c r="H24" s="368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ROUND(J111,2)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ROUND(SUM(BE111:BE1603),2)</f>
        <v>0</v>
      </c>
      <c r="G30" s="35"/>
      <c r="H30" s="35"/>
      <c r="I30" s="119">
        <v>0.21</v>
      </c>
      <c r="J30" s="118">
        <f>ROUND(ROUND((SUM(BE111:BE1603)),2)*I30,2)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ROUND(SUM(BF111:BF1603),2)</f>
        <v>0</v>
      </c>
      <c r="G31" s="35"/>
      <c r="H31" s="35"/>
      <c r="I31" s="119">
        <v>0.15</v>
      </c>
      <c r="J31" s="118">
        <f>ROUND(ROUND((SUM(BF111:BF1603)),2)*I31,2)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ROUND(SUM(BG111:BG1603),2)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ROUND(SUM(BH111:BH1603),2)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ROUND(SUM(BI111:BI1603),2)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6" t="str">
        <f>E7</f>
        <v>Střední odborné učiliště Domažlice</v>
      </c>
      <c r="F45" s="341"/>
      <c r="G45" s="341"/>
      <c r="H45" s="341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7" t="str">
        <f>E9</f>
        <v>D.1.1 - Stavební část</v>
      </c>
      <c r="F47" s="341"/>
      <c r="G47" s="341"/>
      <c r="H47" s="341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J111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131</v>
      </c>
      <c r="E57" s="140"/>
      <c r="F57" s="140"/>
      <c r="G57" s="140"/>
      <c r="H57" s="140"/>
      <c r="I57" s="141"/>
      <c r="J57" s="142">
        <f>J112</f>
        <v>0</v>
      </c>
      <c r="K57" s="143"/>
    </row>
    <row r="58" spans="2:11" s="8" customFormat="1" ht="19.95" customHeight="1">
      <c r="B58" s="144"/>
      <c r="C58" s="145"/>
      <c r="D58" s="146" t="s">
        <v>132</v>
      </c>
      <c r="E58" s="147"/>
      <c r="F58" s="147"/>
      <c r="G58" s="147"/>
      <c r="H58" s="147"/>
      <c r="I58" s="148"/>
      <c r="J58" s="149">
        <f>J113</f>
        <v>0</v>
      </c>
      <c r="K58" s="150"/>
    </row>
    <row r="59" spans="2:11" s="8" customFormat="1" ht="19.95" customHeight="1">
      <c r="B59" s="144"/>
      <c r="C59" s="145"/>
      <c r="D59" s="146" t="s">
        <v>133</v>
      </c>
      <c r="E59" s="147"/>
      <c r="F59" s="147"/>
      <c r="G59" s="147"/>
      <c r="H59" s="147"/>
      <c r="I59" s="148"/>
      <c r="J59" s="149">
        <f>J170</f>
        <v>0</v>
      </c>
      <c r="K59" s="150"/>
    </row>
    <row r="60" spans="2:11" s="8" customFormat="1" ht="19.95" customHeight="1">
      <c r="B60" s="144"/>
      <c r="C60" s="145"/>
      <c r="D60" s="146" t="s">
        <v>134</v>
      </c>
      <c r="E60" s="147"/>
      <c r="F60" s="147"/>
      <c r="G60" s="147"/>
      <c r="H60" s="147"/>
      <c r="I60" s="148"/>
      <c r="J60" s="149">
        <f>J228</f>
        <v>0</v>
      </c>
      <c r="K60" s="150"/>
    </row>
    <row r="61" spans="2:11" s="8" customFormat="1" ht="19.95" customHeight="1">
      <c r="B61" s="144"/>
      <c r="C61" s="145"/>
      <c r="D61" s="146" t="s">
        <v>135</v>
      </c>
      <c r="E61" s="147"/>
      <c r="F61" s="147"/>
      <c r="G61" s="147"/>
      <c r="H61" s="147"/>
      <c r="I61" s="148"/>
      <c r="J61" s="149">
        <f>J320</f>
        <v>0</v>
      </c>
      <c r="K61" s="150"/>
    </row>
    <row r="62" spans="2:11" s="8" customFormat="1" ht="19.95" customHeight="1">
      <c r="B62" s="144"/>
      <c r="C62" s="145"/>
      <c r="D62" s="146" t="s">
        <v>136</v>
      </c>
      <c r="E62" s="147"/>
      <c r="F62" s="147"/>
      <c r="G62" s="147"/>
      <c r="H62" s="147"/>
      <c r="I62" s="148"/>
      <c r="J62" s="149">
        <f>J332</f>
        <v>0</v>
      </c>
      <c r="K62" s="150"/>
    </row>
    <row r="63" spans="2:11" s="8" customFormat="1" ht="19.95" customHeight="1">
      <c r="B63" s="144"/>
      <c r="C63" s="145"/>
      <c r="D63" s="146" t="s">
        <v>137</v>
      </c>
      <c r="E63" s="147"/>
      <c r="F63" s="147"/>
      <c r="G63" s="147"/>
      <c r="H63" s="147"/>
      <c r="I63" s="148"/>
      <c r="J63" s="149">
        <f>J467</f>
        <v>0</v>
      </c>
      <c r="K63" s="150"/>
    </row>
    <row r="64" spans="2:11" s="8" customFormat="1" ht="19.95" customHeight="1">
      <c r="B64" s="144"/>
      <c r="C64" s="145"/>
      <c r="D64" s="146" t="s">
        <v>138</v>
      </c>
      <c r="E64" s="147"/>
      <c r="F64" s="147"/>
      <c r="G64" s="147"/>
      <c r="H64" s="147"/>
      <c r="I64" s="148"/>
      <c r="J64" s="149">
        <f>J489</f>
        <v>0</v>
      </c>
      <c r="K64" s="150"/>
    </row>
    <row r="65" spans="2:11" s="8" customFormat="1" ht="19.95" customHeight="1">
      <c r="B65" s="144"/>
      <c r="C65" s="145"/>
      <c r="D65" s="146" t="s">
        <v>139</v>
      </c>
      <c r="E65" s="147"/>
      <c r="F65" s="147"/>
      <c r="G65" s="147"/>
      <c r="H65" s="147"/>
      <c r="I65" s="148"/>
      <c r="J65" s="149">
        <f>J496</f>
        <v>0</v>
      </c>
      <c r="K65" s="150"/>
    </row>
    <row r="66" spans="2:11" s="8" customFormat="1" ht="19.95" customHeight="1">
      <c r="B66" s="144"/>
      <c r="C66" s="145"/>
      <c r="D66" s="146" t="s">
        <v>140</v>
      </c>
      <c r="E66" s="147"/>
      <c r="F66" s="147"/>
      <c r="G66" s="147"/>
      <c r="H66" s="147"/>
      <c r="I66" s="148"/>
      <c r="J66" s="149">
        <f>J695</f>
        <v>0</v>
      </c>
      <c r="K66" s="150"/>
    </row>
    <row r="67" spans="2:11" s="8" customFormat="1" ht="19.95" customHeight="1">
      <c r="B67" s="144"/>
      <c r="C67" s="145"/>
      <c r="D67" s="146" t="s">
        <v>141</v>
      </c>
      <c r="E67" s="147"/>
      <c r="F67" s="147"/>
      <c r="G67" s="147"/>
      <c r="H67" s="147"/>
      <c r="I67" s="148"/>
      <c r="J67" s="149">
        <f>J780</f>
        <v>0</v>
      </c>
      <c r="K67" s="150"/>
    </row>
    <row r="68" spans="2:11" s="8" customFormat="1" ht="19.95" customHeight="1">
      <c r="B68" s="144"/>
      <c r="C68" s="145"/>
      <c r="D68" s="146" t="s">
        <v>142</v>
      </c>
      <c r="E68" s="147"/>
      <c r="F68" s="147"/>
      <c r="G68" s="147"/>
      <c r="H68" s="147"/>
      <c r="I68" s="148"/>
      <c r="J68" s="149">
        <f>J879</f>
        <v>0</v>
      </c>
      <c r="K68" s="150"/>
    </row>
    <row r="69" spans="2:11" s="8" customFormat="1" ht="19.95" customHeight="1">
      <c r="B69" s="144"/>
      <c r="C69" s="145"/>
      <c r="D69" s="146" t="s">
        <v>143</v>
      </c>
      <c r="E69" s="147"/>
      <c r="F69" s="147"/>
      <c r="G69" s="147"/>
      <c r="H69" s="147"/>
      <c r="I69" s="148"/>
      <c r="J69" s="149">
        <f>J892</f>
        <v>0</v>
      </c>
      <c r="K69" s="150"/>
    </row>
    <row r="70" spans="2:11" s="8" customFormat="1" ht="19.95" customHeight="1">
      <c r="B70" s="144"/>
      <c r="C70" s="145"/>
      <c r="D70" s="146" t="s">
        <v>144</v>
      </c>
      <c r="E70" s="147"/>
      <c r="F70" s="147"/>
      <c r="G70" s="147"/>
      <c r="H70" s="147"/>
      <c r="I70" s="148"/>
      <c r="J70" s="149">
        <f>J914</f>
        <v>0</v>
      </c>
      <c r="K70" s="150"/>
    </row>
    <row r="71" spans="2:11" s="8" customFormat="1" ht="19.95" customHeight="1">
      <c r="B71" s="144"/>
      <c r="C71" s="145"/>
      <c r="D71" s="146" t="s">
        <v>145</v>
      </c>
      <c r="E71" s="147"/>
      <c r="F71" s="147"/>
      <c r="G71" s="147"/>
      <c r="H71" s="147"/>
      <c r="I71" s="148"/>
      <c r="J71" s="149">
        <f>J941</f>
        <v>0</v>
      </c>
      <c r="K71" s="150"/>
    </row>
    <row r="72" spans="2:11" s="7" customFormat="1" ht="24.9" customHeight="1">
      <c r="B72" s="137"/>
      <c r="C72" s="138"/>
      <c r="D72" s="139" t="s">
        <v>146</v>
      </c>
      <c r="E72" s="140"/>
      <c r="F72" s="140"/>
      <c r="G72" s="140"/>
      <c r="H72" s="140"/>
      <c r="I72" s="141"/>
      <c r="J72" s="142">
        <f>J943</f>
        <v>0</v>
      </c>
      <c r="K72" s="143"/>
    </row>
    <row r="73" spans="2:11" s="8" customFormat="1" ht="19.95" customHeight="1">
      <c r="B73" s="144"/>
      <c r="C73" s="145"/>
      <c r="D73" s="146" t="s">
        <v>147</v>
      </c>
      <c r="E73" s="147"/>
      <c r="F73" s="147"/>
      <c r="G73" s="147"/>
      <c r="H73" s="147"/>
      <c r="I73" s="148"/>
      <c r="J73" s="149">
        <f>J944</f>
        <v>0</v>
      </c>
      <c r="K73" s="150"/>
    </row>
    <row r="74" spans="2:11" s="8" customFormat="1" ht="19.95" customHeight="1">
      <c r="B74" s="144"/>
      <c r="C74" s="145"/>
      <c r="D74" s="146" t="s">
        <v>148</v>
      </c>
      <c r="E74" s="147"/>
      <c r="F74" s="147"/>
      <c r="G74" s="147"/>
      <c r="H74" s="147"/>
      <c r="I74" s="148"/>
      <c r="J74" s="149">
        <f>J994</f>
        <v>0</v>
      </c>
      <c r="K74" s="150"/>
    </row>
    <row r="75" spans="2:11" s="8" customFormat="1" ht="19.95" customHeight="1">
      <c r="B75" s="144"/>
      <c r="C75" s="145"/>
      <c r="D75" s="146" t="s">
        <v>149</v>
      </c>
      <c r="E75" s="147"/>
      <c r="F75" s="147"/>
      <c r="G75" s="147"/>
      <c r="H75" s="147"/>
      <c r="I75" s="148"/>
      <c r="J75" s="149">
        <f>J1022</f>
        <v>0</v>
      </c>
      <c r="K75" s="150"/>
    </row>
    <row r="76" spans="2:11" s="8" customFormat="1" ht="19.95" customHeight="1">
      <c r="B76" s="144"/>
      <c r="C76" s="145"/>
      <c r="D76" s="146" t="s">
        <v>150</v>
      </c>
      <c r="E76" s="147"/>
      <c r="F76" s="147"/>
      <c r="G76" s="147"/>
      <c r="H76" s="147"/>
      <c r="I76" s="148"/>
      <c r="J76" s="149">
        <f>J1091</f>
        <v>0</v>
      </c>
      <c r="K76" s="150"/>
    </row>
    <row r="77" spans="2:11" s="8" customFormat="1" ht="19.95" customHeight="1">
      <c r="B77" s="144"/>
      <c r="C77" s="145"/>
      <c r="D77" s="146" t="s">
        <v>151</v>
      </c>
      <c r="E77" s="147"/>
      <c r="F77" s="147"/>
      <c r="G77" s="147"/>
      <c r="H77" s="147"/>
      <c r="I77" s="148"/>
      <c r="J77" s="149">
        <f>J1119</f>
        <v>0</v>
      </c>
      <c r="K77" s="150"/>
    </row>
    <row r="78" spans="2:11" s="8" customFormat="1" ht="19.95" customHeight="1">
      <c r="B78" s="144"/>
      <c r="C78" s="145"/>
      <c r="D78" s="146" t="s">
        <v>152</v>
      </c>
      <c r="E78" s="147"/>
      <c r="F78" s="147"/>
      <c r="G78" s="147"/>
      <c r="H78" s="147"/>
      <c r="I78" s="148"/>
      <c r="J78" s="149">
        <f>J1148</f>
        <v>0</v>
      </c>
      <c r="K78" s="150"/>
    </row>
    <row r="79" spans="2:11" s="8" customFormat="1" ht="19.95" customHeight="1">
      <c r="B79" s="144"/>
      <c r="C79" s="145"/>
      <c r="D79" s="146" t="s">
        <v>153</v>
      </c>
      <c r="E79" s="147"/>
      <c r="F79" s="147"/>
      <c r="G79" s="147"/>
      <c r="H79" s="147"/>
      <c r="I79" s="148"/>
      <c r="J79" s="149">
        <f>J1183</f>
        <v>0</v>
      </c>
      <c r="K79" s="150"/>
    </row>
    <row r="80" spans="2:11" s="8" customFormat="1" ht="19.95" customHeight="1">
      <c r="B80" s="144"/>
      <c r="C80" s="145"/>
      <c r="D80" s="146" t="s">
        <v>154</v>
      </c>
      <c r="E80" s="147"/>
      <c r="F80" s="147"/>
      <c r="G80" s="147"/>
      <c r="H80" s="147"/>
      <c r="I80" s="148"/>
      <c r="J80" s="149">
        <f>J1217</f>
        <v>0</v>
      </c>
      <c r="K80" s="150"/>
    </row>
    <row r="81" spans="2:11" s="8" customFormat="1" ht="19.95" customHeight="1">
      <c r="B81" s="144"/>
      <c r="C81" s="145"/>
      <c r="D81" s="146" t="s">
        <v>155</v>
      </c>
      <c r="E81" s="147"/>
      <c r="F81" s="147"/>
      <c r="G81" s="147"/>
      <c r="H81" s="147"/>
      <c r="I81" s="148"/>
      <c r="J81" s="149">
        <f>J1337</f>
        <v>0</v>
      </c>
      <c r="K81" s="150"/>
    </row>
    <row r="82" spans="2:11" s="8" customFormat="1" ht="19.95" customHeight="1">
      <c r="B82" s="144"/>
      <c r="C82" s="145"/>
      <c r="D82" s="146" t="s">
        <v>156</v>
      </c>
      <c r="E82" s="147"/>
      <c r="F82" s="147"/>
      <c r="G82" s="147"/>
      <c r="H82" s="147"/>
      <c r="I82" s="148"/>
      <c r="J82" s="149">
        <f>J1375</f>
        <v>0</v>
      </c>
      <c r="K82" s="150"/>
    </row>
    <row r="83" spans="2:11" s="8" customFormat="1" ht="19.95" customHeight="1">
      <c r="B83" s="144"/>
      <c r="C83" s="145"/>
      <c r="D83" s="146" t="s">
        <v>157</v>
      </c>
      <c r="E83" s="147"/>
      <c r="F83" s="147"/>
      <c r="G83" s="147"/>
      <c r="H83" s="147"/>
      <c r="I83" s="148"/>
      <c r="J83" s="149">
        <f>J1391</f>
        <v>0</v>
      </c>
      <c r="K83" s="150"/>
    </row>
    <row r="84" spans="2:11" s="8" customFormat="1" ht="19.95" customHeight="1">
      <c r="B84" s="144"/>
      <c r="C84" s="145"/>
      <c r="D84" s="146" t="s">
        <v>158</v>
      </c>
      <c r="E84" s="147"/>
      <c r="F84" s="147"/>
      <c r="G84" s="147"/>
      <c r="H84" s="147"/>
      <c r="I84" s="148"/>
      <c r="J84" s="149">
        <f>J1424</f>
        <v>0</v>
      </c>
      <c r="K84" s="150"/>
    </row>
    <row r="85" spans="2:11" s="8" customFormat="1" ht="19.95" customHeight="1">
      <c r="B85" s="144"/>
      <c r="C85" s="145"/>
      <c r="D85" s="146" t="s">
        <v>159</v>
      </c>
      <c r="E85" s="147"/>
      <c r="F85" s="147"/>
      <c r="G85" s="147"/>
      <c r="H85" s="147"/>
      <c r="I85" s="148"/>
      <c r="J85" s="149">
        <f>J1428</f>
        <v>0</v>
      </c>
      <c r="K85" s="150"/>
    </row>
    <row r="86" spans="2:11" s="8" customFormat="1" ht="19.95" customHeight="1">
      <c r="B86" s="144"/>
      <c r="C86" s="145"/>
      <c r="D86" s="146" t="s">
        <v>160</v>
      </c>
      <c r="E86" s="147"/>
      <c r="F86" s="147"/>
      <c r="G86" s="147"/>
      <c r="H86" s="147"/>
      <c r="I86" s="148"/>
      <c r="J86" s="149">
        <f>J1579</f>
        <v>0</v>
      </c>
      <c r="K86" s="150"/>
    </row>
    <row r="87" spans="2:11" s="8" customFormat="1" ht="19.95" customHeight="1">
      <c r="B87" s="144"/>
      <c r="C87" s="145"/>
      <c r="D87" s="146" t="s">
        <v>161</v>
      </c>
      <c r="E87" s="147"/>
      <c r="F87" s="147"/>
      <c r="G87" s="147"/>
      <c r="H87" s="147"/>
      <c r="I87" s="148"/>
      <c r="J87" s="149">
        <f>J1585</f>
        <v>0</v>
      </c>
      <c r="K87" s="150"/>
    </row>
    <row r="88" spans="2:11" s="8" customFormat="1" ht="19.95" customHeight="1">
      <c r="B88" s="144"/>
      <c r="C88" s="145"/>
      <c r="D88" s="146" t="s">
        <v>162</v>
      </c>
      <c r="E88" s="147"/>
      <c r="F88" s="147"/>
      <c r="G88" s="147"/>
      <c r="H88" s="147"/>
      <c r="I88" s="148"/>
      <c r="J88" s="149">
        <f>J1591</f>
        <v>0</v>
      </c>
      <c r="K88" s="150"/>
    </row>
    <row r="89" spans="2:11" s="8" customFormat="1" ht="19.95" customHeight="1">
      <c r="B89" s="144"/>
      <c r="C89" s="145"/>
      <c r="D89" s="146" t="s">
        <v>163</v>
      </c>
      <c r="E89" s="147"/>
      <c r="F89" s="147"/>
      <c r="G89" s="147"/>
      <c r="H89" s="147"/>
      <c r="I89" s="148"/>
      <c r="J89" s="149">
        <f>J1596</f>
        <v>0</v>
      </c>
      <c r="K89" s="150"/>
    </row>
    <row r="90" spans="2:11" s="8" customFormat="1" ht="19.95" customHeight="1">
      <c r="B90" s="144"/>
      <c r="C90" s="145"/>
      <c r="D90" s="146" t="s">
        <v>164</v>
      </c>
      <c r="E90" s="147"/>
      <c r="F90" s="147"/>
      <c r="G90" s="147"/>
      <c r="H90" s="147"/>
      <c r="I90" s="148"/>
      <c r="J90" s="149">
        <f>J1599</f>
        <v>0</v>
      </c>
      <c r="K90" s="150"/>
    </row>
    <row r="91" spans="2:11" s="7" customFormat="1" ht="24.9" customHeight="1">
      <c r="B91" s="137"/>
      <c r="C91" s="138"/>
      <c r="D91" s="139" t="s">
        <v>165</v>
      </c>
      <c r="E91" s="140"/>
      <c r="F91" s="140"/>
      <c r="G91" s="140"/>
      <c r="H91" s="140"/>
      <c r="I91" s="141"/>
      <c r="J91" s="142">
        <f>J1601</f>
        <v>0</v>
      </c>
      <c r="K91" s="143"/>
    </row>
    <row r="92" spans="2:11" s="1" customFormat="1" ht="21.75" customHeight="1">
      <c r="B92" s="34"/>
      <c r="C92" s="35"/>
      <c r="D92" s="35"/>
      <c r="E92" s="35"/>
      <c r="F92" s="35"/>
      <c r="G92" s="35"/>
      <c r="H92" s="35"/>
      <c r="I92" s="106"/>
      <c r="J92" s="35"/>
      <c r="K92" s="38"/>
    </row>
    <row r="93" spans="2:11" s="1" customFormat="1" ht="6.9" customHeight="1">
      <c r="B93" s="49"/>
      <c r="C93" s="50"/>
      <c r="D93" s="50"/>
      <c r="E93" s="50"/>
      <c r="F93" s="50"/>
      <c r="G93" s="50"/>
      <c r="H93" s="50"/>
      <c r="I93" s="127"/>
      <c r="J93" s="50"/>
      <c r="K93" s="51"/>
    </row>
    <row r="97" spans="2:12" s="1" customFormat="1" ht="6.9" customHeight="1">
      <c r="B97" s="52"/>
      <c r="C97" s="53"/>
      <c r="D97" s="53"/>
      <c r="E97" s="53"/>
      <c r="F97" s="53"/>
      <c r="G97" s="53"/>
      <c r="H97" s="53"/>
      <c r="I97" s="130"/>
      <c r="J97" s="53"/>
      <c r="K97" s="53"/>
      <c r="L97" s="54"/>
    </row>
    <row r="98" spans="2:12" s="1" customFormat="1" ht="36.9" customHeight="1">
      <c r="B98" s="34"/>
      <c r="C98" s="55" t="s">
        <v>166</v>
      </c>
      <c r="D98" s="56"/>
      <c r="E98" s="56"/>
      <c r="F98" s="56"/>
      <c r="G98" s="56"/>
      <c r="H98" s="56"/>
      <c r="I98" s="151"/>
      <c r="J98" s="56"/>
      <c r="K98" s="56"/>
      <c r="L98" s="54"/>
    </row>
    <row r="99" spans="2:12" s="1" customFormat="1" ht="6.9" customHeight="1">
      <c r="B99" s="34"/>
      <c r="C99" s="56"/>
      <c r="D99" s="56"/>
      <c r="E99" s="56"/>
      <c r="F99" s="56"/>
      <c r="G99" s="56"/>
      <c r="H99" s="56"/>
      <c r="I99" s="151"/>
      <c r="J99" s="56"/>
      <c r="K99" s="56"/>
      <c r="L99" s="54"/>
    </row>
    <row r="100" spans="2:12" s="1" customFormat="1" ht="14.4" customHeight="1">
      <c r="B100" s="34"/>
      <c r="C100" s="58" t="s">
        <v>16</v>
      </c>
      <c r="D100" s="56"/>
      <c r="E100" s="56"/>
      <c r="F100" s="56"/>
      <c r="G100" s="56"/>
      <c r="H100" s="56"/>
      <c r="I100" s="151"/>
      <c r="J100" s="56"/>
      <c r="K100" s="56"/>
      <c r="L100" s="54"/>
    </row>
    <row r="101" spans="2:12" s="1" customFormat="1" ht="22.5" customHeight="1">
      <c r="B101" s="34"/>
      <c r="C101" s="56"/>
      <c r="D101" s="56"/>
      <c r="E101" s="364" t="str">
        <f>E7</f>
        <v>Střední odborné učiliště Domažlice</v>
      </c>
      <c r="F101" s="334"/>
      <c r="G101" s="334"/>
      <c r="H101" s="334"/>
      <c r="I101" s="151"/>
      <c r="J101" s="56"/>
      <c r="K101" s="56"/>
      <c r="L101" s="54"/>
    </row>
    <row r="102" spans="2:12" s="1" customFormat="1" ht="14.4" customHeight="1">
      <c r="B102" s="34"/>
      <c r="C102" s="58" t="s">
        <v>124</v>
      </c>
      <c r="D102" s="56"/>
      <c r="E102" s="56"/>
      <c r="F102" s="56"/>
      <c r="G102" s="56"/>
      <c r="H102" s="56"/>
      <c r="I102" s="151"/>
      <c r="J102" s="56"/>
      <c r="K102" s="56"/>
      <c r="L102" s="54"/>
    </row>
    <row r="103" spans="2:12" s="1" customFormat="1" ht="23.25" customHeight="1">
      <c r="B103" s="34"/>
      <c r="C103" s="56"/>
      <c r="D103" s="56"/>
      <c r="E103" s="331" t="str">
        <f>E9</f>
        <v>D.1.1 - Stavební část</v>
      </c>
      <c r="F103" s="334"/>
      <c r="G103" s="334"/>
      <c r="H103" s="334"/>
      <c r="I103" s="151"/>
      <c r="J103" s="56"/>
      <c r="K103" s="56"/>
      <c r="L103" s="54"/>
    </row>
    <row r="104" spans="2:12" s="1" customFormat="1" ht="6.9" customHeight="1">
      <c r="B104" s="34"/>
      <c r="C104" s="56"/>
      <c r="D104" s="56"/>
      <c r="E104" s="56"/>
      <c r="F104" s="56"/>
      <c r="G104" s="56"/>
      <c r="H104" s="56"/>
      <c r="I104" s="151"/>
      <c r="J104" s="56"/>
      <c r="K104" s="56"/>
      <c r="L104" s="54"/>
    </row>
    <row r="105" spans="2:12" s="1" customFormat="1" ht="18" customHeight="1">
      <c r="B105" s="34"/>
      <c r="C105" s="58" t="s">
        <v>24</v>
      </c>
      <c r="D105" s="56"/>
      <c r="E105" s="56"/>
      <c r="F105" s="152" t="str">
        <f>F12</f>
        <v>Rohova ulice, parc.č. 946/4, 640/3</v>
      </c>
      <c r="G105" s="56"/>
      <c r="H105" s="56"/>
      <c r="I105" s="153" t="s">
        <v>26</v>
      </c>
      <c r="J105" s="66" t="str">
        <f>IF(J12="","",J12)</f>
        <v>4. 6. 2017</v>
      </c>
      <c r="K105" s="56"/>
      <c r="L105" s="54"/>
    </row>
    <row r="106" spans="2:12" s="1" customFormat="1" ht="6.9" customHeight="1">
      <c r="B106" s="34"/>
      <c r="C106" s="56"/>
      <c r="D106" s="56"/>
      <c r="E106" s="56"/>
      <c r="F106" s="56"/>
      <c r="G106" s="56"/>
      <c r="H106" s="56"/>
      <c r="I106" s="151"/>
      <c r="J106" s="56"/>
      <c r="K106" s="56"/>
      <c r="L106" s="54"/>
    </row>
    <row r="107" spans="2:12" s="1" customFormat="1" ht="13.2">
      <c r="B107" s="34"/>
      <c r="C107" s="58" t="s">
        <v>34</v>
      </c>
      <c r="D107" s="56"/>
      <c r="E107" s="56"/>
      <c r="F107" s="152" t="str">
        <f>E15</f>
        <v>Plzeňský kraj</v>
      </c>
      <c r="G107" s="56"/>
      <c r="H107" s="56"/>
      <c r="I107" s="153" t="s">
        <v>41</v>
      </c>
      <c r="J107" s="152" t="str">
        <f>E21</f>
        <v>Sladký &amp; Partners s.r.o., Nad Šárkou 60, Praha</v>
      </c>
      <c r="K107" s="56"/>
      <c r="L107" s="54"/>
    </row>
    <row r="108" spans="2:12" s="1" customFormat="1" ht="14.4" customHeight="1">
      <c r="B108" s="34"/>
      <c r="C108" s="58" t="s">
        <v>39</v>
      </c>
      <c r="D108" s="56"/>
      <c r="E108" s="56"/>
      <c r="F108" s="152" t="str">
        <f>IF(E18="","",E18)</f>
        <v/>
      </c>
      <c r="G108" s="56"/>
      <c r="H108" s="56"/>
      <c r="I108" s="151"/>
      <c r="J108" s="56"/>
      <c r="K108" s="56"/>
      <c r="L108" s="54"/>
    </row>
    <row r="109" spans="2:12" s="1" customFormat="1" ht="10.35" customHeight="1">
      <c r="B109" s="34"/>
      <c r="C109" s="56"/>
      <c r="D109" s="56"/>
      <c r="E109" s="56"/>
      <c r="F109" s="56"/>
      <c r="G109" s="56"/>
      <c r="H109" s="56"/>
      <c r="I109" s="151"/>
      <c r="J109" s="56"/>
      <c r="K109" s="56"/>
      <c r="L109" s="54"/>
    </row>
    <row r="110" spans="2:20" s="9" customFormat="1" ht="29.25" customHeight="1">
      <c r="B110" s="154"/>
      <c r="C110" s="155" t="s">
        <v>167</v>
      </c>
      <c r="D110" s="156" t="s">
        <v>65</v>
      </c>
      <c r="E110" s="156" t="s">
        <v>61</v>
      </c>
      <c r="F110" s="156" t="s">
        <v>168</v>
      </c>
      <c r="G110" s="156" t="s">
        <v>169</v>
      </c>
      <c r="H110" s="156" t="s">
        <v>170</v>
      </c>
      <c r="I110" s="157" t="s">
        <v>171</v>
      </c>
      <c r="J110" s="156" t="s">
        <v>128</v>
      </c>
      <c r="K110" s="158" t="s">
        <v>172</v>
      </c>
      <c r="L110" s="159"/>
      <c r="M110" s="74" t="s">
        <v>173</v>
      </c>
      <c r="N110" s="75" t="s">
        <v>50</v>
      </c>
      <c r="O110" s="75" t="s">
        <v>174</v>
      </c>
      <c r="P110" s="75" t="s">
        <v>175</v>
      </c>
      <c r="Q110" s="75" t="s">
        <v>176</v>
      </c>
      <c r="R110" s="75" t="s">
        <v>177</v>
      </c>
      <c r="S110" s="75" t="s">
        <v>178</v>
      </c>
      <c r="T110" s="76" t="s">
        <v>179</v>
      </c>
    </row>
    <row r="111" spans="2:63" s="1" customFormat="1" ht="29.25" customHeight="1">
      <c r="B111" s="34"/>
      <c r="C111" s="80" t="s">
        <v>129</v>
      </c>
      <c r="D111" s="56"/>
      <c r="E111" s="56"/>
      <c r="F111" s="56"/>
      <c r="G111" s="56"/>
      <c r="H111" s="56"/>
      <c r="I111" s="151"/>
      <c r="J111" s="160">
        <f>BK111</f>
        <v>0</v>
      </c>
      <c r="K111" s="56"/>
      <c r="L111" s="54"/>
      <c r="M111" s="77"/>
      <c r="N111" s="78"/>
      <c r="O111" s="78"/>
      <c r="P111" s="161">
        <f>P112+P943+P1601</f>
        <v>0</v>
      </c>
      <c r="Q111" s="78"/>
      <c r="R111" s="161">
        <f>R112+R943+R1601</f>
        <v>3964.14897276728</v>
      </c>
      <c r="S111" s="78"/>
      <c r="T111" s="162">
        <f>T112+T943+T1601</f>
        <v>1.573</v>
      </c>
      <c r="AT111" s="16" t="s">
        <v>79</v>
      </c>
      <c r="AU111" s="16" t="s">
        <v>130</v>
      </c>
      <c r="BK111" s="163">
        <f>BK112+BK943+BK1601</f>
        <v>0</v>
      </c>
    </row>
    <row r="112" spans="2:63" s="10" customFormat="1" ht="37.35" customHeight="1">
      <c r="B112" s="164"/>
      <c r="C112" s="165"/>
      <c r="D112" s="166" t="s">
        <v>79</v>
      </c>
      <c r="E112" s="167" t="s">
        <v>180</v>
      </c>
      <c r="F112" s="167" t="s">
        <v>181</v>
      </c>
      <c r="G112" s="165"/>
      <c r="H112" s="165"/>
      <c r="I112" s="168"/>
      <c r="J112" s="169">
        <f>BK112</f>
        <v>0</v>
      </c>
      <c r="K112" s="165"/>
      <c r="L112" s="170"/>
      <c r="M112" s="171"/>
      <c r="N112" s="172"/>
      <c r="O112" s="172"/>
      <c r="P112" s="173">
        <f>P113+P170+P228+P320+P332+P467+P489+P496+P695+P780+P879+P892+P914+P941</f>
        <v>0</v>
      </c>
      <c r="Q112" s="172"/>
      <c r="R112" s="173">
        <f>R113+R170+R228+R320+R332+R467+R489+R496+R695+R780+R879+R892+R914+R941</f>
        <v>3890.6148239672802</v>
      </c>
      <c r="S112" s="172"/>
      <c r="T112" s="174">
        <f>T113+T170+T228+T320+T332+T467+T489+T496+T695+T780+T879+T892+T914+T941</f>
        <v>0</v>
      </c>
      <c r="AR112" s="175" t="s">
        <v>23</v>
      </c>
      <c r="AT112" s="176" t="s">
        <v>79</v>
      </c>
      <c r="AU112" s="176" t="s">
        <v>80</v>
      </c>
      <c r="AY112" s="175" t="s">
        <v>182</v>
      </c>
      <c r="BK112" s="177">
        <f>BK113+BK170+BK228+BK320+BK332+BK467+BK489+BK496+BK695+BK780+BK879+BK892+BK914+BK941</f>
        <v>0</v>
      </c>
    </row>
    <row r="113" spans="2:63" s="10" customFormat="1" ht="19.95" customHeight="1">
      <c r="B113" s="164"/>
      <c r="C113" s="165"/>
      <c r="D113" s="178" t="s">
        <v>79</v>
      </c>
      <c r="E113" s="179" t="s">
        <v>23</v>
      </c>
      <c r="F113" s="179" t="s">
        <v>183</v>
      </c>
      <c r="G113" s="165"/>
      <c r="H113" s="165"/>
      <c r="I113" s="168"/>
      <c r="J113" s="180">
        <f>BK113</f>
        <v>0</v>
      </c>
      <c r="K113" s="165"/>
      <c r="L113" s="170"/>
      <c r="M113" s="171"/>
      <c r="N113" s="172"/>
      <c r="O113" s="172"/>
      <c r="P113" s="173">
        <f>SUM(P114:P169)</f>
        <v>0</v>
      </c>
      <c r="Q113" s="172"/>
      <c r="R113" s="173">
        <f>SUM(R114:R169)</f>
        <v>928.253</v>
      </c>
      <c r="S113" s="172"/>
      <c r="T113" s="174">
        <f>SUM(T114:T169)</f>
        <v>0</v>
      </c>
      <c r="AR113" s="175" t="s">
        <v>23</v>
      </c>
      <c r="AT113" s="176" t="s">
        <v>79</v>
      </c>
      <c r="AU113" s="176" t="s">
        <v>23</v>
      </c>
      <c r="AY113" s="175" t="s">
        <v>182</v>
      </c>
      <c r="BK113" s="177">
        <f>SUM(BK114:BK169)</f>
        <v>0</v>
      </c>
    </row>
    <row r="114" spans="2:65" s="1" customFormat="1" ht="31.5" customHeight="1">
      <c r="B114" s="34"/>
      <c r="C114" s="181" t="s">
        <v>23</v>
      </c>
      <c r="D114" s="181" t="s">
        <v>184</v>
      </c>
      <c r="E114" s="182" t="s">
        <v>185</v>
      </c>
      <c r="F114" s="183" t="s">
        <v>186</v>
      </c>
      <c r="G114" s="184" t="s">
        <v>187</v>
      </c>
      <c r="H114" s="185">
        <v>276</v>
      </c>
      <c r="I114" s="186"/>
      <c r="J114" s="187">
        <f>ROUND(I114*H114,2)</f>
        <v>0</v>
      </c>
      <c r="K114" s="183" t="s">
        <v>188</v>
      </c>
      <c r="L114" s="54"/>
      <c r="M114" s="188" t="s">
        <v>36</v>
      </c>
      <c r="N114" s="189" t="s">
        <v>51</v>
      </c>
      <c r="O114" s="35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16" t="s">
        <v>189</v>
      </c>
      <c r="AT114" s="16" t="s">
        <v>184</v>
      </c>
      <c r="AU114" s="16" t="s">
        <v>88</v>
      </c>
      <c r="AY114" s="16" t="s">
        <v>182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6" t="s">
        <v>23</v>
      </c>
      <c r="BK114" s="192">
        <f>ROUND(I114*H114,2)</f>
        <v>0</v>
      </c>
      <c r="BL114" s="16" t="s">
        <v>189</v>
      </c>
      <c r="BM114" s="16" t="s">
        <v>190</v>
      </c>
    </row>
    <row r="115" spans="2:51" s="11" customFormat="1" ht="13.5">
      <c r="B115" s="193"/>
      <c r="C115" s="194"/>
      <c r="D115" s="195" t="s">
        <v>191</v>
      </c>
      <c r="E115" s="196" t="s">
        <v>36</v>
      </c>
      <c r="F115" s="197" t="s">
        <v>192</v>
      </c>
      <c r="G115" s="194"/>
      <c r="H115" s="198">
        <v>276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191</v>
      </c>
      <c r="AU115" s="204" t="s">
        <v>88</v>
      </c>
      <c r="AV115" s="11" t="s">
        <v>88</v>
      </c>
      <c r="AW115" s="11" t="s">
        <v>45</v>
      </c>
      <c r="AX115" s="11" t="s">
        <v>80</v>
      </c>
      <c r="AY115" s="204" t="s">
        <v>182</v>
      </c>
    </row>
    <row r="116" spans="2:65" s="1" customFormat="1" ht="22.5" customHeight="1">
      <c r="B116" s="34"/>
      <c r="C116" s="181" t="s">
        <v>88</v>
      </c>
      <c r="D116" s="181" t="s">
        <v>184</v>
      </c>
      <c r="E116" s="182" t="s">
        <v>193</v>
      </c>
      <c r="F116" s="183" t="s">
        <v>194</v>
      </c>
      <c r="G116" s="184" t="s">
        <v>195</v>
      </c>
      <c r="H116" s="185">
        <v>180</v>
      </c>
      <c r="I116" s="186"/>
      <c r="J116" s="187">
        <f>ROUND(I116*H116,2)</f>
        <v>0</v>
      </c>
      <c r="K116" s="183" t="s">
        <v>188</v>
      </c>
      <c r="L116" s="54"/>
      <c r="M116" s="188" t="s">
        <v>36</v>
      </c>
      <c r="N116" s="189" t="s">
        <v>51</v>
      </c>
      <c r="O116" s="35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16" t="s">
        <v>189</v>
      </c>
      <c r="AT116" s="16" t="s">
        <v>184</v>
      </c>
      <c r="AU116" s="16" t="s">
        <v>88</v>
      </c>
      <c r="AY116" s="16" t="s">
        <v>182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6" t="s">
        <v>23</v>
      </c>
      <c r="BK116" s="192">
        <f>ROUND(I116*H116,2)</f>
        <v>0</v>
      </c>
      <c r="BL116" s="16" t="s">
        <v>189</v>
      </c>
      <c r="BM116" s="16" t="s">
        <v>196</v>
      </c>
    </row>
    <row r="117" spans="2:51" s="11" customFormat="1" ht="13.5">
      <c r="B117" s="193"/>
      <c r="C117" s="194"/>
      <c r="D117" s="195" t="s">
        <v>191</v>
      </c>
      <c r="E117" s="196" t="s">
        <v>36</v>
      </c>
      <c r="F117" s="197" t="s">
        <v>197</v>
      </c>
      <c r="G117" s="194"/>
      <c r="H117" s="198">
        <v>180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191</v>
      </c>
      <c r="AU117" s="204" t="s">
        <v>88</v>
      </c>
      <c r="AV117" s="11" t="s">
        <v>88</v>
      </c>
      <c r="AW117" s="11" t="s">
        <v>45</v>
      </c>
      <c r="AX117" s="11" t="s">
        <v>80</v>
      </c>
      <c r="AY117" s="204" t="s">
        <v>182</v>
      </c>
    </row>
    <row r="118" spans="2:65" s="1" customFormat="1" ht="22.5" customHeight="1">
      <c r="B118" s="34"/>
      <c r="C118" s="181" t="s">
        <v>198</v>
      </c>
      <c r="D118" s="181" t="s">
        <v>184</v>
      </c>
      <c r="E118" s="182" t="s">
        <v>199</v>
      </c>
      <c r="F118" s="183" t="s">
        <v>200</v>
      </c>
      <c r="G118" s="184" t="s">
        <v>201</v>
      </c>
      <c r="H118" s="185">
        <v>60</v>
      </c>
      <c r="I118" s="186"/>
      <c r="J118" s="187">
        <f>ROUND(I118*H118,2)</f>
        <v>0</v>
      </c>
      <c r="K118" s="183" t="s">
        <v>188</v>
      </c>
      <c r="L118" s="54"/>
      <c r="M118" s="188" t="s">
        <v>36</v>
      </c>
      <c r="N118" s="189" t="s">
        <v>51</v>
      </c>
      <c r="O118" s="35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16" t="s">
        <v>189</v>
      </c>
      <c r="AT118" s="16" t="s">
        <v>184</v>
      </c>
      <c r="AU118" s="16" t="s">
        <v>88</v>
      </c>
      <c r="AY118" s="16" t="s">
        <v>182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6" t="s">
        <v>23</v>
      </c>
      <c r="BK118" s="192">
        <f>ROUND(I118*H118,2)</f>
        <v>0</v>
      </c>
      <c r="BL118" s="16" t="s">
        <v>189</v>
      </c>
      <c r="BM118" s="16" t="s">
        <v>202</v>
      </c>
    </row>
    <row r="119" spans="2:65" s="1" customFormat="1" ht="22.5" customHeight="1">
      <c r="B119" s="34"/>
      <c r="C119" s="181" t="s">
        <v>189</v>
      </c>
      <c r="D119" s="181" t="s">
        <v>184</v>
      </c>
      <c r="E119" s="182" t="s">
        <v>203</v>
      </c>
      <c r="F119" s="183" t="s">
        <v>204</v>
      </c>
      <c r="G119" s="184" t="s">
        <v>205</v>
      </c>
      <c r="H119" s="185">
        <v>696.47</v>
      </c>
      <c r="I119" s="186"/>
      <c r="J119" s="187">
        <f>ROUND(I119*H119,2)</f>
        <v>0</v>
      </c>
      <c r="K119" s="183" t="s">
        <v>188</v>
      </c>
      <c r="L119" s="54"/>
      <c r="M119" s="188" t="s">
        <v>36</v>
      </c>
      <c r="N119" s="189" t="s">
        <v>51</v>
      </c>
      <c r="O119" s="35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16" t="s">
        <v>189</v>
      </c>
      <c r="AT119" s="16" t="s">
        <v>184</v>
      </c>
      <c r="AU119" s="16" t="s">
        <v>88</v>
      </c>
      <c r="AY119" s="16" t="s">
        <v>182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6" t="s">
        <v>23</v>
      </c>
      <c r="BK119" s="192">
        <f>ROUND(I119*H119,2)</f>
        <v>0</v>
      </c>
      <c r="BL119" s="16" t="s">
        <v>189</v>
      </c>
      <c r="BM119" s="16" t="s">
        <v>206</v>
      </c>
    </row>
    <row r="120" spans="2:51" s="11" customFormat="1" ht="13.5">
      <c r="B120" s="193"/>
      <c r="C120" s="194"/>
      <c r="D120" s="205" t="s">
        <v>191</v>
      </c>
      <c r="E120" s="206" t="s">
        <v>36</v>
      </c>
      <c r="F120" s="207" t="s">
        <v>207</v>
      </c>
      <c r="G120" s="194"/>
      <c r="H120" s="208">
        <v>326.025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191</v>
      </c>
      <c r="AU120" s="204" t="s">
        <v>88</v>
      </c>
      <c r="AV120" s="11" t="s">
        <v>88</v>
      </c>
      <c r="AW120" s="11" t="s">
        <v>45</v>
      </c>
      <c r="AX120" s="11" t="s">
        <v>80</v>
      </c>
      <c r="AY120" s="204" t="s">
        <v>182</v>
      </c>
    </row>
    <row r="121" spans="2:51" s="11" customFormat="1" ht="13.5">
      <c r="B121" s="193"/>
      <c r="C121" s="194"/>
      <c r="D121" s="205" t="s">
        <v>191</v>
      </c>
      <c r="E121" s="206" t="s">
        <v>36</v>
      </c>
      <c r="F121" s="207" t="s">
        <v>208</v>
      </c>
      <c r="G121" s="194"/>
      <c r="H121" s="208">
        <v>355.32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191</v>
      </c>
      <c r="AU121" s="204" t="s">
        <v>88</v>
      </c>
      <c r="AV121" s="11" t="s">
        <v>88</v>
      </c>
      <c r="AW121" s="11" t="s">
        <v>45</v>
      </c>
      <c r="AX121" s="11" t="s">
        <v>80</v>
      </c>
      <c r="AY121" s="204" t="s">
        <v>182</v>
      </c>
    </row>
    <row r="122" spans="2:51" s="11" customFormat="1" ht="13.5">
      <c r="B122" s="193"/>
      <c r="C122" s="194"/>
      <c r="D122" s="195" t="s">
        <v>191</v>
      </c>
      <c r="E122" s="196" t="s">
        <v>36</v>
      </c>
      <c r="F122" s="197" t="s">
        <v>209</v>
      </c>
      <c r="G122" s="194"/>
      <c r="H122" s="198">
        <v>15.125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191</v>
      </c>
      <c r="AU122" s="204" t="s">
        <v>88</v>
      </c>
      <c r="AV122" s="11" t="s">
        <v>88</v>
      </c>
      <c r="AW122" s="11" t="s">
        <v>45</v>
      </c>
      <c r="AX122" s="11" t="s">
        <v>80</v>
      </c>
      <c r="AY122" s="204" t="s">
        <v>182</v>
      </c>
    </row>
    <row r="123" spans="2:65" s="1" customFormat="1" ht="22.5" customHeight="1">
      <c r="B123" s="34"/>
      <c r="C123" s="181" t="s">
        <v>210</v>
      </c>
      <c r="D123" s="181" t="s">
        <v>184</v>
      </c>
      <c r="E123" s="182" t="s">
        <v>211</v>
      </c>
      <c r="F123" s="183" t="s">
        <v>212</v>
      </c>
      <c r="G123" s="184" t="s">
        <v>205</v>
      </c>
      <c r="H123" s="185">
        <v>696.47</v>
      </c>
      <c r="I123" s="186"/>
      <c r="J123" s="187">
        <f>ROUND(I123*H123,2)</f>
        <v>0</v>
      </c>
      <c r="K123" s="183" t="s">
        <v>188</v>
      </c>
      <c r="L123" s="54"/>
      <c r="M123" s="188" t="s">
        <v>36</v>
      </c>
      <c r="N123" s="189" t="s">
        <v>51</v>
      </c>
      <c r="O123" s="35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16" t="s">
        <v>189</v>
      </c>
      <c r="AT123" s="16" t="s">
        <v>184</v>
      </c>
      <c r="AU123" s="16" t="s">
        <v>88</v>
      </c>
      <c r="AY123" s="16" t="s">
        <v>182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6" t="s">
        <v>23</v>
      </c>
      <c r="BK123" s="192">
        <f>ROUND(I123*H123,2)</f>
        <v>0</v>
      </c>
      <c r="BL123" s="16" t="s">
        <v>189</v>
      </c>
      <c r="BM123" s="16" t="s">
        <v>213</v>
      </c>
    </row>
    <row r="124" spans="2:65" s="1" customFormat="1" ht="22.5" customHeight="1">
      <c r="B124" s="34"/>
      <c r="C124" s="181" t="s">
        <v>214</v>
      </c>
      <c r="D124" s="181" t="s">
        <v>184</v>
      </c>
      <c r="E124" s="182" t="s">
        <v>215</v>
      </c>
      <c r="F124" s="183" t="s">
        <v>216</v>
      </c>
      <c r="G124" s="184" t="s">
        <v>205</v>
      </c>
      <c r="H124" s="185">
        <v>17.851</v>
      </c>
      <c r="I124" s="186"/>
      <c r="J124" s="187">
        <f>ROUND(I124*H124,2)</f>
        <v>0</v>
      </c>
      <c r="K124" s="183" t="s">
        <v>188</v>
      </c>
      <c r="L124" s="54"/>
      <c r="M124" s="188" t="s">
        <v>36</v>
      </c>
      <c r="N124" s="189" t="s">
        <v>51</v>
      </c>
      <c r="O124" s="35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16" t="s">
        <v>189</v>
      </c>
      <c r="AT124" s="16" t="s">
        <v>184</v>
      </c>
      <c r="AU124" s="16" t="s">
        <v>88</v>
      </c>
      <c r="AY124" s="16" t="s">
        <v>182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6" t="s">
        <v>23</v>
      </c>
      <c r="BK124" s="192">
        <f>ROUND(I124*H124,2)</f>
        <v>0</v>
      </c>
      <c r="BL124" s="16" t="s">
        <v>189</v>
      </c>
      <c r="BM124" s="16" t="s">
        <v>217</v>
      </c>
    </row>
    <row r="125" spans="2:51" s="11" customFormat="1" ht="13.5">
      <c r="B125" s="193"/>
      <c r="C125" s="194"/>
      <c r="D125" s="205" t="s">
        <v>191</v>
      </c>
      <c r="E125" s="206" t="s">
        <v>36</v>
      </c>
      <c r="F125" s="207" t="s">
        <v>218</v>
      </c>
      <c r="G125" s="194"/>
      <c r="H125" s="208">
        <v>16.096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191</v>
      </c>
      <c r="AU125" s="204" t="s">
        <v>88</v>
      </c>
      <c r="AV125" s="11" t="s">
        <v>88</v>
      </c>
      <c r="AW125" s="11" t="s">
        <v>45</v>
      </c>
      <c r="AX125" s="11" t="s">
        <v>80</v>
      </c>
      <c r="AY125" s="204" t="s">
        <v>182</v>
      </c>
    </row>
    <row r="126" spans="2:51" s="11" customFormat="1" ht="13.5">
      <c r="B126" s="193"/>
      <c r="C126" s="194"/>
      <c r="D126" s="205" t="s">
        <v>191</v>
      </c>
      <c r="E126" s="206" t="s">
        <v>36</v>
      </c>
      <c r="F126" s="207" t="s">
        <v>219</v>
      </c>
      <c r="G126" s="194"/>
      <c r="H126" s="208">
        <v>0.377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191</v>
      </c>
      <c r="AU126" s="204" t="s">
        <v>88</v>
      </c>
      <c r="AV126" s="11" t="s">
        <v>88</v>
      </c>
      <c r="AW126" s="11" t="s">
        <v>45</v>
      </c>
      <c r="AX126" s="11" t="s">
        <v>80</v>
      </c>
      <c r="AY126" s="204" t="s">
        <v>182</v>
      </c>
    </row>
    <row r="127" spans="2:51" s="11" customFormat="1" ht="13.5">
      <c r="B127" s="193"/>
      <c r="C127" s="194"/>
      <c r="D127" s="205" t="s">
        <v>191</v>
      </c>
      <c r="E127" s="206" t="s">
        <v>36</v>
      </c>
      <c r="F127" s="207" t="s">
        <v>220</v>
      </c>
      <c r="G127" s="194"/>
      <c r="H127" s="208">
        <v>1.2375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191</v>
      </c>
      <c r="AU127" s="204" t="s">
        <v>88</v>
      </c>
      <c r="AV127" s="11" t="s">
        <v>88</v>
      </c>
      <c r="AW127" s="11" t="s">
        <v>45</v>
      </c>
      <c r="AX127" s="11" t="s">
        <v>80</v>
      </c>
      <c r="AY127" s="204" t="s">
        <v>182</v>
      </c>
    </row>
    <row r="128" spans="2:51" s="11" customFormat="1" ht="13.5">
      <c r="B128" s="193"/>
      <c r="C128" s="194"/>
      <c r="D128" s="195" t="s">
        <v>191</v>
      </c>
      <c r="E128" s="196" t="s">
        <v>36</v>
      </c>
      <c r="F128" s="197" t="s">
        <v>221</v>
      </c>
      <c r="G128" s="194"/>
      <c r="H128" s="198">
        <v>0.14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191</v>
      </c>
      <c r="AU128" s="204" t="s">
        <v>88</v>
      </c>
      <c r="AV128" s="11" t="s">
        <v>88</v>
      </c>
      <c r="AW128" s="11" t="s">
        <v>45</v>
      </c>
      <c r="AX128" s="11" t="s">
        <v>80</v>
      </c>
      <c r="AY128" s="204" t="s">
        <v>182</v>
      </c>
    </row>
    <row r="129" spans="2:65" s="1" customFormat="1" ht="22.5" customHeight="1">
      <c r="B129" s="34"/>
      <c r="C129" s="181" t="s">
        <v>222</v>
      </c>
      <c r="D129" s="181" t="s">
        <v>184</v>
      </c>
      <c r="E129" s="182" t="s">
        <v>223</v>
      </c>
      <c r="F129" s="183" t="s">
        <v>224</v>
      </c>
      <c r="G129" s="184" t="s">
        <v>205</v>
      </c>
      <c r="H129" s="185">
        <v>17.851</v>
      </c>
      <c r="I129" s="186"/>
      <c r="J129" s="187">
        <f>ROUND(I129*H129,2)</f>
        <v>0</v>
      </c>
      <c r="K129" s="183" t="s">
        <v>188</v>
      </c>
      <c r="L129" s="54"/>
      <c r="M129" s="188" t="s">
        <v>36</v>
      </c>
      <c r="N129" s="189" t="s">
        <v>51</v>
      </c>
      <c r="O129" s="35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AR129" s="16" t="s">
        <v>189</v>
      </c>
      <c r="AT129" s="16" t="s">
        <v>184</v>
      </c>
      <c r="AU129" s="16" t="s">
        <v>88</v>
      </c>
      <c r="AY129" s="16" t="s">
        <v>182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6" t="s">
        <v>23</v>
      </c>
      <c r="BK129" s="192">
        <f>ROUND(I129*H129,2)</f>
        <v>0</v>
      </c>
      <c r="BL129" s="16" t="s">
        <v>189</v>
      </c>
      <c r="BM129" s="16" t="s">
        <v>225</v>
      </c>
    </row>
    <row r="130" spans="2:65" s="1" customFormat="1" ht="22.5" customHeight="1">
      <c r="B130" s="34"/>
      <c r="C130" s="181" t="s">
        <v>226</v>
      </c>
      <c r="D130" s="181" t="s">
        <v>184</v>
      </c>
      <c r="E130" s="182" t="s">
        <v>227</v>
      </c>
      <c r="F130" s="183" t="s">
        <v>228</v>
      </c>
      <c r="G130" s="184" t="s">
        <v>187</v>
      </c>
      <c r="H130" s="185">
        <v>276</v>
      </c>
      <c r="I130" s="186"/>
      <c r="J130" s="187">
        <f>ROUND(I130*H130,2)</f>
        <v>0</v>
      </c>
      <c r="K130" s="183" t="s">
        <v>188</v>
      </c>
      <c r="L130" s="54"/>
      <c r="M130" s="188" t="s">
        <v>36</v>
      </c>
      <c r="N130" s="189" t="s">
        <v>51</v>
      </c>
      <c r="O130" s="35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16" t="s">
        <v>189</v>
      </c>
      <c r="AT130" s="16" t="s">
        <v>184</v>
      </c>
      <c r="AU130" s="16" t="s">
        <v>88</v>
      </c>
      <c r="AY130" s="16" t="s">
        <v>182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6" t="s">
        <v>23</v>
      </c>
      <c r="BK130" s="192">
        <f>ROUND(I130*H130,2)</f>
        <v>0</v>
      </c>
      <c r="BL130" s="16" t="s">
        <v>189</v>
      </c>
      <c r="BM130" s="16" t="s">
        <v>229</v>
      </c>
    </row>
    <row r="131" spans="2:65" s="1" customFormat="1" ht="22.5" customHeight="1">
      <c r="B131" s="34"/>
      <c r="C131" s="181" t="s">
        <v>230</v>
      </c>
      <c r="D131" s="181" t="s">
        <v>184</v>
      </c>
      <c r="E131" s="182" t="s">
        <v>231</v>
      </c>
      <c r="F131" s="183" t="s">
        <v>232</v>
      </c>
      <c r="G131" s="184" t="s">
        <v>205</v>
      </c>
      <c r="H131" s="185">
        <v>972.794</v>
      </c>
      <c r="I131" s="186"/>
      <c r="J131" s="187">
        <f>ROUND(I131*H131,2)</f>
        <v>0</v>
      </c>
      <c r="K131" s="183" t="s">
        <v>188</v>
      </c>
      <c r="L131" s="54"/>
      <c r="M131" s="188" t="s">
        <v>36</v>
      </c>
      <c r="N131" s="189" t="s">
        <v>51</v>
      </c>
      <c r="O131" s="35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6" t="s">
        <v>189</v>
      </c>
      <c r="AT131" s="16" t="s">
        <v>184</v>
      </c>
      <c r="AU131" s="16" t="s">
        <v>88</v>
      </c>
      <c r="AY131" s="16" t="s">
        <v>182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23</v>
      </c>
      <c r="BK131" s="192">
        <f>ROUND(I131*H131,2)</f>
        <v>0</v>
      </c>
      <c r="BL131" s="16" t="s">
        <v>189</v>
      </c>
      <c r="BM131" s="16" t="s">
        <v>233</v>
      </c>
    </row>
    <row r="132" spans="2:51" s="12" customFormat="1" ht="13.5">
      <c r="B132" s="209"/>
      <c r="C132" s="210"/>
      <c r="D132" s="205" t="s">
        <v>191</v>
      </c>
      <c r="E132" s="211" t="s">
        <v>36</v>
      </c>
      <c r="F132" s="212" t="s">
        <v>234</v>
      </c>
      <c r="G132" s="210"/>
      <c r="H132" s="213" t="s">
        <v>36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191</v>
      </c>
      <c r="AU132" s="219" t="s">
        <v>88</v>
      </c>
      <c r="AV132" s="12" t="s">
        <v>23</v>
      </c>
      <c r="AW132" s="12" t="s">
        <v>45</v>
      </c>
      <c r="AX132" s="12" t="s">
        <v>80</v>
      </c>
      <c r="AY132" s="219" t="s">
        <v>182</v>
      </c>
    </row>
    <row r="133" spans="2:51" s="11" customFormat="1" ht="13.5">
      <c r="B133" s="193"/>
      <c r="C133" s="194"/>
      <c r="D133" s="205" t="s">
        <v>191</v>
      </c>
      <c r="E133" s="206" t="s">
        <v>36</v>
      </c>
      <c r="F133" s="207" t="s">
        <v>235</v>
      </c>
      <c r="G133" s="194"/>
      <c r="H133" s="208">
        <v>696.47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191</v>
      </c>
      <c r="AU133" s="204" t="s">
        <v>88</v>
      </c>
      <c r="AV133" s="11" t="s">
        <v>88</v>
      </c>
      <c r="AW133" s="11" t="s">
        <v>45</v>
      </c>
      <c r="AX133" s="11" t="s">
        <v>80</v>
      </c>
      <c r="AY133" s="204" t="s">
        <v>182</v>
      </c>
    </row>
    <row r="134" spans="2:51" s="12" customFormat="1" ht="13.5">
      <c r="B134" s="209"/>
      <c r="C134" s="210"/>
      <c r="D134" s="205" t="s">
        <v>191</v>
      </c>
      <c r="E134" s="211" t="s">
        <v>36</v>
      </c>
      <c r="F134" s="212" t="s">
        <v>236</v>
      </c>
      <c r="G134" s="210"/>
      <c r="H134" s="213" t="s">
        <v>36</v>
      </c>
      <c r="I134" s="214"/>
      <c r="J134" s="210"/>
      <c r="K134" s="210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191</v>
      </c>
      <c r="AU134" s="219" t="s">
        <v>88</v>
      </c>
      <c r="AV134" s="12" t="s">
        <v>23</v>
      </c>
      <c r="AW134" s="12" t="s">
        <v>45</v>
      </c>
      <c r="AX134" s="12" t="s">
        <v>80</v>
      </c>
      <c r="AY134" s="219" t="s">
        <v>182</v>
      </c>
    </row>
    <row r="135" spans="2:51" s="11" customFormat="1" ht="13.5">
      <c r="B135" s="193"/>
      <c r="C135" s="194"/>
      <c r="D135" s="205" t="s">
        <v>191</v>
      </c>
      <c r="E135" s="206" t="s">
        <v>36</v>
      </c>
      <c r="F135" s="207" t="s">
        <v>237</v>
      </c>
      <c r="G135" s="194"/>
      <c r="H135" s="208">
        <v>258.473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191</v>
      </c>
      <c r="AU135" s="204" t="s">
        <v>88</v>
      </c>
      <c r="AV135" s="11" t="s">
        <v>88</v>
      </c>
      <c r="AW135" s="11" t="s">
        <v>45</v>
      </c>
      <c r="AX135" s="11" t="s">
        <v>80</v>
      </c>
      <c r="AY135" s="204" t="s">
        <v>182</v>
      </c>
    </row>
    <row r="136" spans="2:51" s="12" customFormat="1" ht="13.5">
      <c r="B136" s="209"/>
      <c r="C136" s="210"/>
      <c r="D136" s="205" t="s">
        <v>191</v>
      </c>
      <c r="E136" s="211" t="s">
        <v>36</v>
      </c>
      <c r="F136" s="212" t="s">
        <v>238</v>
      </c>
      <c r="G136" s="210"/>
      <c r="H136" s="213" t="s">
        <v>36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191</v>
      </c>
      <c r="AU136" s="219" t="s">
        <v>88</v>
      </c>
      <c r="AV136" s="12" t="s">
        <v>23</v>
      </c>
      <c r="AW136" s="12" t="s">
        <v>45</v>
      </c>
      <c r="AX136" s="12" t="s">
        <v>80</v>
      </c>
      <c r="AY136" s="219" t="s">
        <v>182</v>
      </c>
    </row>
    <row r="137" spans="2:51" s="11" customFormat="1" ht="13.5">
      <c r="B137" s="193"/>
      <c r="C137" s="194"/>
      <c r="D137" s="195" t="s">
        <v>191</v>
      </c>
      <c r="E137" s="196" t="s">
        <v>36</v>
      </c>
      <c r="F137" s="197" t="s">
        <v>239</v>
      </c>
      <c r="G137" s="194"/>
      <c r="H137" s="198">
        <v>17.851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191</v>
      </c>
      <c r="AU137" s="204" t="s">
        <v>88</v>
      </c>
      <c r="AV137" s="11" t="s">
        <v>88</v>
      </c>
      <c r="AW137" s="11" t="s">
        <v>45</v>
      </c>
      <c r="AX137" s="11" t="s">
        <v>80</v>
      </c>
      <c r="AY137" s="204" t="s">
        <v>182</v>
      </c>
    </row>
    <row r="138" spans="2:65" s="1" customFormat="1" ht="31.5" customHeight="1">
      <c r="B138" s="34"/>
      <c r="C138" s="181" t="s">
        <v>28</v>
      </c>
      <c r="D138" s="181" t="s">
        <v>184</v>
      </c>
      <c r="E138" s="182" t="s">
        <v>240</v>
      </c>
      <c r="F138" s="183" t="s">
        <v>241</v>
      </c>
      <c r="G138" s="184" t="s">
        <v>205</v>
      </c>
      <c r="H138" s="185">
        <v>972.794</v>
      </c>
      <c r="I138" s="186"/>
      <c r="J138" s="187">
        <f>ROUND(I138*H138,2)</f>
        <v>0</v>
      </c>
      <c r="K138" s="183" t="s">
        <v>188</v>
      </c>
      <c r="L138" s="54"/>
      <c r="M138" s="188" t="s">
        <v>36</v>
      </c>
      <c r="N138" s="189" t="s">
        <v>51</v>
      </c>
      <c r="O138" s="35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16" t="s">
        <v>189</v>
      </c>
      <c r="AT138" s="16" t="s">
        <v>184</v>
      </c>
      <c r="AU138" s="16" t="s">
        <v>88</v>
      </c>
      <c r="AY138" s="16" t="s">
        <v>182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6" t="s">
        <v>23</v>
      </c>
      <c r="BK138" s="192">
        <f>ROUND(I138*H138,2)</f>
        <v>0</v>
      </c>
      <c r="BL138" s="16" t="s">
        <v>189</v>
      </c>
      <c r="BM138" s="16" t="s">
        <v>242</v>
      </c>
    </row>
    <row r="139" spans="2:65" s="1" customFormat="1" ht="22.5" customHeight="1">
      <c r="B139" s="34"/>
      <c r="C139" s="181" t="s">
        <v>243</v>
      </c>
      <c r="D139" s="181" t="s">
        <v>184</v>
      </c>
      <c r="E139" s="182" t="s">
        <v>244</v>
      </c>
      <c r="F139" s="183" t="s">
        <v>245</v>
      </c>
      <c r="G139" s="184" t="s">
        <v>205</v>
      </c>
      <c r="H139" s="185">
        <v>258.473</v>
      </c>
      <c r="I139" s="186"/>
      <c r="J139" s="187">
        <f>ROUND(I139*H139,2)</f>
        <v>0</v>
      </c>
      <c r="K139" s="183" t="s">
        <v>188</v>
      </c>
      <c r="L139" s="54"/>
      <c r="M139" s="188" t="s">
        <v>36</v>
      </c>
      <c r="N139" s="189" t="s">
        <v>51</v>
      </c>
      <c r="O139" s="35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16" t="s">
        <v>189</v>
      </c>
      <c r="AT139" s="16" t="s">
        <v>184</v>
      </c>
      <c r="AU139" s="16" t="s">
        <v>88</v>
      </c>
      <c r="AY139" s="16" t="s">
        <v>182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6" t="s">
        <v>23</v>
      </c>
      <c r="BK139" s="192">
        <f>ROUND(I139*H139,2)</f>
        <v>0</v>
      </c>
      <c r="BL139" s="16" t="s">
        <v>189</v>
      </c>
      <c r="BM139" s="16" t="s">
        <v>246</v>
      </c>
    </row>
    <row r="140" spans="2:51" s="12" customFormat="1" ht="13.5">
      <c r="B140" s="209"/>
      <c r="C140" s="210"/>
      <c r="D140" s="205" t="s">
        <v>191</v>
      </c>
      <c r="E140" s="211" t="s">
        <v>36</v>
      </c>
      <c r="F140" s="212" t="s">
        <v>247</v>
      </c>
      <c r="G140" s="210"/>
      <c r="H140" s="213" t="s">
        <v>36</v>
      </c>
      <c r="I140" s="214"/>
      <c r="J140" s="210"/>
      <c r="K140" s="210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191</v>
      </c>
      <c r="AU140" s="219" t="s">
        <v>88</v>
      </c>
      <c r="AV140" s="12" t="s">
        <v>23</v>
      </c>
      <c r="AW140" s="12" t="s">
        <v>45</v>
      </c>
      <c r="AX140" s="12" t="s">
        <v>80</v>
      </c>
      <c r="AY140" s="219" t="s">
        <v>182</v>
      </c>
    </row>
    <row r="141" spans="2:51" s="11" customFormat="1" ht="13.5">
      <c r="B141" s="193"/>
      <c r="C141" s="194"/>
      <c r="D141" s="195" t="s">
        <v>191</v>
      </c>
      <c r="E141" s="196" t="s">
        <v>36</v>
      </c>
      <c r="F141" s="197" t="s">
        <v>248</v>
      </c>
      <c r="G141" s="194"/>
      <c r="H141" s="198">
        <v>258.473025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191</v>
      </c>
      <c r="AU141" s="204" t="s">
        <v>88</v>
      </c>
      <c r="AV141" s="11" t="s">
        <v>88</v>
      </c>
      <c r="AW141" s="11" t="s">
        <v>45</v>
      </c>
      <c r="AX141" s="11" t="s">
        <v>80</v>
      </c>
      <c r="AY141" s="204" t="s">
        <v>182</v>
      </c>
    </row>
    <row r="142" spans="2:65" s="1" customFormat="1" ht="22.5" customHeight="1">
      <c r="B142" s="34"/>
      <c r="C142" s="181" t="s">
        <v>249</v>
      </c>
      <c r="D142" s="181" t="s">
        <v>184</v>
      </c>
      <c r="E142" s="182" t="s">
        <v>250</v>
      </c>
      <c r="F142" s="183" t="s">
        <v>251</v>
      </c>
      <c r="G142" s="184" t="s">
        <v>205</v>
      </c>
      <c r="H142" s="185">
        <v>972.794</v>
      </c>
      <c r="I142" s="186"/>
      <c r="J142" s="187">
        <f>ROUND(I142*H142,2)</f>
        <v>0</v>
      </c>
      <c r="K142" s="183" t="s">
        <v>188</v>
      </c>
      <c r="L142" s="54"/>
      <c r="M142" s="188" t="s">
        <v>36</v>
      </c>
      <c r="N142" s="189" t="s">
        <v>51</v>
      </c>
      <c r="O142" s="35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AR142" s="16" t="s">
        <v>189</v>
      </c>
      <c r="AT142" s="16" t="s">
        <v>184</v>
      </c>
      <c r="AU142" s="16" t="s">
        <v>88</v>
      </c>
      <c r="AY142" s="16" t="s">
        <v>182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6" t="s">
        <v>23</v>
      </c>
      <c r="BK142" s="192">
        <f>ROUND(I142*H142,2)</f>
        <v>0</v>
      </c>
      <c r="BL142" s="16" t="s">
        <v>189</v>
      </c>
      <c r="BM142" s="16" t="s">
        <v>252</v>
      </c>
    </row>
    <row r="143" spans="2:65" s="1" customFormat="1" ht="22.5" customHeight="1">
      <c r="B143" s="34"/>
      <c r="C143" s="181" t="s">
        <v>253</v>
      </c>
      <c r="D143" s="181" t="s">
        <v>184</v>
      </c>
      <c r="E143" s="182" t="s">
        <v>254</v>
      </c>
      <c r="F143" s="183" t="s">
        <v>255</v>
      </c>
      <c r="G143" s="184" t="s">
        <v>256</v>
      </c>
      <c r="H143" s="185">
        <v>1770.485</v>
      </c>
      <c r="I143" s="186"/>
      <c r="J143" s="187">
        <f>ROUND(I143*H143,2)</f>
        <v>0</v>
      </c>
      <c r="K143" s="183" t="s">
        <v>188</v>
      </c>
      <c r="L143" s="54"/>
      <c r="M143" s="188" t="s">
        <v>36</v>
      </c>
      <c r="N143" s="189" t="s">
        <v>51</v>
      </c>
      <c r="O143" s="35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AR143" s="16" t="s">
        <v>189</v>
      </c>
      <c r="AT143" s="16" t="s">
        <v>184</v>
      </c>
      <c r="AU143" s="16" t="s">
        <v>88</v>
      </c>
      <c r="AY143" s="16" t="s">
        <v>182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6" t="s">
        <v>23</v>
      </c>
      <c r="BK143" s="192">
        <f>ROUND(I143*H143,2)</f>
        <v>0</v>
      </c>
      <c r="BL143" s="16" t="s">
        <v>189</v>
      </c>
      <c r="BM143" s="16" t="s">
        <v>257</v>
      </c>
    </row>
    <row r="144" spans="2:51" s="11" customFormat="1" ht="13.5">
      <c r="B144" s="193"/>
      <c r="C144" s="194"/>
      <c r="D144" s="195" t="s">
        <v>191</v>
      </c>
      <c r="E144" s="196" t="s">
        <v>36</v>
      </c>
      <c r="F144" s="197" t="s">
        <v>258</v>
      </c>
      <c r="G144" s="194"/>
      <c r="H144" s="198">
        <v>1770.48508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191</v>
      </c>
      <c r="AU144" s="204" t="s">
        <v>88</v>
      </c>
      <c r="AV144" s="11" t="s">
        <v>88</v>
      </c>
      <c r="AW144" s="11" t="s">
        <v>45</v>
      </c>
      <c r="AX144" s="11" t="s">
        <v>80</v>
      </c>
      <c r="AY144" s="204" t="s">
        <v>182</v>
      </c>
    </row>
    <row r="145" spans="2:65" s="1" customFormat="1" ht="22.5" customHeight="1">
      <c r="B145" s="34"/>
      <c r="C145" s="181" t="s">
        <v>259</v>
      </c>
      <c r="D145" s="181" t="s">
        <v>184</v>
      </c>
      <c r="E145" s="182" t="s">
        <v>260</v>
      </c>
      <c r="F145" s="183" t="s">
        <v>261</v>
      </c>
      <c r="G145" s="184" t="s">
        <v>205</v>
      </c>
      <c r="H145" s="185">
        <v>510.029</v>
      </c>
      <c r="I145" s="186"/>
      <c r="J145" s="187">
        <f>ROUND(I145*H145,2)</f>
        <v>0</v>
      </c>
      <c r="K145" s="183" t="s">
        <v>188</v>
      </c>
      <c r="L145" s="54"/>
      <c r="M145" s="188" t="s">
        <v>36</v>
      </c>
      <c r="N145" s="189" t="s">
        <v>51</v>
      </c>
      <c r="O145" s="35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16" t="s">
        <v>189</v>
      </c>
      <c r="AT145" s="16" t="s">
        <v>184</v>
      </c>
      <c r="AU145" s="16" t="s">
        <v>88</v>
      </c>
      <c r="AY145" s="16" t="s">
        <v>182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6" t="s">
        <v>23</v>
      </c>
      <c r="BK145" s="192">
        <f>ROUND(I145*H145,2)</f>
        <v>0</v>
      </c>
      <c r="BL145" s="16" t="s">
        <v>189</v>
      </c>
      <c r="BM145" s="16" t="s">
        <v>262</v>
      </c>
    </row>
    <row r="146" spans="2:51" s="12" customFormat="1" ht="13.5">
      <c r="B146" s="209"/>
      <c r="C146" s="210"/>
      <c r="D146" s="205" t="s">
        <v>191</v>
      </c>
      <c r="E146" s="211" t="s">
        <v>36</v>
      </c>
      <c r="F146" s="212" t="s">
        <v>263</v>
      </c>
      <c r="G146" s="210"/>
      <c r="H146" s="213" t="s">
        <v>36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191</v>
      </c>
      <c r="AU146" s="219" t="s">
        <v>88</v>
      </c>
      <c r="AV146" s="12" t="s">
        <v>23</v>
      </c>
      <c r="AW146" s="12" t="s">
        <v>45</v>
      </c>
      <c r="AX146" s="12" t="s">
        <v>80</v>
      </c>
      <c r="AY146" s="219" t="s">
        <v>182</v>
      </c>
    </row>
    <row r="147" spans="2:51" s="11" customFormat="1" ht="24">
      <c r="B147" s="193"/>
      <c r="C147" s="194"/>
      <c r="D147" s="205" t="s">
        <v>191</v>
      </c>
      <c r="E147" s="206" t="s">
        <v>36</v>
      </c>
      <c r="F147" s="207" t="s">
        <v>264</v>
      </c>
      <c r="G147" s="194"/>
      <c r="H147" s="208">
        <v>117.79869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191</v>
      </c>
      <c r="AU147" s="204" t="s">
        <v>88</v>
      </c>
      <c r="AV147" s="11" t="s">
        <v>88</v>
      </c>
      <c r="AW147" s="11" t="s">
        <v>45</v>
      </c>
      <c r="AX147" s="11" t="s">
        <v>80</v>
      </c>
      <c r="AY147" s="204" t="s">
        <v>182</v>
      </c>
    </row>
    <row r="148" spans="2:51" s="11" customFormat="1" ht="13.5">
      <c r="B148" s="193"/>
      <c r="C148" s="194"/>
      <c r="D148" s="205" t="s">
        <v>191</v>
      </c>
      <c r="E148" s="206" t="s">
        <v>36</v>
      </c>
      <c r="F148" s="207" t="s">
        <v>265</v>
      </c>
      <c r="G148" s="194"/>
      <c r="H148" s="208">
        <v>7.167744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191</v>
      </c>
      <c r="AU148" s="204" t="s">
        <v>88</v>
      </c>
      <c r="AV148" s="11" t="s">
        <v>88</v>
      </c>
      <c r="AW148" s="11" t="s">
        <v>45</v>
      </c>
      <c r="AX148" s="11" t="s">
        <v>80</v>
      </c>
      <c r="AY148" s="204" t="s">
        <v>182</v>
      </c>
    </row>
    <row r="149" spans="2:51" s="11" customFormat="1" ht="13.5">
      <c r="B149" s="193"/>
      <c r="C149" s="194"/>
      <c r="D149" s="205" t="s">
        <v>191</v>
      </c>
      <c r="E149" s="206" t="s">
        <v>36</v>
      </c>
      <c r="F149" s="207" t="s">
        <v>266</v>
      </c>
      <c r="G149" s="194"/>
      <c r="H149" s="208">
        <v>117.53985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191</v>
      </c>
      <c r="AU149" s="204" t="s">
        <v>88</v>
      </c>
      <c r="AV149" s="11" t="s">
        <v>88</v>
      </c>
      <c r="AW149" s="11" t="s">
        <v>45</v>
      </c>
      <c r="AX149" s="11" t="s">
        <v>80</v>
      </c>
      <c r="AY149" s="204" t="s">
        <v>182</v>
      </c>
    </row>
    <row r="150" spans="2:51" s="11" customFormat="1" ht="13.5">
      <c r="B150" s="193"/>
      <c r="C150" s="194"/>
      <c r="D150" s="205" t="s">
        <v>191</v>
      </c>
      <c r="E150" s="206" t="s">
        <v>36</v>
      </c>
      <c r="F150" s="207" t="s">
        <v>267</v>
      </c>
      <c r="G150" s="194"/>
      <c r="H150" s="208">
        <v>188.803125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191</v>
      </c>
      <c r="AU150" s="204" t="s">
        <v>88</v>
      </c>
      <c r="AV150" s="11" t="s">
        <v>88</v>
      </c>
      <c r="AW150" s="11" t="s">
        <v>45</v>
      </c>
      <c r="AX150" s="11" t="s">
        <v>80</v>
      </c>
      <c r="AY150" s="204" t="s">
        <v>182</v>
      </c>
    </row>
    <row r="151" spans="2:51" s="12" customFormat="1" ht="13.5">
      <c r="B151" s="209"/>
      <c r="C151" s="210"/>
      <c r="D151" s="205" t="s">
        <v>191</v>
      </c>
      <c r="E151" s="211" t="s">
        <v>36</v>
      </c>
      <c r="F151" s="212" t="s">
        <v>268</v>
      </c>
      <c r="G151" s="210"/>
      <c r="H151" s="213" t="s">
        <v>36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191</v>
      </c>
      <c r="AU151" s="219" t="s">
        <v>88</v>
      </c>
      <c r="AV151" s="12" t="s">
        <v>23</v>
      </c>
      <c r="AW151" s="12" t="s">
        <v>45</v>
      </c>
      <c r="AX151" s="12" t="s">
        <v>80</v>
      </c>
      <c r="AY151" s="219" t="s">
        <v>182</v>
      </c>
    </row>
    <row r="152" spans="2:51" s="11" customFormat="1" ht="13.5">
      <c r="B152" s="193"/>
      <c r="C152" s="194"/>
      <c r="D152" s="195" t="s">
        <v>191</v>
      </c>
      <c r="E152" s="196" t="s">
        <v>36</v>
      </c>
      <c r="F152" s="197" t="s">
        <v>269</v>
      </c>
      <c r="G152" s="194"/>
      <c r="H152" s="198">
        <v>78.72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191</v>
      </c>
      <c r="AU152" s="204" t="s">
        <v>88</v>
      </c>
      <c r="AV152" s="11" t="s">
        <v>88</v>
      </c>
      <c r="AW152" s="11" t="s">
        <v>45</v>
      </c>
      <c r="AX152" s="11" t="s">
        <v>80</v>
      </c>
      <c r="AY152" s="204" t="s">
        <v>182</v>
      </c>
    </row>
    <row r="153" spans="2:65" s="1" customFormat="1" ht="22.5" customHeight="1">
      <c r="B153" s="34"/>
      <c r="C153" s="220" t="s">
        <v>8</v>
      </c>
      <c r="D153" s="220" t="s">
        <v>270</v>
      </c>
      <c r="E153" s="221" t="s">
        <v>271</v>
      </c>
      <c r="F153" s="222" t="s">
        <v>272</v>
      </c>
      <c r="G153" s="223" t="s">
        <v>256</v>
      </c>
      <c r="H153" s="224">
        <v>928.253</v>
      </c>
      <c r="I153" s="225"/>
      <c r="J153" s="226">
        <f>ROUND(I153*H153,2)</f>
        <v>0</v>
      </c>
      <c r="K153" s="222" t="s">
        <v>188</v>
      </c>
      <c r="L153" s="227"/>
      <c r="M153" s="228" t="s">
        <v>36</v>
      </c>
      <c r="N153" s="229" t="s">
        <v>51</v>
      </c>
      <c r="O153" s="35"/>
      <c r="P153" s="190">
        <f>O153*H153</f>
        <v>0</v>
      </c>
      <c r="Q153" s="190">
        <v>1</v>
      </c>
      <c r="R153" s="190">
        <f>Q153*H153</f>
        <v>928.253</v>
      </c>
      <c r="S153" s="190">
        <v>0</v>
      </c>
      <c r="T153" s="191">
        <f>S153*H153</f>
        <v>0</v>
      </c>
      <c r="AR153" s="16" t="s">
        <v>226</v>
      </c>
      <c r="AT153" s="16" t="s">
        <v>270</v>
      </c>
      <c r="AU153" s="16" t="s">
        <v>88</v>
      </c>
      <c r="AY153" s="16" t="s">
        <v>182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6" t="s">
        <v>23</v>
      </c>
      <c r="BK153" s="192">
        <f>ROUND(I153*H153,2)</f>
        <v>0</v>
      </c>
      <c r="BL153" s="16" t="s">
        <v>189</v>
      </c>
      <c r="BM153" s="16" t="s">
        <v>273</v>
      </c>
    </row>
    <row r="154" spans="2:51" s="11" customFormat="1" ht="13.5">
      <c r="B154" s="193"/>
      <c r="C154" s="194"/>
      <c r="D154" s="195" t="s">
        <v>191</v>
      </c>
      <c r="E154" s="196" t="s">
        <v>36</v>
      </c>
      <c r="F154" s="197" t="s">
        <v>274</v>
      </c>
      <c r="G154" s="194"/>
      <c r="H154" s="198">
        <v>928.25278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191</v>
      </c>
      <c r="AU154" s="204" t="s">
        <v>88</v>
      </c>
      <c r="AV154" s="11" t="s">
        <v>88</v>
      </c>
      <c r="AW154" s="11" t="s">
        <v>45</v>
      </c>
      <c r="AX154" s="11" t="s">
        <v>80</v>
      </c>
      <c r="AY154" s="204" t="s">
        <v>182</v>
      </c>
    </row>
    <row r="155" spans="2:65" s="1" customFormat="1" ht="22.5" customHeight="1">
      <c r="B155" s="34"/>
      <c r="C155" s="181" t="s">
        <v>275</v>
      </c>
      <c r="D155" s="181" t="s">
        <v>184</v>
      </c>
      <c r="E155" s="182" t="s">
        <v>276</v>
      </c>
      <c r="F155" s="183" t="s">
        <v>277</v>
      </c>
      <c r="G155" s="184" t="s">
        <v>205</v>
      </c>
      <c r="H155" s="185">
        <v>12.2</v>
      </c>
      <c r="I155" s="186"/>
      <c r="J155" s="187">
        <f>ROUND(I155*H155,2)</f>
        <v>0</v>
      </c>
      <c r="K155" s="183" t="s">
        <v>188</v>
      </c>
      <c r="L155" s="54"/>
      <c r="M155" s="188" t="s">
        <v>36</v>
      </c>
      <c r="N155" s="189" t="s">
        <v>51</v>
      </c>
      <c r="O155" s="35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AR155" s="16" t="s">
        <v>189</v>
      </c>
      <c r="AT155" s="16" t="s">
        <v>184</v>
      </c>
      <c r="AU155" s="16" t="s">
        <v>88</v>
      </c>
      <c r="AY155" s="16" t="s">
        <v>182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6" t="s">
        <v>23</v>
      </c>
      <c r="BK155" s="192">
        <f>ROUND(I155*H155,2)</f>
        <v>0</v>
      </c>
      <c r="BL155" s="16" t="s">
        <v>189</v>
      </c>
      <c r="BM155" s="16" t="s">
        <v>278</v>
      </c>
    </row>
    <row r="156" spans="2:51" s="12" customFormat="1" ht="13.5">
      <c r="B156" s="209"/>
      <c r="C156" s="210"/>
      <c r="D156" s="205" t="s">
        <v>191</v>
      </c>
      <c r="E156" s="211" t="s">
        <v>36</v>
      </c>
      <c r="F156" s="212" t="s">
        <v>279</v>
      </c>
      <c r="G156" s="210"/>
      <c r="H156" s="213" t="s">
        <v>36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191</v>
      </c>
      <c r="AU156" s="219" t="s">
        <v>88</v>
      </c>
      <c r="AV156" s="12" t="s">
        <v>23</v>
      </c>
      <c r="AW156" s="12" t="s">
        <v>45</v>
      </c>
      <c r="AX156" s="12" t="s">
        <v>80</v>
      </c>
      <c r="AY156" s="219" t="s">
        <v>182</v>
      </c>
    </row>
    <row r="157" spans="2:51" s="11" customFormat="1" ht="13.5">
      <c r="B157" s="193"/>
      <c r="C157" s="194"/>
      <c r="D157" s="205" t="s">
        <v>191</v>
      </c>
      <c r="E157" s="206" t="s">
        <v>36</v>
      </c>
      <c r="F157" s="207" t="s">
        <v>280</v>
      </c>
      <c r="G157" s="194"/>
      <c r="H157" s="208">
        <v>0.16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191</v>
      </c>
      <c r="AU157" s="204" t="s">
        <v>88</v>
      </c>
      <c r="AV157" s="11" t="s">
        <v>88</v>
      </c>
      <c r="AW157" s="11" t="s">
        <v>45</v>
      </c>
      <c r="AX157" s="11" t="s">
        <v>80</v>
      </c>
      <c r="AY157" s="204" t="s">
        <v>182</v>
      </c>
    </row>
    <row r="158" spans="2:51" s="12" customFormat="1" ht="13.5">
      <c r="B158" s="209"/>
      <c r="C158" s="210"/>
      <c r="D158" s="205" t="s">
        <v>191</v>
      </c>
      <c r="E158" s="211" t="s">
        <v>36</v>
      </c>
      <c r="F158" s="212" t="s">
        <v>281</v>
      </c>
      <c r="G158" s="210"/>
      <c r="H158" s="213" t="s">
        <v>36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191</v>
      </c>
      <c r="AU158" s="219" t="s">
        <v>88</v>
      </c>
      <c r="AV158" s="12" t="s">
        <v>23</v>
      </c>
      <c r="AW158" s="12" t="s">
        <v>45</v>
      </c>
      <c r="AX158" s="12" t="s">
        <v>80</v>
      </c>
      <c r="AY158" s="219" t="s">
        <v>182</v>
      </c>
    </row>
    <row r="159" spans="2:51" s="11" customFormat="1" ht="13.5">
      <c r="B159" s="193"/>
      <c r="C159" s="194"/>
      <c r="D159" s="205" t="s">
        <v>191</v>
      </c>
      <c r="E159" s="206" t="s">
        <v>36</v>
      </c>
      <c r="F159" s="207" t="s">
        <v>282</v>
      </c>
      <c r="G159" s="194"/>
      <c r="H159" s="208">
        <v>6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191</v>
      </c>
      <c r="AU159" s="204" t="s">
        <v>88</v>
      </c>
      <c r="AV159" s="11" t="s">
        <v>88</v>
      </c>
      <c r="AW159" s="11" t="s">
        <v>45</v>
      </c>
      <c r="AX159" s="11" t="s">
        <v>80</v>
      </c>
      <c r="AY159" s="204" t="s">
        <v>182</v>
      </c>
    </row>
    <row r="160" spans="2:51" s="12" customFormat="1" ht="13.5">
      <c r="B160" s="209"/>
      <c r="C160" s="210"/>
      <c r="D160" s="205" t="s">
        <v>191</v>
      </c>
      <c r="E160" s="211" t="s">
        <v>36</v>
      </c>
      <c r="F160" s="212" t="s">
        <v>283</v>
      </c>
      <c r="G160" s="210"/>
      <c r="H160" s="213" t="s">
        <v>36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191</v>
      </c>
      <c r="AU160" s="219" t="s">
        <v>88</v>
      </c>
      <c r="AV160" s="12" t="s">
        <v>23</v>
      </c>
      <c r="AW160" s="12" t="s">
        <v>45</v>
      </c>
      <c r="AX160" s="12" t="s">
        <v>80</v>
      </c>
      <c r="AY160" s="219" t="s">
        <v>182</v>
      </c>
    </row>
    <row r="161" spans="2:51" s="11" customFormat="1" ht="13.5">
      <c r="B161" s="193"/>
      <c r="C161" s="194"/>
      <c r="D161" s="205" t="s">
        <v>191</v>
      </c>
      <c r="E161" s="206" t="s">
        <v>36</v>
      </c>
      <c r="F161" s="207" t="s">
        <v>284</v>
      </c>
      <c r="G161" s="194"/>
      <c r="H161" s="208">
        <v>4.4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191</v>
      </c>
      <c r="AU161" s="204" t="s">
        <v>88</v>
      </c>
      <c r="AV161" s="11" t="s">
        <v>88</v>
      </c>
      <c r="AW161" s="11" t="s">
        <v>45</v>
      </c>
      <c r="AX161" s="11" t="s">
        <v>80</v>
      </c>
      <c r="AY161" s="204" t="s">
        <v>182</v>
      </c>
    </row>
    <row r="162" spans="2:51" s="12" customFormat="1" ht="13.5">
      <c r="B162" s="209"/>
      <c r="C162" s="210"/>
      <c r="D162" s="205" t="s">
        <v>191</v>
      </c>
      <c r="E162" s="211" t="s">
        <v>36</v>
      </c>
      <c r="F162" s="212" t="s">
        <v>285</v>
      </c>
      <c r="G162" s="210"/>
      <c r="H162" s="213" t="s">
        <v>36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191</v>
      </c>
      <c r="AU162" s="219" t="s">
        <v>88</v>
      </c>
      <c r="AV162" s="12" t="s">
        <v>23</v>
      </c>
      <c r="AW162" s="12" t="s">
        <v>45</v>
      </c>
      <c r="AX162" s="12" t="s">
        <v>80</v>
      </c>
      <c r="AY162" s="219" t="s">
        <v>182</v>
      </c>
    </row>
    <row r="163" spans="2:51" s="11" customFormat="1" ht="13.5">
      <c r="B163" s="193"/>
      <c r="C163" s="194"/>
      <c r="D163" s="195" t="s">
        <v>191</v>
      </c>
      <c r="E163" s="196" t="s">
        <v>36</v>
      </c>
      <c r="F163" s="197" t="s">
        <v>286</v>
      </c>
      <c r="G163" s="194"/>
      <c r="H163" s="198">
        <v>1.64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191</v>
      </c>
      <c r="AU163" s="204" t="s">
        <v>88</v>
      </c>
      <c r="AV163" s="11" t="s">
        <v>88</v>
      </c>
      <c r="AW163" s="11" t="s">
        <v>45</v>
      </c>
      <c r="AX163" s="11" t="s">
        <v>80</v>
      </c>
      <c r="AY163" s="204" t="s">
        <v>182</v>
      </c>
    </row>
    <row r="164" spans="2:65" s="1" customFormat="1" ht="22.5" customHeight="1">
      <c r="B164" s="34"/>
      <c r="C164" s="220" t="s">
        <v>287</v>
      </c>
      <c r="D164" s="220" t="s">
        <v>270</v>
      </c>
      <c r="E164" s="221" t="s">
        <v>288</v>
      </c>
      <c r="F164" s="222" t="s">
        <v>289</v>
      </c>
      <c r="G164" s="223" t="s">
        <v>256</v>
      </c>
      <c r="H164" s="224">
        <v>22.204</v>
      </c>
      <c r="I164" s="225"/>
      <c r="J164" s="226">
        <f>ROUND(I164*H164,2)</f>
        <v>0</v>
      </c>
      <c r="K164" s="222" t="s">
        <v>188</v>
      </c>
      <c r="L164" s="227"/>
      <c r="M164" s="228" t="s">
        <v>36</v>
      </c>
      <c r="N164" s="229" t="s">
        <v>51</v>
      </c>
      <c r="O164" s="35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16" t="s">
        <v>226</v>
      </c>
      <c r="AT164" s="16" t="s">
        <v>270</v>
      </c>
      <c r="AU164" s="16" t="s">
        <v>88</v>
      </c>
      <c r="AY164" s="16" t="s">
        <v>182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6" t="s">
        <v>23</v>
      </c>
      <c r="BK164" s="192">
        <f>ROUND(I164*H164,2)</f>
        <v>0</v>
      </c>
      <c r="BL164" s="16" t="s">
        <v>189</v>
      </c>
      <c r="BM164" s="16" t="s">
        <v>290</v>
      </c>
    </row>
    <row r="165" spans="2:51" s="11" customFormat="1" ht="13.5">
      <c r="B165" s="193"/>
      <c r="C165" s="194"/>
      <c r="D165" s="195" t="s">
        <v>191</v>
      </c>
      <c r="E165" s="196" t="s">
        <v>36</v>
      </c>
      <c r="F165" s="197" t="s">
        <v>291</v>
      </c>
      <c r="G165" s="194"/>
      <c r="H165" s="198">
        <v>22.204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191</v>
      </c>
      <c r="AU165" s="204" t="s">
        <v>88</v>
      </c>
      <c r="AV165" s="11" t="s">
        <v>88</v>
      </c>
      <c r="AW165" s="11" t="s">
        <v>45</v>
      </c>
      <c r="AX165" s="11" t="s">
        <v>80</v>
      </c>
      <c r="AY165" s="204" t="s">
        <v>182</v>
      </c>
    </row>
    <row r="166" spans="2:65" s="1" customFormat="1" ht="22.5" customHeight="1">
      <c r="B166" s="34"/>
      <c r="C166" s="181" t="s">
        <v>292</v>
      </c>
      <c r="D166" s="181" t="s">
        <v>184</v>
      </c>
      <c r="E166" s="182" t="s">
        <v>293</v>
      </c>
      <c r="F166" s="183" t="s">
        <v>294</v>
      </c>
      <c r="G166" s="184" t="s">
        <v>187</v>
      </c>
      <c r="H166" s="185">
        <v>1003.6</v>
      </c>
      <c r="I166" s="186"/>
      <c r="J166" s="187">
        <f>ROUND(I166*H166,2)</f>
        <v>0</v>
      </c>
      <c r="K166" s="183" t="s">
        <v>188</v>
      </c>
      <c r="L166" s="54"/>
      <c r="M166" s="188" t="s">
        <v>36</v>
      </c>
      <c r="N166" s="189" t="s">
        <v>51</v>
      </c>
      <c r="O166" s="35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16" t="s">
        <v>189</v>
      </c>
      <c r="AT166" s="16" t="s">
        <v>184</v>
      </c>
      <c r="AU166" s="16" t="s">
        <v>88</v>
      </c>
      <c r="AY166" s="16" t="s">
        <v>182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6" t="s">
        <v>23</v>
      </c>
      <c r="BK166" s="192">
        <f>ROUND(I166*H166,2)</f>
        <v>0</v>
      </c>
      <c r="BL166" s="16" t="s">
        <v>189</v>
      </c>
      <c r="BM166" s="16" t="s">
        <v>295</v>
      </c>
    </row>
    <row r="167" spans="2:51" s="11" customFormat="1" ht="13.5">
      <c r="B167" s="193"/>
      <c r="C167" s="194"/>
      <c r="D167" s="195" t="s">
        <v>191</v>
      </c>
      <c r="E167" s="196" t="s">
        <v>36</v>
      </c>
      <c r="F167" s="197" t="s">
        <v>296</v>
      </c>
      <c r="G167" s="194"/>
      <c r="H167" s="198">
        <v>1003.6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191</v>
      </c>
      <c r="AU167" s="204" t="s">
        <v>88</v>
      </c>
      <c r="AV167" s="11" t="s">
        <v>88</v>
      </c>
      <c r="AW167" s="11" t="s">
        <v>45</v>
      </c>
      <c r="AX167" s="11" t="s">
        <v>80</v>
      </c>
      <c r="AY167" s="204" t="s">
        <v>182</v>
      </c>
    </row>
    <row r="168" spans="2:65" s="1" customFormat="1" ht="22.5" customHeight="1">
      <c r="B168" s="34"/>
      <c r="C168" s="181" t="s">
        <v>297</v>
      </c>
      <c r="D168" s="181" t="s">
        <v>184</v>
      </c>
      <c r="E168" s="182" t="s">
        <v>298</v>
      </c>
      <c r="F168" s="183" t="s">
        <v>299</v>
      </c>
      <c r="G168" s="184" t="s">
        <v>205</v>
      </c>
      <c r="H168" s="185">
        <v>12.2</v>
      </c>
      <c r="I168" s="186"/>
      <c r="J168" s="187">
        <f>ROUND(I168*H168,2)</f>
        <v>0</v>
      </c>
      <c r="K168" s="183" t="s">
        <v>188</v>
      </c>
      <c r="L168" s="54"/>
      <c r="M168" s="188" t="s">
        <v>36</v>
      </c>
      <c r="N168" s="189" t="s">
        <v>51</v>
      </c>
      <c r="O168" s="35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16" t="s">
        <v>189</v>
      </c>
      <c r="AT168" s="16" t="s">
        <v>184</v>
      </c>
      <c r="AU168" s="16" t="s">
        <v>88</v>
      </c>
      <c r="AY168" s="16" t="s">
        <v>182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6" t="s">
        <v>23</v>
      </c>
      <c r="BK168" s="192">
        <f>ROUND(I168*H168,2)</f>
        <v>0</v>
      </c>
      <c r="BL168" s="16" t="s">
        <v>189</v>
      </c>
      <c r="BM168" s="16" t="s">
        <v>300</v>
      </c>
    </row>
    <row r="169" spans="2:65" s="1" customFormat="1" ht="22.5" customHeight="1">
      <c r="B169" s="34"/>
      <c r="C169" s="181" t="s">
        <v>301</v>
      </c>
      <c r="D169" s="181" t="s">
        <v>184</v>
      </c>
      <c r="E169" s="182" t="s">
        <v>302</v>
      </c>
      <c r="F169" s="183" t="s">
        <v>303</v>
      </c>
      <c r="G169" s="184" t="s">
        <v>304</v>
      </c>
      <c r="H169" s="185">
        <v>6</v>
      </c>
      <c r="I169" s="186"/>
      <c r="J169" s="187">
        <f>ROUND(I169*H169,2)</f>
        <v>0</v>
      </c>
      <c r="K169" s="183" t="s">
        <v>36</v>
      </c>
      <c r="L169" s="54"/>
      <c r="M169" s="188" t="s">
        <v>36</v>
      </c>
      <c r="N169" s="189" t="s">
        <v>51</v>
      </c>
      <c r="O169" s="35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AR169" s="16" t="s">
        <v>189</v>
      </c>
      <c r="AT169" s="16" t="s">
        <v>184</v>
      </c>
      <c r="AU169" s="16" t="s">
        <v>88</v>
      </c>
      <c r="AY169" s="16" t="s">
        <v>182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6" t="s">
        <v>23</v>
      </c>
      <c r="BK169" s="192">
        <f>ROUND(I169*H169,2)</f>
        <v>0</v>
      </c>
      <c r="BL169" s="16" t="s">
        <v>189</v>
      </c>
      <c r="BM169" s="16" t="s">
        <v>305</v>
      </c>
    </row>
    <row r="170" spans="2:63" s="10" customFormat="1" ht="29.85" customHeight="1">
      <c r="B170" s="164"/>
      <c r="C170" s="165"/>
      <c r="D170" s="178" t="s">
        <v>79</v>
      </c>
      <c r="E170" s="179" t="s">
        <v>88</v>
      </c>
      <c r="F170" s="179" t="s">
        <v>306</v>
      </c>
      <c r="G170" s="165"/>
      <c r="H170" s="165"/>
      <c r="I170" s="168"/>
      <c r="J170" s="180">
        <f>BK170</f>
        <v>0</v>
      </c>
      <c r="K170" s="165"/>
      <c r="L170" s="170"/>
      <c r="M170" s="171"/>
      <c r="N170" s="172"/>
      <c r="O170" s="172"/>
      <c r="P170" s="173">
        <f>SUM(P171:P227)</f>
        <v>0</v>
      </c>
      <c r="Q170" s="172"/>
      <c r="R170" s="173">
        <f>SUM(R171:R227)</f>
        <v>1558.3232367599999</v>
      </c>
      <c r="S170" s="172"/>
      <c r="T170" s="174">
        <f>SUM(T171:T227)</f>
        <v>0</v>
      </c>
      <c r="AR170" s="175" t="s">
        <v>23</v>
      </c>
      <c r="AT170" s="176" t="s">
        <v>79</v>
      </c>
      <c r="AU170" s="176" t="s">
        <v>23</v>
      </c>
      <c r="AY170" s="175" t="s">
        <v>182</v>
      </c>
      <c r="BK170" s="177">
        <f>SUM(BK171:BK227)</f>
        <v>0</v>
      </c>
    </row>
    <row r="171" spans="2:65" s="1" customFormat="1" ht="22.5" customHeight="1">
      <c r="B171" s="34"/>
      <c r="C171" s="181" t="s">
        <v>7</v>
      </c>
      <c r="D171" s="181" t="s">
        <v>184</v>
      </c>
      <c r="E171" s="182" t="s">
        <v>307</v>
      </c>
      <c r="F171" s="183" t="s">
        <v>308</v>
      </c>
      <c r="G171" s="184" t="s">
        <v>309</v>
      </c>
      <c r="H171" s="185">
        <v>91.5</v>
      </c>
      <c r="I171" s="186"/>
      <c r="J171" s="187">
        <f>ROUND(I171*H171,2)</f>
        <v>0</v>
      </c>
      <c r="K171" s="183" t="s">
        <v>188</v>
      </c>
      <c r="L171" s="54"/>
      <c r="M171" s="188" t="s">
        <v>36</v>
      </c>
      <c r="N171" s="189" t="s">
        <v>51</v>
      </c>
      <c r="O171" s="35"/>
      <c r="P171" s="190">
        <f>O171*H171</f>
        <v>0</v>
      </c>
      <c r="Q171" s="190">
        <v>0.00014</v>
      </c>
      <c r="R171" s="190">
        <f>Q171*H171</f>
        <v>0.012809999999999998</v>
      </c>
      <c r="S171" s="190">
        <v>0</v>
      </c>
      <c r="T171" s="191">
        <f>S171*H171</f>
        <v>0</v>
      </c>
      <c r="AR171" s="16" t="s">
        <v>189</v>
      </c>
      <c r="AT171" s="16" t="s">
        <v>184</v>
      </c>
      <c r="AU171" s="16" t="s">
        <v>88</v>
      </c>
      <c r="AY171" s="16" t="s">
        <v>182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6" t="s">
        <v>23</v>
      </c>
      <c r="BK171" s="192">
        <f>ROUND(I171*H171,2)</f>
        <v>0</v>
      </c>
      <c r="BL171" s="16" t="s">
        <v>189</v>
      </c>
      <c r="BM171" s="16" t="s">
        <v>310</v>
      </c>
    </row>
    <row r="172" spans="2:51" s="11" customFormat="1" ht="13.5">
      <c r="B172" s="193"/>
      <c r="C172" s="194"/>
      <c r="D172" s="205" t="s">
        <v>191</v>
      </c>
      <c r="E172" s="206" t="s">
        <v>36</v>
      </c>
      <c r="F172" s="207" t="s">
        <v>311</v>
      </c>
      <c r="G172" s="194"/>
      <c r="H172" s="208">
        <v>60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191</v>
      </c>
      <c r="AU172" s="204" t="s">
        <v>88</v>
      </c>
      <c r="AV172" s="11" t="s">
        <v>88</v>
      </c>
      <c r="AW172" s="11" t="s">
        <v>45</v>
      </c>
      <c r="AX172" s="11" t="s">
        <v>80</v>
      </c>
      <c r="AY172" s="204" t="s">
        <v>182</v>
      </c>
    </row>
    <row r="173" spans="2:51" s="11" customFormat="1" ht="13.5">
      <c r="B173" s="193"/>
      <c r="C173" s="194"/>
      <c r="D173" s="195" t="s">
        <v>191</v>
      </c>
      <c r="E173" s="196" t="s">
        <v>36</v>
      </c>
      <c r="F173" s="197" t="s">
        <v>312</v>
      </c>
      <c r="G173" s="194"/>
      <c r="H173" s="198">
        <v>31.5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191</v>
      </c>
      <c r="AU173" s="204" t="s">
        <v>88</v>
      </c>
      <c r="AV173" s="11" t="s">
        <v>88</v>
      </c>
      <c r="AW173" s="11" t="s">
        <v>45</v>
      </c>
      <c r="AX173" s="11" t="s">
        <v>80</v>
      </c>
      <c r="AY173" s="204" t="s">
        <v>182</v>
      </c>
    </row>
    <row r="174" spans="2:65" s="1" customFormat="1" ht="22.5" customHeight="1">
      <c r="B174" s="34"/>
      <c r="C174" s="181" t="s">
        <v>313</v>
      </c>
      <c r="D174" s="181" t="s">
        <v>184</v>
      </c>
      <c r="E174" s="182" t="s">
        <v>314</v>
      </c>
      <c r="F174" s="183" t="s">
        <v>315</v>
      </c>
      <c r="G174" s="184" t="s">
        <v>309</v>
      </c>
      <c r="H174" s="185">
        <v>315</v>
      </c>
      <c r="I174" s="186"/>
      <c r="J174" s="187">
        <f>ROUND(I174*H174,2)</f>
        <v>0</v>
      </c>
      <c r="K174" s="183" t="s">
        <v>188</v>
      </c>
      <c r="L174" s="54"/>
      <c r="M174" s="188" t="s">
        <v>36</v>
      </c>
      <c r="N174" s="189" t="s">
        <v>51</v>
      </c>
      <c r="O174" s="35"/>
      <c r="P174" s="190">
        <f>O174*H174</f>
        <v>0</v>
      </c>
      <c r="Q174" s="190">
        <v>0.00015</v>
      </c>
      <c r="R174" s="190">
        <f>Q174*H174</f>
        <v>0.04724999999999999</v>
      </c>
      <c r="S174" s="190">
        <v>0</v>
      </c>
      <c r="T174" s="191">
        <f>S174*H174</f>
        <v>0</v>
      </c>
      <c r="AR174" s="16" t="s">
        <v>189</v>
      </c>
      <c r="AT174" s="16" t="s">
        <v>184</v>
      </c>
      <c r="AU174" s="16" t="s">
        <v>88</v>
      </c>
      <c r="AY174" s="16" t="s">
        <v>182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6" t="s">
        <v>23</v>
      </c>
      <c r="BK174" s="192">
        <f>ROUND(I174*H174,2)</f>
        <v>0</v>
      </c>
      <c r="BL174" s="16" t="s">
        <v>189</v>
      </c>
      <c r="BM174" s="16" t="s">
        <v>316</v>
      </c>
    </row>
    <row r="175" spans="2:51" s="11" customFormat="1" ht="13.5">
      <c r="B175" s="193"/>
      <c r="C175" s="194"/>
      <c r="D175" s="205" t="s">
        <v>191</v>
      </c>
      <c r="E175" s="206" t="s">
        <v>36</v>
      </c>
      <c r="F175" s="207" t="s">
        <v>317</v>
      </c>
      <c r="G175" s="194"/>
      <c r="H175" s="208">
        <v>282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191</v>
      </c>
      <c r="AU175" s="204" t="s">
        <v>88</v>
      </c>
      <c r="AV175" s="11" t="s">
        <v>88</v>
      </c>
      <c r="AW175" s="11" t="s">
        <v>45</v>
      </c>
      <c r="AX175" s="11" t="s">
        <v>80</v>
      </c>
      <c r="AY175" s="204" t="s">
        <v>182</v>
      </c>
    </row>
    <row r="176" spans="2:51" s="11" customFormat="1" ht="13.5">
      <c r="B176" s="193"/>
      <c r="C176" s="194"/>
      <c r="D176" s="205" t="s">
        <v>191</v>
      </c>
      <c r="E176" s="206" t="s">
        <v>36</v>
      </c>
      <c r="F176" s="207" t="s">
        <v>318</v>
      </c>
      <c r="G176" s="194"/>
      <c r="H176" s="208">
        <v>21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191</v>
      </c>
      <c r="AU176" s="204" t="s">
        <v>88</v>
      </c>
      <c r="AV176" s="11" t="s">
        <v>88</v>
      </c>
      <c r="AW176" s="11" t="s">
        <v>45</v>
      </c>
      <c r="AX176" s="11" t="s">
        <v>80</v>
      </c>
      <c r="AY176" s="204" t="s">
        <v>182</v>
      </c>
    </row>
    <row r="177" spans="2:51" s="12" customFormat="1" ht="13.5">
      <c r="B177" s="209"/>
      <c r="C177" s="210"/>
      <c r="D177" s="205" t="s">
        <v>191</v>
      </c>
      <c r="E177" s="211" t="s">
        <v>36</v>
      </c>
      <c r="F177" s="212" t="s">
        <v>319</v>
      </c>
      <c r="G177" s="210"/>
      <c r="H177" s="213" t="s">
        <v>36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191</v>
      </c>
      <c r="AU177" s="219" t="s">
        <v>88</v>
      </c>
      <c r="AV177" s="12" t="s">
        <v>23</v>
      </c>
      <c r="AW177" s="12" t="s">
        <v>45</v>
      </c>
      <c r="AX177" s="12" t="s">
        <v>80</v>
      </c>
      <c r="AY177" s="219" t="s">
        <v>182</v>
      </c>
    </row>
    <row r="178" spans="2:51" s="11" customFormat="1" ht="13.5">
      <c r="B178" s="193"/>
      <c r="C178" s="194"/>
      <c r="D178" s="195" t="s">
        <v>191</v>
      </c>
      <c r="E178" s="196" t="s">
        <v>36</v>
      </c>
      <c r="F178" s="197" t="s">
        <v>320</v>
      </c>
      <c r="G178" s="194"/>
      <c r="H178" s="198">
        <v>12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191</v>
      </c>
      <c r="AU178" s="204" t="s">
        <v>88</v>
      </c>
      <c r="AV178" s="11" t="s">
        <v>88</v>
      </c>
      <c r="AW178" s="11" t="s">
        <v>45</v>
      </c>
      <c r="AX178" s="11" t="s">
        <v>80</v>
      </c>
      <c r="AY178" s="204" t="s">
        <v>182</v>
      </c>
    </row>
    <row r="179" spans="2:65" s="1" customFormat="1" ht="31.5" customHeight="1">
      <c r="B179" s="34"/>
      <c r="C179" s="181" t="s">
        <v>321</v>
      </c>
      <c r="D179" s="181" t="s">
        <v>184</v>
      </c>
      <c r="E179" s="182" t="s">
        <v>322</v>
      </c>
      <c r="F179" s="183" t="s">
        <v>323</v>
      </c>
      <c r="G179" s="184" t="s">
        <v>309</v>
      </c>
      <c r="H179" s="185">
        <v>406.5</v>
      </c>
      <c r="I179" s="186"/>
      <c r="J179" s="187">
        <f>ROUND(I179*H179,2)</f>
        <v>0</v>
      </c>
      <c r="K179" s="183" t="s">
        <v>188</v>
      </c>
      <c r="L179" s="54"/>
      <c r="M179" s="188" t="s">
        <v>36</v>
      </c>
      <c r="N179" s="189" t="s">
        <v>51</v>
      </c>
      <c r="O179" s="35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AR179" s="16" t="s">
        <v>189</v>
      </c>
      <c r="AT179" s="16" t="s">
        <v>184</v>
      </c>
      <c r="AU179" s="16" t="s">
        <v>88</v>
      </c>
      <c r="AY179" s="16" t="s">
        <v>182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6" t="s">
        <v>23</v>
      </c>
      <c r="BK179" s="192">
        <f>ROUND(I179*H179,2)</f>
        <v>0</v>
      </c>
      <c r="BL179" s="16" t="s">
        <v>189</v>
      </c>
      <c r="BM179" s="16" t="s">
        <v>324</v>
      </c>
    </row>
    <row r="180" spans="2:51" s="11" customFormat="1" ht="13.5">
      <c r="B180" s="193"/>
      <c r="C180" s="194"/>
      <c r="D180" s="205" t="s">
        <v>191</v>
      </c>
      <c r="E180" s="206" t="s">
        <v>36</v>
      </c>
      <c r="F180" s="207" t="s">
        <v>311</v>
      </c>
      <c r="G180" s="194"/>
      <c r="H180" s="208">
        <v>60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191</v>
      </c>
      <c r="AU180" s="204" t="s">
        <v>88</v>
      </c>
      <c r="AV180" s="11" t="s">
        <v>88</v>
      </c>
      <c r="AW180" s="11" t="s">
        <v>45</v>
      </c>
      <c r="AX180" s="11" t="s">
        <v>80</v>
      </c>
      <c r="AY180" s="204" t="s">
        <v>182</v>
      </c>
    </row>
    <row r="181" spans="2:51" s="11" customFormat="1" ht="13.5">
      <c r="B181" s="193"/>
      <c r="C181" s="194"/>
      <c r="D181" s="205" t="s">
        <v>191</v>
      </c>
      <c r="E181" s="206" t="s">
        <v>36</v>
      </c>
      <c r="F181" s="207" t="s">
        <v>312</v>
      </c>
      <c r="G181" s="194"/>
      <c r="H181" s="208">
        <v>31.5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191</v>
      </c>
      <c r="AU181" s="204" t="s">
        <v>88</v>
      </c>
      <c r="AV181" s="11" t="s">
        <v>88</v>
      </c>
      <c r="AW181" s="11" t="s">
        <v>45</v>
      </c>
      <c r="AX181" s="11" t="s">
        <v>80</v>
      </c>
      <c r="AY181" s="204" t="s">
        <v>182</v>
      </c>
    </row>
    <row r="182" spans="2:51" s="11" customFormat="1" ht="13.5">
      <c r="B182" s="193"/>
      <c r="C182" s="194"/>
      <c r="D182" s="205" t="s">
        <v>191</v>
      </c>
      <c r="E182" s="206" t="s">
        <v>36</v>
      </c>
      <c r="F182" s="207" t="s">
        <v>317</v>
      </c>
      <c r="G182" s="194"/>
      <c r="H182" s="208">
        <v>282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191</v>
      </c>
      <c r="AU182" s="204" t="s">
        <v>88</v>
      </c>
      <c r="AV182" s="11" t="s">
        <v>88</v>
      </c>
      <c r="AW182" s="11" t="s">
        <v>45</v>
      </c>
      <c r="AX182" s="11" t="s">
        <v>80</v>
      </c>
      <c r="AY182" s="204" t="s">
        <v>182</v>
      </c>
    </row>
    <row r="183" spans="2:51" s="11" customFormat="1" ht="13.5">
      <c r="B183" s="193"/>
      <c r="C183" s="194"/>
      <c r="D183" s="205" t="s">
        <v>191</v>
      </c>
      <c r="E183" s="206" t="s">
        <v>36</v>
      </c>
      <c r="F183" s="207" t="s">
        <v>318</v>
      </c>
      <c r="G183" s="194"/>
      <c r="H183" s="208">
        <v>21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191</v>
      </c>
      <c r="AU183" s="204" t="s">
        <v>88</v>
      </c>
      <c r="AV183" s="11" t="s">
        <v>88</v>
      </c>
      <c r="AW183" s="11" t="s">
        <v>45</v>
      </c>
      <c r="AX183" s="11" t="s">
        <v>80</v>
      </c>
      <c r="AY183" s="204" t="s">
        <v>182</v>
      </c>
    </row>
    <row r="184" spans="2:51" s="12" customFormat="1" ht="13.5">
      <c r="B184" s="209"/>
      <c r="C184" s="210"/>
      <c r="D184" s="205" t="s">
        <v>191</v>
      </c>
      <c r="E184" s="211" t="s">
        <v>36</v>
      </c>
      <c r="F184" s="212" t="s">
        <v>319</v>
      </c>
      <c r="G184" s="210"/>
      <c r="H184" s="213" t="s">
        <v>36</v>
      </c>
      <c r="I184" s="214"/>
      <c r="J184" s="210"/>
      <c r="K184" s="210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191</v>
      </c>
      <c r="AU184" s="219" t="s">
        <v>88</v>
      </c>
      <c r="AV184" s="12" t="s">
        <v>23</v>
      </c>
      <c r="AW184" s="12" t="s">
        <v>45</v>
      </c>
      <c r="AX184" s="12" t="s">
        <v>80</v>
      </c>
      <c r="AY184" s="219" t="s">
        <v>182</v>
      </c>
    </row>
    <row r="185" spans="2:51" s="11" customFormat="1" ht="13.5">
      <c r="B185" s="193"/>
      <c r="C185" s="194"/>
      <c r="D185" s="195" t="s">
        <v>191</v>
      </c>
      <c r="E185" s="196" t="s">
        <v>36</v>
      </c>
      <c r="F185" s="197" t="s">
        <v>320</v>
      </c>
      <c r="G185" s="194"/>
      <c r="H185" s="198">
        <v>12</v>
      </c>
      <c r="I185" s="199"/>
      <c r="J185" s="194"/>
      <c r="K185" s="194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191</v>
      </c>
      <c r="AU185" s="204" t="s">
        <v>88</v>
      </c>
      <c r="AV185" s="11" t="s">
        <v>88</v>
      </c>
      <c r="AW185" s="11" t="s">
        <v>45</v>
      </c>
      <c r="AX185" s="11" t="s">
        <v>80</v>
      </c>
      <c r="AY185" s="204" t="s">
        <v>182</v>
      </c>
    </row>
    <row r="186" spans="2:65" s="1" customFormat="1" ht="22.5" customHeight="1">
      <c r="B186" s="34"/>
      <c r="C186" s="220" t="s">
        <v>325</v>
      </c>
      <c r="D186" s="220" t="s">
        <v>270</v>
      </c>
      <c r="E186" s="221" t="s">
        <v>326</v>
      </c>
      <c r="F186" s="222" t="s">
        <v>327</v>
      </c>
      <c r="G186" s="223" t="s">
        <v>205</v>
      </c>
      <c r="H186" s="224">
        <v>271.397</v>
      </c>
      <c r="I186" s="225"/>
      <c r="J186" s="226">
        <f>ROUND(I186*H186,2)</f>
        <v>0</v>
      </c>
      <c r="K186" s="222" t="s">
        <v>188</v>
      </c>
      <c r="L186" s="227"/>
      <c r="M186" s="228" t="s">
        <v>36</v>
      </c>
      <c r="N186" s="229" t="s">
        <v>51</v>
      </c>
      <c r="O186" s="35"/>
      <c r="P186" s="190">
        <f>O186*H186</f>
        <v>0</v>
      </c>
      <c r="Q186" s="190">
        <v>2.429</v>
      </c>
      <c r="R186" s="190">
        <f>Q186*H186</f>
        <v>659.223313</v>
      </c>
      <c r="S186" s="190">
        <v>0</v>
      </c>
      <c r="T186" s="191">
        <f>S186*H186</f>
        <v>0</v>
      </c>
      <c r="AR186" s="16" t="s">
        <v>226</v>
      </c>
      <c r="AT186" s="16" t="s">
        <v>270</v>
      </c>
      <c r="AU186" s="16" t="s">
        <v>88</v>
      </c>
      <c r="AY186" s="16" t="s">
        <v>182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6" t="s">
        <v>23</v>
      </c>
      <c r="BK186" s="192">
        <f>ROUND(I186*H186,2)</f>
        <v>0</v>
      </c>
      <c r="BL186" s="16" t="s">
        <v>189</v>
      </c>
      <c r="BM186" s="16" t="s">
        <v>328</v>
      </c>
    </row>
    <row r="187" spans="2:51" s="11" customFormat="1" ht="13.5">
      <c r="B187" s="193"/>
      <c r="C187" s="194"/>
      <c r="D187" s="195" t="s">
        <v>191</v>
      </c>
      <c r="E187" s="196" t="s">
        <v>36</v>
      </c>
      <c r="F187" s="197" t="s">
        <v>329</v>
      </c>
      <c r="G187" s="194"/>
      <c r="H187" s="198">
        <v>271.39667625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191</v>
      </c>
      <c r="AU187" s="204" t="s">
        <v>88</v>
      </c>
      <c r="AV187" s="11" t="s">
        <v>88</v>
      </c>
      <c r="AW187" s="11" t="s">
        <v>45</v>
      </c>
      <c r="AX187" s="11" t="s">
        <v>80</v>
      </c>
      <c r="AY187" s="204" t="s">
        <v>182</v>
      </c>
    </row>
    <row r="188" spans="2:65" s="1" customFormat="1" ht="22.5" customHeight="1">
      <c r="B188" s="34"/>
      <c r="C188" s="181" t="s">
        <v>330</v>
      </c>
      <c r="D188" s="181" t="s">
        <v>184</v>
      </c>
      <c r="E188" s="182" t="s">
        <v>331</v>
      </c>
      <c r="F188" s="183" t="s">
        <v>332</v>
      </c>
      <c r="G188" s="184" t="s">
        <v>256</v>
      </c>
      <c r="H188" s="185">
        <v>16.284</v>
      </c>
      <c r="I188" s="186"/>
      <c r="J188" s="187">
        <f>ROUND(I188*H188,2)</f>
        <v>0</v>
      </c>
      <c r="K188" s="183" t="s">
        <v>188</v>
      </c>
      <c r="L188" s="54"/>
      <c r="M188" s="188" t="s">
        <v>36</v>
      </c>
      <c r="N188" s="189" t="s">
        <v>51</v>
      </c>
      <c r="O188" s="35"/>
      <c r="P188" s="190">
        <f>O188*H188</f>
        <v>0</v>
      </c>
      <c r="Q188" s="190">
        <v>1.11332</v>
      </c>
      <c r="R188" s="190">
        <f>Q188*H188</f>
        <v>18.12930288</v>
      </c>
      <c r="S188" s="190">
        <v>0</v>
      </c>
      <c r="T188" s="191">
        <f>S188*H188</f>
        <v>0</v>
      </c>
      <c r="AR188" s="16" t="s">
        <v>189</v>
      </c>
      <c r="AT188" s="16" t="s">
        <v>184</v>
      </c>
      <c r="AU188" s="16" t="s">
        <v>88</v>
      </c>
      <c r="AY188" s="16" t="s">
        <v>182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6" t="s">
        <v>23</v>
      </c>
      <c r="BK188" s="192">
        <f>ROUND(I188*H188,2)</f>
        <v>0</v>
      </c>
      <c r="BL188" s="16" t="s">
        <v>189</v>
      </c>
      <c r="BM188" s="16" t="s">
        <v>333</v>
      </c>
    </row>
    <row r="189" spans="2:51" s="11" customFormat="1" ht="13.5">
      <c r="B189" s="193"/>
      <c r="C189" s="194"/>
      <c r="D189" s="195" t="s">
        <v>191</v>
      </c>
      <c r="E189" s="196" t="s">
        <v>36</v>
      </c>
      <c r="F189" s="197" t="s">
        <v>334</v>
      </c>
      <c r="G189" s="194"/>
      <c r="H189" s="198">
        <v>16.28382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191</v>
      </c>
      <c r="AU189" s="204" t="s">
        <v>88</v>
      </c>
      <c r="AV189" s="11" t="s">
        <v>88</v>
      </c>
      <c r="AW189" s="11" t="s">
        <v>45</v>
      </c>
      <c r="AX189" s="11" t="s">
        <v>80</v>
      </c>
      <c r="AY189" s="204" t="s">
        <v>182</v>
      </c>
    </row>
    <row r="190" spans="2:65" s="1" customFormat="1" ht="22.5" customHeight="1">
      <c r="B190" s="34"/>
      <c r="C190" s="181" t="s">
        <v>335</v>
      </c>
      <c r="D190" s="181" t="s">
        <v>184</v>
      </c>
      <c r="E190" s="182" t="s">
        <v>336</v>
      </c>
      <c r="F190" s="183" t="s">
        <v>337</v>
      </c>
      <c r="G190" s="184" t="s">
        <v>304</v>
      </c>
      <c r="H190" s="185">
        <v>15</v>
      </c>
      <c r="I190" s="186"/>
      <c r="J190" s="187">
        <f>ROUND(I190*H190,2)</f>
        <v>0</v>
      </c>
      <c r="K190" s="183" t="s">
        <v>188</v>
      </c>
      <c r="L190" s="54"/>
      <c r="M190" s="188" t="s">
        <v>36</v>
      </c>
      <c r="N190" s="189" t="s">
        <v>51</v>
      </c>
      <c r="O190" s="35"/>
      <c r="P190" s="190">
        <f>O190*H190</f>
        <v>0</v>
      </c>
      <c r="Q190" s="190">
        <v>0.00498</v>
      </c>
      <c r="R190" s="190">
        <f>Q190*H190</f>
        <v>0.0747</v>
      </c>
      <c r="S190" s="190">
        <v>0</v>
      </c>
      <c r="T190" s="191">
        <f>S190*H190</f>
        <v>0</v>
      </c>
      <c r="AR190" s="16" t="s">
        <v>189</v>
      </c>
      <c r="AT190" s="16" t="s">
        <v>184</v>
      </c>
      <c r="AU190" s="16" t="s">
        <v>88</v>
      </c>
      <c r="AY190" s="16" t="s">
        <v>182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6" t="s">
        <v>23</v>
      </c>
      <c r="BK190" s="192">
        <f>ROUND(I190*H190,2)</f>
        <v>0</v>
      </c>
      <c r="BL190" s="16" t="s">
        <v>189</v>
      </c>
      <c r="BM190" s="16" t="s">
        <v>338</v>
      </c>
    </row>
    <row r="191" spans="2:51" s="12" customFormat="1" ht="13.5">
      <c r="B191" s="209"/>
      <c r="C191" s="210"/>
      <c r="D191" s="205" t="s">
        <v>191</v>
      </c>
      <c r="E191" s="211" t="s">
        <v>36</v>
      </c>
      <c r="F191" s="212" t="s">
        <v>279</v>
      </c>
      <c r="G191" s="210"/>
      <c r="H191" s="213" t="s">
        <v>36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191</v>
      </c>
      <c r="AU191" s="219" t="s">
        <v>88</v>
      </c>
      <c r="AV191" s="12" t="s">
        <v>23</v>
      </c>
      <c r="AW191" s="12" t="s">
        <v>45</v>
      </c>
      <c r="AX191" s="12" t="s">
        <v>80</v>
      </c>
      <c r="AY191" s="219" t="s">
        <v>182</v>
      </c>
    </row>
    <row r="192" spans="2:51" s="11" customFormat="1" ht="13.5">
      <c r="B192" s="193"/>
      <c r="C192" s="194"/>
      <c r="D192" s="205" t="s">
        <v>191</v>
      </c>
      <c r="E192" s="206" t="s">
        <v>36</v>
      </c>
      <c r="F192" s="207" t="s">
        <v>23</v>
      </c>
      <c r="G192" s="194"/>
      <c r="H192" s="208">
        <v>1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191</v>
      </c>
      <c r="AU192" s="204" t="s">
        <v>88</v>
      </c>
      <c r="AV192" s="11" t="s">
        <v>88</v>
      </c>
      <c r="AW192" s="11" t="s">
        <v>45</v>
      </c>
      <c r="AX192" s="11" t="s">
        <v>80</v>
      </c>
      <c r="AY192" s="204" t="s">
        <v>182</v>
      </c>
    </row>
    <row r="193" spans="2:51" s="12" customFormat="1" ht="13.5">
      <c r="B193" s="209"/>
      <c r="C193" s="210"/>
      <c r="D193" s="205" t="s">
        <v>191</v>
      </c>
      <c r="E193" s="211" t="s">
        <v>36</v>
      </c>
      <c r="F193" s="212" t="s">
        <v>339</v>
      </c>
      <c r="G193" s="210"/>
      <c r="H193" s="213" t="s">
        <v>36</v>
      </c>
      <c r="I193" s="214"/>
      <c r="J193" s="210"/>
      <c r="K193" s="210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191</v>
      </c>
      <c r="AU193" s="219" t="s">
        <v>88</v>
      </c>
      <c r="AV193" s="12" t="s">
        <v>23</v>
      </c>
      <c r="AW193" s="12" t="s">
        <v>45</v>
      </c>
      <c r="AX193" s="12" t="s">
        <v>80</v>
      </c>
      <c r="AY193" s="219" t="s">
        <v>182</v>
      </c>
    </row>
    <row r="194" spans="2:51" s="11" customFormat="1" ht="13.5">
      <c r="B194" s="193"/>
      <c r="C194" s="194"/>
      <c r="D194" s="205" t="s">
        <v>191</v>
      </c>
      <c r="E194" s="206" t="s">
        <v>36</v>
      </c>
      <c r="F194" s="207" t="s">
        <v>23</v>
      </c>
      <c r="G194" s="194"/>
      <c r="H194" s="208">
        <v>1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191</v>
      </c>
      <c r="AU194" s="204" t="s">
        <v>88</v>
      </c>
      <c r="AV194" s="11" t="s">
        <v>88</v>
      </c>
      <c r="AW194" s="11" t="s">
        <v>45</v>
      </c>
      <c r="AX194" s="11" t="s">
        <v>80</v>
      </c>
      <c r="AY194" s="204" t="s">
        <v>182</v>
      </c>
    </row>
    <row r="195" spans="2:51" s="12" customFormat="1" ht="13.5">
      <c r="B195" s="209"/>
      <c r="C195" s="210"/>
      <c r="D195" s="205" t="s">
        <v>191</v>
      </c>
      <c r="E195" s="211" t="s">
        <v>36</v>
      </c>
      <c r="F195" s="212" t="s">
        <v>340</v>
      </c>
      <c r="G195" s="210"/>
      <c r="H195" s="213" t="s">
        <v>36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191</v>
      </c>
      <c r="AU195" s="219" t="s">
        <v>88</v>
      </c>
      <c r="AV195" s="12" t="s">
        <v>23</v>
      </c>
      <c r="AW195" s="12" t="s">
        <v>45</v>
      </c>
      <c r="AX195" s="12" t="s">
        <v>80</v>
      </c>
      <c r="AY195" s="219" t="s">
        <v>182</v>
      </c>
    </row>
    <row r="196" spans="2:51" s="11" customFormat="1" ht="13.5">
      <c r="B196" s="193"/>
      <c r="C196" s="194"/>
      <c r="D196" s="205" t="s">
        <v>191</v>
      </c>
      <c r="E196" s="206" t="s">
        <v>36</v>
      </c>
      <c r="F196" s="207" t="s">
        <v>28</v>
      </c>
      <c r="G196" s="194"/>
      <c r="H196" s="208">
        <v>10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191</v>
      </c>
      <c r="AU196" s="204" t="s">
        <v>88</v>
      </c>
      <c r="AV196" s="11" t="s">
        <v>88</v>
      </c>
      <c r="AW196" s="11" t="s">
        <v>45</v>
      </c>
      <c r="AX196" s="11" t="s">
        <v>80</v>
      </c>
      <c r="AY196" s="204" t="s">
        <v>182</v>
      </c>
    </row>
    <row r="197" spans="2:51" s="12" customFormat="1" ht="13.5">
      <c r="B197" s="209"/>
      <c r="C197" s="210"/>
      <c r="D197" s="205" t="s">
        <v>191</v>
      </c>
      <c r="E197" s="211" t="s">
        <v>36</v>
      </c>
      <c r="F197" s="212" t="s">
        <v>341</v>
      </c>
      <c r="G197" s="210"/>
      <c r="H197" s="213" t="s">
        <v>36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191</v>
      </c>
      <c r="AU197" s="219" t="s">
        <v>88</v>
      </c>
      <c r="AV197" s="12" t="s">
        <v>23</v>
      </c>
      <c r="AW197" s="12" t="s">
        <v>45</v>
      </c>
      <c r="AX197" s="12" t="s">
        <v>80</v>
      </c>
      <c r="AY197" s="219" t="s">
        <v>182</v>
      </c>
    </row>
    <row r="198" spans="2:51" s="11" customFormat="1" ht="13.5">
      <c r="B198" s="193"/>
      <c r="C198" s="194"/>
      <c r="D198" s="195" t="s">
        <v>191</v>
      </c>
      <c r="E198" s="196" t="s">
        <v>36</v>
      </c>
      <c r="F198" s="197" t="s">
        <v>198</v>
      </c>
      <c r="G198" s="194"/>
      <c r="H198" s="198">
        <v>3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191</v>
      </c>
      <c r="AU198" s="204" t="s">
        <v>88</v>
      </c>
      <c r="AV198" s="11" t="s">
        <v>88</v>
      </c>
      <c r="AW198" s="11" t="s">
        <v>45</v>
      </c>
      <c r="AX198" s="11" t="s">
        <v>80</v>
      </c>
      <c r="AY198" s="204" t="s">
        <v>182</v>
      </c>
    </row>
    <row r="199" spans="2:65" s="1" customFormat="1" ht="22.5" customHeight="1">
      <c r="B199" s="34"/>
      <c r="C199" s="181" t="s">
        <v>342</v>
      </c>
      <c r="D199" s="181" t="s">
        <v>184</v>
      </c>
      <c r="E199" s="182" t="s">
        <v>343</v>
      </c>
      <c r="F199" s="183" t="s">
        <v>344</v>
      </c>
      <c r="G199" s="184" t="s">
        <v>205</v>
      </c>
      <c r="H199" s="185">
        <v>238.339</v>
      </c>
      <c r="I199" s="186"/>
      <c r="J199" s="187">
        <f>ROUND(I199*H199,2)</f>
        <v>0</v>
      </c>
      <c r="K199" s="183" t="s">
        <v>188</v>
      </c>
      <c r="L199" s="54"/>
      <c r="M199" s="188" t="s">
        <v>36</v>
      </c>
      <c r="N199" s="189" t="s">
        <v>51</v>
      </c>
      <c r="O199" s="35"/>
      <c r="P199" s="190">
        <f>O199*H199</f>
        <v>0</v>
      </c>
      <c r="Q199" s="190">
        <v>2.45329</v>
      </c>
      <c r="R199" s="190">
        <f>Q199*H199</f>
        <v>584.7146853099999</v>
      </c>
      <c r="S199" s="190">
        <v>0</v>
      </c>
      <c r="T199" s="191">
        <f>S199*H199</f>
        <v>0</v>
      </c>
      <c r="AR199" s="16" t="s">
        <v>189</v>
      </c>
      <c r="AT199" s="16" t="s">
        <v>184</v>
      </c>
      <c r="AU199" s="16" t="s">
        <v>88</v>
      </c>
      <c r="AY199" s="16" t="s">
        <v>182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6" t="s">
        <v>23</v>
      </c>
      <c r="BK199" s="192">
        <f>ROUND(I199*H199,2)</f>
        <v>0</v>
      </c>
      <c r="BL199" s="16" t="s">
        <v>189</v>
      </c>
      <c r="BM199" s="16" t="s">
        <v>345</v>
      </c>
    </row>
    <row r="200" spans="2:51" s="11" customFormat="1" ht="13.5">
      <c r="B200" s="193"/>
      <c r="C200" s="194"/>
      <c r="D200" s="195" t="s">
        <v>191</v>
      </c>
      <c r="E200" s="196" t="s">
        <v>36</v>
      </c>
      <c r="F200" s="197" t="s">
        <v>346</v>
      </c>
      <c r="G200" s="194"/>
      <c r="H200" s="198">
        <v>238.3385625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191</v>
      </c>
      <c r="AU200" s="204" t="s">
        <v>88</v>
      </c>
      <c r="AV200" s="11" t="s">
        <v>88</v>
      </c>
      <c r="AW200" s="11" t="s">
        <v>45</v>
      </c>
      <c r="AX200" s="11" t="s">
        <v>80</v>
      </c>
      <c r="AY200" s="204" t="s">
        <v>182</v>
      </c>
    </row>
    <row r="201" spans="2:65" s="1" customFormat="1" ht="22.5" customHeight="1">
      <c r="B201" s="34"/>
      <c r="C201" s="181" t="s">
        <v>347</v>
      </c>
      <c r="D201" s="181" t="s">
        <v>184</v>
      </c>
      <c r="E201" s="182" t="s">
        <v>348</v>
      </c>
      <c r="F201" s="183" t="s">
        <v>349</v>
      </c>
      <c r="G201" s="184" t="s">
        <v>187</v>
      </c>
      <c r="H201" s="185">
        <v>57.505</v>
      </c>
      <c r="I201" s="186"/>
      <c r="J201" s="187">
        <f>ROUND(I201*H201,2)</f>
        <v>0</v>
      </c>
      <c r="K201" s="183" t="s">
        <v>188</v>
      </c>
      <c r="L201" s="54"/>
      <c r="M201" s="188" t="s">
        <v>36</v>
      </c>
      <c r="N201" s="189" t="s">
        <v>51</v>
      </c>
      <c r="O201" s="35"/>
      <c r="P201" s="190">
        <f>O201*H201</f>
        <v>0</v>
      </c>
      <c r="Q201" s="190">
        <v>0.00103</v>
      </c>
      <c r="R201" s="190">
        <f>Q201*H201</f>
        <v>0.05923015000000001</v>
      </c>
      <c r="S201" s="190">
        <v>0</v>
      </c>
      <c r="T201" s="191">
        <f>S201*H201</f>
        <v>0</v>
      </c>
      <c r="AR201" s="16" t="s">
        <v>189</v>
      </c>
      <c r="AT201" s="16" t="s">
        <v>184</v>
      </c>
      <c r="AU201" s="16" t="s">
        <v>88</v>
      </c>
      <c r="AY201" s="16" t="s">
        <v>182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6" t="s">
        <v>23</v>
      </c>
      <c r="BK201" s="192">
        <f>ROUND(I201*H201,2)</f>
        <v>0</v>
      </c>
      <c r="BL201" s="16" t="s">
        <v>189</v>
      </c>
      <c r="BM201" s="16" t="s">
        <v>350</v>
      </c>
    </row>
    <row r="202" spans="2:51" s="11" customFormat="1" ht="13.5">
      <c r="B202" s="193"/>
      <c r="C202" s="194"/>
      <c r="D202" s="205" t="s">
        <v>191</v>
      </c>
      <c r="E202" s="206" t="s">
        <v>36</v>
      </c>
      <c r="F202" s="207" t="s">
        <v>351</v>
      </c>
      <c r="G202" s="194"/>
      <c r="H202" s="208">
        <v>44.52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191</v>
      </c>
      <c r="AU202" s="204" t="s">
        <v>88</v>
      </c>
      <c r="AV202" s="11" t="s">
        <v>88</v>
      </c>
      <c r="AW202" s="11" t="s">
        <v>45</v>
      </c>
      <c r="AX202" s="11" t="s">
        <v>80</v>
      </c>
      <c r="AY202" s="204" t="s">
        <v>182</v>
      </c>
    </row>
    <row r="203" spans="2:51" s="11" customFormat="1" ht="13.5">
      <c r="B203" s="193"/>
      <c r="C203" s="194"/>
      <c r="D203" s="195" t="s">
        <v>191</v>
      </c>
      <c r="E203" s="196" t="s">
        <v>36</v>
      </c>
      <c r="F203" s="197" t="s">
        <v>352</v>
      </c>
      <c r="G203" s="194"/>
      <c r="H203" s="198">
        <v>12.985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191</v>
      </c>
      <c r="AU203" s="204" t="s">
        <v>88</v>
      </c>
      <c r="AV203" s="11" t="s">
        <v>88</v>
      </c>
      <c r="AW203" s="11" t="s">
        <v>45</v>
      </c>
      <c r="AX203" s="11" t="s">
        <v>80</v>
      </c>
      <c r="AY203" s="204" t="s">
        <v>182</v>
      </c>
    </row>
    <row r="204" spans="2:65" s="1" customFormat="1" ht="22.5" customHeight="1">
      <c r="B204" s="34"/>
      <c r="C204" s="181" t="s">
        <v>353</v>
      </c>
      <c r="D204" s="181" t="s">
        <v>184</v>
      </c>
      <c r="E204" s="182" t="s">
        <v>354</v>
      </c>
      <c r="F204" s="183" t="s">
        <v>355</v>
      </c>
      <c r="G204" s="184" t="s">
        <v>187</v>
      </c>
      <c r="H204" s="185">
        <v>57.505</v>
      </c>
      <c r="I204" s="186"/>
      <c r="J204" s="187">
        <f>ROUND(I204*H204,2)</f>
        <v>0</v>
      </c>
      <c r="K204" s="183" t="s">
        <v>188</v>
      </c>
      <c r="L204" s="54"/>
      <c r="M204" s="188" t="s">
        <v>36</v>
      </c>
      <c r="N204" s="189" t="s">
        <v>51</v>
      </c>
      <c r="O204" s="35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16" t="s">
        <v>189</v>
      </c>
      <c r="AT204" s="16" t="s">
        <v>184</v>
      </c>
      <c r="AU204" s="16" t="s">
        <v>88</v>
      </c>
      <c r="AY204" s="16" t="s">
        <v>182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6" t="s">
        <v>23</v>
      </c>
      <c r="BK204" s="192">
        <f>ROUND(I204*H204,2)</f>
        <v>0</v>
      </c>
      <c r="BL204" s="16" t="s">
        <v>189</v>
      </c>
      <c r="BM204" s="16" t="s">
        <v>356</v>
      </c>
    </row>
    <row r="205" spans="2:65" s="1" customFormat="1" ht="22.5" customHeight="1">
      <c r="B205" s="34"/>
      <c r="C205" s="181" t="s">
        <v>357</v>
      </c>
      <c r="D205" s="181" t="s">
        <v>184</v>
      </c>
      <c r="E205" s="182" t="s">
        <v>358</v>
      </c>
      <c r="F205" s="183" t="s">
        <v>359</v>
      </c>
      <c r="G205" s="184" t="s">
        <v>256</v>
      </c>
      <c r="H205" s="185">
        <v>28.601</v>
      </c>
      <c r="I205" s="186"/>
      <c r="J205" s="187">
        <f>ROUND(I205*H205,2)</f>
        <v>0</v>
      </c>
      <c r="K205" s="183" t="s">
        <v>188</v>
      </c>
      <c r="L205" s="54"/>
      <c r="M205" s="188" t="s">
        <v>36</v>
      </c>
      <c r="N205" s="189" t="s">
        <v>51</v>
      </c>
      <c r="O205" s="35"/>
      <c r="P205" s="190">
        <f>O205*H205</f>
        <v>0</v>
      </c>
      <c r="Q205" s="190">
        <v>1.06017</v>
      </c>
      <c r="R205" s="190">
        <f>Q205*H205</f>
        <v>30.32192217</v>
      </c>
      <c r="S205" s="190">
        <v>0</v>
      </c>
      <c r="T205" s="191">
        <f>S205*H205</f>
        <v>0</v>
      </c>
      <c r="AR205" s="16" t="s">
        <v>189</v>
      </c>
      <c r="AT205" s="16" t="s">
        <v>184</v>
      </c>
      <c r="AU205" s="16" t="s">
        <v>88</v>
      </c>
      <c r="AY205" s="16" t="s">
        <v>182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6" t="s">
        <v>23</v>
      </c>
      <c r="BK205" s="192">
        <f>ROUND(I205*H205,2)</f>
        <v>0</v>
      </c>
      <c r="BL205" s="16" t="s">
        <v>189</v>
      </c>
      <c r="BM205" s="16" t="s">
        <v>360</v>
      </c>
    </row>
    <row r="206" spans="2:51" s="11" customFormat="1" ht="13.5">
      <c r="B206" s="193"/>
      <c r="C206" s="194"/>
      <c r="D206" s="195" t="s">
        <v>191</v>
      </c>
      <c r="E206" s="196" t="s">
        <v>36</v>
      </c>
      <c r="F206" s="197" t="s">
        <v>361</v>
      </c>
      <c r="G206" s="194"/>
      <c r="H206" s="198">
        <v>28.60068</v>
      </c>
      <c r="I206" s="199"/>
      <c r="J206" s="194"/>
      <c r="K206" s="194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191</v>
      </c>
      <c r="AU206" s="204" t="s">
        <v>88</v>
      </c>
      <c r="AV206" s="11" t="s">
        <v>88</v>
      </c>
      <c r="AW206" s="11" t="s">
        <v>45</v>
      </c>
      <c r="AX206" s="11" t="s">
        <v>80</v>
      </c>
      <c r="AY206" s="204" t="s">
        <v>182</v>
      </c>
    </row>
    <row r="207" spans="2:65" s="1" customFormat="1" ht="22.5" customHeight="1">
      <c r="B207" s="34"/>
      <c r="C207" s="181" t="s">
        <v>362</v>
      </c>
      <c r="D207" s="181" t="s">
        <v>184</v>
      </c>
      <c r="E207" s="182" t="s">
        <v>363</v>
      </c>
      <c r="F207" s="183" t="s">
        <v>364</v>
      </c>
      <c r="G207" s="184" t="s">
        <v>205</v>
      </c>
      <c r="H207" s="185">
        <v>17.851</v>
      </c>
      <c r="I207" s="186"/>
      <c r="J207" s="187">
        <f>ROUND(I207*H207,2)</f>
        <v>0</v>
      </c>
      <c r="K207" s="183" t="s">
        <v>188</v>
      </c>
      <c r="L207" s="54"/>
      <c r="M207" s="188" t="s">
        <v>36</v>
      </c>
      <c r="N207" s="189" t="s">
        <v>51</v>
      </c>
      <c r="O207" s="35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AR207" s="16" t="s">
        <v>189</v>
      </c>
      <c r="AT207" s="16" t="s">
        <v>184</v>
      </c>
      <c r="AU207" s="16" t="s">
        <v>88</v>
      </c>
      <c r="AY207" s="16" t="s">
        <v>182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6" t="s">
        <v>23</v>
      </c>
      <c r="BK207" s="192">
        <f>ROUND(I207*H207,2)</f>
        <v>0</v>
      </c>
      <c r="BL207" s="16" t="s">
        <v>189</v>
      </c>
      <c r="BM207" s="16" t="s">
        <v>365</v>
      </c>
    </row>
    <row r="208" spans="2:51" s="11" customFormat="1" ht="13.5">
      <c r="B208" s="193"/>
      <c r="C208" s="194"/>
      <c r="D208" s="205" t="s">
        <v>191</v>
      </c>
      <c r="E208" s="206" t="s">
        <v>36</v>
      </c>
      <c r="F208" s="207" t="s">
        <v>218</v>
      </c>
      <c r="G208" s="194"/>
      <c r="H208" s="208">
        <v>16.096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191</v>
      </c>
      <c r="AU208" s="204" t="s">
        <v>88</v>
      </c>
      <c r="AV208" s="11" t="s">
        <v>88</v>
      </c>
      <c r="AW208" s="11" t="s">
        <v>45</v>
      </c>
      <c r="AX208" s="11" t="s">
        <v>80</v>
      </c>
      <c r="AY208" s="204" t="s">
        <v>182</v>
      </c>
    </row>
    <row r="209" spans="2:51" s="11" customFormat="1" ht="13.5">
      <c r="B209" s="193"/>
      <c r="C209" s="194"/>
      <c r="D209" s="205" t="s">
        <v>191</v>
      </c>
      <c r="E209" s="206" t="s">
        <v>36</v>
      </c>
      <c r="F209" s="207" t="s">
        <v>219</v>
      </c>
      <c r="G209" s="194"/>
      <c r="H209" s="208">
        <v>0.377</v>
      </c>
      <c r="I209" s="199"/>
      <c r="J209" s="194"/>
      <c r="K209" s="194"/>
      <c r="L209" s="200"/>
      <c r="M209" s="201"/>
      <c r="N209" s="202"/>
      <c r="O209" s="202"/>
      <c r="P209" s="202"/>
      <c r="Q209" s="202"/>
      <c r="R209" s="202"/>
      <c r="S209" s="202"/>
      <c r="T209" s="203"/>
      <c r="AT209" s="204" t="s">
        <v>191</v>
      </c>
      <c r="AU209" s="204" t="s">
        <v>88</v>
      </c>
      <c r="AV209" s="11" t="s">
        <v>88</v>
      </c>
      <c r="AW209" s="11" t="s">
        <v>45</v>
      </c>
      <c r="AX209" s="11" t="s">
        <v>80</v>
      </c>
      <c r="AY209" s="204" t="s">
        <v>182</v>
      </c>
    </row>
    <row r="210" spans="2:51" s="11" customFormat="1" ht="13.5">
      <c r="B210" s="193"/>
      <c r="C210" s="194"/>
      <c r="D210" s="205" t="s">
        <v>191</v>
      </c>
      <c r="E210" s="206" t="s">
        <v>36</v>
      </c>
      <c r="F210" s="207" t="s">
        <v>220</v>
      </c>
      <c r="G210" s="194"/>
      <c r="H210" s="208">
        <v>1.2375</v>
      </c>
      <c r="I210" s="199"/>
      <c r="J210" s="194"/>
      <c r="K210" s="194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191</v>
      </c>
      <c r="AU210" s="204" t="s">
        <v>88</v>
      </c>
      <c r="AV210" s="11" t="s">
        <v>88</v>
      </c>
      <c r="AW210" s="11" t="s">
        <v>45</v>
      </c>
      <c r="AX210" s="11" t="s">
        <v>80</v>
      </c>
      <c r="AY210" s="204" t="s">
        <v>182</v>
      </c>
    </row>
    <row r="211" spans="2:51" s="11" customFormat="1" ht="13.5">
      <c r="B211" s="193"/>
      <c r="C211" s="194"/>
      <c r="D211" s="195" t="s">
        <v>191</v>
      </c>
      <c r="E211" s="196" t="s">
        <v>36</v>
      </c>
      <c r="F211" s="197" t="s">
        <v>221</v>
      </c>
      <c r="G211" s="194"/>
      <c r="H211" s="198">
        <v>0.14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191</v>
      </c>
      <c r="AU211" s="204" t="s">
        <v>88</v>
      </c>
      <c r="AV211" s="11" t="s">
        <v>88</v>
      </c>
      <c r="AW211" s="11" t="s">
        <v>45</v>
      </c>
      <c r="AX211" s="11" t="s">
        <v>80</v>
      </c>
      <c r="AY211" s="204" t="s">
        <v>182</v>
      </c>
    </row>
    <row r="212" spans="2:65" s="1" customFormat="1" ht="22.5" customHeight="1">
      <c r="B212" s="34"/>
      <c r="C212" s="181" t="s">
        <v>366</v>
      </c>
      <c r="D212" s="181" t="s">
        <v>184</v>
      </c>
      <c r="E212" s="182" t="s">
        <v>367</v>
      </c>
      <c r="F212" s="183" t="s">
        <v>368</v>
      </c>
      <c r="G212" s="184" t="s">
        <v>205</v>
      </c>
      <c r="H212" s="185">
        <v>103.68</v>
      </c>
      <c r="I212" s="186"/>
      <c r="J212" s="187">
        <f>ROUND(I212*H212,2)</f>
        <v>0</v>
      </c>
      <c r="K212" s="183" t="s">
        <v>188</v>
      </c>
      <c r="L212" s="54"/>
      <c r="M212" s="188" t="s">
        <v>36</v>
      </c>
      <c r="N212" s="189" t="s">
        <v>51</v>
      </c>
      <c r="O212" s="35"/>
      <c r="P212" s="190">
        <f>O212*H212</f>
        <v>0</v>
      </c>
      <c r="Q212" s="190">
        <v>2.45329</v>
      </c>
      <c r="R212" s="190">
        <f>Q212*H212</f>
        <v>254.3571072</v>
      </c>
      <c r="S212" s="190">
        <v>0</v>
      </c>
      <c r="T212" s="191">
        <f>S212*H212</f>
        <v>0</v>
      </c>
      <c r="AR212" s="16" t="s">
        <v>189</v>
      </c>
      <c r="AT212" s="16" t="s">
        <v>184</v>
      </c>
      <c r="AU212" s="16" t="s">
        <v>88</v>
      </c>
      <c r="AY212" s="16" t="s">
        <v>182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6" t="s">
        <v>23</v>
      </c>
      <c r="BK212" s="192">
        <f>ROUND(I212*H212,2)</f>
        <v>0</v>
      </c>
      <c r="BL212" s="16" t="s">
        <v>189</v>
      </c>
      <c r="BM212" s="16" t="s">
        <v>369</v>
      </c>
    </row>
    <row r="213" spans="2:51" s="11" customFormat="1" ht="13.5">
      <c r="B213" s="193"/>
      <c r="C213" s="194"/>
      <c r="D213" s="205" t="s">
        <v>191</v>
      </c>
      <c r="E213" s="206" t="s">
        <v>36</v>
      </c>
      <c r="F213" s="207" t="s">
        <v>370</v>
      </c>
      <c r="G213" s="194"/>
      <c r="H213" s="208">
        <v>90.54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191</v>
      </c>
      <c r="AU213" s="204" t="s">
        <v>88</v>
      </c>
      <c r="AV213" s="11" t="s">
        <v>88</v>
      </c>
      <c r="AW213" s="11" t="s">
        <v>45</v>
      </c>
      <c r="AX213" s="11" t="s">
        <v>80</v>
      </c>
      <c r="AY213" s="204" t="s">
        <v>182</v>
      </c>
    </row>
    <row r="214" spans="2:51" s="11" customFormat="1" ht="13.5">
      <c r="B214" s="193"/>
      <c r="C214" s="194"/>
      <c r="D214" s="205" t="s">
        <v>191</v>
      </c>
      <c r="E214" s="206" t="s">
        <v>36</v>
      </c>
      <c r="F214" s="207" t="s">
        <v>371</v>
      </c>
      <c r="G214" s="194"/>
      <c r="H214" s="208">
        <v>1.9575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191</v>
      </c>
      <c r="AU214" s="204" t="s">
        <v>88</v>
      </c>
      <c r="AV214" s="11" t="s">
        <v>88</v>
      </c>
      <c r="AW214" s="11" t="s">
        <v>45</v>
      </c>
      <c r="AX214" s="11" t="s">
        <v>80</v>
      </c>
      <c r="AY214" s="204" t="s">
        <v>182</v>
      </c>
    </row>
    <row r="215" spans="2:51" s="11" customFormat="1" ht="13.5">
      <c r="B215" s="193"/>
      <c r="C215" s="194"/>
      <c r="D215" s="205" t="s">
        <v>191</v>
      </c>
      <c r="E215" s="206" t="s">
        <v>36</v>
      </c>
      <c r="F215" s="207" t="s">
        <v>372</v>
      </c>
      <c r="G215" s="194"/>
      <c r="H215" s="208">
        <v>10.395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191</v>
      </c>
      <c r="AU215" s="204" t="s">
        <v>88</v>
      </c>
      <c r="AV215" s="11" t="s">
        <v>88</v>
      </c>
      <c r="AW215" s="11" t="s">
        <v>45</v>
      </c>
      <c r="AX215" s="11" t="s">
        <v>80</v>
      </c>
      <c r="AY215" s="204" t="s">
        <v>182</v>
      </c>
    </row>
    <row r="216" spans="2:51" s="11" customFormat="1" ht="13.5">
      <c r="B216" s="193"/>
      <c r="C216" s="194"/>
      <c r="D216" s="195" t="s">
        <v>191</v>
      </c>
      <c r="E216" s="196" t="s">
        <v>36</v>
      </c>
      <c r="F216" s="197" t="s">
        <v>373</v>
      </c>
      <c r="G216" s="194"/>
      <c r="H216" s="198">
        <v>0.7875</v>
      </c>
      <c r="I216" s="199"/>
      <c r="J216" s="194"/>
      <c r="K216" s="194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191</v>
      </c>
      <c r="AU216" s="204" t="s">
        <v>88</v>
      </c>
      <c r="AV216" s="11" t="s">
        <v>88</v>
      </c>
      <c r="AW216" s="11" t="s">
        <v>45</v>
      </c>
      <c r="AX216" s="11" t="s">
        <v>80</v>
      </c>
      <c r="AY216" s="204" t="s">
        <v>182</v>
      </c>
    </row>
    <row r="217" spans="2:65" s="1" customFormat="1" ht="22.5" customHeight="1">
      <c r="B217" s="34"/>
      <c r="C217" s="181" t="s">
        <v>374</v>
      </c>
      <c r="D217" s="181" t="s">
        <v>184</v>
      </c>
      <c r="E217" s="182" t="s">
        <v>375</v>
      </c>
      <c r="F217" s="183" t="s">
        <v>376</v>
      </c>
      <c r="G217" s="184" t="s">
        <v>187</v>
      </c>
      <c r="H217" s="185">
        <v>379.683</v>
      </c>
      <c r="I217" s="186"/>
      <c r="J217" s="187">
        <f>ROUND(I217*H217,2)</f>
        <v>0</v>
      </c>
      <c r="K217" s="183" t="s">
        <v>188</v>
      </c>
      <c r="L217" s="54"/>
      <c r="M217" s="188" t="s">
        <v>36</v>
      </c>
      <c r="N217" s="189" t="s">
        <v>51</v>
      </c>
      <c r="O217" s="35"/>
      <c r="P217" s="190">
        <f>O217*H217</f>
        <v>0</v>
      </c>
      <c r="Q217" s="190">
        <v>0.00103</v>
      </c>
      <c r="R217" s="190">
        <f>Q217*H217</f>
        <v>0.39107349</v>
      </c>
      <c r="S217" s="190">
        <v>0</v>
      </c>
      <c r="T217" s="191">
        <f>S217*H217</f>
        <v>0</v>
      </c>
      <c r="AR217" s="16" t="s">
        <v>189</v>
      </c>
      <c r="AT217" s="16" t="s">
        <v>184</v>
      </c>
      <c r="AU217" s="16" t="s">
        <v>88</v>
      </c>
      <c r="AY217" s="16" t="s">
        <v>182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6" t="s">
        <v>23</v>
      </c>
      <c r="BK217" s="192">
        <f>ROUND(I217*H217,2)</f>
        <v>0</v>
      </c>
      <c r="BL217" s="16" t="s">
        <v>189</v>
      </c>
      <c r="BM217" s="16" t="s">
        <v>377</v>
      </c>
    </row>
    <row r="218" spans="2:51" s="12" customFormat="1" ht="13.5">
      <c r="B218" s="209"/>
      <c r="C218" s="210"/>
      <c r="D218" s="205" t="s">
        <v>191</v>
      </c>
      <c r="E218" s="211" t="s">
        <v>36</v>
      </c>
      <c r="F218" s="212" t="s">
        <v>378</v>
      </c>
      <c r="G218" s="210"/>
      <c r="H218" s="213" t="s">
        <v>36</v>
      </c>
      <c r="I218" s="214"/>
      <c r="J218" s="210"/>
      <c r="K218" s="210"/>
      <c r="L218" s="215"/>
      <c r="M218" s="216"/>
      <c r="N218" s="217"/>
      <c r="O218" s="217"/>
      <c r="P218" s="217"/>
      <c r="Q218" s="217"/>
      <c r="R218" s="217"/>
      <c r="S218" s="217"/>
      <c r="T218" s="218"/>
      <c r="AT218" s="219" t="s">
        <v>191</v>
      </c>
      <c r="AU218" s="219" t="s">
        <v>88</v>
      </c>
      <c r="AV218" s="12" t="s">
        <v>23</v>
      </c>
      <c r="AW218" s="12" t="s">
        <v>45</v>
      </c>
      <c r="AX218" s="12" t="s">
        <v>80</v>
      </c>
      <c r="AY218" s="219" t="s">
        <v>182</v>
      </c>
    </row>
    <row r="219" spans="2:51" s="11" customFormat="1" ht="13.5">
      <c r="B219" s="193"/>
      <c r="C219" s="194"/>
      <c r="D219" s="205" t="s">
        <v>191</v>
      </c>
      <c r="E219" s="206" t="s">
        <v>36</v>
      </c>
      <c r="F219" s="207" t="s">
        <v>379</v>
      </c>
      <c r="G219" s="194"/>
      <c r="H219" s="208">
        <v>91.725</v>
      </c>
      <c r="I219" s="199"/>
      <c r="J219" s="194"/>
      <c r="K219" s="194"/>
      <c r="L219" s="200"/>
      <c r="M219" s="201"/>
      <c r="N219" s="202"/>
      <c r="O219" s="202"/>
      <c r="P219" s="202"/>
      <c r="Q219" s="202"/>
      <c r="R219" s="202"/>
      <c r="S219" s="202"/>
      <c r="T219" s="203"/>
      <c r="AT219" s="204" t="s">
        <v>191</v>
      </c>
      <c r="AU219" s="204" t="s">
        <v>88</v>
      </c>
      <c r="AV219" s="11" t="s">
        <v>88</v>
      </c>
      <c r="AW219" s="11" t="s">
        <v>45</v>
      </c>
      <c r="AX219" s="11" t="s">
        <v>80</v>
      </c>
      <c r="AY219" s="204" t="s">
        <v>182</v>
      </c>
    </row>
    <row r="220" spans="2:51" s="12" customFormat="1" ht="13.5">
      <c r="B220" s="209"/>
      <c r="C220" s="210"/>
      <c r="D220" s="205" t="s">
        <v>191</v>
      </c>
      <c r="E220" s="211" t="s">
        <v>36</v>
      </c>
      <c r="F220" s="212" t="s">
        <v>380</v>
      </c>
      <c r="G220" s="210"/>
      <c r="H220" s="213" t="s">
        <v>36</v>
      </c>
      <c r="I220" s="214"/>
      <c r="J220" s="210"/>
      <c r="K220" s="210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191</v>
      </c>
      <c r="AU220" s="219" t="s">
        <v>88</v>
      </c>
      <c r="AV220" s="12" t="s">
        <v>23</v>
      </c>
      <c r="AW220" s="12" t="s">
        <v>45</v>
      </c>
      <c r="AX220" s="12" t="s">
        <v>80</v>
      </c>
      <c r="AY220" s="219" t="s">
        <v>182</v>
      </c>
    </row>
    <row r="221" spans="2:51" s="11" customFormat="1" ht="13.5">
      <c r="B221" s="193"/>
      <c r="C221" s="194"/>
      <c r="D221" s="205" t="s">
        <v>191</v>
      </c>
      <c r="E221" s="206" t="s">
        <v>36</v>
      </c>
      <c r="F221" s="207" t="s">
        <v>381</v>
      </c>
      <c r="G221" s="194"/>
      <c r="H221" s="208">
        <v>115.1625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191</v>
      </c>
      <c r="AU221" s="204" t="s">
        <v>88</v>
      </c>
      <c r="AV221" s="11" t="s">
        <v>88</v>
      </c>
      <c r="AW221" s="11" t="s">
        <v>45</v>
      </c>
      <c r="AX221" s="11" t="s">
        <v>80</v>
      </c>
      <c r="AY221" s="204" t="s">
        <v>182</v>
      </c>
    </row>
    <row r="222" spans="2:51" s="11" customFormat="1" ht="13.5">
      <c r="B222" s="193"/>
      <c r="C222" s="194"/>
      <c r="D222" s="205" t="s">
        <v>191</v>
      </c>
      <c r="E222" s="206" t="s">
        <v>36</v>
      </c>
      <c r="F222" s="207" t="s">
        <v>382</v>
      </c>
      <c r="G222" s="194"/>
      <c r="H222" s="208">
        <v>101.325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191</v>
      </c>
      <c r="AU222" s="204" t="s">
        <v>88</v>
      </c>
      <c r="AV222" s="11" t="s">
        <v>88</v>
      </c>
      <c r="AW222" s="11" t="s">
        <v>45</v>
      </c>
      <c r="AX222" s="11" t="s">
        <v>80</v>
      </c>
      <c r="AY222" s="204" t="s">
        <v>182</v>
      </c>
    </row>
    <row r="223" spans="2:51" s="12" customFormat="1" ht="13.5">
      <c r="B223" s="209"/>
      <c r="C223" s="210"/>
      <c r="D223" s="205" t="s">
        <v>191</v>
      </c>
      <c r="E223" s="211" t="s">
        <v>36</v>
      </c>
      <c r="F223" s="212" t="s">
        <v>383</v>
      </c>
      <c r="G223" s="210"/>
      <c r="H223" s="213" t="s">
        <v>36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191</v>
      </c>
      <c r="AU223" s="219" t="s">
        <v>88</v>
      </c>
      <c r="AV223" s="12" t="s">
        <v>23</v>
      </c>
      <c r="AW223" s="12" t="s">
        <v>45</v>
      </c>
      <c r="AX223" s="12" t="s">
        <v>80</v>
      </c>
      <c r="AY223" s="219" t="s">
        <v>182</v>
      </c>
    </row>
    <row r="224" spans="2:51" s="11" customFormat="1" ht="13.5">
      <c r="B224" s="193"/>
      <c r="C224" s="194"/>
      <c r="D224" s="195" t="s">
        <v>191</v>
      </c>
      <c r="E224" s="196" t="s">
        <v>36</v>
      </c>
      <c r="F224" s="197" t="s">
        <v>384</v>
      </c>
      <c r="G224" s="194"/>
      <c r="H224" s="198">
        <v>71.47</v>
      </c>
      <c r="I224" s="199"/>
      <c r="J224" s="194"/>
      <c r="K224" s="194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191</v>
      </c>
      <c r="AU224" s="204" t="s">
        <v>88</v>
      </c>
      <c r="AV224" s="11" t="s">
        <v>88</v>
      </c>
      <c r="AW224" s="11" t="s">
        <v>45</v>
      </c>
      <c r="AX224" s="11" t="s">
        <v>80</v>
      </c>
      <c r="AY224" s="204" t="s">
        <v>182</v>
      </c>
    </row>
    <row r="225" spans="2:65" s="1" customFormat="1" ht="22.5" customHeight="1">
      <c r="B225" s="34"/>
      <c r="C225" s="181" t="s">
        <v>385</v>
      </c>
      <c r="D225" s="181" t="s">
        <v>184</v>
      </c>
      <c r="E225" s="182" t="s">
        <v>386</v>
      </c>
      <c r="F225" s="183" t="s">
        <v>387</v>
      </c>
      <c r="G225" s="184" t="s">
        <v>187</v>
      </c>
      <c r="H225" s="185">
        <v>379.683</v>
      </c>
      <c r="I225" s="186"/>
      <c r="J225" s="187">
        <f>ROUND(I225*H225,2)</f>
        <v>0</v>
      </c>
      <c r="K225" s="183" t="s">
        <v>188</v>
      </c>
      <c r="L225" s="54"/>
      <c r="M225" s="188" t="s">
        <v>36</v>
      </c>
      <c r="N225" s="189" t="s">
        <v>51</v>
      </c>
      <c r="O225" s="35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AR225" s="16" t="s">
        <v>189</v>
      </c>
      <c r="AT225" s="16" t="s">
        <v>184</v>
      </c>
      <c r="AU225" s="16" t="s">
        <v>88</v>
      </c>
      <c r="AY225" s="16" t="s">
        <v>182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6" t="s">
        <v>23</v>
      </c>
      <c r="BK225" s="192">
        <f>ROUND(I225*H225,2)</f>
        <v>0</v>
      </c>
      <c r="BL225" s="16" t="s">
        <v>189</v>
      </c>
      <c r="BM225" s="16" t="s">
        <v>388</v>
      </c>
    </row>
    <row r="226" spans="2:65" s="1" customFormat="1" ht="22.5" customHeight="1">
      <c r="B226" s="34"/>
      <c r="C226" s="181" t="s">
        <v>389</v>
      </c>
      <c r="D226" s="181" t="s">
        <v>184</v>
      </c>
      <c r="E226" s="182" t="s">
        <v>390</v>
      </c>
      <c r="F226" s="183" t="s">
        <v>391</v>
      </c>
      <c r="G226" s="184" t="s">
        <v>256</v>
      </c>
      <c r="H226" s="185">
        <v>10.368</v>
      </c>
      <c r="I226" s="186"/>
      <c r="J226" s="187">
        <f>ROUND(I226*H226,2)</f>
        <v>0</v>
      </c>
      <c r="K226" s="183" t="s">
        <v>188</v>
      </c>
      <c r="L226" s="54"/>
      <c r="M226" s="188" t="s">
        <v>36</v>
      </c>
      <c r="N226" s="189" t="s">
        <v>51</v>
      </c>
      <c r="O226" s="35"/>
      <c r="P226" s="190">
        <f>O226*H226</f>
        <v>0</v>
      </c>
      <c r="Q226" s="190">
        <v>1.06017</v>
      </c>
      <c r="R226" s="190">
        <f>Q226*H226</f>
        <v>10.99184256</v>
      </c>
      <c r="S226" s="190">
        <v>0</v>
      </c>
      <c r="T226" s="191">
        <f>S226*H226</f>
        <v>0</v>
      </c>
      <c r="AR226" s="16" t="s">
        <v>189</v>
      </c>
      <c r="AT226" s="16" t="s">
        <v>184</v>
      </c>
      <c r="AU226" s="16" t="s">
        <v>88</v>
      </c>
      <c r="AY226" s="16" t="s">
        <v>182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6" t="s">
        <v>23</v>
      </c>
      <c r="BK226" s="192">
        <f>ROUND(I226*H226,2)</f>
        <v>0</v>
      </c>
      <c r="BL226" s="16" t="s">
        <v>189</v>
      </c>
      <c r="BM226" s="16" t="s">
        <v>392</v>
      </c>
    </row>
    <row r="227" spans="2:51" s="11" customFormat="1" ht="13.5">
      <c r="B227" s="193"/>
      <c r="C227" s="194"/>
      <c r="D227" s="205" t="s">
        <v>191</v>
      </c>
      <c r="E227" s="206" t="s">
        <v>36</v>
      </c>
      <c r="F227" s="207" t="s">
        <v>393</v>
      </c>
      <c r="G227" s="194"/>
      <c r="H227" s="208">
        <v>10.368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191</v>
      </c>
      <c r="AU227" s="204" t="s">
        <v>88</v>
      </c>
      <c r="AV227" s="11" t="s">
        <v>88</v>
      </c>
      <c r="AW227" s="11" t="s">
        <v>45</v>
      </c>
      <c r="AX227" s="11" t="s">
        <v>80</v>
      </c>
      <c r="AY227" s="204" t="s">
        <v>182</v>
      </c>
    </row>
    <row r="228" spans="2:63" s="10" customFormat="1" ht="29.85" customHeight="1">
      <c r="B228" s="164"/>
      <c r="C228" s="165"/>
      <c r="D228" s="178" t="s">
        <v>79</v>
      </c>
      <c r="E228" s="179" t="s">
        <v>198</v>
      </c>
      <c r="F228" s="179" t="s">
        <v>394</v>
      </c>
      <c r="G228" s="165"/>
      <c r="H228" s="165"/>
      <c r="I228" s="168"/>
      <c r="J228" s="180">
        <f>BK228</f>
        <v>0</v>
      </c>
      <c r="K228" s="165"/>
      <c r="L228" s="170"/>
      <c r="M228" s="171"/>
      <c r="N228" s="172"/>
      <c r="O228" s="172"/>
      <c r="P228" s="173">
        <f>SUM(P229:P319)</f>
        <v>0</v>
      </c>
      <c r="Q228" s="172"/>
      <c r="R228" s="173">
        <f>SUM(R229:R319)</f>
        <v>522.5682140299999</v>
      </c>
      <c r="S228" s="172"/>
      <c r="T228" s="174">
        <f>SUM(T229:T319)</f>
        <v>0</v>
      </c>
      <c r="AR228" s="175" t="s">
        <v>23</v>
      </c>
      <c r="AT228" s="176" t="s">
        <v>79</v>
      </c>
      <c r="AU228" s="176" t="s">
        <v>23</v>
      </c>
      <c r="AY228" s="175" t="s">
        <v>182</v>
      </c>
      <c r="BK228" s="177">
        <f>SUM(BK229:BK319)</f>
        <v>0</v>
      </c>
    </row>
    <row r="229" spans="2:65" s="1" customFormat="1" ht="22.5" customHeight="1">
      <c r="B229" s="34"/>
      <c r="C229" s="181" t="s">
        <v>395</v>
      </c>
      <c r="D229" s="181" t="s">
        <v>184</v>
      </c>
      <c r="E229" s="182" t="s">
        <v>396</v>
      </c>
      <c r="F229" s="183" t="s">
        <v>397</v>
      </c>
      <c r="G229" s="184" t="s">
        <v>187</v>
      </c>
      <c r="H229" s="185">
        <v>230.338</v>
      </c>
      <c r="I229" s="186"/>
      <c r="J229" s="187">
        <f>ROUND(I229*H229,2)</f>
        <v>0</v>
      </c>
      <c r="K229" s="183" t="s">
        <v>188</v>
      </c>
      <c r="L229" s="54"/>
      <c r="M229" s="188" t="s">
        <v>36</v>
      </c>
      <c r="N229" s="189" t="s">
        <v>51</v>
      </c>
      <c r="O229" s="35"/>
      <c r="P229" s="190">
        <f>O229*H229</f>
        <v>0</v>
      </c>
      <c r="Q229" s="190">
        <v>0.31977</v>
      </c>
      <c r="R229" s="190">
        <f>Q229*H229</f>
        <v>73.65518226</v>
      </c>
      <c r="S229" s="190">
        <v>0</v>
      </c>
      <c r="T229" s="191">
        <f>S229*H229</f>
        <v>0</v>
      </c>
      <c r="AR229" s="16" t="s">
        <v>189</v>
      </c>
      <c r="AT229" s="16" t="s">
        <v>184</v>
      </c>
      <c r="AU229" s="16" t="s">
        <v>88</v>
      </c>
      <c r="AY229" s="16" t="s">
        <v>182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6" t="s">
        <v>23</v>
      </c>
      <c r="BK229" s="192">
        <f>ROUND(I229*H229,2)</f>
        <v>0</v>
      </c>
      <c r="BL229" s="16" t="s">
        <v>189</v>
      </c>
      <c r="BM229" s="16" t="s">
        <v>398</v>
      </c>
    </row>
    <row r="230" spans="2:51" s="12" customFormat="1" ht="13.5">
      <c r="B230" s="209"/>
      <c r="C230" s="210"/>
      <c r="D230" s="205" t="s">
        <v>191</v>
      </c>
      <c r="E230" s="211" t="s">
        <v>36</v>
      </c>
      <c r="F230" s="212" t="s">
        <v>399</v>
      </c>
      <c r="G230" s="210"/>
      <c r="H230" s="213" t="s">
        <v>36</v>
      </c>
      <c r="I230" s="214"/>
      <c r="J230" s="210"/>
      <c r="K230" s="210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191</v>
      </c>
      <c r="AU230" s="219" t="s">
        <v>88</v>
      </c>
      <c r="AV230" s="12" t="s">
        <v>23</v>
      </c>
      <c r="AW230" s="12" t="s">
        <v>45</v>
      </c>
      <c r="AX230" s="12" t="s">
        <v>80</v>
      </c>
      <c r="AY230" s="219" t="s">
        <v>182</v>
      </c>
    </row>
    <row r="231" spans="2:51" s="11" customFormat="1" ht="13.5">
      <c r="B231" s="193"/>
      <c r="C231" s="194"/>
      <c r="D231" s="205" t="s">
        <v>191</v>
      </c>
      <c r="E231" s="206" t="s">
        <v>36</v>
      </c>
      <c r="F231" s="207" t="s">
        <v>400</v>
      </c>
      <c r="G231" s="194"/>
      <c r="H231" s="208">
        <v>116.7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191</v>
      </c>
      <c r="AU231" s="204" t="s">
        <v>88</v>
      </c>
      <c r="AV231" s="11" t="s">
        <v>88</v>
      </c>
      <c r="AW231" s="11" t="s">
        <v>45</v>
      </c>
      <c r="AX231" s="11" t="s">
        <v>80</v>
      </c>
      <c r="AY231" s="204" t="s">
        <v>182</v>
      </c>
    </row>
    <row r="232" spans="2:51" s="11" customFormat="1" ht="13.5">
      <c r="B232" s="193"/>
      <c r="C232" s="194"/>
      <c r="D232" s="205" t="s">
        <v>191</v>
      </c>
      <c r="E232" s="206" t="s">
        <v>36</v>
      </c>
      <c r="F232" s="207" t="s">
        <v>401</v>
      </c>
      <c r="G232" s="194"/>
      <c r="H232" s="208">
        <v>-11.252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191</v>
      </c>
      <c r="AU232" s="204" t="s">
        <v>88</v>
      </c>
      <c r="AV232" s="11" t="s">
        <v>88</v>
      </c>
      <c r="AW232" s="11" t="s">
        <v>45</v>
      </c>
      <c r="AX232" s="11" t="s">
        <v>80</v>
      </c>
      <c r="AY232" s="204" t="s">
        <v>182</v>
      </c>
    </row>
    <row r="233" spans="2:51" s="12" customFormat="1" ht="13.5">
      <c r="B233" s="209"/>
      <c r="C233" s="210"/>
      <c r="D233" s="205" t="s">
        <v>191</v>
      </c>
      <c r="E233" s="211" t="s">
        <v>36</v>
      </c>
      <c r="F233" s="212" t="s">
        <v>402</v>
      </c>
      <c r="G233" s="210"/>
      <c r="H233" s="213" t="s">
        <v>36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191</v>
      </c>
      <c r="AU233" s="219" t="s">
        <v>88</v>
      </c>
      <c r="AV233" s="12" t="s">
        <v>23</v>
      </c>
      <c r="AW233" s="12" t="s">
        <v>45</v>
      </c>
      <c r="AX233" s="12" t="s">
        <v>80</v>
      </c>
      <c r="AY233" s="219" t="s">
        <v>182</v>
      </c>
    </row>
    <row r="234" spans="2:51" s="11" customFormat="1" ht="13.5">
      <c r="B234" s="193"/>
      <c r="C234" s="194"/>
      <c r="D234" s="205" t="s">
        <v>191</v>
      </c>
      <c r="E234" s="206" t="s">
        <v>36</v>
      </c>
      <c r="F234" s="207" t="s">
        <v>403</v>
      </c>
      <c r="G234" s="194"/>
      <c r="H234" s="208">
        <v>136.15</v>
      </c>
      <c r="I234" s="199"/>
      <c r="J234" s="194"/>
      <c r="K234" s="194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191</v>
      </c>
      <c r="AU234" s="204" t="s">
        <v>88</v>
      </c>
      <c r="AV234" s="11" t="s">
        <v>88</v>
      </c>
      <c r="AW234" s="11" t="s">
        <v>45</v>
      </c>
      <c r="AX234" s="11" t="s">
        <v>80</v>
      </c>
      <c r="AY234" s="204" t="s">
        <v>182</v>
      </c>
    </row>
    <row r="235" spans="2:51" s="11" customFormat="1" ht="13.5">
      <c r="B235" s="193"/>
      <c r="C235" s="194"/>
      <c r="D235" s="195" t="s">
        <v>191</v>
      </c>
      <c r="E235" s="196" t="s">
        <v>36</v>
      </c>
      <c r="F235" s="197" t="s">
        <v>404</v>
      </c>
      <c r="G235" s="194"/>
      <c r="H235" s="198">
        <v>-11.26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191</v>
      </c>
      <c r="AU235" s="204" t="s">
        <v>88</v>
      </c>
      <c r="AV235" s="11" t="s">
        <v>88</v>
      </c>
      <c r="AW235" s="11" t="s">
        <v>45</v>
      </c>
      <c r="AX235" s="11" t="s">
        <v>80</v>
      </c>
      <c r="AY235" s="204" t="s">
        <v>182</v>
      </c>
    </row>
    <row r="236" spans="2:65" s="1" customFormat="1" ht="22.5" customHeight="1">
      <c r="B236" s="34"/>
      <c r="C236" s="181" t="s">
        <v>405</v>
      </c>
      <c r="D236" s="181" t="s">
        <v>184</v>
      </c>
      <c r="E236" s="182" t="s">
        <v>406</v>
      </c>
      <c r="F236" s="183" t="s">
        <v>407</v>
      </c>
      <c r="G236" s="184" t="s">
        <v>187</v>
      </c>
      <c r="H236" s="185">
        <v>856.471</v>
      </c>
      <c r="I236" s="186"/>
      <c r="J236" s="187">
        <f>ROUND(I236*H236,2)</f>
        <v>0</v>
      </c>
      <c r="K236" s="183" t="s">
        <v>188</v>
      </c>
      <c r="L236" s="54"/>
      <c r="M236" s="188" t="s">
        <v>36</v>
      </c>
      <c r="N236" s="189" t="s">
        <v>51</v>
      </c>
      <c r="O236" s="35"/>
      <c r="P236" s="190">
        <f>O236*H236</f>
        <v>0</v>
      </c>
      <c r="Q236" s="190">
        <v>0.26119</v>
      </c>
      <c r="R236" s="190">
        <f>Q236*H236</f>
        <v>223.70166049</v>
      </c>
      <c r="S236" s="190">
        <v>0</v>
      </c>
      <c r="T236" s="191">
        <f>S236*H236</f>
        <v>0</v>
      </c>
      <c r="AR236" s="16" t="s">
        <v>189</v>
      </c>
      <c r="AT236" s="16" t="s">
        <v>184</v>
      </c>
      <c r="AU236" s="16" t="s">
        <v>88</v>
      </c>
      <c r="AY236" s="16" t="s">
        <v>182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6" t="s">
        <v>23</v>
      </c>
      <c r="BK236" s="192">
        <f>ROUND(I236*H236,2)</f>
        <v>0</v>
      </c>
      <c r="BL236" s="16" t="s">
        <v>189</v>
      </c>
      <c r="BM236" s="16" t="s">
        <v>408</v>
      </c>
    </row>
    <row r="237" spans="2:51" s="12" customFormat="1" ht="13.5">
      <c r="B237" s="209"/>
      <c r="C237" s="210"/>
      <c r="D237" s="205" t="s">
        <v>191</v>
      </c>
      <c r="E237" s="211" t="s">
        <v>36</v>
      </c>
      <c r="F237" s="212" t="s">
        <v>399</v>
      </c>
      <c r="G237" s="210"/>
      <c r="H237" s="213" t="s">
        <v>36</v>
      </c>
      <c r="I237" s="214"/>
      <c r="J237" s="210"/>
      <c r="K237" s="210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191</v>
      </c>
      <c r="AU237" s="219" t="s">
        <v>88</v>
      </c>
      <c r="AV237" s="12" t="s">
        <v>23</v>
      </c>
      <c r="AW237" s="12" t="s">
        <v>45</v>
      </c>
      <c r="AX237" s="12" t="s">
        <v>80</v>
      </c>
      <c r="AY237" s="219" t="s">
        <v>182</v>
      </c>
    </row>
    <row r="238" spans="2:51" s="11" customFormat="1" ht="24">
      <c r="B238" s="193"/>
      <c r="C238" s="194"/>
      <c r="D238" s="205" t="s">
        <v>191</v>
      </c>
      <c r="E238" s="206" t="s">
        <v>36</v>
      </c>
      <c r="F238" s="207" t="s">
        <v>409</v>
      </c>
      <c r="G238" s="194"/>
      <c r="H238" s="208">
        <v>614.325</v>
      </c>
      <c r="I238" s="199"/>
      <c r="J238" s="194"/>
      <c r="K238" s="194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191</v>
      </c>
      <c r="AU238" s="204" t="s">
        <v>88</v>
      </c>
      <c r="AV238" s="11" t="s">
        <v>88</v>
      </c>
      <c r="AW238" s="11" t="s">
        <v>45</v>
      </c>
      <c r="AX238" s="11" t="s">
        <v>80</v>
      </c>
      <c r="AY238" s="204" t="s">
        <v>182</v>
      </c>
    </row>
    <row r="239" spans="2:51" s="11" customFormat="1" ht="36">
      <c r="B239" s="193"/>
      <c r="C239" s="194"/>
      <c r="D239" s="205" t="s">
        <v>191</v>
      </c>
      <c r="E239" s="206" t="s">
        <v>36</v>
      </c>
      <c r="F239" s="207" t="s">
        <v>410</v>
      </c>
      <c r="G239" s="194"/>
      <c r="H239" s="208">
        <v>-77.27227</v>
      </c>
      <c r="I239" s="199"/>
      <c r="J239" s="194"/>
      <c r="K239" s="194"/>
      <c r="L239" s="200"/>
      <c r="M239" s="201"/>
      <c r="N239" s="202"/>
      <c r="O239" s="202"/>
      <c r="P239" s="202"/>
      <c r="Q239" s="202"/>
      <c r="R239" s="202"/>
      <c r="S239" s="202"/>
      <c r="T239" s="203"/>
      <c r="AT239" s="204" t="s">
        <v>191</v>
      </c>
      <c r="AU239" s="204" t="s">
        <v>88</v>
      </c>
      <c r="AV239" s="11" t="s">
        <v>88</v>
      </c>
      <c r="AW239" s="11" t="s">
        <v>45</v>
      </c>
      <c r="AX239" s="11" t="s">
        <v>80</v>
      </c>
      <c r="AY239" s="204" t="s">
        <v>182</v>
      </c>
    </row>
    <row r="240" spans="2:51" s="12" customFormat="1" ht="13.5">
      <c r="B240" s="209"/>
      <c r="C240" s="210"/>
      <c r="D240" s="205" t="s">
        <v>191</v>
      </c>
      <c r="E240" s="211" t="s">
        <v>36</v>
      </c>
      <c r="F240" s="212" t="s">
        <v>402</v>
      </c>
      <c r="G240" s="210"/>
      <c r="H240" s="213" t="s">
        <v>36</v>
      </c>
      <c r="I240" s="214"/>
      <c r="J240" s="210"/>
      <c r="K240" s="210"/>
      <c r="L240" s="215"/>
      <c r="M240" s="216"/>
      <c r="N240" s="217"/>
      <c r="O240" s="217"/>
      <c r="P240" s="217"/>
      <c r="Q240" s="217"/>
      <c r="R240" s="217"/>
      <c r="S240" s="217"/>
      <c r="T240" s="218"/>
      <c r="AT240" s="219" t="s">
        <v>191</v>
      </c>
      <c r="AU240" s="219" t="s">
        <v>88</v>
      </c>
      <c r="AV240" s="12" t="s">
        <v>23</v>
      </c>
      <c r="AW240" s="12" t="s">
        <v>45</v>
      </c>
      <c r="AX240" s="12" t="s">
        <v>80</v>
      </c>
      <c r="AY240" s="219" t="s">
        <v>182</v>
      </c>
    </row>
    <row r="241" spans="2:51" s="11" customFormat="1" ht="13.5">
      <c r="B241" s="193"/>
      <c r="C241" s="194"/>
      <c r="D241" s="205" t="s">
        <v>191</v>
      </c>
      <c r="E241" s="206" t="s">
        <v>36</v>
      </c>
      <c r="F241" s="207" t="s">
        <v>411</v>
      </c>
      <c r="G241" s="194"/>
      <c r="H241" s="208">
        <v>691.5125</v>
      </c>
      <c r="I241" s="199"/>
      <c r="J241" s="194"/>
      <c r="K241" s="194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191</v>
      </c>
      <c r="AU241" s="204" t="s">
        <v>88</v>
      </c>
      <c r="AV241" s="11" t="s">
        <v>88</v>
      </c>
      <c r="AW241" s="11" t="s">
        <v>45</v>
      </c>
      <c r="AX241" s="11" t="s">
        <v>80</v>
      </c>
      <c r="AY241" s="204" t="s">
        <v>182</v>
      </c>
    </row>
    <row r="242" spans="2:51" s="11" customFormat="1" ht="36">
      <c r="B242" s="193"/>
      <c r="C242" s="194"/>
      <c r="D242" s="205" t="s">
        <v>191</v>
      </c>
      <c r="E242" s="206" t="s">
        <v>36</v>
      </c>
      <c r="F242" s="207" t="s">
        <v>412</v>
      </c>
      <c r="G242" s="194"/>
      <c r="H242" s="208">
        <v>-118.3564</v>
      </c>
      <c r="I242" s="199"/>
      <c r="J242" s="194"/>
      <c r="K242" s="194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191</v>
      </c>
      <c r="AU242" s="204" t="s">
        <v>88</v>
      </c>
      <c r="AV242" s="11" t="s">
        <v>88</v>
      </c>
      <c r="AW242" s="11" t="s">
        <v>45</v>
      </c>
      <c r="AX242" s="11" t="s">
        <v>80</v>
      </c>
      <c r="AY242" s="204" t="s">
        <v>182</v>
      </c>
    </row>
    <row r="243" spans="2:51" s="11" customFormat="1" ht="13.5">
      <c r="B243" s="193"/>
      <c r="C243" s="194"/>
      <c r="D243" s="205" t="s">
        <v>191</v>
      </c>
      <c r="E243" s="206" t="s">
        <v>36</v>
      </c>
      <c r="F243" s="207" t="s">
        <v>413</v>
      </c>
      <c r="G243" s="194"/>
      <c r="H243" s="208">
        <v>-23.4</v>
      </c>
      <c r="I243" s="199"/>
      <c r="J243" s="194"/>
      <c r="K243" s="194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191</v>
      </c>
      <c r="AU243" s="204" t="s">
        <v>88</v>
      </c>
      <c r="AV243" s="11" t="s">
        <v>88</v>
      </c>
      <c r="AW243" s="11" t="s">
        <v>45</v>
      </c>
      <c r="AX243" s="11" t="s">
        <v>80</v>
      </c>
      <c r="AY243" s="204" t="s">
        <v>182</v>
      </c>
    </row>
    <row r="244" spans="2:51" s="12" customFormat="1" ht="13.5">
      <c r="B244" s="209"/>
      <c r="C244" s="210"/>
      <c r="D244" s="205" t="s">
        <v>191</v>
      </c>
      <c r="E244" s="211" t="s">
        <v>36</v>
      </c>
      <c r="F244" s="212" t="s">
        <v>414</v>
      </c>
      <c r="G244" s="210"/>
      <c r="H244" s="213" t="s">
        <v>36</v>
      </c>
      <c r="I244" s="214"/>
      <c r="J244" s="210"/>
      <c r="K244" s="210"/>
      <c r="L244" s="215"/>
      <c r="M244" s="216"/>
      <c r="N244" s="217"/>
      <c r="O244" s="217"/>
      <c r="P244" s="217"/>
      <c r="Q244" s="217"/>
      <c r="R244" s="217"/>
      <c r="S244" s="217"/>
      <c r="T244" s="218"/>
      <c r="AT244" s="219" t="s">
        <v>191</v>
      </c>
      <c r="AU244" s="219" t="s">
        <v>88</v>
      </c>
      <c r="AV244" s="12" t="s">
        <v>23</v>
      </c>
      <c r="AW244" s="12" t="s">
        <v>45</v>
      </c>
      <c r="AX244" s="12" t="s">
        <v>80</v>
      </c>
      <c r="AY244" s="219" t="s">
        <v>182</v>
      </c>
    </row>
    <row r="245" spans="2:51" s="11" customFormat="1" ht="13.5">
      <c r="B245" s="193"/>
      <c r="C245" s="194"/>
      <c r="D245" s="195" t="s">
        <v>191</v>
      </c>
      <c r="E245" s="196" t="s">
        <v>36</v>
      </c>
      <c r="F245" s="197" t="s">
        <v>415</v>
      </c>
      <c r="G245" s="194"/>
      <c r="H245" s="198">
        <v>-230.338</v>
      </c>
      <c r="I245" s="199"/>
      <c r="J245" s="194"/>
      <c r="K245" s="194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191</v>
      </c>
      <c r="AU245" s="204" t="s">
        <v>88</v>
      </c>
      <c r="AV245" s="11" t="s">
        <v>88</v>
      </c>
      <c r="AW245" s="11" t="s">
        <v>45</v>
      </c>
      <c r="AX245" s="11" t="s">
        <v>80</v>
      </c>
      <c r="AY245" s="204" t="s">
        <v>182</v>
      </c>
    </row>
    <row r="246" spans="2:65" s="1" customFormat="1" ht="22.5" customHeight="1">
      <c r="B246" s="34"/>
      <c r="C246" s="181" t="s">
        <v>416</v>
      </c>
      <c r="D246" s="181" t="s">
        <v>184</v>
      </c>
      <c r="E246" s="182" t="s">
        <v>417</v>
      </c>
      <c r="F246" s="183" t="s">
        <v>418</v>
      </c>
      <c r="G246" s="184" t="s">
        <v>304</v>
      </c>
      <c r="H246" s="185">
        <v>168</v>
      </c>
      <c r="I246" s="186"/>
      <c r="J246" s="187">
        <f>ROUND(I246*H246,2)</f>
        <v>0</v>
      </c>
      <c r="K246" s="183" t="s">
        <v>188</v>
      </c>
      <c r="L246" s="54"/>
      <c r="M246" s="188" t="s">
        <v>36</v>
      </c>
      <c r="N246" s="189" t="s">
        <v>51</v>
      </c>
      <c r="O246" s="35"/>
      <c r="P246" s="190">
        <f>O246*H246</f>
        <v>0</v>
      </c>
      <c r="Q246" s="190">
        <v>0.04645</v>
      </c>
      <c r="R246" s="190">
        <f>Q246*H246</f>
        <v>7.803599999999999</v>
      </c>
      <c r="S246" s="190">
        <v>0</v>
      </c>
      <c r="T246" s="191">
        <f>S246*H246</f>
        <v>0</v>
      </c>
      <c r="AR246" s="16" t="s">
        <v>189</v>
      </c>
      <c r="AT246" s="16" t="s">
        <v>184</v>
      </c>
      <c r="AU246" s="16" t="s">
        <v>88</v>
      </c>
      <c r="AY246" s="16" t="s">
        <v>182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6" t="s">
        <v>23</v>
      </c>
      <c r="BK246" s="192">
        <f>ROUND(I246*H246,2)</f>
        <v>0</v>
      </c>
      <c r="BL246" s="16" t="s">
        <v>189</v>
      </c>
      <c r="BM246" s="16" t="s">
        <v>419</v>
      </c>
    </row>
    <row r="247" spans="2:51" s="11" customFormat="1" ht="13.5">
      <c r="B247" s="193"/>
      <c r="C247" s="194"/>
      <c r="D247" s="195" t="s">
        <v>191</v>
      </c>
      <c r="E247" s="196" t="s">
        <v>36</v>
      </c>
      <c r="F247" s="197" t="s">
        <v>420</v>
      </c>
      <c r="G247" s="194"/>
      <c r="H247" s="198">
        <v>168</v>
      </c>
      <c r="I247" s="199"/>
      <c r="J247" s="194"/>
      <c r="K247" s="194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191</v>
      </c>
      <c r="AU247" s="204" t="s">
        <v>88</v>
      </c>
      <c r="AV247" s="11" t="s">
        <v>88</v>
      </c>
      <c r="AW247" s="11" t="s">
        <v>45</v>
      </c>
      <c r="AX247" s="11" t="s">
        <v>80</v>
      </c>
      <c r="AY247" s="204" t="s">
        <v>182</v>
      </c>
    </row>
    <row r="248" spans="2:65" s="1" customFormat="1" ht="22.5" customHeight="1">
      <c r="B248" s="34"/>
      <c r="C248" s="181" t="s">
        <v>421</v>
      </c>
      <c r="D248" s="181" t="s">
        <v>184</v>
      </c>
      <c r="E248" s="182" t="s">
        <v>422</v>
      </c>
      <c r="F248" s="183" t="s">
        <v>423</v>
      </c>
      <c r="G248" s="184" t="s">
        <v>304</v>
      </c>
      <c r="H248" s="185">
        <v>8</v>
      </c>
      <c r="I248" s="186"/>
      <c r="J248" s="187">
        <f>ROUND(I248*H248,2)</f>
        <v>0</v>
      </c>
      <c r="K248" s="183" t="s">
        <v>188</v>
      </c>
      <c r="L248" s="54"/>
      <c r="M248" s="188" t="s">
        <v>36</v>
      </c>
      <c r="N248" s="189" t="s">
        <v>51</v>
      </c>
      <c r="O248" s="35"/>
      <c r="P248" s="190">
        <f>O248*H248</f>
        <v>0</v>
      </c>
      <c r="Q248" s="190">
        <v>0.06481</v>
      </c>
      <c r="R248" s="190">
        <f>Q248*H248</f>
        <v>0.51848</v>
      </c>
      <c r="S248" s="190">
        <v>0</v>
      </c>
      <c r="T248" s="191">
        <f>S248*H248</f>
        <v>0</v>
      </c>
      <c r="AR248" s="16" t="s">
        <v>189</v>
      </c>
      <c r="AT248" s="16" t="s">
        <v>184</v>
      </c>
      <c r="AU248" s="16" t="s">
        <v>88</v>
      </c>
      <c r="AY248" s="16" t="s">
        <v>182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6" t="s">
        <v>23</v>
      </c>
      <c r="BK248" s="192">
        <f>ROUND(I248*H248,2)</f>
        <v>0</v>
      </c>
      <c r="BL248" s="16" t="s">
        <v>189</v>
      </c>
      <c r="BM248" s="16" t="s">
        <v>424</v>
      </c>
    </row>
    <row r="249" spans="2:51" s="11" customFormat="1" ht="13.5">
      <c r="B249" s="193"/>
      <c r="C249" s="194"/>
      <c r="D249" s="195" t="s">
        <v>191</v>
      </c>
      <c r="E249" s="196" t="s">
        <v>36</v>
      </c>
      <c r="F249" s="197" t="s">
        <v>425</v>
      </c>
      <c r="G249" s="194"/>
      <c r="H249" s="198">
        <v>8</v>
      </c>
      <c r="I249" s="199"/>
      <c r="J249" s="194"/>
      <c r="K249" s="194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191</v>
      </c>
      <c r="AU249" s="204" t="s">
        <v>88</v>
      </c>
      <c r="AV249" s="11" t="s">
        <v>88</v>
      </c>
      <c r="AW249" s="11" t="s">
        <v>45</v>
      </c>
      <c r="AX249" s="11" t="s">
        <v>80</v>
      </c>
      <c r="AY249" s="204" t="s">
        <v>182</v>
      </c>
    </row>
    <row r="250" spans="2:65" s="1" customFormat="1" ht="22.5" customHeight="1">
      <c r="B250" s="34"/>
      <c r="C250" s="181" t="s">
        <v>426</v>
      </c>
      <c r="D250" s="181" t="s">
        <v>184</v>
      </c>
      <c r="E250" s="182" t="s">
        <v>427</v>
      </c>
      <c r="F250" s="183" t="s">
        <v>428</v>
      </c>
      <c r="G250" s="184" t="s">
        <v>304</v>
      </c>
      <c r="H250" s="185">
        <v>8</v>
      </c>
      <c r="I250" s="186"/>
      <c r="J250" s="187">
        <f>ROUND(I250*H250,2)</f>
        <v>0</v>
      </c>
      <c r="K250" s="183" t="s">
        <v>188</v>
      </c>
      <c r="L250" s="54"/>
      <c r="M250" s="188" t="s">
        <v>36</v>
      </c>
      <c r="N250" s="189" t="s">
        <v>51</v>
      </c>
      <c r="O250" s="35"/>
      <c r="P250" s="190">
        <f>O250*H250</f>
        <v>0</v>
      </c>
      <c r="Q250" s="190">
        <v>0.07429</v>
      </c>
      <c r="R250" s="190">
        <f>Q250*H250</f>
        <v>0.59432</v>
      </c>
      <c r="S250" s="190">
        <v>0</v>
      </c>
      <c r="T250" s="191">
        <f>S250*H250</f>
        <v>0</v>
      </c>
      <c r="AR250" s="16" t="s">
        <v>189</v>
      </c>
      <c r="AT250" s="16" t="s">
        <v>184</v>
      </c>
      <c r="AU250" s="16" t="s">
        <v>88</v>
      </c>
      <c r="AY250" s="16" t="s">
        <v>182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6" t="s">
        <v>23</v>
      </c>
      <c r="BK250" s="192">
        <f>ROUND(I250*H250,2)</f>
        <v>0</v>
      </c>
      <c r="BL250" s="16" t="s">
        <v>189</v>
      </c>
      <c r="BM250" s="16" t="s">
        <v>429</v>
      </c>
    </row>
    <row r="251" spans="2:51" s="11" customFormat="1" ht="13.5">
      <c r="B251" s="193"/>
      <c r="C251" s="194"/>
      <c r="D251" s="195" t="s">
        <v>191</v>
      </c>
      <c r="E251" s="196" t="s">
        <v>36</v>
      </c>
      <c r="F251" s="197" t="s">
        <v>425</v>
      </c>
      <c r="G251" s="194"/>
      <c r="H251" s="198">
        <v>8</v>
      </c>
      <c r="I251" s="199"/>
      <c r="J251" s="194"/>
      <c r="K251" s="194"/>
      <c r="L251" s="200"/>
      <c r="M251" s="201"/>
      <c r="N251" s="202"/>
      <c r="O251" s="202"/>
      <c r="P251" s="202"/>
      <c r="Q251" s="202"/>
      <c r="R251" s="202"/>
      <c r="S251" s="202"/>
      <c r="T251" s="203"/>
      <c r="AT251" s="204" t="s">
        <v>191</v>
      </c>
      <c r="AU251" s="204" t="s">
        <v>88</v>
      </c>
      <c r="AV251" s="11" t="s">
        <v>88</v>
      </c>
      <c r="AW251" s="11" t="s">
        <v>45</v>
      </c>
      <c r="AX251" s="11" t="s">
        <v>80</v>
      </c>
      <c r="AY251" s="204" t="s">
        <v>182</v>
      </c>
    </row>
    <row r="252" spans="2:65" s="1" customFormat="1" ht="22.5" customHeight="1">
      <c r="B252" s="34"/>
      <c r="C252" s="181" t="s">
        <v>430</v>
      </c>
      <c r="D252" s="181" t="s">
        <v>184</v>
      </c>
      <c r="E252" s="182" t="s">
        <v>431</v>
      </c>
      <c r="F252" s="183" t="s">
        <v>432</v>
      </c>
      <c r="G252" s="184" t="s">
        <v>304</v>
      </c>
      <c r="H252" s="185">
        <v>8</v>
      </c>
      <c r="I252" s="186"/>
      <c r="J252" s="187">
        <f>ROUND(I252*H252,2)</f>
        <v>0</v>
      </c>
      <c r="K252" s="183" t="s">
        <v>188</v>
      </c>
      <c r="L252" s="54"/>
      <c r="M252" s="188" t="s">
        <v>36</v>
      </c>
      <c r="N252" s="189" t="s">
        <v>51</v>
      </c>
      <c r="O252" s="35"/>
      <c r="P252" s="190">
        <f>O252*H252</f>
        <v>0</v>
      </c>
      <c r="Q252" s="190">
        <v>0.09285</v>
      </c>
      <c r="R252" s="190">
        <f>Q252*H252</f>
        <v>0.7428</v>
      </c>
      <c r="S252" s="190">
        <v>0</v>
      </c>
      <c r="T252" s="191">
        <f>S252*H252</f>
        <v>0</v>
      </c>
      <c r="AR252" s="16" t="s">
        <v>189</v>
      </c>
      <c r="AT252" s="16" t="s">
        <v>184</v>
      </c>
      <c r="AU252" s="16" t="s">
        <v>88</v>
      </c>
      <c r="AY252" s="16" t="s">
        <v>182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6" t="s">
        <v>23</v>
      </c>
      <c r="BK252" s="192">
        <f>ROUND(I252*H252,2)</f>
        <v>0</v>
      </c>
      <c r="BL252" s="16" t="s">
        <v>189</v>
      </c>
      <c r="BM252" s="16" t="s">
        <v>433</v>
      </c>
    </row>
    <row r="253" spans="2:51" s="11" customFormat="1" ht="13.5">
      <c r="B253" s="193"/>
      <c r="C253" s="194"/>
      <c r="D253" s="195" t="s">
        <v>191</v>
      </c>
      <c r="E253" s="196" t="s">
        <v>36</v>
      </c>
      <c r="F253" s="197" t="s">
        <v>425</v>
      </c>
      <c r="G253" s="194"/>
      <c r="H253" s="198">
        <v>8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191</v>
      </c>
      <c r="AU253" s="204" t="s">
        <v>88</v>
      </c>
      <c r="AV253" s="11" t="s">
        <v>88</v>
      </c>
      <c r="AW253" s="11" t="s">
        <v>45</v>
      </c>
      <c r="AX253" s="11" t="s">
        <v>80</v>
      </c>
      <c r="AY253" s="204" t="s">
        <v>182</v>
      </c>
    </row>
    <row r="254" spans="2:65" s="1" customFormat="1" ht="22.5" customHeight="1">
      <c r="B254" s="34"/>
      <c r="C254" s="181" t="s">
        <v>434</v>
      </c>
      <c r="D254" s="181" t="s">
        <v>184</v>
      </c>
      <c r="E254" s="182" t="s">
        <v>435</v>
      </c>
      <c r="F254" s="183" t="s">
        <v>436</v>
      </c>
      <c r="G254" s="184" t="s">
        <v>304</v>
      </c>
      <c r="H254" s="185">
        <v>8</v>
      </c>
      <c r="I254" s="186"/>
      <c r="J254" s="187">
        <f>ROUND(I254*H254,2)</f>
        <v>0</v>
      </c>
      <c r="K254" s="183" t="s">
        <v>188</v>
      </c>
      <c r="L254" s="54"/>
      <c r="M254" s="188" t="s">
        <v>36</v>
      </c>
      <c r="N254" s="189" t="s">
        <v>51</v>
      </c>
      <c r="O254" s="35"/>
      <c r="P254" s="190">
        <f>O254*H254</f>
        <v>0</v>
      </c>
      <c r="Q254" s="190">
        <v>0.10203</v>
      </c>
      <c r="R254" s="190">
        <f>Q254*H254</f>
        <v>0.81624</v>
      </c>
      <c r="S254" s="190">
        <v>0</v>
      </c>
      <c r="T254" s="191">
        <f>S254*H254</f>
        <v>0</v>
      </c>
      <c r="AR254" s="16" t="s">
        <v>189</v>
      </c>
      <c r="AT254" s="16" t="s">
        <v>184</v>
      </c>
      <c r="AU254" s="16" t="s">
        <v>88</v>
      </c>
      <c r="AY254" s="16" t="s">
        <v>182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6" t="s">
        <v>23</v>
      </c>
      <c r="BK254" s="192">
        <f>ROUND(I254*H254,2)</f>
        <v>0</v>
      </c>
      <c r="BL254" s="16" t="s">
        <v>189</v>
      </c>
      <c r="BM254" s="16" t="s">
        <v>437</v>
      </c>
    </row>
    <row r="255" spans="2:51" s="11" customFormat="1" ht="13.5">
      <c r="B255" s="193"/>
      <c r="C255" s="194"/>
      <c r="D255" s="195" t="s">
        <v>191</v>
      </c>
      <c r="E255" s="196" t="s">
        <v>36</v>
      </c>
      <c r="F255" s="197" t="s">
        <v>425</v>
      </c>
      <c r="G255" s="194"/>
      <c r="H255" s="198">
        <v>8</v>
      </c>
      <c r="I255" s="199"/>
      <c r="J255" s="194"/>
      <c r="K255" s="194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191</v>
      </c>
      <c r="AU255" s="204" t="s">
        <v>88</v>
      </c>
      <c r="AV255" s="11" t="s">
        <v>88</v>
      </c>
      <c r="AW255" s="11" t="s">
        <v>45</v>
      </c>
      <c r="AX255" s="11" t="s">
        <v>80</v>
      </c>
      <c r="AY255" s="204" t="s">
        <v>182</v>
      </c>
    </row>
    <row r="256" spans="2:65" s="1" customFormat="1" ht="22.5" customHeight="1">
      <c r="B256" s="34"/>
      <c r="C256" s="181" t="s">
        <v>438</v>
      </c>
      <c r="D256" s="181" t="s">
        <v>184</v>
      </c>
      <c r="E256" s="182" t="s">
        <v>439</v>
      </c>
      <c r="F256" s="183" t="s">
        <v>440</v>
      </c>
      <c r="G256" s="184" t="s">
        <v>187</v>
      </c>
      <c r="H256" s="185">
        <v>32.935</v>
      </c>
      <c r="I256" s="186"/>
      <c r="J256" s="187">
        <f>ROUND(I256*H256,2)</f>
        <v>0</v>
      </c>
      <c r="K256" s="183" t="s">
        <v>188</v>
      </c>
      <c r="L256" s="54"/>
      <c r="M256" s="188" t="s">
        <v>36</v>
      </c>
      <c r="N256" s="189" t="s">
        <v>51</v>
      </c>
      <c r="O256" s="35"/>
      <c r="P256" s="190">
        <f>O256*H256</f>
        <v>0</v>
      </c>
      <c r="Q256" s="190">
        <v>0.11669</v>
      </c>
      <c r="R256" s="190">
        <f>Q256*H256</f>
        <v>3.8431851500000005</v>
      </c>
      <c r="S256" s="190">
        <v>0</v>
      </c>
      <c r="T256" s="191">
        <f>S256*H256</f>
        <v>0</v>
      </c>
      <c r="AR256" s="16" t="s">
        <v>189</v>
      </c>
      <c r="AT256" s="16" t="s">
        <v>184</v>
      </c>
      <c r="AU256" s="16" t="s">
        <v>88</v>
      </c>
      <c r="AY256" s="16" t="s">
        <v>182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6" t="s">
        <v>23</v>
      </c>
      <c r="BK256" s="192">
        <f>ROUND(I256*H256,2)</f>
        <v>0</v>
      </c>
      <c r="BL256" s="16" t="s">
        <v>189</v>
      </c>
      <c r="BM256" s="16" t="s">
        <v>441</v>
      </c>
    </row>
    <row r="257" spans="2:51" s="12" customFormat="1" ht="13.5">
      <c r="B257" s="209"/>
      <c r="C257" s="210"/>
      <c r="D257" s="205" t="s">
        <v>191</v>
      </c>
      <c r="E257" s="211" t="s">
        <v>36</v>
      </c>
      <c r="F257" s="212" t="s">
        <v>442</v>
      </c>
      <c r="G257" s="210"/>
      <c r="H257" s="213" t="s">
        <v>36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191</v>
      </c>
      <c r="AU257" s="219" t="s">
        <v>88</v>
      </c>
      <c r="AV257" s="12" t="s">
        <v>23</v>
      </c>
      <c r="AW257" s="12" t="s">
        <v>45</v>
      </c>
      <c r="AX257" s="12" t="s">
        <v>80</v>
      </c>
      <c r="AY257" s="219" t="s">
        <v>182</v>
      </c>
    </row>
    <row r="258" spans="2:51" s="11" customFormat="1" ht="13.5">
      <c r="B258" s="193"/>
      <c r="C258" s="194"/>
      <c r="D258" s="205" t="s">
        <v>191</v>
      </c>
      <c r="E258" s="206" t="s">
        <v>36</v>
      </c>
      <c r="F258" s="207" t="s">
        <v>443</v>
      </c>
      <c r="G258" s="194"/>
      <c r="H258" s="208">
        <v>11.9</v>
      </c>
      <c r="I258" s="199"/>
      <c r="J258" s="194"/>
      <c r="K258" s="194"/>
      <c r="L258" s="200"/>
      <c r="M258" s="201"/>
      <c r="N258" s="202"/>
      <c r="O258" s="202"/>
      <c r="P258" s="202"/>
      <c r="Q258" s="202"/>
      <c r="R258" s="202"/>
      <c r="S258" s="202"/>
      <c r="T258" s="203"/>
      <c r="AT258" s="204" t="s">
        <v>191</v>
      </c>
      <c r="AU258" s="204" t="s">
        <v>88</v>
      </c>
      <c r="AV258" s="11" t="s">
        <v>88</v>
      </c>
      <c r="AW258" s="11" t="s">
        <v>45</v>
      </c>
      <c r="AX258" s="11" t="s">
        <v>80</v>
      </c>
      <c r="AY258" s="204" t="s">
        <v>182</v>
      </c>
    </row>
    <row r="259" spans="2:51" s="12" customFormat="1" ht="13.5">
      <c r="B259" s="209"/>
      <c r="C259" s="210"/>
      <c r="D259" s="205" t="s">
        <v>191</v>
      </c>
      <c r="E259" s="211" t="s">
        <v>36</v>
      </c>
      <c r="F259" s="212" t="s">
        <v>444</v>
      </c>
      <c r="G259" s="210"/>
      <c r="H259" s="213" t="s">
        <v>36</v>
      </c>
      <c r="I259" s="214"/>
      <c r="J259" s="210"/>
      <c r="K259" s="210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191</v>
      </c>
      <c r="AU259" s="219" t="s">
        <v>88</v>
      </c>
      <c r="AV259" s="12" t="s">
        <v>23</v>
      </c>
      <c r="AW259" s="12" t="s">
        <v>45</v>
      </c>
      <c r="AX259" s="12" t="s">
        <v>80</v>
      </c>
      <c r="AY259" s="219" t="s">
        <v>182</v>
      </c>
    </row>
    <row r="260" spans="2:51" s="11" customFormat="1" ht="13.5">
      <c r="B260" s="193"/>
      <c r="C260" s="194"/>
      <c r="D260" s="195" t="s">
        <v>191</v>
      </c>
      <c r="E260" s="196" t="s">
        <v>36</v>
      </c>
      <c r="F260" s="197" t="s">
        <v>445</v>
      </c>
      <c r="G260" s="194"/>
      <c r="H260" s="198">
        <v>21.035</v>
      </c>
      <c r="I260" s="199"/>
      <c r="J260" s="194"/>
      <c r="K260" s="194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191</v>
      </c>
      <c r="AU260" s="204" t="s">
        <v>88</v>
      </c>
      <c r="AV260" s="11" t="s">
        <v>88</v>
      </c>
      <c r="AW260" s="11" t="s">
        <v>45</v>
      </c>
      <c r="AX260" s="11" t="s">
        <v>80</v>
      </c>
      <c r="AY260" s="204" t="s">
        <v>182</v>
      </c>
    </row>
    <row r="261" spans="2:65" s="1" customFormat="1" ht="22.5" customHeight="1">
      <c r="B261" s="34"/>
      <c r="C261" s="181" t="s">
        <v>446</v>
      </c>
      <c r="D261" s="181" t="s">
        <v>184</v>
      </c>
      <c r="E261" s="182" t="s">
        <v>447</v>
      </c>
      <c r="F261" s="183" t="s">
        <v>448</v>
      </c>
      <c r="G261" s="184" t="s">
        <v>205</v>
      </c>
      <c r="H261" s="185">
        <v>36.899</v>
      </c>
      <c r="I261" s="186"/>
      <c r="J261" s="187">
        <f>ROUND(I261*H261,2)</f>
        <v>0</v>
      </c>
      <c r="K261" s="183" t="s">
        <v>188</v>
      </c>
      <c r="L261" s="54"/>
      <c r="M261" s="188" t="s">
        <v>36</v>
      </c>
      <c r="N261" s="189" t="s">
        <v>51</v>
      </c>
      <c r="O261" s="35"/>
      <c r="P261" s="190">
        <f>O261*H261</f>
        <v>0</v>
      </c>
      <c r="Q261" s="190">
        <v>2.4533</v>
      </c>
      <c r="R261" s="190">
        <f>Q261*H261</f>
        <v>90.5243167</v>
      </c>
      <c r="S261" s="190">
        <v>0</v>
      </c>
      <c r="T261" s="191">
        <f>S261*H261</f>
        <v>0</v>
      </c>
      <c r="AR261" s="16" t="s">
        <v>189</v>
      </c>
      <c r="AT261" s="16" t="s">
        <v>184</v>
      </c>
      <c r="AU261" s="16" t="s">
        <v>88</v>
      </c>
      <c r="AY261" s="16" t="s">
        <v>182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6" t="s">
        <v>23</v>
      </c>
      <c r="BK261" s="192">
        <f>ROUND(I261*H261,2)</f>
        <v>0</v>
      </c>
      <c r="BL261" s="16" t="s">
        <v>189</v>
      </c>
      <c r="BM261" s="16" t="s">
        <v>449</v>
      </c>
    </row>
    <row r="262" spans="2:51" s="12" customFormat="1" ht="13.5">
      <c r="B262" s="209"/>
      <c r="C262" s="210"/>
      <c r="D262" s="205" t="s">
        <v>191</v>
      </c>
      <c r="E262" s="211" t="s">
        <v>36</v>
      </c>
      <c r="F262" s="212" t="s">
        <v>450</v>
      </c>
      <c r="G262" s="210"/>
      <c r="H262" s="213" t="s">
        <v>36</v>
      </c>
      <c r="I262" s="214"/>
      <c r="J262" s="210"/>
      <c r="K262" s="210"/>
      <c r="L262" s="215"/>
      <c r="M262" s="216"/>
      <c r="N262" s="217"/>
      <c r="O262" s="217"/>
      <c r="P262" s="217"/>
      <c r="Q262" s="217"/>
      <c r="R262" s="217"/>
      <c r="S262" s="217"/>
      <c r="T262" s="218"/>
      <c r="AT262" s="219" t="s">
        <v>191</v>
      </c>
      <c r="AU262" s="219" t="s">
        <v>88</v>
      </c>
      <c r="AV262" s="12" t="s">
        <v>23</v>
      </c>
      <c r="AW262" s="12" t="s">
        <v>45</v>
      </c>
      <c r="AX262" s="12" t="s">
        <v>80</v>
      </c>
      <c r="AY262" s="219" t="s">
        <v>182</v>
      </c>
    </row>
    <row r="263" spans="2:51" s="11" customFormat="1" ht="13.5">
      <c r="B263" s="193"/>
      <c r="C263" s="194"/>
      <c r="D263" s="205" t="s">
        <v>191</v>
      </c>
      <c r="E263" s="206" t="s">
        <v>36</v>
      </c>
      <c r="F263" s="207" t="s">
        <v>451</v>
      </c>
      <c r="G263" s="194"/>
      <c r="H263" s="208">
        <v>10.125</v>
      </c>
      <c r="I263" s="199"/>
      <c r="J263" s="194"/>
      <c r="K263" s="194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191</v>
      </c>
      <c r="AU263" s="204" t="s">
        <v>88</v>
      </c>
      <c r="AV263" s="11" t="s">
        <v>88</v>
      </c>
      <c r="AW263" s="11" t="s">
        <v>45</v>
      </c>
      <c r="AX263" s="11" t="s">
        <v>80</v>
      </c>
      <c r="AY263" s="204" t="s">
        <v>182</v>
      </c>
    </row>
    <row r="264" spans="2:51" s="11" customFormat="1" ht="13.5">
      <c r="B264" s="193"/>
      <c r="C264" s="194"/>
      <c r="D264" s="205" t="s">
        <v>191</v>
      </c>
      <c r="E264" s="206" t="s">
        <v>36</v>
      </c>
      <c r="F264" s="207" t="s">
        <v>452</v>
      </c>
      <c r="G264" s="194"/>
      <c r="H264" s="208">
        <v>5.4675</v>
      </c>
      <c r="I264" s="199"/>
      <c r="J264" s="194"/>
      <c r="K264" s="194"/>
      <c r="L264" s="200"/>
      <c r="M264" s="201"/>
      <c r="N264" s="202"/>
      <c r="O264" s="202"/>
      <c r="P264" s="202"/>
      <c r="Q264" s="202"/>
      <c r="R264" s="202"/>
      <c r="S264" s="202"/>
      <c r="T264" s="203"/>
      <c r="AT264" s="204" t="s">
        <v>191</v>
      </c>
      <c r="AU264" s="204" t="s">
        <v>88</v>
      </c>
      <c r="AV264" s="11" t="s">
        <v>88</v>
      </c>
      <c r="AW264" s="11" t="s">
        <v>45</v>
      </c>
      <c r="AX264" s="11" t="s">
        <v>80</v>
      </c>
      <c r="AY264" s="204" t="s">
        <v>182</v>
      </c>
    </row>
    <row r="265" spans="2:51" s="11" customFormat="1" ht="13.5">
      <c r="B265" s="193"/>
      <c r="C265" s="194"/>
      <c r="D265" s="205" t="s">
        <v>191</v>
      </c>
      <c r="E265" s="206" t="s">
        <v>36</v>
      </c>
      <c r="F265" s="207" t="s">
        <v>453</v>
      </c>
      <c r="G265" s="194"/>
      <c r="H265" s="208">
        <v>-1.44</v>
      </c>
      <c r="I265" s="199"/>
      <c r="J265" s="194"/>
      <c r="K265" s="194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191</v>
      </c>
      <c r="AU265" s="204" t="s">
        <v>88</v>
      </c>
      <c r="AV265" s="11" t="s">
        <v>88</v>
      </c>
      <c r="AW265" s="11" t="s">
        <v>45</v>
      </c>
      <c r="AX265" s="11" t="s">
        <v>80</v>
      </c>
      <c r="AY265" s="204" t="s">
        <v>182</v>
      </c>
    </row>
    <row r="266" spans="2:51" s="12" customFormat="1" ht="13.5">
      <c r="B266" s="209"/>
      <c r="C266" s="210"/>
      <c r="D266" s="205" t="s">
        <v>191</v>
      </c>
      <c r="E266" s="211" t="s">
        <v>36</v>
      </c>
      <c r="F266" s="212" t="s">
        <v>454</v>
      </c>
      <c r="G266" s="210"/>
      <c r="H266" s="213" t="s">
        <v>36</v>
      </c>
      <c r="I266" s="214"/>
      <c r="J266" s="210"/>
      <c r="K266" s="210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191</v>
      </c>
      <c r="AU266" s="219" t="s">
        <v>88</v>
      </c>
      <c r="AV266" s="12" t="s">
        <v>23</v>
      </c>
      <c r="AW266" s="12" t="s">
        <v>45</v>
      </c>
      <c r="AX266" s="12" t="s">
        <v>80</v>
      </c>
      <c r="AY266" s="219" t="s">
        <v>182</v>
      </c>
    </row>
    <row r="267" spans="2:51" s="11" customFormat="1" ht="13.5">
      <c r="B267" s="193"/>
      <c r="C267" s="194"/>
      <c r="D267" s="205" t="s">
        <v>191</v>
      </c>
      <c r="E267" s="206" t="s">
        <v>36</v>
      </c>
      <c r="F267" s="207" t="s">
        <v>455</v>
      </c>
      <c r="G267" s="194"/>
      <c r="H267" s="208">
        <v>4.356</v>
      </c>
      <c r="I267" s="199"/>
      <c r="J267" s="194"/>
      <c r="K267" s="194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191</v>
      </c>
      <c r="AU267" s="204" t="s">
        <v>88</v>
      </c>
      <c r="AV267" s="11" t="s">
        <v>88</v>
      </c>
      <c r="AW267" s="11" t="s">
        <v>45</v>
      </c>
      <c r="AX267" s="11" t="s">
        <v>80</v>
      </c>
      <c r="AY267" s="204" t="s">
        <v>182</v>
      </c>
    </row>
    <row r="268" spans="2:51" s="11" customFormat="1" ht="13.5">
      <c r="B268" s="193"/>
      <c r="C268" s="194"/>
      <c r="D268" s="205" t="s">
        <v>191</v>
      </c>
      <c r="E268" s="206" t="s">
        <v>36</v>
      </c>
      <c r="F268" s="207" t="s">
        <v>456</v>
      </c>
      <c r="G268" s="194"/>
      <c r="H268" s="208">
        <v>-0.3</v>
      </c>
      <c r="I268" s="199"/>
      <c r="J268" s="194"/>
      <c r="K268" s="194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191</v>
      </c>
      <c r="AU268" s="204" t="s">
        <v>88</v>
      </c>
      <c r="AV268" s="11" t="s">
        <v>88</v>
      </c>
      <c r="AW268" s="11" t="s">
        <v>45</v>
      </c>
      <c r="AX268" s="11" t="s">
        <v>80</v>
      </c>
      <c r="AY268" s="204" t="s">
        <v>182</v>
      </c>
    </row>
    <row r="269" spans="2:51" s="12" customFormat="1" ht="13.5">
      <c r="B269" s="209"/>
      <c r="C269" s="210"/>
      <c r="D269" s="205" t="s">
        <v>191</v>
      </c>
      <c r="E269" s="211" t="s">
        <v>36</v>
      </c>
      <c r="F269" s="212" t="s">
        <v>457</v>
      </c>
      <c r="G269" s="210"/>
      <c r="H269" s="213" t="s">
        <v>36</v>
      </c>
      <c r="I269" s="214"/>
      <c r="J269" s="210"/>
      <c r="K269" s="210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191</v>
      </c>
      <c r="AU269" s="219" t="s">
        <v>88</v>
      </c>
      <c r="AV269" s="12" t="s">
        <v>23</v>
      </c>
      <c r="AW269" s="12" t="s">
        <v>45</v>
      </c>
      <c r="AX269" s="12" t="s">
        <v>80</v>
      </c>
      <c r="AY269" s="219" t="s">
        <v>182</v>
      </c>
    </row>
    <row r="270" spans="2:51" s="11" customFormat="1" ht="13.5">
      <c r="B270" s="193"/>
      <c r="C270" s="194"/>
      <c r="D270" s="195" t="s">
        <v>191</v>
      </c>
      <c r="E270" s="196" t="s">
        <v>36</v>
      </c>
      <c r="F270" s="197" t="s">
        <v>458</v>
      </c>
      <c r="G270" s="194"/>
      <c r="H270" s="198">
        <v>18.69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191</v>
      </c>
      <c r="AU270" s="204" t="s">
        <v>88</v>
      </c>
      <c r="AV270" s="11" t="s">
        <v>88</v>
      </c>
      <c r="AW270" s="11" t="s">
        <v>45</v>
      </c>
      <c r="AX270" s="11" t="s">
        <v>80</v>
      </c>
      <c r="AY270" s="204" t="s">
        <v>182</v>
      </c>
    </row>
    <row r="271" spans="2:65" s="1" customFormat="1" ht="22.5" customHeight="1">
      <c r="B271" s="34"/>
      <c r="C271" s="181" t="s">
        <v>459</v>
      </c>
      <c r="D271" s="181" t="s">
        <v>184</v>
      </c>
      <c r="E271" s="182" t="s">
        <v>460</v>
      </c>
      <c r="F271" s="183" t="s">
        <v>461</v>
      </c>
      <c r="G271" s="184" t="s">
        <v>187</v>
      </c>
      <c r="H271" s="185">
        <v>214.85</v>
      </c>
      <c r="I271" s="186"/>
      <c r="J271" s="187">
        <f>ROUND(I271*H271,2)</f>
        <v>0</v>
      </c>
      <c r="K271" s="183" t="s">
        <v>188</v>
      </c>
      <c r="L271" s="54"/>
      <c r="M271" s="188" t="s">
        <v>36</v>
      </c>
      <c r="N271" s="189" t="s">
        <v>51</v>
      </c>
      <c r="O271" s="35"/>
      <c r="P271" s="190">
        <f>O271*H271</f>
        <v>0</v>
      </c>
      <c r="Q271" s="190">
        <v>0.00449</v>
      </c>
      <c r="R271" s="190">
        <f>Q271*H271</f>
        <v>0.9646764999999999</v>
      </c>
      <c r="S271" s="190">
        <v>0</v>
      </c>
      <c r="T271" s="191">
        <f>S271*H271</f>
        <v>0</v>
      </c>
      <c r="AR271" s="16" t="s">
        <v>189</v>
      </c>
      <c r="AT271" s="16" t="s">
        <v>184</v>
      </c>
      <c r="AU271" s="16" t="s">
        <v>88</v>
      </c>
      <c r="AY271" s="16" t="s">
        <v>182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16" t="s">
        <v>23</v>
      </c>
      <c r="BK271" s="192">
        <f>ROUND(I271*H271,2)</f>
        <v>0</v>
      </c>
      <c r="BL271" s="16" t="s">
        <v>189</v>
      </c>
      <c r="BM271" s="16" t="s">
        <v>462</v>
      </c>
    </row>
    <row r="272" spans="2:51" s="12" customFormat="1" ht="13.5">
      <c r="B272" s="209"/>
      <c r="C272" s="210"/>
      <c r="D272" s="205" t="s">
        <v>191</v>
      </c>
      <c r="E272" s="211" t="s">
        <v>36</v>
      </c>
      <c r="F272" s="212" t="s">
        <v>450</v>
      </c>
      <c r="G272" s="210"/>
      <c r="H272" s="213" t="s">
        <v>36</v>
      </c>
      <c r="I272" s="214"/>
      <c r="J272" s="210"/>
      <c r="K272" s="210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191</v>
      </c>
      <c r="AU272" s="219" t="s">
        <v>88</v>
      </c>
      <c r="AV272" s="12" t="s">
        <v>23</v>
      </c>
      <c r="AW272" s="12" t="s">
        <v>45</v>
      </c>
      <c r="AX272" s="12" t="s">
        <v>80</v>
      </c>
      <c r="AY272" s="219" t="s">
        <v>182</v>
      </c>
    </row>
    <row r="273" spans="2:51" s="11" customFormat="1" ht="13.5">
      <c r="B273" s="193"/>
      <c r="C273" s="194"/>
      <c r="D273" s="205" t="s">
        <v>191</v>
      </c>
      <c r="E273" s="206" t="s">
        <v>36</v>
      </c>
      <c r="F273" s="207" t="s">
        <v>463</v>
      </c>
      <c r="G273" s="194"/>
      <c r="H273" s="208">
        <v>139.5</v>
      </c>
      <c r="I273" s="199"/>
      <c r="J273" s="194"/>
      <c r="K273" s="194"/>
      <c r="L273" s="200"/>
      <c r="M273" s="201"/>
      <c r="N273" s="202"/>
      <c r="O273" s="202"/>
      <c r="P273" s="202"/>
      <c r="Q273" s="202"/>
      <c r="R273" s="202"/>
      <c r="S273" s="202"/>
      <c r="T273" s="203"/>
      <c r="AT273" s="204" t="s">
        <v>191</v>
      </c>
      <c r="AU273" s="204" t="s">
        <v>88</v>
      </c>
      <c r="AV273" s="11" t="s">
        <v>88</v>
      </c>
      <c r="AW273" s="11" t="s">
        <v>45</v>
      </c>
      <c r="AX273" s="11" t="s">
        <v>80</v>
      </c>
      <c r="AY273" s="204" t="s">
        <v>182</v>
      </c>
    </row>
    <row r="274" spans="2:51" s="11" customFormat="1" ht="13.5">
      <c r="B274" s="193"/>
      <c r="C274" s="194"/>
      <c r="D274" s="205" t="s">
        <v>191</v>
      </c>
      <c r="E274" s="206" t="s">
        <v>36</v>
      </c>
      <c r="F274" s="207" t="s">
        <v>464</v>
      </c>
      <c r="G274" s="194"/>
      <c r="H274" s="208">
        <v>-9.6</v>
      </c>
      <c r="I274" s="199"/>
      <c r="J274" s="194"/>
      <c r="K274" s="194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191</v>
      </c>
      <c r="AU274" s="204" t="s">
        <v>88</v>
      </c>
      <c r="AV274" s="11" t="s">
        <v>88</v>
      </c>
      <c r="AW274" s="11" t="s">
        <v>45</v>
      </c>
      <c r="AX274" s="11" t="s">
        <v>80</v>
      </c>
      <c r="AY274" s="204" t="s">
        <v>182</v>
      </c>
    </row>
    <row r="275" spans="2:51" s="11" customFormat="1" ht="13.5">
      <c r="B275" s="193"/>
      <c r="C275" s="194"/>
      <c r="D275" s="205" t="s">
        <v>191</v>
      </c>
      <c r="E275" s="206" t="s">
        <v>36</v>
      </c>
      <c r="F275" s="207" t="s">
        <v>465</v>
      </c>
      <c r="G275" s="194"/>
      <c r="H275" s="208">
        <v>2.88</v>
      </c>
      <c r="I275" s="199"/>
      <c r="J275" s="194"/>
      <c r="K275" s="194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191</v>
      </c>
      <c r="AU275" s="204" t="s">
        <v>88</v>
      </c>
      <c r="AV275" s="11" t="s">
        <v>88</v>
      </c>
      <c r="AW275" s="11" t="s">
        <v>45</v>
      </c>
      <c r="AX275" s="11" t="s">
        <v>80</v>
      </c>
      <c r="AY275" s="204" t="s">
        <v>182</v>
      </c>
    </row>
    <row r="276" spans="2:51" s="12" customFormat="1" ht="13.5">
      <c r="B276" s="209"/>
      <c r="C276" s="210"/>
      <c r="D276" s="205" t="s">
        <v>191</v>
      </c>
      <c r="E276" s="211" t="s">
        <v>36</v>
      </c>
      <c r="F276" s="212" t="s">
        <v>466</v>
      </c>
      <c r="G276" s="210"/>
      <c r="H276" s="213" t="s">
        <v>36</v>
      </c>
      <c r="I276" s="214"/>
      <c r="J276" s="210"/>
      <c r="K276" s="210"/>
      <c r="L276" s="215"/>
      <c r="M276" s="216"/>
      <c r="N276" s="217"/>
      <c r="O276" s="217"/>
      <c r="P276" s="217"/>
      <c r="Q276" s="217"/>
      <c r="R276" s="217"/>
      <c r="S276" s="217"/>
      <c r="T276" s="218"/>
      <c r="AT276" s="219" t="s">
        <v>191</v>
      </c>
      <c r="AU276" s="219" t="s">
        <v>88</v>
      </c>
      <c r="AV276" s="12" t="s">
        <v>23</v>
      </c>
      <c r="AW276" s="12" t="s">
        <v>45</v>
      </c>
      <c r="AX276" s="12" t="s">
        <v>80</v>
      </c>
      <c r="AY276" s="219" t="s">
        <v>182</v>
      </c>
    </row>
    <row r="277" spans="2:51" s="11" customFormat="1" ht="13.5">
      <c r="B277" s="193"/>
      <c r="C277" s="194"/>
      <c r="D277" s="205" t="s">
        <v>191</v>
      </c>
      <c r="E277" s="206" t="s">
        <v>36</v>
      </c>
      <c r="F277" s="207" t="s">
        <v>467</v>
      </c>
      <c r="G277" s="194"/>
      <c r="H277" s="208">
        <v>42.66</v>
      </c>
      <c r="I277" s="199"/>
      <c r="J277" s="194"/>
      <c r="K277" s="194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191</v>
      </c>
      <c r="AU277" s="204" t="s">
        <v>88</v>
      </c>
      <c r="AV277" s="11" t="s">
        <v>88</v>
      </c>
      <c r="AW277" s="11" t="s">
        <v>45</v>
      </c>
      <c r="AX277" s="11" t="s">
        <v>80</v>
      </c>
      <c r="AY277" s="204" t="s">
        <v>182</v>
      </c>
    </row>
    <row r="278" spans="2:51" s="11" customFormat="1" ht="13.5">
      <c r="B278" s="193"/>
      <c r="C278" s="194"/>
      <c r="D278" s="205" t="s">
        <v>191</v>
      </c>
      <c r="E278" s="206" t="s">
        <v>36</v>
      </c>
      <c r="F278" s="207" t="s">
        <v>468</v>
      </c>
      <c r="G278" s="194"/>
      <c r="H278" s="208">
        <v>-1.5</v>
      </c>
      <c r="I278" s="199"/>
      <c r="J278" s="194"/>
      <c r="K278" s="194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191</v>
      </c>
      <c r="AU278" s="204" t="s">
        <v>88</v>
      </c>
      <c r="AV278" s="11" t="s">
        <v>88</v>
      </c>
      <c r="AW278" s="11" t="s">
        <v>45</v>
      </c>
      <c r="AX278" s="11" t="s">
        <v>80</v>
      </c>
      <c r="AY278" s="204" t="s">
        <v>182</v>
      </c>
    </row>
    <row r="279" spans="2:51" s="11" customFormat="1" ht="13.5">
      <c r="B279" s="193"/>
      <c r="C279" s="194"/>
      <c r="D279" s="205" t="s">
        <v>191</v>
      </c>
      <c r="E279" s="206" t="s">
        <v>36</v>
      </c>
      <c r="F279" s="207" t="s">
        <v>469</v>
      </c>
      <c r="G279" s="194"/>
      <c r="H279" s="208">
        <v>0.73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191</v>
      </c>
      <c r="AU279" s="204" t="s">
        <v>88</v>
      </c>
      <c r="AV279" s="11" t="s">
        <v>88</v>
      </c>
      <c r="AW279" s="11" t="s">
        <v>45</v>
      </c>
      <c r="AX279" s="11" t="s">
        <v>80</v>
      </c>
      <c r="AY279" s="204" t="s">
        <v>182</v>
      </c>
    </row>
    <row r="280" spans="2:51" s="12" customFormat="1" ht="13.5">
      <c r="B280" s="209"/>
      <c r="C280" s="210"/>
      <c r="D280" s="205" t="s">
        <v>191</v>
      </c>
      <c r="E280" s="211" t="s">
        <v>36</v>
      </c>
      <c r="F280" s="212" t="s">
        <v>457</v>
      </c>
      <c r="G280" s="210"/>
      <c r="H280" s="213" t="s">
        <v>36</v>
      </c>
      <c r="I280" s="214"/>
      <c r="J280" s="210"/>
      <c r="K280" s="210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191</v>
      </c>
      <c r="AU280" s="219" t="s">
        <v>88</v>
      </c>
      <c r="AV280" s="12" t="s">
        <v>23</v>
      </c>
      <c r="AW280" s="12" t="s">
        <v>45</v>
      </c>
      <c r="AX280" s="12" t="s">
        <v>80</v>
      </c>
      <c r="AY280" s="219" t="s">
        <v>182</v>
      </c>
    </row>
    <row r="281" spans="2:51" s="11" customFormat="1" ht="13.5">
      <c r="B281" s="193"/>
      <c r="C281" s="194"/>
      <c r="D281" s="195" t="s">
        <v>191</v>
      </c>
      <c r="E281" s="196" t="s">
        <v>36</v>
      </c>
      <c r="F281" s="197" t="s">
        <v>470</v>
      </c>
      <c r="G281" s="194"/>
      <c r="H281" s="198">
        <v>40.18</v>
      </c>
      <c r="I281" s="199"/>
      <c r="J281" s="194"/>
      <c r="K281" s="194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191</v>
      </c>
      <c r="AU281" s="204" t="s">
        <v>88</v>
      </c>
      <c r="AV281" s="11" t="s">
        <v>88</v>
      </c>
      <c r="AW281" s="11" t="s">
        <v>45</v>
      </c>
      <c r="AX281" s="11" t="s">
        <v>80</v>
      </c>
      <c r="AY281" s="204" t="s">
        <v>182</v>
      </c>
    </row>
    <row r="282" spans="2:65" s="1" customFormat="1" ht="22.5" customHeight="1">
      <c r="B282" s="34"/>
      <c r="C282" s="181" t="s">
        <v>471</v>
      </c>
      <c r="D282" s="181" t="s">
        <v>184</v>
      </c>
      <c r="E282" s="182" t="s">
        <v>472</v>
      </c>
      <c r="F282" s="183" t="s">
        <v>473</v>
      </c>
      <c r="G282" s="184" t="s">
        <v>187</v>
      </c>
      <c r="H282" s="185">
        <v>214.85</v>
      </c>
      <c r="I282" s="186"/>
      <c r="J282" s="187">
        <f>ROUND(I282*H282,2)</f>
        <v>0</v>
      </c>
      <c r="K282" s="183" t="s">
        <v>188</v>
      </c>
      <c r="L282" s="54"/>
      <c r="M282" s="188" t="s">
        <v>36</v>
      </c>
      <c r="N282" s="189" t="s">
        <v>51</v>
      </c>
      <c r="O282" s="35"/>
      <c r="P282" s="190">
        <f>O282*H282</f>
        <v>0</v>
      </c>
      <c r="Q282" s="190">
        <v>0</v>
      </c>
      <c r="R282" s="190">
        <f>Q282*H282</f>
        <v>0</v>
      </c>
      <c r="S282" s="190">
        <v>0</v>
      </c>
      <c r="T282" s="191">
        <f>S282*H282</f>
        <v>0</v>
      </c>
      <c r="AR282" s="16" t="s">
        <v>189</v>
      </c>
      <c r="AT282" s="16" t="s">
        <v>184</v>
      </c>
      <c r="AU282" s="16" t="s">
        <v>88</v>
      </c>
      <c r="AY282" s="16" t="s">
        <v>182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6" t="s">
        <v>23</v>
      </c>
      <c r="BK282" s="192">
        <f>ROUND(I282*H282,2)</f>
        <v>0</v>
      </c>
      <c r="BL282" s="16" t="s">
        <v>189</v>
      </c>
      <c r="BM282" s="16" t="s">
        <v>474</v>
      </c>
    </row>
    <row r="283" spans="2:65" s="1" customFormat="1" ht="22.5" customHeight="1">
      <c r="B283" s="34"/>
      <c r="C283" s="181" t="s">
        <v>475</v>
      </c>
      <c r="D283" s="181" t="s">
        <v>184</v>
      </c>
      <c r="E283" s="182" t="s">
        <v>476</v>
      </c>
      <c r="F283" s="183" t="s">
        <v>477</v>
      </c>
      <c r="G283" s="184" t="s">
        <v>256</v>
      </c>
      <c r="H283" s="185">
        <v>5.535</v>
      </c>
      <c r="I283" s="186"/>
      <c r="J283" s="187">
        <f>ROUND(I283*H283,2)</f>
        <v>0</v>
      </c>
      <c r="K283" s="183" t="s">
        <v>188</v>
      </c>
      <c r="L283" s="54"/>
      <c r="M283" s="188" t="s">
        <v>36</v>
      </c>
      <c r="N283" s="189" t="s">
        <v>51</v>
      </c>
      <c r="O283" s="35"/>
      <c r="P283" s="190">
        <f>O283*H283</f>
        <v>0</v>
      </c>
      <c r="Q283" s="190">
        <v>1.04614</v>
      </c>
      <c r="R283" s="190">
        <f>Q283*H283</f>
        <v>5.7903849</v>
      </c>
      <c r="S283" s="190">
        <v>0</v>
      </c>
      <c r="T283" s="191">
        <f>S283*H283</f>
        <v>0</v>
      </c>
      <c r="AR283" s="16" t="s">
        <v>189</v>
      </c>
      <c r="AT283" s="16" t="s">
        <v>184</v>
      </c>
      <c r="AU283" s="16" t="s">
        <v>88</v>
      </c>
      <c r="AY283" s="16" t="s">
        <v>182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6" t="s">
        <v>23</v>
      </c>
      <c r="BK283" s="192">
        <f>ROUND(I283*H283,2)</f>
        <v>0</v>
      </c>
      <c r="BL283" s="16" t="s">
        <v>189</v>
      </c>
      <c r="BM283" s="16" t="s">
        <v>478</v>
      </c>
    </row>
    <row r="284" spans="2:51" s="11" customFormat="1" ht="13.5">
      <c r="B284" s="193"/>
      <c r="C284" s="194"/>
      <c r="D284" s="195" t="s">
        <v>191</v>
      </c>
      <c r="E284" s="196" t="s">
        <v>36</v>
      </c>
      <c r="F284" s="197" t="s">
        <v>479</v>
      </c>
      <c r="G284" s="194"/>
      <c r="H284" s="198">
        <v>5.53485</v>
      </c>
      <c r="I284" s="199"/>
      <c r="J284" s="194"/>
      <c r="K284" s="194"/>
      <c r="L284" s="200"/>
      <c r="M284" s="201"/>
      <c r="N284" s="202"/>
      <c r="O284" s="202"/>
      <c r="P284" s="202"/>
      <c r="Q284" s="202"/>
      <c r="R284" s="202"/>
      <c r="S284" s="202"/>
      <c r="T284" s="203"/>
      <c r="AT284" s="204" t="s">
        <v>191</v>
      </c>
      <c r="AU284" s="204" t="s">
        <v>88</v>
      </c>
      <c r="AV284" s="11" t="s">
        <v>88</v>
      </c>
      <c r="AW284" s="11" t="s">
        <v>45</v>
      </c>
      <c r="AX284" s="11" t="s">
        <v>80</v>
      </c>
      <c r="AY284" s="204" t="s">
        <v>182</v>
      </c>
    </row>
    <row r="285" spans="2:65" s="1" customFormat="1" ht="22.5" customHeight="1">
      <c r="B285" s="34"/>
      <c r="C285" s="181" t="s">
        <v>480</v>
      </c>
      <c r="D285" s="181" t="s">
        <v>184</v>
      </c>
      <c r="E285" s="182" t="s">
        <v>481</v>
      </c>
      <c r="F285" s="183" t="s">
        <v>482</v>
      </c>
      <c r="G285" s="184" t="s">
        <v>187</v>
      </c>
      <c r="H285" s="185">
        <v>356.528</v>
      </c>
      <c r="I285" s="186"/>
      <c r="J285" s="187">
        <f>ROUND(I285*H285,2)</f>
        <v>0</v>
      </c>
      <c r="K285" s="183" t="s">
        <v>188</v>
      </c>
      <c r="L285" s="54"/>
      <c r="M285" s="188" t="s">
        <v>36</v>
      </c>
      <c r="N285" s="189" t="s">
        <v>51</v>
      </c>
      <c r="O285" s="35"/>
      <c r="P285" s="190">
        <f>O285*H285</f>
        <v>0</v>
      </c>
      <c r="Q285" s="190">
        <v>0.10031</v>
      </c>
      <c r="R285" s="190">
        <f>Q285*H285</f>
        <v>35.76332368</v>
      </c>
      <c r="S285" s="190">
        <v>0</v>
      </c>
      <c r="T285" s="191">
        <f>S285*H285</f>
        <v>0</v>
      </c>
      <c r="AR285" s="16" t="s">
        <v>189</v>
      </c>
      <c r="AT285" s="16" t="s">
        <v>184</v>
      </c>
      <c r="AU285" s="16" t="s">
        <v>88</v>
      </c>
      <c r="AY285" s="16" t="s">
        <v>182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6" t="s">
        <v>23</v>
      </c>
      <c r="BK285" s="192">
        <f>ROUND(I285*H285,2)</f>
        <v>0</v>
      </c>
      <c r="BL285" s="16" t="s">
        <v>189</v>
      </c>
      <c r="BM285" s="16" t="s">
        <v>483</v>
      </c>
    </row>
    <row r="286" spans="2:51" s="12" customFormat="1" ht="13.5">
      <c r="B286" s="209"/>
      <c r="C286" s="210"/>
      <c r="D286" s="205" t="s">
        <v>191</v>
      </c>
      <c r="E286" s="211" t="s">
        <v>36</v>
      </c>
      <c r="F286" s="212" t="s">
        <v>399</v>
      </c>
      <c r="G286" s="210"/>
      <c r="H286" s="213" t="s">
        <v>36</v>
      </c>
      <c r="I286" s="214"/>
      <c r="J286" s="210"/>
      <c r="K286" s="210"/>
      <c r="L286" s="215"/>
      <c r="M286" s="216"/>
      <c r="N286" s="217"/>
      <c r="O286" s="217"/>
      <c r="P286" s="217"/>
      <c r="Q286" s="217"/>
      <c r="R286" s="217"/>
      <c r="S286" s="217"/>
      <c r="T286" s="218"/>
      <c r="AT286" s="219" t="s">
        <v>191</v>
      </c>
      <c r="AU286" s="219" t="s">
        <v>88</v>
      </c>
      <c r="AV286" s="12" t="s">
        <v>23</v>
      </c>
      <c r="AW286" s="12" t="s">
        <v>45</v>
      </c>
      <c r="AX286" s="12" t="s">
        <v>80</v>
      </c>
      <c r="AY286" s="219" t="s">
        <v>182</v>
      </c>
    </row>
    <row r="287" spans="2:51" s="11" customFormat="1" ht="13.5">
      <c r="B287" s="193"/>
      <c r="C287" s="194"/>
      <c r="D287" s="205" t="s">
        <v>191</v>
      </c>
      <c r="E287" s="206" t="s">
        <v>36</v>
      </c>
      <c r="F287" s="207" t="s">
        <v>484</v>
      </c>
      <c r="G287" s="194"/>
      <c r="H287" s="208">
        <v>61.965</v>
      </c>
      <c r="I287" s="199"/>
      <c r="J287" s="194"/>
      <c r="K287" s="194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191</v>
      </c>
      <c r="AU287" s="204" t="s">
        <v>88</v>
      </c>
      <c r="AV287" s="11" t="s">
        <v>88</v>
      </c>
      <c r="AW287" s="11" t="s">
        <v>45</v>
      </c>
      <c r="AX287" s="11" t="s">
        <v>80</v>
      </c>
      <c r="AY287" s="204" t="s">
        <v>182</v>
      </c>
    </row>
    <row r="288" spans="2:51" s="11" customFormat="1" ht="13.5">
      <c r="B288" s="193"/>
      <c r="C288" s="194"/>
      <c r="D288" s="205" t="s">
        <v>191</v>
      </c>
      <c r="E288" s="206" t="s">
        <v>36</v>
      </c>
      <c r="F288" s="207" t="s">
        <v>485</v>
      </c>
      <c r="G288" s="194"/>
      <c r="H288" s="208">
        <v>-3.36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191</v>
      </c>
      <c r="AU288" s="204" t="s">
        <v>88</v>
      </c>
      <c r="AV288" s="11" t="s">
        <v>88</v>
      </c>
      <c r="AW288" s="11" t="s">
        <v>45</v>
      </c>
      <c r="AX288" s="11" t="s">
        <v>80</v>
      </c>
      <c r="AY288" s="204" t="s">
        <v>182</v>
      </c>
    </row>
    <row r="289" spans="2:51" s="12" customFormat="1" ht="13.5">
      <c r="B289" s="209"/>
      <c r="C289" s="210"/>
      <c r="D289" s="205" t="s">
        <v>191</v>
      </c>
      <c r="E289" s="211" t="s">
        <v>36</v>
      </c>
      <c r="F289" s="212" t="s">
        <v>486</v>
      </c>
      <c r="G289" s="210"/>
      <c r="H289" s="213" t="s">
        <v>36</v>
      </c>
      <c r="I289" s="214"/>
      <c r="J289" s="210"/>
      <c r="K289" s="210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191</v>
      </c>
      <c r="AU289" s="219" t="s">
        <v>88</v>
      </c>
      <c r="AV289" s="12" t="s">
        <v>23</v>
      </c>
      <c r="AW289" s="12" t="s">
        <v>45</v>
      </c>
      <c r="AX289" s="12" t="s">
        <v>80</v>
      </c>
      <c r="AY289" s="219" t="s">
        <v>182</v>
      </c>
    </row>
    <row r="290" spans="2:51" s="11" customFormat="1" ht="24">
      <c r="B290" s="193"/>
      <c r="C290" s="194"/>
      <c r="D290" s="205" t="s">
        <v>191</v>
      </c>
      <c r="E290" s="206" t="s">
        <v>36</v>
      </c>
      <c r="F290" s="207" t="s">
        <v>487</v>
      </c>
      <c r="G290" s="194"/>
      <c r="H290" s="208">
        <v>82.92</v>
      </c>
      <c r="I290" s="199"/>
      <c r="J290" s="194"/>
      <c r="K290" s="194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191</v>
      </c>
      <c r="AU290" s="204" t="s">
        <v>88</v>
      </c>
      <c r="AV290" s="11" t="s">
        <v>88</v>
      </c>
      <c r="AW290" s="11" t="s">
        <v>45</v>
      </c>
      <c r="AX290" s="11" t="s">
        <v>80</v>
      </c>
      <c r="AY290" s="204" t="s">
        <v>182</v>
      </c>
    </row>
    <row r="291" spans="2:51" s="12" customFormat="1" ht="13.5">
      <c r="B291" s="209"/>
      <c r="C291" s="210"/>
      <c r="D291" s="205" t="s">
        <v>191</v>
      </c>
      <c r="E291" s="211" t="s">
        <v>36</v>
      </c>
      <c r="F291" s="212" t="s">
        <v>402</v>
      </c>
      <c r="G291" s="210"/>
      <c r="H291" s="213" t="s">
        <v>36</v>
      </c>
      <c r="I291" s="214"/>
      <c r="J291" s="210"/>
      <c r="K291" s="210"/>
      <c r="L291" s="215"/>
      <c r="M291" s="216"/>
      <c r="N291" s="217"/>
      <c r="O291" s="217"/>
      <c r="P291" s="217"/>
      <c r="Q291" s="217"/>
      <c r="R291" s="217"/>
      <c r="S291" s="217"/>
      <c r="T291" s="218"/>
      <c r="AT291" s="219" t="s">
        <v>191</v>
      </c>
      <c r="AU291" s="219" t="s">
        <v>88</v>
      </c>
      <c r="AV291" s="12" t="s">
        <v>23</v>
      </c>
      <c r="AW291" s="12" t="s">
        <v>45</v>
      </c>
      <c r="AX291" s="12" t="s">
        <v>80</v>
      </c>
      <c r="AY291" s="219" t="s">
        <v>182</v>
      </c>
    </row>
    <row r="292" spans="2:51" s="11" customFormat="1" ht="13.5">
      <c r="B292" s="193"/>
      <c r="C292" s="194"/>
      <c r="D292" s="205" t="s">
        <v>191</v>
      </c>
      <c r="E292" s="206" t="s">
        <v>36</v>
      </c>
      <c r="F292" s="207" t="s">
        <v>488</v>
      </c>
      <c r="G292" s="194"/>
      <c r="H292" s="208">
        <v>74.5675</v>
      </c>
      <c r="I292" s="199"/>
      <c r="J292" s="194"/>
      <c r="K292" s="194"/>
      <c r="L292" s="200"/>
      <c r="M292" s="201"/>
      <c r="N292" s="202"/>
      <c r="O292" s="202"/>
      <c r="P292" s="202"/>
      <c r="Q292" s="202"/>
      <c r="R292" s="202"/>
      <c r="S292" s="202"/>
      <c r="T292" s="203"/>
      <c r="AT292" s="204" t="s">
        <v>191</v>
      </c>
      <c r="AU292" s="204" t="s">
        <v>88</v>
      </c>
      <c r="AV292" s="11" t="s">
        <v>88</v>
      </c>
      <c r="AW292" s="11" t="s">
        <v>45</v>
      </c>
      <c r="AX292" s="11" t="s">
        <v>80</v>
      </c>
      <c r="AY292" s="204" t="s">
        <v>182</v>
      </c>
    </row>
    <row r="293" spans="2:51" s="11" customFormat="1" ht="13.5">
      <c r="B293" s="193"/>
      <c r="C293" s="194"/>
      <c r="D293" s="205" t="s">
        <v>191</v>
      </c>
      <c r="E293" s="206" t="s">
        <v>36</v>
      </c>
      <c r="F293" s="207" t="s">
        <v>485</v>
      </c>
      <c r="G293" s="194"/>
      <c r="H293" s="208">
        <v>-3.36</v>
      </c>
      <c r="I293" s="199"/>
      <c r="J293" s="194"/>
      <c r="K293" s="194"/>
      <c r="L293" s="200"/>
      <c r="M293" s="201"/>
      <c r="N293" s="202"/>
      <c r="O293" s="202"/>
      <c r="P293" s="202"/>
      <c r="Q293" s="202"/>
      <c r="R293" s="202"/>
      <c r="S293" s="202"/>
      <c r="T293" s="203"/>
      <c r="AT293" s="204" t="s">
        <v>191</v>
      </c>
      <c r="AU293" s="204" t="s">
        <v>88</v>
      </c>
      <c r="AV293" s="11" t="s">
        <v>88</v>
      </c>
      <c r="AW293" s="11" t="s">
        <v>45</v>
      </c>
      <c r="AX293" s="11" t="s">
        <v>80</v>
      </c>
      <c r="AY293" s="204" t="s">
        <v>182</v>
      </c>
    </row>
    <row r="294" spans="2:51" s="11" customFormat="1" ht="13.5">
      <c r="B294" s="193"/>
      <c r="C294" s="194"/>
      <c r="D294" s="205" t="s">
        <v>191</v>
      </c>
      <c r="E294" s="206" t="s">
        <v>36</v>
      </c>
      <c r="F294" s="207" t="s">
        <v>489</v>
      </c>
      <c r="G294" s="194"/>
      <c r="H294" s="208">
        <v>60.4975</v>
      </c>
      <c r="I294" s="199"/>
      <c r="J294" s="194"/>
      <c r="K294" s="194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191</v>
      </c>
      <c r="AU294" s="204" t="s">
        <v>88</v>
      </c>
      <c r="AV294" s="11" t="s">
        <v>88</v>
      </c>
      <c r="AW294" s="11" t="s">
        <v>45</v>
      </c>
      <c r="AX294" s="11" t="s">
        <v>80</v>
      </c>
      <c r="AY294" s="204" t="s">
        <v>182</v>
      </c>
    </row>
    <row r="295" spans="2:51" s="11" customFormat="1" ht="13.5">
      <c r="B295" s="193"/>
      <c r="C295" s="194"/>
      <c r="D295" s="205" t="s">
        <v>191</v>
      </c>
      <c r="E295" s="206" t="s">
        <v>36</v>
      </c>
      <c r="F295" s="207" t="s">
        <v>490</v>
      </c>
      <c r="G295" s="194"/>
      <c r="H295" s="208">
        <v>-8.88</v>
      </c>
      <c r="I295" s="199"/>
      <c r="J295" s="194"/>
      <c r="K295" s="194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191</v>
      </c>
      <c r="AU295" s="204" t="s">
        <v>88</v>
      </c>
      <c r="AV295" s="11" t="s">
        <v>88</v>
      </c>
      <c r="AW295" s="11" t="s">
        <v>45</v>
      </c>
      <c r="AX295" s="11" t="s">
        <v>80</v>
      </c>
      <c r="AY295" s="204" t="s">
        <v>182</v>
      </c>
    </row>
    <row r="296" spans="2:51" s="12" customFormat="1" ht="13.5">
      <c r="B296" s="209"/>
      <c r="C296" s="210"/>
      <c r="D296" s="205" t="s">
        <v>191</v>
      </c>
      <c r="E296" s="211" t="s">
        <v>36</v>
      </c>
      <c r="F296" s="212" t="s">
        <v>486</v>
      </c>
      <c r="G296" s="210"/>
      <c r="H296" s="213" t="s">
        <v>36</v>
      </c>
      <c r="I296" s="214"/>
      <c r="J296" s="210"/>
      <c r="K296" s="210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191</v>
      </c>
      <c r="AU296" s="219" t="s">
        <v>88</v>
      </c>
      <c r="AV296" s="12" t="s">
        <v>23</v>
      </c>
      <c r="AW296" s="12" t="s">
        <v>45</v>
      </c>
      <c r="AX296" s="12" t="s">
        <v>80</v>
      </c>
      <c r="AY296" s="219" t="s">
        <v>182</v>
      </c>
    </row>
    <row r="297" spans="2:51" s="11" customFormat="1" ht="13.5">
      <c r="B297" s="193"/>
      <c r="C297" s="194"/>
      <c r="D297" s="205" t="s">
        <v>191</v>
      </c>
      <c r="E297" s="206" t="s">
        <v>36</v>
      </c>
      <c r="F297" s="207" t="s">
        <v>491</v>
      </c>
      <c r="G297" s="194"/>
      <c r="H297" s="208">
        <v>57.6275</v>
      </c>
      <c r="I297" s="199"/>
      <c r="J297" s="194"/>
      <c r="K297" s="194"/>
      <c r="L297" s="200"/>
      <c r="M297" s="201"/>
      <c r="N297" s="202"/>
      <c r="O297" s="202"/>
      <c r="P297" s="202"/>
      <c r="Q297" s="202"/>
      <c r="R297" s="202"/>
      <c r="S297" s="202"/>
      <c r="T297" s="203"/>
      <c r="AT297" s="204" t="s">
        <v>191</v>
      </c>
      <c r="AU297" s="204" t="s">
        <v>88</v>
      </c>
      <c r="AV297" s="11" t="s">
        <v>88</v>
      </c>
      <c r="AW297" s="11" t="s">
        <v>45</v>
      </c>
      <c r="AX297" s="11" t="s">
        <v>80</v>
      </c>
      <c r="AY297" s="204" t="s">
        <v>182</v>
      </c>
    </row>
    <row r="298" spans="2:51" s="12" customFormat="1" ht="13.5">
      <c r="B298" s="209"/>
      <c r="C298" s="210"/>
      <c r="D298" s="205" t="s">
        <v>191</v>
      </c>
      <c r="E298" s="211" t="s">
        <v>36</v>
      </c>
      <c r="F298" s="212" t="s">
        <v>492</v>
      </c>
      <c r="G298" s="210"/>
      <c r="H298" s="213" t="s">
        <v>36</v>
      </c>
      <c r="I298" s="214"/>
      <c r="J298" s="210"/>
      <c r="K298" s="210"/>
      <c r="L298" s="215"/>
      <c r="M298" s="216"/>
      <c r="N298" s="217"/>
      <c r="O298" s="217"/>
      <c r="P298" s="217"/>
      <c r="Q298" s="217"/>
      <c r="R298" s="217"/>
      <c r="S298" s="217"/>
      <c r="T298" s="218"/>
      <c r="AT298" s="219" t="s">
        <v>191</v>
      </c>
      <c r="AU298" s="219" t="s">
        <v>88</v>
      </c>
      <c r="AV298" s="12" t="s">
        <v>23</v>
      </c>
      <c r="AW298" s="12" t="s">
        <v>45</v>
      </c>
      <c r="AX298" s="12" t="s">
        <v>80</v>
      </c>
      <c r="AY298" s="219" t="s">
        <v>182</v>
      </c>
    </row>
    <row r="299" spans="2:51" s="11" customFormat="1" ht="24">
      <c r="B299" s="193"/>
      <c r="C299" s="194"/>
      <c r="D299" s="195" t="s">
        <v>191</v>
      </c>
      <c r="E299" s="196" t="s">
        <v>36</v>
      </c>
      <c r="F299" s="197" t="s">
        <v>493</v>
      </c>
      <c r="G299" s="194"/>
      <c r="H299" s="198">
        <v>34.55</v>
      </c>
      <c r="I299" s="199"/>
      <c r="J299" s="194"/>
      <c r="K299" s="194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191</v>
      </c>
      <c r="AU299" s="204" t="s">
        <v>88</v>
      </c>
      <c r="AV299" s="11" t="s">
        <v>88</v>
      </c>
      <c r="AW299" s="11" t="s">
        <v>45</v>
      </c>
      <c r="AX299" s="11" t="s">
        <v>80</v>
      </c>
      <c r="AY299" s="204" t="s">
        <v>182</v>
      </c>
    </row>
    <row r="300" spans="2:65" s="1" customFormat="1" ht="22.5" customHeight="1">
      <c r="B300" s="34"/>
      <c r="C300" s="181" t="s">
        <v>494</v>
      </c>
      <c r="D300" s="181" t="s">
        <v>184</v>
      </c>
      <c r="E300" s="182" t="s">
        <v>495</v>
      </c>
      <c r="F300" s="183" t="s">
        <v>496</v>
      </c>
      <c r="G300" s="184" t="s">
        <v>309</v>
      </c>
      <c r="H300" s="185">
        <v>243.5</v>
      </c>
      <c r="I300" s="186"/>
      <c r="J300" s="187">
        <f>ROUND(I300*H300,2)</f>
        <v>0</v>
      </c>
      <c r="K300" s="183" t="s">
        <v>188</v>
      </c>
      <c r="L300" s="54"/>
      <c r="M300" s="188" t="s">
        <v>36</v>
      </c>
      <c r="N300" s="189" t="s">
        <v>51</v>
      </c>
      <c r="O300" s="35"/>
      <c r="P300" s="190">
        <f>O300*H300</f>
        <v>0</v>
      </c>
      <c r="Q300" s="190">
        <v>0.00014</v>
      </c>
      <c r="R300" s="190">
        <f>Q300*H300</f>
        <v>0.034089999999999995</v>
      </c>
      <c r="S300" s="190">
        <v>0</v>
      </c>
      <c r="T300" s="191">
        <f>S300*H300</f>
        <v>0</v>
      </c>
      <c r="AR300" s="16" t="s">
        <v>189</v>
      </c>
      <c r="AT300" s="16" t="s">
        <v>184</v>
      </c>
      <c r="AU300" s="16" t="s">
        <v>88</v>
      </c>
      <c r="AY300" s="16" t="s">
        <v>182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16" t="s">
        <v>23</v>
      </c>
      <c r="BK300" s="192">
        <f>ROUND(I300*H300,2)</f>
        <v>0</v>
      </c>
      <c r="BL300" s="16" t="s">
        <v>189</v>
      </c>
      <c r="BM300" s="16" t="s">
        <v>497</v>
      </c>
    </row>
    <row r="301" spans="2:51" s="12" customFormat="1" ht="13.5">
      <c r="B301" s="209"/>
      <c r="C301" s="210"/>
      <c r="D301" s="205" t="s">
        <v>191</v>
      </c>
      <c r="E301" s="211" t="s">
        <v>36</v>
      </c>
      <c r="F301" s="212" t="s">
        <v>399</v>
      </c>
      <c r="G301" s="210"/>
      <c r="H301" s="213" t="s">
        <v>36</v>
      </c>
      <c r="I301" s="214"/>
      <c r="J301" s="210"/>
      <c r="K301" s="210"/>
      <c r="L301" s="215"/>
      <c r="M301" s="216"/>
      <c r="N301" s="217"/>
      <c r="O301" s="217"/>
      <c r="P301" s="217"/>
      <c r="Q301" s="217"/>
      <c r="R301" s="217"/>
      <c r="S301" s="217"/>
      <c r="T301" s="218"/>
      <c r="AT301" s="219" t="s">
        <v>191</v>
      </c>
      <c r="AU301" s="219" t="s">
        <v>88</v>
      </c>
      <c r="AV301" s="12" t="s">
        <v>23</v>
      </c>
      <c r="AW301" s="12" t="s">
        <v>45</v>
      </c>
      <c r="AX301" s="12" t="s">
        <v>80</v>
      </c>
      <c r="AY301" s="219" t="s">
        <v>182</v>
      </c>
    </row>
    <row r="302" spans="2:51" s="12" customFormat="1" ht="13.5">
      <c r="B302" s="209"/>
      <c r="C302" s="210"/>
      <c r="D302" s="205" t="s">
        <v>191</v>
      </c>
      <c r="E302" s="211" t="s">
        <v>36</v>
      </c>
      <c r="F302" s="212" t="s">
        <v>486</v>
      </c>
      <c r="G302" s="210"/>
      <c r="H302" s="213" t="s">
        <v>36</v>
      </c>
      <c r="I302" s="214"/>
      <c r="J302" s="210"/>
      <c r="K302" s="210"/>
      <c r="L302" s="215"/>
      <c r="M302" s="216"/>
      <c r="N302" s="217"/>
      <c r="O302" s="217"/>
      <c r="P302" s="217"/>
      <c r="Q302" s="217"/>
      <c r="R302" s="217"/>
      <c r="S302" s="217"/>
      <c r="T302" s="218"/>
      <c r="AT302" s="219" t="s">
        <v>191</v>
      </c>
      <c r="AU302" s="219" t="s">
        <v>88</v>
      </c>
      <c r="AV302" s="12" t="s">
        <v>23</v>
      </c>
      <c r="AW302" s="12" t="s">
        <v>45</v>
      </c>
      <c r="AX302" s="12" t="s">
        <v>80</v>
      </c>
      <c r="AY302" s="219" t="s">
        <v>182</v>
      </c>
    </row>
    <row r="303" spans="2:51" s="11" customFormat="1" ht="13.5">
      <c r="B303" s="193"/>
      <c r="C303" s="194"/>
      <c r="D303" s="205" t="s">
        <v>191</v>
      </c>
      <c r="E303" s="206" t="s">
        <v>36</v>
      </c>
      <c r="F303" s="207" t="s">
        <v>498</v>
      </c>
      <c r="G303" s="194"/>
      <c r="H303" s="208">
        <v>84</v>
      </c>
      <c r="I303" s="199"/>
      <c r="J303" s="194"/>
      <c r="K303" s="194"/>
      <c r="L303" s="200"/>
      <c r="M303" s="201"/>
      <c r="N303" s="202"/>
      <c r="O303" s="202"/>
      <c r="P303" s="202"/>
      <c r="Q303" s="202"/>
      <c r="R303" s="202"/>
      <c r="S303" s="202"/>
      <c r="T303" s="203"/>
      <c r="AT303" s="204" t="s">
        <v>191</v>
      </c>
      <c r="AU303" s="204" t="s">
        <v>88</v>
      </c>
      <c r="AV303" s="11" t="s">
        <v>88</v>
      </c>
      <c r="AW303" s="11" t="s">
        <v>45</v>
      </c>
      <c r="AX303" s="11" t="s">
        <v>80</v>
      </c>
      <c r="AY303" s="204" t="s">
        <v>182</v>
      </c>
    </row>
    <row r="304" spans="2:51" s="12" customFormat="1" ht="13.5">
      <c r="B304" s="209"/>
      <c r="C304" s="210"/>
      <c r="D304" s="205" t="s">
        <v>191</v>
      </c>
      <c r="E304" s="211" t="s">
        <v>36</v>
      </c>
      <c r="F304" s="212" t="s">
        <v>499</v>
      </c>
      <c r="G304" s="210"/>
      <c r="H304" s="213" t="s">
        <v>36</v>
      </c>
      <c r="I304" s="214"/>
      <c r="J304" s="210"/>
      <c r="K304" s="210"/>
      <c r="L304" s="215"/>
      <c r="M304" s="216"/>
      <c r="N304" s="217"/>
      <c r="O304" s="217"/>
      <c r="P304" s="217"/>
      <c r="Q304" s="217"/>
      <c r="R304" s="217"/>
      <c r="S304" s="217"/>
      <c r="T304" s="218"/>
      <c r="AT304" s="219" t="s">
        <v>191</v>
      </c>
      <c r="AU304" s="219" t="s">
        <v>88</v>
      </c>
      <c r="AV304" s="12" t="s">
        <v>23</v>
      </c>
      <c r="AW304" s="12" t="s">
        <v>45</v>
      </c>
      <c r="AX304" s="12" t="s">
        <v>80</v>
      </c>
      <c r="AY304" s="219" t="s">
        <v>182</v>
      </c>
    </row>
    <row r="305" spans="2:51" s="11" customFormat="1" ht="13.5">
      <c r="B305" s="193"/>
      <c r="C305" s="194"/>
      <c r="D305" s="205" t="s">
        <v>191</v>
      </c>
      <c r="E305" s="206" t="s">
        <v>36</v>
      </c>
      <c r="F305" s="207" t="s">
        <v>500</v>
      </c>
      <c r="G305" s="194"/>
      <c r="H305" s="208">
        <v>30</v>
      </c>
      <c r="I305" s="199"/>
      <c r="J305" s="194"/>
      <c r="K305" s="194"/>
      <c r="L305" s="200"/>
      <c r="M305" s="201"/>
      <c r="N305" s="202"/>
      <c r="O305" s="202"/>
      <c r="P305" s="202"/>
      <c r="Q305" s="202"/>
      <c r="R305" s="202"/>
      <c r="S305" s="202"/>
      <c r="T305" s="203"/>
      <c r="AT305" s="204" t="s">
        <v>191</v>
      </c>
      <c r="AU305" s="204" t="s">
        <v>88</v>
      </c>
      <c r="AV305" s="11" t="s">
        <v>88</v>
      </c>
      <c r="AW305" s="11" t="s">
        <v>45</v>
      </c>
      <c r="AX305" s="11" t="s">
        <v>80</v>
      </c>
      <c r="AY305" s="204" t="s">
        <v>182</v>
      </c>
    </row>
    <row r="306" spans="2:51" s="12" customFormat="1" ht="13.5">
      <c r="B306" s="209"/>
      <c r="C306" s="210"/>
      <c r="D306" s="205" t="s">
        <v>191</v>
      </c>
      <c r="E306" s="211" t="s">
        <v>36</v>
      </c>
      <c r="F306" s="212" t="s">
        <v>402</v>
      </c>
      <c r="G306" s="210"/>
      <c r="H306" s="213" t="s">
        <v>36</v>
      </c>
      <c r="I306" s="214"/>
      <c r="J306" s="210"/>
      <c r="K306" s="210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191</v>
      </c>
      <c r="AU306" s="219" t="s">
        <v>88</v>
      </c>
      <c r="AV306" s="12" t="s">
        <v>23</v>
      </c>
      <c r="AW306" s="12" t="s">
        <v>45</v>
      </c>
      <c r="AX306" s="12" t="s">
        <v>80</v>
      </c>
      <c r="AY306" s="219" t="s">
        <v>182</v>
      </c>
    </row>
    <row r="307" spans="2:51" s="12" customFormat="1" ht="13.5">
      <c r="B307" s="209"/>
      <c r="C307" s="210"/>
      <c r="D307" s="205" t="s">
        <v>191</v>
      </c>
      <c r="E307" s="211" t="s">
        <v>36</v>
      </c>
      <c r="F307" s="212" t="s">
        <v>486</v>
      </c>
      <c r="G307" s="210"/>
      <c r="H307" s="213" t="s">
        <v>36</v>
      </c>
      <c r="I307" s="214"/>
      <c r="J307" s="210"/>
      <c r="K307" s="210"/>
      <c r="L307" s="215"/>
      <c r="M307" s="216"/>
      <c r="N307" s="217"/>
      <c r="O307" s="217"/>
      <c r="P307" s="217"/>
      <c r="Q307" s="217"/>
      <c r="R307" s="217"/>
      <c r="S307" s="217"/>
      <c r="T307" s="218"/>
      <c r="AT307" s="219" t="s">
        <v>191</v>
      </c>
      <c r="AU307" s="219" t="s">
        <v>88</v>
      </c>
      <c r="AV307" s="12" t="s">
        <v>23</v>
      </c>
      <c r="AW307" s="12" t="s">
        <v>45</v>
      </c>
      <c r="AX307" s="12" t="s">
        <v>80</v>
      </c>
      <c r="AY307" s="219" t="s">
        <v>182</v>
      </c>
    </row>
    <row r="308" spans="2:51" s="11" customFormat="1" ht="13.5">
      <c r="B308" s="193"/>
      <c r="C308" s="194"/>
      <c r="D308" s="205" t="s">
        <v>191</v>
      </c>
      <c r="E308" s="206" t="s">
        <v>36</v>
      </c>
      <c r="F308" s="207" t="s">
        <v>501</v>
      </c>
      <c r="G308" s="194"/>
      <c r="H308" s="208">
        <v>84</v>
      </c>
      <c r="I308" s="199"/>
      <c r="J308" s="194"/>
      <c r="K308" s="194"/>
      <c r="L308" s="200"/>
      <c r="M308" s="201"/>
      <c r="N308" s="202"/>
      <c r="O308" s="202"/>
      <c r="P308" s="202"/>
      <c r="Q308" s="202"/>
      <c r="R308" s="202"/>
      <c r="S308" s="202"/>
      <c r="T308" s="203"/>
      <c r="AT308" s="204" t="s">
        <v>191</v>
      </c>
      <c r="AU308" s="204" t="s">
        <v>88</v>
      </c>
      <c r="AV308" s="11" t="s">
        <v>88</v>
      </c>
      <c r="AW308" s="11" t="s">
        <v>45</v>
      </c>
      <c r="AX308" s="11" t="s">
        <v>80</v>
      </c>
      <c r="AY308" s="204" t="s">
        <v>182</v>
      </c>
    </row>
    <row r="309" spans="2:51" s="12" customFormat="1" ht="13.5">
      <c r="B309" s="209"/>
      <c r="C309" s="210"/>
      <c r="D309" s="205" t="s">
        <v>191</v>
      </c>
      <c r="E309" s="211" t="s">
        <v>36</v>
      </c>
      <c r="F309" s="212" t="s">
        <v>499</v>
      </c>
      <c r="G309" s="210"/>
      <c r="H309" s="213" t="s">
        <v>36</v>
      </c>
      <c r="I309" s="214"/>
      <c r="J309" s="210"/>
      <c r="K309" s="210"/>
      <c r="L309" s="215"/>
      <c r="M309" s="216"/>
      <c r="N309" s="217"/>
      <c r="O309" s="217"/>
      <c r="P309" s="217"/>
      <c r="Q309" s="217"/>
      <c r="R309" s="217"/>
      <c r="S309" s="217"/>
      <c r="T309" s="218"/>
      <c r="AT309" s="219" t="s">
        <v>191</v>
      </c>
      <c r="AU309" s="219" t="s">
        <v>88</v>
      </c>
      <c r="AV309" s="12" t="s">
        <v>23</v>
      </c>
      <c r="AW309" s="12" t="s">
        <v>45</v>
      </c>
      <c r="AX309" s="12" t="s">
        <v>80</v>
      </c>
      <c r="AY309" s="219" t="s">
        <v>182</v>
      </c>
    </row>
    <row r="310" spans="2:51" s="11" customFormat="1" ht="13.5">
      <c r="B310" s="193"/>
      <c r="C310" s="194"/>
      <c r="D310" s="195" t="s">
        <v>191</v>
      </c>
      <c r="E310" s="196" t="s">
        <v>36</v>
      </c>
      <c r="F310" s="197" t="s">
        <v>502</v>
      </c>
      <c r="G310" s="194"/>
      <c r="H310" s="198">
        <v>45.5</v>
      </c>
      <c r="I310" s="199"/>
      <c r="J310" s="194"/>
      <c r="K310" s="194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191</v>
      </c>
      <c r="AU310" s="204" t="s">
        <v>88</v>
      </c>
      <c r="AV310" s="11" t="s">
        <v>88</v>
      </c>
      <c r="AW310" s="11" t="s">
        <v>45</v>
      </c>
      <c r="AX310" s="11" t="s">
        <v>80</v>
      </c>
      <c r="AY310" s="204" t="s">
        <v>182</v>
      </c>
    </row>
    <row r="311" spans="2:65" s="1" customFormat="1" ht="22.5" customHeight="1">
      <c r="B311" s="34"/>
      <c r="C311" s="181" t="s">
        <v>503</v>
      </c>
      <c r="D311" s="181" t="s">
        <v>184</v>
      </c>
      <c r="E311" s="182" t="s">
        <v>504</v>
      </c>
      <c r="F311" s="183" t="s">
        <v>505</v>
      </c>
      <c r="G311" s="184" t="s">
        <v>205</v>
      </c>
      <c r="H311" s="185">
        <v>29.719</v>
      </c>
      <c r="I311" s="186"/>
      <c r="J311" s="187">
        <f>ROUND(I311*H311,2)</f>
        <v>0</v>
      </c>
      <c r="K311" s="183" t="s">
        <v>188</v>
      </c>
      <c r="L311" s="54"/>
      <c r="M311" s="188" t="s">
        <v>36</v>
      </c>
      <c r="N311" s="189" t="s">
        <v>51</v>
      </c>
      <c r="O311" s="35"/>
      <c r="P311" s="190">
        <f>O311*H311</f>
        <v>0</v>
      </c>
      <c r="Q311" s="190">
        <v>2.45331</v>
      </c>
      <c r="R311" s="190">
        <f>Q311*H311</f>
        <v>72.90991989000001</v>
      </c>
      <c r="S311" s="190">
        <v>0</v>
      </c>
      <c r="T311" s="191">
        <f>S311*H311</f>
        <v>0</v>
      </c>
      <c r="AR311" s="16" t="s">
        <v>189</v>
      </c>
      <c r="AT311" s="16" t="s">
        <v>184</v>
      </c>
      <c r="AU311" s="16" t="s">
        <v>88</v>
      </c>
      <c r="AY311" s="16" t="s">
        <v>182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6" t="s">
        <v>23</v>
      </c>
      <c r="BK311" s="192">
        <f>ROUND(I311*H311,2)</f>
        <v>0</v>
      </c>
      <c r="BL311" s="16" t="s">
        <v>189</v>
      </c>
      <c r="BM311" s="16" t="s">
        <v>506</v>
      </c>
    </row>
    <row r="312" spans="2:51" s="11" customFormat="1" ht="13.5">
      <c r="B312" s="193"/>
      <c r="C312" s="194"/>
      <c r="D312" s="205" t="s">
        <v>191</v>
      </c>
      <c r="E312" s="206" t="s">
        <v>36</v>
      </c>
      <c r="F312" s="207" t="s">
        <v>507</v>
      </c>
      <c r="G312" s="194"/>
      <c r="H312" s="208">
        <v>28.7625</v>
      </c>
      <c r="I312" s="199"/>
      <c r="J312" s="194"/>
      <c r="K312" s="194"/>
      <c r="L312" s="200"/>
      <c r="M312" s="201"/>
      <c r="N312" s="202"/>
      <c r="O312" s="202"/>
      <c r="P312" s="202"/>
      <c r="Q312" s="202"/>
      <c r="R312" s="202"/>
      <c r="S312" s="202"/>
      <c r="T312" s="203"/>
      <c r="AT312" s="204" t="s">
        <v>191</v>
      </c>
      <c r="AU312" s="204" t="s">
        <v>88</v>
      </c>
      <c r="AV312" s="11" t="s">
        <v>88</v>
      </c>
      <c r="AW312" s="11" t="s">
        <v>45</v>
      </c>
      <c r="AX312" s="11" t="s">
        <v>80</v>
      </c>
      <c r="AY312" s="204" t="s">
        <v>182</v>
      </c>
    </row>
    <row r="313" spans="2:51" s="11" customFormat="1" ht="13.5">
      <c r="B313" s="193"/>
      <c r="C313" s="194"/>
      <c r="D313" s="195" t="s">
        <v>191</v>
      </c>
      <c r="E313" s="196" t="s">
        <v>36</v>
      </c>
      <c r="F313" s="197" t="s">
        <v>508</v>
      </c>
      <c r="G313" s="194"/>
      <c r="H313" s="198">
        <v>0.95625</v>
      </c>
      <c r="I313" s="199"/>
      <c r="J313" s="194"/>
      <c r="K313" s="194"/>
      <c r="L313" s="200"/>
      <c r="M313" s="201"/>
      <c r="N313" s="202"/>
      <c r="O313" s="202"/>
      <c r="P313" s="202"/>
      <c r="Q313" s="202"/>
      <c r="R313" s="202"/>
      <c r="S313" s="202"/>
      <c r="T313" s="203"/>
      <c r="AT313" s="204" t="s">
        <v>191</v>
      </c>
      <c r="AU313" s="204" t="s">
        <v>88</v>
      </c>
      <c r="AV313" s="11" t="s">
        <v>88</v>
      </c>
      <c r="AW313" s="11" t="s">
        <v>45</v>
      </c>
      <c r="AX313" s="11" t="s">
        <v>80</v>
      </c>
      <c r="AY313" s="204" t="s">
        <v>182</v>
      </c>
    </row>
    <row r="314" spans="2:65" s="1" customFormat="1" ht="31.5" customHeight="1">
      <c r="B314" s="34"/>
      <c r="C314" s="181" t="s">
        <v>509</v>
      </c>
      <c r="D314" s="181" t="s">
        <v>184</v>
      </c>
      <c r="E314" s="182" t="s">
        <v>510</v>
      </c>
      <c r="F314" s="183" t="s">
        <v>511</v>
      </c>
      <c r="G314" s="184" t="s">
        <v>187</v>
      </c>
      <c r="H314" s="185">
        <v>237.75</v>
      </c>
      <c r="I314" s="186"/>
      <c r="J314" s="187">
        <f>ROUND(I314*H314,2)</f>
        <v>0</v>
      </c>
      <c r="K314" s="183" t="s">
        <v>188</v>
      </c>
      <c r="L314" s="54"/>
      <c r="M314" s="188" t="s">
        <v>36</v>
      </c>
      <c r="N314" s="189" t="s">
        <v>51</v>
      </c>
      <c r="O314" s="35"/>
      <c r="P314" s="190">
        <f>O314*H314</f>
        <v>0</v>
      </c>
      <c r="Q314" s="190">
        <v>0.00094</v>
      </c>
      <c r="R314" s="190">
        <f>Q314*H314</f>
        <v>0.223485</v>
      </c>
      <c r="S314" s="190">
        <v>0</v>
      </c>
      <c r="T314" s="191">
        <f>S314*H314</f>
        <v>0</v>
      </c>
      <c r="AR314" s="16" t="s">
        <v>189</v>
      </c>
      <c r="AT314" s="16" t="s">
        <v>184</v>
      </c>
      <c r="AU314" s="16" t="s">
        <v>88</v>
      </c>
      <c r="AY314" s="16" t="s">
        <v>182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16" t="s">
        <v>23</v>
      </c>
      <c r="BK314" s="192">
        <f>ROUND(I314*H314,2)</f>
        <v>0</v>
      </c>
      <c r="BL314" s="16" t="s">
        <v>189</v>
      </c>
      <c r="BM314" s="16" t="s">
        <v>512</v>
      </c>
    </row>
    <row r="315" spans="2:51" s="11" customFormat="1" ht="13.5">
      <c r="B315" s="193"/>
      <c r="C315" s="194"/>
      <c r="D315" s="205" t="s">
        <v>191</v>
      </c>
      <c r="E315" s="206" t="s">
        <v>36</v>
      </c>
      <c r="F315" s="207" t="s">
        <v>513</v>
      </c>
      <c r="G315" s="194"/>
      <c r="H315" s="208">
        <v>230.1</v>
      </c>
      <c r="I315" s="199"/>
      <c r="J315" s="194"/>
      <c r="K315" s="194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191</v>
      </c>
      <c r="AU315" s="204" t="s">
        <v>88</v>
      </c>
      <c r="AV315" s="11" t="s">
        <v>88</v>
      </c>
      <c r="AW315" s="11" t="s">
        <v>45</v>
      </c>
      <c r="AX315" s="11" t="s">
        <v>80</v>
      </c>
      <c r="AY315" s="204" t="s">
        <v>182</v>
      </c>
    </row>
    <row r="316" spans="2:51" s="11" customFormat="1" ht="13.5">
      <c r="B316" s="193"/>
      <c r="C316" s="194"/>
      <c r="D316" s="195" t="s">
        <v>191</v>
      </c>
      <c r="E316" s="196" t="s">
        <v>36</v>
      </c>
      <c r="F316" s="197" t="s">
        <v>514</v>
      </c>
      <c r="G316" s="194"/>
      <c r="H316" s="198">
        <v>7.65</v>
      </c>
      <c r="I316" s="199"/>
      <c r="J316" s="194"/>
      <c r="K316" s="194"/>
      <c r="L316" s="200"/>
      <c r="M316" s="201"/>
      <c r="N316" s="202"/>
      <c r="O316" s="202"/>
      <c r="P316" s="202"/>
      <c r="Q316" s="202"/>
      <c r="R316" s="202"/>
      <c r="S316" s="202"/>
      <c r="T316" s="203"/>
      <c r="AT316" s="204" t="s">
        <v>191</v>
      </c>
      <c r="AU316" s="204" t="s">
        <v>88</v>
      </c>
      <c r="AV316" s="11" t="s">
        <v>88</v>
      </c>
      <c r="AW316" s="11" t="s">
        <v>45</v>
      </c>
      <c r="AX316" s="11" t="s">
        <v>80</v>
      </c>
      <c r="AY316" s="204" t="s">
        <v>182</v>
      </c>
    </row>
    <row r="317" spans="2:65" s="1" customFormat="1" ht="31.5" customHeight="1">
      <c r="B317" s="34"/>
      <c r="C317" s="181" t="s">
        <v>515</v>
      </c>
      <c r="D317" s="181" t="s">
        <v>184</v>
      </c>
      <c r="E317" s="182" t="s">
        <v>516</v>
      </c>
      <c r="F317" s="183" t="s">
        <v>517</v>
      </c>
      <c r="G317" s="184" t="s">
        <v>187</v>
      </c>
      <c r="H317" s="185">
        <v>237.75</v>
      </c>
      <c r="I317" s="186"/>
      <c r="J317" s="187">
        <f>ROUND(I317*H317,2)</f>
        <v>0</v>
      </c>
      <c r="K317" s="183" t="s">
        <v>188</v>
      </c>
      <c r="L317" s="54"/>
      <c r="M317" s="188" t="s">
        <v>36</v>
      </c>
      <c r="N317" s="189" t="s">
        <v>51</v>
      </c>
      <c r="O317" s="35"/>
      <c r="P317" s="190">
        <f>O317*H317</f>
        <v>0</v>
      </c>
      <c r="Q317" s="190">
        <v>0</v>
      </c>
      <c r="R317" s="190">
        <f>Q317*H317</f>
        <v>0</v>
      </c>
      <c r="S317" s="190">
        <v>0</v>
      </c>
      <c r="T317" s="191">
        <f>S317*H317</f>
        <v>0</v>
      </c>
      <c r="AR317" s="16" t="s">
        <v>189</v>
      </c>
      <c r="AT317" s="16" t="s">
        <v>184</v>
      </c>
      <c r="AU317" s="16" t="s">
        <v>88</v>
      </c>
      <c r="AY317" s="16" t="s">
        <v>182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16" t="s">
        <v>23</v>
      </c>
      <c r="BK317" s="192">
        <f>ROUND(I317*H317,2)</f>
        <v>0</v>
      </c>
      <c r="BL317" s="16" t="s">
        <v>189</v>
      </c>
      <c r="BM317" s="16" t="s">
        <v>518</v>
      </c>
    </row>
    <row r="318" spans="2:65" s="1" customFormat="1" ht="31.5" customHeight="1">
      <c r="B318" s="34"/>
      <c r="C318" s="181" t="s">
        <v>519</v>
      </c>
      <c r="D318" s="181" t="s">
        <v>184</v>
      </c>
      <c r="E318" s="182" t="s">
        <v>520</v>
      </c>
      <c r="F318" s="183" t="s">
        <v>521</v>
      </c>
      <c r="G318" s="184" t="s">
        <v>256</v>
      </c>
      <c r="H318" s="185">
        <v>4.458</v>
      </c>
      <c r="I318" s="186"/>
      <c r="J318" s="187">
        <f>ROUND(I318*H318,2)</f>
        <v>0</v>
      </c>
      <c r="K318" s="183" t="s">
        <v>188</v>
      </c>
      <c r="L318" s="54"/>
      <c r="M318" s="188" t="s">
        <v>36</v>
      </c>
      <c r="N318" s="189" t="s">
        <v>51</v>
      </c>
      <c r="O318" s="35"/>
      <c r="P318" s="190">
        <f>O318*H318</f>
        <v>0</v>
      </c>
      <c r="Q318" s="190">
        <v>1.05037</v>
      </c>
      <c r="R318" s="190">
        <f>Q318*H318</f>
        <v>4.682549460000001</v>
      </c>
      <c r="S318" s="190">
        <v>0</v>
      </c>
      <c r="T318" s="191">
        <f>S318*H318</f>
        <v>0</v>
      </c>
      <c r="AR318" s="16" t="s">
        <v>189</v>
      </c>
      <c r="AT318" s="16" t="s">
        <v>184</v>
      </c>
      <c r="AU318" s="16" t="s">
        <v>88</v>
      </c>
      <c r="AY318" s="16" t="s">
        <v>182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6" t="s">
        <v>23</v>
      </c>
      <c r="BK318" s="192">
        <f>ROUND(I318*H318,2)</f>
        <v>0</v>
      </c>
      <c r="BL318" s="16" t="s">
        <v>189</v>
      </c>
      <c r="BM318" s="16" t="s">
        <v>522</v>
      </c>
    </row>
    <row r="319" spans="2:51" s="11" customFormat="1" ht="13.5">
      <c r="B319" s="193"/>
      <c r="C319" s="194"/>
      <c r="D319" s="205" t="s">
        <v>191</v>
      </c>
      <c r="E319" s="206" t="s">
        <v>36</v>
      </c>
      <c r="F319" s="207" t="s">
        <v>523</v>
      </c>
      <c r="G319" s="194"/>
      <c r="H319" s="208">
        <v>4.45785</v>
      </c>
      <c r="I319" s="199"/>
      <c r="J319" s="194"/>
      <c r="K319" s="194"/>
      <c r="L319" s="200"/>
      <c r="M319" s="201"/>
      <c r="N319" s="202"/>
      <c r="O319" s="202"/>
      <c r="P319" s="202"/>
      <c r="Q319" s="202"/>
      <c r="R319" s="202"/>
      <c r="S319" s="202"/>
      <c r="T319" s="203"/>
      <c r="AT319" s="204" t="s">
        <v>191</v>
      </c>
      <c r="AU319" s="204" t="s">
        <v>88</v>
      </c>
      <c r="AV319" s="11" t="s">
        <v>88</v>
      </c>
      <c r="AW319" s="11" t="s">
        <v>45</v>
      </c>
      <c r="AX319" s="11" t="s">
        <v>80</v>
      </c>
      <c r="AY319" s="204" t="s">
        <v>182</v>
      </c>
    </row>
    <row r="320" spans="2:63" s="10" customFormat="1" ht="29.85" customHeight="1">
      <c r="B320" s="164"/>
      <c r="C320" s="165"/>
      <c r="D320" s="178" t="s">
        <v>79</v>
      </c>
      <c r="E320" s="179" t="s">
        <v>385</v>
      </c>
      <c r="F320" s="179" t="s">
        <v>524</v>
      </c>
      <c r="G320" s="165"/>
      <c r="H320" s="165"/>
      <c r="I320" s="168"/>
      <c r="J320" s="180">
        <f>BK320</f>
        <v>0</v>
      </c>
      <c r="K320" s="165"/>
      <c r="L320" s="170"/>
      <c r="M320" s="171"/>
      <c r="N320" s="172"/>
      <c r="O320" s="172"/>
      <c r="P320" s="173">
        <f>SUM(P321:P331)</f>
        <v>0</v>
      </c>
      <c r="Q320" s="172"/>
      <c r="R320" s="173">
        <f>SUM(R321:R331)</f>
        <v>3.921885</v>
      </c>
      <c r="S320" s="172"/>
      <c r="T320" s="174">
        <f>SUM(T321:T331)</f>
        <v>0</v>
      </c>
      <c r="AR320" s="175" t="s">
        <v>23</v>
      </c>
      <c r="AT320" s="176" t="s">
        <v>79</v>
      </c>
      <c r="AU320" s="176" t="s">
        <v>23</v>
      </c>
      <c r="AY320" s="175" t="s">
        <v>182</v>
      </c>
      <c r="BK320" s="177">
        <f>SUM(BK321:BK331)</f>
        <v>0</v>
      </c>
    </row>
    <row r="321" spans="2:65" s="1" customFormat="1" ht="31.5" customHeight="1">
      <c r="B321" s="34"/>
      <c r="C321" s="181" t="s">
        <v>525</v>
      </c>
      <c r="D321" s="181" t="s">
        <v>184</v>
      </c>
      <c r="E321" s="182" t="s">
        <v>526</v>
      </c>
      <c r="F321" s="183" t="s">
        <v>527</v>
      </c>
      <c r="G321" s="184" t="s">
        <v>187</v>
      </c>
      <c r="H321" s="185">
        <v>312.75</v>
      </c>
      <c r="I321" s="186"/>
      <c r="J321" s="187">
        <f>ROUND(I321*H321,2)</f>
        <v>0</v>
      </c>
      <c r="K321" s="183" t="s">
        <v>188</v>
      </c>
      <c r="L321" s="54"/>
      <c r="M321" s="188" t="s">
        <v>36</v>
      </c>
      <c r="N321" s="189" t="s">
        <v>51</v>
      </c>
      <c r="O321" s="35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AR321" s="16" t="s">
        <v>189</v>
      </c>
      <c r="AT321" s="16" t="s">
        <v>184</v>
      </c>
      <c r="AU321" s="16" t="s">
        <v>88</v>
      </c>
      <c r="AY321" s="16" t="s">
        <v>182</v>
      </c>
      <c r="BE321" s="192">
        <f>IF(N321="základní",J321,0)</f>
        <v>0</v>
      </c>
      <c r="BF321" s="192">
        <f>IF(N321="snížená",J321,0)</f>
        <v>0</v>
      </c>
      <c r="BG321" s="192">
        <f>IF(N321="zákl. přenesená",J321,0)</f>
        <v>0</v>
      </c>
      <c r="BH321" s="192">
        <f>IF(N321="sníž. přenesená",J321,0)</f>
        <v>0</v>
      </c>
      <c r="BI321" s="192">
        <f>IF(N321="nulová",J321,0)</f>
        <v>0</v>
      </c>
      <c r="BJ321" s="16" t="s">
        <v>23</v>
      </c>
      <c r="BK321" s="192">
        <f>ROUND(I321*H321,2)</f>
        <v>0</v>
      </c>
      <c r="BL321" s="16" t="s">
        <v>189</v>
      </c>
      <c r="BM321" s="16" t="s">
        <v>528</v>
      </c>
    </row>
    <row r="322" spans="2:51" s="11" customFormat="1" ht="13.5">
      <c r="B322" s="193"/>
      <c r="C322" s="194"/>
      <c r="D322" s="205" t="s">
        <v>191</v>
      </c>
      <c r="E322" s="206" t="s">
        <v>36</v>
      </c>
      <c r="F322" s="207" t="s">
        <v>529</v>
      </c>
      <c r="G322" s="194"/>
      <c r="H322" s="208">
        <v>141.915</v>
      </c>
      <c r="I322" s="199"/>
      <c r="J322" s="194"/>
      <c r="K322" s="194"/>
      <c r="L322" s="200"/>
      <c r="M322" s="201"/>
      <c r="N322" s="202"/>
      <c r="O322" s="202"/>
      <c r="P322" s="202"/>
      <c r="Q322" s="202"/>
      <c r="R322" s="202"/>
      <c r="S322" s="202"/>
      <c r="T322" s="203"/>
      <c r="AT322" s="204" t="s">
        <v>191</v>
      </c>
      <c r="AU322" s="204" t="s">
        <v>88</v>
      </c>
      <c r="AV322" s="11" t="s">
        <v>88</v>
      </c>
      <c r="AW322" s="11" t="s">
        <v>45</v>
      </c>
      <c r="AX322" s="11" t="s">
        <v>80</v>
      </c>
      <c r="AY322" s="204" t="s">
        <v>182</v>
      </c>
    </row>
    <row r="323" spans="2:51" s="11" customFormat="1" ht="13.5">
      <c r="B323" s="193"/>
      <c r="C323" s="194"/>
      <c r="D323" s="205" t="s">
        <v>191</v>
      </c>
      <c r="E323" s="206" t="s">
        <v>36</v>
      </c>
      <c r="F323" s="207" t="s">
        <v>530</v>
      </c>
      <c r="G323" s="194"/>
      <c r="H323" s="208">
        <v>86.25</v>
      </c>
      <c r="I323" s="199"/>
      <c r="J323" s="194"/>
      <c r="K323" s="194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191</v>
      </c>
      <c r="AU323" s="204" t="s">
        <v>88</v>
      </c>
      <c r="AV323" s="11" t="s">
        <v>88</v>
      </c>
      <c r="AW323" s="11" t="s">
        <v>45</v>
      </c>
      <c r="AX323" s="11" t="s">
        <v>80</v>
      </c>
      <c r="AY323" s="204" t="s">
        <v>182</v>
      </c>
    </row>
    <row r="324" spans="2:51" s="11" customFormat="1" ht="13.5">
      <c r="B324" s="193"/>
      <c r="C324" s="194"/>
      <c r="D324" s="205" t="s">
        <v>191</v>
      </c>
      <c r="E324" s="206" t="s">
        <v>36</v>
      </c>
      <c r="F324" s="207" t="s">
        <v>531</v>
      </c>
      <c r="G324" s="194"/>
      <c r="H324" s="208">
        <v>43.6175</v>
      </c>
      <c r="I324" s="199"/>
      <c r="J324" s="194"/>
      <c r="K324" s="194"/>
      <c r="L324" s="200"/>
      <c r="M324" s="201"/>
      <c r="N324" s="202"/>
      <c r="O324" s="202"/>
      <c r="P324" s="202"/>
      <c r="Q324" s="202"/>
      <c r="R324" s="202"/>
      <c r="S324" s="202"/>
      <c r="T324" s="203"/>
      <c r="AT324" s="204" t="s">
        <v>191</v>
      </c>
      <c r="AU324" s="204" t="s">
        <v>88</v>
      </c>
      <c r="AV324" s="11" t="s">
        <v>88</v>
      </c>
      <c r="AW324" s="11" t="s">
        <v>45</v>
      </c>
      <c r="AX324" s="11" t="s">
        <v>80</v>
      </c>
      <c r="AY324" s="204" t="s">
        <v>182</v>
      </c>
    </row>
    <row r="325" spans="2:51" s="11" customFormat="1" ht="13.5">
      <c r="B325" s="193"/>
      <c r="C325" s="194"/>
      <c r="D325" s="205" t="s">
        <v>191</v>
      </c>
      <c r="E325" s="206" t="s">
        <v>36</v>
      </c>
      <c r="F325" s="207" t="s">
        <v>532</v>
      </c>
      <c r="G325" s="194"/>
      <c r="H325" s="208">
        <v>82.35</v>
      </c>
      <c r="I325" s="199"/>
      <c r="J325" s="194"/>
      <c r="K325" s="194"/>
      <c r="L325" s="200"/>
      <c r="M325" s="201"/>
      <c r="N325" s="202"/>
      <c r="O325" s="202"/>
      <c r="P325" s="202"/>
      <c r="Q325" s="202"/>
      <c r="R325" s="202"/>
      <c r="S325" s="202"/>
      <c r="T325" s="203"/>
      <c r="AT325" s="204" t="s">
        <v>191</v>
      </c>
      <c r="AU325" s="204" t="s">
        <v>88</v>
      </c>
      <c r="AV325" s="11" t="s">
        <v>88</v>
      </c>
      <c r="AW325" s="11" t="s">
        <v>45</v>
      </c>
      <c r="AX325" s="11" t="s">
        <v>80</v>
      </c>
      <c r="AY325" s="204" t="s">
        <v>182</v>
      </c>
    </row>
    <row r="326" spans="2:51" s="11" customFormat="1" ht="13.5">
      <c r="B326" s="193"/>
      <c r="C326" s="194"/>
      <c r="D326" s="205" t="s">
        <v>191</v>
      </c>
      <c r="E326" s="206" t="s">
        <v>36</v>
      </c>
      <c r="F326" s="207" t="s">
        <v>533</v>
      </c>
      <c r="G326" s="194"/>
      <c r="H326" s="208">
        <v>-84.503</v>
      </c>
      <c r="I326" s="199"/>
      <c r="J326" s="194"/>
      <c r="K326" s="194"/>
      <c r="L326" s="200"/>
      <c r="M326" s="201"/>
      <c r="N326" s="202"/>
      <c r="O326" s="202"/>
      <c r="P326" s="202"/>
      <c r="Q326" s="202"/>
      <c r="R326" s="202"/>
      <c r="S326" s="202"/>
      <c r="T326" s="203"/>
      <c r="AT326" s="204" t="s">
        <v>191</v>
      </c>
      <c r="AU326" s="204" t="s">
        <v>88</v>
      </c>
      <c r="AV326" s="11" t="s">
        <v>88</v>
      </c>
      <c r="AW326" s="11" t="s">
        <v>45</v>
      </c>
      <c r="AX326" s="11" t="s">
        <v>80</v>
      </c>
      <c r="AY326" s="204" t="s">
        <v>182</v>
      </c>
    </row>
    <row r="327" spans="2:51" s="12" customFormat="1" ht="13.5">
      <c r="B327" s="209"/>
      <c r="C327" s="210"/>
      <c r="D327" s="205" t="s">
        <v>191</v>
      </c>
      <c r="E327" s="211" t="s">
        <v>36</v>
      </c>
      <c r="F327" s="212" t="s">
        <v>534</v>
      </c>
      <c r="G327" s="210"/>
      <c r="H327" s="213" t="s">
        <v>36</v>
      </c>
      <c r="I327" s="214"/>
      <c r="J327" s="210"/>
      <c r="K327" s="210"/>
      <c r="L327" s="215"/>
      <c r="M327" s="216"/>
      <c r="N327" s="217"/>
      <c r="O327" s="217"/>
      <c r="P327" s="217"/>
      <c r="Q327" s="217"/>
      <c r="R327" s="217"/>
      <c r="S327" s="217"/>
      <c r="T327" s="218"/>
      <c r="AT327" s="219" t="s">
        <v>191</v>
      </c>
      <c r="AU327" s="219" t="s">
        <v>88</v>
      </c>
      <c r="AV327" s="12" t="s">
        <v>23</v>
      </c>
      <c r="AW327" s="12" t="s">
        <v>45</v>
      </c>
      <c r="AX327" s="12" t="s">
        <v>80</v>
      </c>
      <c r="AY327" s="219" t="s">
        <v>182</v>
      </c>
    </row>
    <row r="328" spans="2:51" s="11" customFormat="1" ht="13.5">
      <c r="B328" s="193"/>
      <c r="C328" s="194"/>
      <c r="D328" s="195" t="s">
        <v>191</v>
      </c>
      <c r="E328" s="196" t="s">
        <v>36</v>
      </c>
      <c r="F328" s="197" t="s">
        <v>535</v>
      </c>
      <c r="G328" s="194"/>
      <c r="H328" s="198">
        <v>43.12</v>
      </c>
      <c r="I328" s="199"/>
      <c r="J328" s="194"/>
      <c r="K328" s="194"/>
      <c r="L328" s="200"/>
      <c r="M328" s="201"/>
      <c r="N328" s="202"/>
      <c r="O328" s="202"/>
      <c r="P328" s="202"/>
      <c r="Q328" s="202"/>
      <c r="R328" s="202"/>
      <c r="S328" s="202"/>
      <c r="T328" s="203"/>
      <c r="AT328" s="204" t="s">
        <v>191</v>
      </c>
      <c r="AU328" s="204" t="s">
        <v>88</v>
      </c>
      <c r="AV328" s="11" t="s">
        <v>88</v>
      </c>
      <c r="AW328" s="11" t="s">
        <v>45</v>
      </c>
      <c r="AX328" s="11" t="s">
        <v>80</v>
      </c>
      <c r="AY328" s="204" t="s">
        <v>182</v>
      </c>
    </row>
    <row r="329" spans="2:65" s="1" customFormat="1" ht="22.5" customHeight="1">
      <c r="B329" s="34"/>
      <c r="C329" s="220" t="s">
        <v>536</v>
      </c>
      <c r="D329" s="220" t="s">
        <v>270</v>
      </c>
      <c r="E329" s="221" t="s">
        <v>537</v>
      </c>
      <c r="F329" s="222" t="s">
        <v>538</v>
      </c>
      <c r="G329" s="223" t="s">
        <v>187</v>
      </c>
      <c r="H329" s="224">
        <v>344.025</v>
      </c>
      <c r="I329" s="225"/>
      <c r="J329" s="226">
        <f>ROUND(I329*H329,2)</f>
        <v>0</v>
      </c>
      <c r="K329" s="222" t="s">
        <v>36</v>
      </c>
      <c r="L329" s="227"/>
      <c r="M329" s="228" t="s">
        <v>36</v>
      </c>
      <c r="N329" s="229" t="s">
        <v>51</v>
      </c>
      <c r="O329" s="35"/>
      <c r="P329" s="190">
        <f>O329*H329</f>
        <v>0</v>
      </c>
      <c r="Q329" s="190">
        <v>0.0114</v>
      </c>
      <c r="R329" s="190">
        <f>Q329*H329</f>
        <v>3.921885</v>
      </c>
      <c r="S329" s="190">
        <v>0</v>
      </c>
      <c r="T329" s="191">
        <f>S329*H329</f>
        <v>0</v>
      </c>
      <c r="AR329" s="16" t="s">
        <v>226</v>
      </c>
      <c r="AT329" s="16" t="s">
        <v>270</v>
      </c>
      <c r="AU329" s="16" t="s">
        <v>88</v>
      </c>
      <c r="AY329" s="16" t="s">
        <v>182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6" t="s">
        <v>23</v>
      </c>
      <c r="BK329" s="192">
        <f>ROUND(I329*H329,2)</f>
        <v>0</v>
      </c>
      <c r="BL329" s="16" t="s">
        <v>189</v>
      </c>
      <c r="BM329" s="16" t="s">
        <v>539</v>
      </c>
    </row>
    <row r="330" spans="2:51" s="11" customFormat="1" ht="13.5">
      <c r="B330" s="193"/>
      <c r="C330" s="194"/>
      <c r="D330" s="195" t="s">
        <v>191</v>
      </c>
      <c r="E330" s="196" t="s">
        <v>36</v>
      </c>
      <c r="F330" s="197" t="s">
        <v>540</v>
      </c>
      <c r="G330" s="194"/>
      <c r="H330" s="198">
        <v>344.025</v>
      </c>
      <c r="I330" s="199"/>
      <c r="J330" s="194"/>
      <c r="K330" s="194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191</v>
      </c>
      <c r="AU330" s="204" t="s">
        <v>88</v>
      </c>
      <c r="AV330" s="11" t="s">
        <v>88</v>
      </c>
      <c r="AW330" s="11" t="s">
        <v>45</v>
      </c>
      <c r="AX330" s="11" t="s">
        <v>80</v>
      </c>
      <c r="AY330" s="204" t="s">
        <v>182</v>
      </c>
    </row>
    <row r="331" spans="2:65" s="1" customFormat="1" ht="22.5" customHeight="1">
      <c r="B331" s="34"/>
      <c r="C331" s="181" t="s">
        <v>541</v>
      </c>
      <c r="D331" s="181" t="s">
        <v>184</v>
      </c>
      <c r="E331" s="182" t="s">
        <v>542</v>
      </c>
      <c r="F331" s="183" t="s">
        <v>543</v>
      </c>
      <c r="G331" s="184" t="s">
        <v>544</v>
      </c>
      <c r="H331" s="185">
        <v>1</v>
      </c>
      <c r="I331" s="186"/>
      <c r="J331" s="187">
        <f>ROUND(I331*H331,2)</f>
        <v>0</v>
      </c>
      <c r="K331" s="183" t="s">
        <v>36</v>
      </c>
      <c r="L331" s="54"/>
      <c r="M331" s="188" t="s">
        <v>36</v>
      </c>
      <c r="N331" s="189" t="s">
        <v>51</v>
      </c>
      <c r="O331" s="35"/>
      <c r="P331" s="190">
        <f>O331*H331</f>
        <v>0</v>
      </c>
      <c r="Q331" s="190">
        <v>0</v>
      </c>
      <c r="R331" s="190">
        <f>Q331*H331</f>
        <v>0</v>
      </c>
      <c r="S331" s="190">
        <v>0</v>
      </c>
      <c r="T331" s="191">
        <f>S331*H331</f>
        <v>0</v>
      </c>
      <c r="AR331" s="16" t="s">
        <v>189</v>
      </c>
      <c r="AT331" s="16" t="s">
        <v>184</v>
      </c>
      <c r="AU331" s="16" t="s">
        <v>88</v>
      </c>
      <c r="AY331" s="16" t="s">
        <v>182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16" t="s">
        <v>23</v>
      </c>
      <c r="BK331" s="192">
        <f>ROUND(I331*H331,2)</f>
        <v>0</v>
      </c>
      <c r="BL331" s="16" t="s">
        <v>189</v>
      </c>
      <c r="BM331" s="16" t="s">
        <v>545</v>
      </c>
    </row>
    <row r="332" spans="2:63" s="10" customFormat="1" ht="29.85" customHeight="1">
      <c r="B332" s="164"/>
      <c r="C332" s="165"/>
      <c r="D332" s="178" t="s">
        <v>79</v>
      </c>
      <c r="E332" s="179" t="s">
        <v>189</v>
      </c>
      <c r="F332" s="179" t="s">
        <v>546</v>
      </c>
      <c r="G332" s="165"/>
      <c r="H332" s="165"/>
      <c r="I332" s="168"/>
      <c r="J332" s="180">
        <f>BK332</f>
        <v>0</v>
      </c>
      <c r="K332" s="165"/>
      <c r="L332" s="170"/>
      <c r="M332" s="171"/>
      <c r="N332" s="172"/>
      <c r="O332" s="172"/>
      <c r="P332" s="173">
        <f>SUM(P333:P466)</f>
        <v>0</v>
      </c>
      <c r="Q332" s="172"/>
      <c r="R332" s="173">
        <f>SUM(R333:R466)</f>
        <v>529.1730517400001</v>
      </c>
      <c r="S332" s="172"/>
      <c r="T332" s="174">
        <f>SUM(T333:T466)</f>
        <v>0</v>
      </c>
      <c r="AR332" s="175" t="s">
        <v>23</v>
      </c>
      <c r="AT332" s="176" t="s">
        <v>79</v>
      </c>
      <c r="AU332" s="176" t="s">
        <v>23</v>
      </c>
      <c r="AY332" s="175" t="s">
        <v>182</v>
      </c>
      <c r="BK332" s="177">
        <f>SUM(BK333:BK466)</f>
        <v>0</v>
      </c>
    </row>
    <row r="333" spans="2:65" s="1" customFormat="1" ht="22.5" customHeight="1">
      <c r="B333" s="34"/>
      <c r="C333" s="181" t="s">
        <v>547</v>
      </c>
      <c r="D333" s="181" t="s">
        <v>184</v>
      </c>
      <c r="E333" s="182" t="s">
        <v>548</v>
      </c>
      <c r="F333" s="183" t="s">
        <v>549</v>
      </c>
      <c r="G333" s="184" t="s">
        <v>304</v>
      </c>
      <c r="H333" s="185">
        <v>93</v>
      </c>
      <c r="I333" s="186"/>
      <c r="J333" s="187">
        <f>ROUND(I333*H333,2)</f>
        <v>0</v>
      </c>
      <c r="K333" s="183" t="s">
        <v>188</v>
      </c>
      <c r="L333" s="54"/>
      <c r="M333" s="188" t="s">
        <v>36</v>
      </c>
      <c r="N333" s="189" t="s">
        <v>51</v>
      </c>
      <c r="O333" s="35"/>
      <c r="P333" s="190">
        <f>O333*H333</f>
        <v>0</v>
      </c>
      <c r="Q333" s="190">
        <v>0.08642</v>
      </c>
      <c r="R333" s="190">
        <f>Q333*H333</f>
        <v>8.03706</v>
      </c>
      <c r="S333" s="190">
        <v>0</v>
      </c>
      <c r="T333" s="191">
        <f>S333*H333</f>
        <v>0</v>
      </c>
      <c r="AR333" s="16" t="s">
        <v>189</v>
      </c>
      <c r="AT333" s="16" t="s">
        <v>184</v>
      </c>
      <c r="AU333" s="16" t="s">
        <v>88</v>
      </c>
      <c r="AY333" s="16" t="s">
        <v>182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16" t="s">
        <v>23</v>
      </c>
      <c r="BK333" s="192">
        <f>ROUND(I333*H333,2)</f>
        <v>0</v>
      </c>
      <c r="BL333" s="16" t="s">
        <v>189</v>
      </c>
      <c r="BM333" s="16" t="s">
        <v>550</v>
      </c>
    </row>
    <row r="334" spans="2:51" s="12" customFormat="1" ht="13.5">
      <c r="B334" s="209"/>
      <c r="C334" s="210"/>
      <c r="D334" s="205" t="s">
        <v>191</v>
      </c>
      <c r="E334" s="211" t="s">
        <v>36</v>
      </c>
      <c r="F334" s="212" t="s">
        <v>551</v>
      </c>
      <c r="G334" s="210"/>
      <c r="H334" s="213" t="s">
        <v>36</v>
      </c>
      <c r="I334" s="214"/>
      <c r="J334" s="210"/>
      <c r="K334" s="210"/>
      <c r="L334" s="215"/>
      <c r="M334" s="216"/>
      <c r="N334" s="217"/>
      <c r="O334" s="217"/>
      <c r="P334" s="217"/>
      <c r="Q334" s="217"/>
      <c r="R334" s="217"/>
      <c r="S334" s="217"/>
      <c r="T334" s="218"/>
      <c r="AT334" s="219" t="s">
        <v>191</v>
      </c>
      <c r="AU334" s="219" t="s">
        <v>88</v>
      </c>
      <c r="AV334" s="12" t="s">
        <v>23</v>
      </c>
      <c r="AW334" s="12" t="s">
        <v>45</v>
      </c>
      <c r="AX334" s="12" t="s">
        <v>80</v>
      </c>
      <c r="AY334" s="219" t="s">
        <v>182</v>
      </c>
    </row>
    <row r="335" spans="2:51" s="11" customFormat="1" ht="13.5">
      <c r="B335" s="193"/>
      <c r="C335" s="194"/>
      <c r="D335" s="205" t="s">
        <v>191</v>
      </c>
      <c r="E335" s="206" t="s">
        <v>36</v>
      </c>
      <c r="F335" s="207" t="s">
        <v>552</v>
      </c>
      <c r="G335" s="194"/>
      <c r="H335" s="208">
        <v>45</v>
      </c>
      <c r="I335" s="199"/>
      <c r="J335" s="194"/>
      <c r="K335" s="194"/>
      <c r="L335" s="200"/>
      <c r="M335" s="201"/>
      <c r="N335" s="202"/>
      <c r="O335" s="202"/>
      <c r="P335" s="202"/>
      <c r="Q335" s="202"/>
      <c r="R335" s="202"/>
      <c r="S335" s="202"/>
      <c r="T335" s="203"/>
      <c r="AT335" s="204" t="s">
        <v>191</v>
      </c>
      <c r="AU335" s="204" t="s">
        <v>88</v>
      </c>
      <c r="AV335" s="11" t="s">
        <v>88</v>
      </c>
      <c r="AW335" s="11" t="s">
        <v>45</v>
      </c>
      <c r="AX335" s="11" t="s">
        <v>80</v>
      </c>
      <c r="AY335" s="204" t="s">
        <v>182</v>
      </c>
    </row>
    <row r="336" spans="2:51" s="12" customFormat="1" ht="13.5">
      <c r="B336" s="209"/>
      <c r="C336" s="210"/>
      <c r="D336" s="205" t="s">
        <v>191</v>
      </c>
      <c r="E336" s="211" t="s">
        <v>36</v>
      </c>
      <c r="F336" s="212" t="s">
        <v>553</v>
      </c>
      <c r="G336" s="210"/>
      <c r="H336" s="213" t="s">
        <v>36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191</v>
      </c>
      <c r="AU336" s="219" t="s">
        <v>88</v>
      </c>
      <c r="AV336" s="12" t="s">
        <v>23</v>
      </c>
      <c r="AW336" s="12" t="s">
        <v>45</v>
      </c>
      <c r="AX336" s="12" t="s">
        <v>80</v>
      </c>
      <c r="AY336" s="219" t="s">
        <v>182</v>
      </c>
    </row>
    <row r="337" spans="2:51" s="11" customFormat="1" ht="13.5">
      <c r="B337" s="193"/>
      <c r="C337" s="194"/>
      <c r="D337" s="195" t="s">
        <v>191</v>
      </c>
      <c r="E337" s="196" t="s">
        <v>36</v>
      </c>
      <c r="F337" s="197" t="s">
        <v>554</v>
      </c>
      <c r="G337" s="194"/>
      <c r="H337" s="198">
        <v>48</v>
      </c>
      <c r="I337" s="199"/>
      <c r="J337" s="194"/>
      <c r="K337" s="194"/>
      <c r="L337" s="200"/>
      <c r="M337" s="201"/>
      <c r="N337" s="202"/>
      <c r="O337" s="202"/>
      <c r="P337" s="202"/>
      <c r="Q337" s="202"/>
      <c r="R337" s="202"/>
      <c r="S337" s="202"/>
      <c r="T337" s="203"/>
      <c r="AT337" s="204" t="s">
        <v>191</v>
      </c>
      <c r="AU337" s="204" t="s">
        <v>88</v>
      </c>
      <c r="AV337" s="11" t="s">
        <v>88</v>
      </c>
      <c r="AW337" s="11" t="s">
        <v>45</v>
      </c>
      <c r="AX337" s="11" t="s">
        <v>80</v>
      </c>
      <c r="AY337" s="204" t="s">
        <v>182</v>
      </c>
    </row>
    <row r="338" spans="2:65" s="1" customFormat="1" ht="22.5" customHeight="1">
      <c r="B338" s="34"/>
      <c r="C338" s="220" t="s">
        <v>555</v>
      </c>
      <c r="D338" s="220" t="s">
        <v>270</v>
      </c>
      <c r="E338" s="221" t="s">
        <v>556</v>
      </c>
      <c r="F338" s="222" t="s">
        <v>557</v>
      </c>
      <c r="G338" s="223" t="s">
        <v>309</v>
      </c>
      <c r="H338" s="224">
        <v>697.5</v>
      </c>
      <c r="I338" s="225"/>
      <c r="J338" s="226">
        <f>ROUND(I338*H338,2)</f>
        <v>0</v>
      </c>
      <c r="K338" s="222" t="s">
        <v>188</v>
      </c>
      <c r="L338" s="227"/>
      <c r="M338" s="228" t="s">
        <v>36</v>
      </c>
      <c r="N338" s="229" t="s">
        <v>51</v>
      </c>
      <c r="O338" s="35"/>
      <c r="P338" s="190">
        <f>O338*H338</f>
        <v>0</v>
      </c>
      <c r="Q338" s="190">
        <v>0.413</v>
      </c>
      <c r="R338" s="190">
        <f>Q338*H338</f>
        <v>288.0675</v>
      </c>
      <c r="S338" s="190">
        <v>0</v>
      </c>
      <c r="T338" s="191">
        <f>S338*H338</f>
        <v>0</v>
      </c>
      <c r="AR338" s="16" t="s">
        <v>226</v>
      </c>
      <c r="AT338" s="16" t="s">
        <v>270</v>
      </c>
      <c r="AU338" s="16" t="s">
        <v>88</v>
      </c>
      <c r="AY338" s="16" t="s">
        <v>182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16" t="s">
        <v>23</v>
      </c>
      <c r="BK338" s="192">
        <f>ROUND(I338*H338,2)</f>
        <v>0</v>
      </c>
      <c r="BL338" s="16" t="s">
        <v>189</v>
      </c>
      <c r="BM338" s="16" t="s">
        <v>558</v>
      </c>
    </row>
    <row r="339" spans="2:51" s="12" customFormat="1" ht="13.5">
      <c r="B339" s="209"/>
      <c r="C339" s="210"/>
      <c r="D339" s="205" t="s">
        <v>191</v>
      </c>
      <c r="E339" s="211" t="s">
        <v>36</v>
      </c>
      <c r="F339" s="212" t="s">
        <v>551</v>
      </c>
      <c r="G339" s="210"/>
      <c r="H339" s="213" t="s">
        <v>36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191</v>
      </c>
      <c r="AU339" s="219" t="s">
        <v>88</v>
      </c>
      <c r="AV339" s="12" t="s">
        <v>23</v>
      </c>
      <c r="AW339" s="12" t="s">
        <v>45</v>
      </c>
      <c r="AX339" s="12" t="s">
        <v>80</v>
      </c>
      <c r="AY339" s="219" t="s">
        <v>182</v>
      </c>
    </row>
    <row r="340" spans="2:51" s="11" customFormat="1" ht="13.5">
      <c r="B340" s="193"/>
      <c r="C340" s="194"/>
      <c r="D340" s="205" t="s">
        <v>191</v>
      </c>
      <c r="E340" s="206" t="s">
        <v>36</v>
      </c>
      <c r="F340" s="207" t="s">
        <v>559</v>
      </c>
      <c r="G340" s="194"/>
      <c r="H340" s="208">
        <v>326.185</v>
      </c>
      <c r="I340" s="199"/>
      <c r="J340" s="194"/>
      <c r="K340" s="194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191</v>
      </c>
      <c r="AU340" s="204" t="s">
        <v>88</v>
      </c>
      <c r="AV340" s="11" t="s">
        <v>88</v>
      </c>
      <c r="AW340" s="11" t="s">
        <v>45</v>
      </c>
      <c r="AX340" s="11" t="s">
        <v>80</v>
      </c>
      <c r="AY340" s="204" t="s">
        <v>182</v>
      </c>
    </row>
    <row r="341" spans="2:51" s="12" customFormat="1" ht="13.5">
      <c r="B341" s="209"/>
      <c r="C341" s="210"/>
      <c r="D341" s="205" t="s">
        <v>191</v>
      </c>
      <c r="E341" s="211" t="s">
        <v>36</v>
      </c>
      <c r="F341" s="212" t="s">
        <v>553</v>
      </c>
      <c r="G341" s="210"/>
      <c r="H341" s="213" t="s">
        <v>36</v>
      </c>
      <c r="I341" s="214"/>
      <c r="J341" s="210"/>
      <c r="K341" s="210"/>
      <c r="L341" s="215"/>
      <c r="M341" s="216"/>
      <c r="N341" s="217"/>
      <c r="O341" s="217"/>
      <c r="P341" s="217"/>
      <c r="Q341" s="217"/>
      <c r="R341" s="217"/>
      <c r="S341" s="217"/>
      <c r="T341" s="218"/>
      <c r="AT341" s="219" t="s">
        <v>191</v>
      </c>
      <c r="AU341" s="219" t="s">
        <v>88</v>
      </c>
      <c r="AV341" s="12" t="s">
        <v>23</v>
      </c>
      <c r="AW341" s="12" t="s">
        <v>45</v>
      </c>
      <c r="AX341" s="12" t="s">
        <v>80</v>
      </c>
      <c r="AY341" s="219" t="s">
        <v>182</v>
      </c>
    </row>
    <row r="342" spans="2:51" s="11" customFormat="1" ht="13.5">
      <c r="B342" s="193"/>
      <c r="C342" s="194"/>
      <c r="D342" s="195" t="s">
        <v>191</v>
      </c>
      <c r="E342" s="196" t="s">
        <v>36</v>
      </c>
      <c r="F342" s="197" t="s">
        <v>560</v>
      </c>
      <c r="G342" s="194"/>
      <c r="H342" s="198">
        <v>371.315</v>
      </c>
      <c r="I342" s="199"/>
      <c r="J342" s="194"/>
      <c r="K342" s="194"/>
      <c r="L342" s="200"/>
      <c r="M342" s="201"/>
      <c r="N342" s="202"/>
      <c r="O342" s="202"/>
      <c r="P342" s="202"/>
      <c r="Q342" s="202"/>
      <c r="R342" s="202"/>
      <c r="S342" s="202"/>
      <c r="T342" s="203"/>
      <c r="AT342" s="204" t="s">
        <v>191</v>
      </c>
      <c r="AU342" s="204" t="s">
        <v>88</v>
      </c>
      <c r="AV342" s="11" t="s">
        <v>88</v>
      </c>
      <c r="AW342" s="11" t="s">
        <v>45</v>
      </c>
      <c r="AX342" s="11" t="s">
        <v>80</v>
      </c>
      <c r="AY342" s="204" t="s">
        <v>182</v>
      </c>
    </row>
    <row r="343" spans="2:65" s="1" customFormat="1" ht="22.5" customHeight="1">
      <c r="B343" s="34"/>
      <c r="C343" s="181" t="s">
        <v>561</v>
      </c>
      <c r="D343" s="181" t="s">
        <v>184</v>
      </c>
      <c r="E343" s="182" t="s">
        <v>562</v>
      </c>
      <c r="F343" s="183" t="s">
        <v>563</v>
      </c>
      <c r="G343" s="184" t="s">
        <v>304</v>
      </c>
      <c r="H343" s="185">
        <v>19</v>
      </c>
      <c r="I343" s="186"/>
      <c r="J343" s="187">
        <f>ROUND(I343*H343,2)</f>
        <v>0</v>
      </c>
      <c r="K343" s="183" t="s">
        <v>188</v>
      </c>
      <c r="L343" s="54"/>
      <c r="M343" s="188" t="s">
        <v>36</v>
      </c>
      <c r="N343" s="189" t="s">
        <v>51</v>
      </c>
      <c r="O343" s="35"/>
      <c r="P343" s="190">
        <f>O343*H343</f>
        <v>0</v>
      </c>
      <c r="Q343" s="190">
        <v>0.00459</v>
      </c>
      <c r="R343" s="190">
        <f>Q343*H343</f>
        <v>0.08721000000000001</v>
      </c>
      <c r="S343" s="190">
        <v>0</v>
      </c>
      <c r="T343" s="191">
        <f>S343*H343</f>
        <v>0</v>
      </c>
      <c r="AR343" s="16" t="s">
        <v>189</v>
      </c>
      <c r="AT343" s="16" t="s">
        <v>184</v>
      </c>
      <c r="AU343" s="16" t="s">
        <v>88</v>
      </c>
      <c r="AY343" s="16" t="s">
        <v>182</v>
      </c>
      <c r="BE343" s="192">
        <f>IF(N343="základní",J343,0)</f>
        <v>0</v>
      </c>
      <c r="BF343" s="192">
        <f>IF(N343="snížená",J343,0)</f>
        <v>0</v>
      </c>
      <c r="BG343" s="192">
        <f>IF(N343="zákl. přenesená",J343,0)</f>
        <v>0</v>
      </c>
      <c r="BH343" s="192">
        <f>IF(N343="sníž. přenesená",J343,0)</f>
        <v>0</v>
      </c>
      <c r="BI343" s="192">
        <f>IF(N343="nulová",J343,0)</f>
        <v>0</v>
      </c>
      <c r="BJ343" s="16" t="s">
        <v>23</v>
      </c>
      <c r="BK343" s="192">
        <f>ROUND(I343*H343,2)</f>
        <v>0</v>
      </c>
      <c r="BL343" s="16" t="s">
        <v>189</v>
      </c>
      <c r="BM343" s="16" t="s">
        <v>564</v>
      </c>
    </row>
    <row r="344" spans="2:51" s="11" customFormat="1" ht="13.5">
      <c r="B344" s="193"/>
      <c r="C344" s="194"/>
      <c r="D344" s="195" t="s">
        <v>191</v>
      </c>
      <c r="E344" s="196" t="s">
        <v>36</v>
      </c>
      <c r="F344" s="197" t="s">
        <v>565</v>
      </c>
      <c r="G344" s="194"/>
      <c r="H344" s="198">
        <v>19</v>
      </c>
      <c r="I344" s="199"/>
      <c r="J344" s="194"/>
      <c r="K344" s="194"/>
      <c r="L344" s="200"/>
      <c r="M344" s="201"/>
      <c r="N344" s="202"/>
      <c r="O344" s="202"/>
      <c r="P344" s="202"/>
      <c r="Q344" s="202"/>
      <c r="R344" s="202"/>
      <c r="S344" s="202"/>
      <c r="T344" s="203"/>
      <c r="AT344" s="204" t="s">
        <v>191</v>
      </c>
      <c r="AU344" s="204" t="s">
        <v>88</v>
      </c>
      <c r="AV344" s="11" t="s">
        <v>88</v>
      </c>
      <c r="AW344" s="11" t="s">
        <v>45</v>
      </c>
      <c r="AX344" s="11" t="s">
        <v>80</v>
      </c>
      <c r="AY344" s="204" t="s">
        <v>182</v>
      </c>
    </row>
    <row r="345" spans="2:65" s="1" customFormat="1" ht="22.5" customHeight="1">
      <c r="B345" s="34"/>
      <c r="C345" s="220" t="s">
        <v>566</v>
      </c>
      <c r="D345" s="220" t="s">
        <v>270</v>
      </c>
      <c r="E345" s="221" t="s">
        <v>567</v>
      </c>
      <c r="F345" s="222" t="s">
        <v>568</v>
      </c>
      <c r="G345" s="223" t="s">
        <v>304</v>
      </c>
      <c r="H345" s="224">
        <v>9</v>
      </c>
      <c r="I345" s="225"/>
      <c r="J345" s="226">
        <f>ROUND(I345*H345,2)</f>
        <v>0</v>
      </c>
      <c r="K345" s="222" t="s">
        <v>188</v>
      </c>
      <c r="L345" s="227"/>
      <c r="M345" s="228" t="s">
        <v>36</v>
      </c>
      <c r="N345" s="229" t="s">
        <v>51</v>
      </c>
      <c r="O345" s="35"/>
      <c r="P345" s="190">
        <f>O345*H345</f>
        <v>0</v>
      </c>
      <c r="Q345" s="190">
        <v>0.173</v>
      </c>
      <c r="R345" s="190">
        <f>Q345*H345</f>
        <v>1.557</v>
      </c>
      <c r="S345" s="190">
        <v>0</v>
      </c>
      <c r="T345" s="191">
        <f>S345*H345</f>
        <v>0</v>
      </c>
      <c r="AR345" s="16" t="s">
        <v>226</v>
      </c>
      <c r="AT345" s="16" t="s">
        <v>270</v>
      </c>
      <c r="AU345" s="16" t="s">
        <v>88</v>
      </c>
      <c r="AY345" s="16" t="s">
        <v>182</v>
      </c>
      <c r="BE345" s="192">
        <f>IF(N345="základní",J345,0)</f>
        <v>0</v>
      </c>
      <c r="BF345" s="192">
        <f>IF(N345="snížená",J345,0)</f>
        <v>0</v>
      </c>
      <c r="BG345" s="192">
        <f>IF(N345="zákl. přenesená",J345,0)</f>
        <v>0</v>
      </c>
      <c r="BH345" s="192">
        <f>IF(N345="sníž. přenesená",J345,0)</f>
        <v>0</v>
      </c>
      <c r="BI345" s="192">
        <f>IF(N345="nulová",J345,0)</f>
        <v>0</v>
      </c>
      <c r="BJ345" s="16" t="s">
        <v>23</v>
      </c>
      <c r="BK345" s="192">
        <f>ROUND(I345*H345,2)</f>
        <v>0</v>
      </c>
      <c r="BL345" s="16" t="s">
        <v>189</v>
      </c>
      <c r="BM345" s="16" t="s">
        <v>569</v>
      </c>
    </row>
    <row r="346" spans="2:51" s="12" customFormat="1" ht="13.5">
      <c r="B346" s="209"/>
      <c r="C346" s="210"/>
      <c r="D346" s="205" t="s">
        <v>191</v>
      </c>
      <c r="E346" s="211" t="s">
        <v>36</v>
      </c>
      <c r="F346" s="212" t="s">
        <v>450</v>
      </c>
      <c r="G346" s="210"/>
      <c r="H346" s="213" t="s">
        <v>36</v>
      </c>
      <c r="I346" s="214"/>
      <c r="J346" s="210"/>
      <c r="K346" s="210"/>
      <c r="L346" s="215"/>
      <c r="M346" s="216"/>
      <c r="N346" s="217"/>
      <c r="O346" s="217"/>
      <c r="P346" s="217"/>
      <c r="Q346" s="217"/>
      <c r="R346" s="217"/>
      <c r="S346" s="217"/>
      <c r="T346" s="218"/>
      <c r="AT346" s="219" t="s">
        <v>191</v>
      </c>
      <c r="AU346" s="219" t="s">
        <v>88</v>
      </c>
      <c r="AV346" s="12" t="s">
        <v>23</v>
      </c>
      <c r="AW346" s="12" t="s">
        <v>45</v>
      </c>
      <c r="AX346" s="12" t="s">
        <v>80</v>
      </c>
      <c r="AY346" s="219" t="s">
        <v>182</v>
      </c>
    </row>
    <row r="347" spans="2:51" s="11" customFormat="1" ht="13.5">
      <c r="B347" s="193"/>
      <c r="C347" s="194"/>
      <c r="D347" s="195" t="s">
        <v>191</v>
      </c>
      <c r="E347" s="196" t="s">
        <v>36</v>
      </c>
      <c r="F347" s="197" t="s">
        <v>230</v>
      </c>
      <c r="G347" s="194"/>
      <c r="H347" s="198">
        <v>9</v>
      </c>
      <c r="I347" s="199"/>
      <c r="J347" s="194"/>
      <c r="K347" s="194"/>
      <c r="L347" s="200"/>
      <c r="M347" s="201"/>
      <c r="N347" s="202"/>
      <c r="O347" s="202"/>
      <c r="P347" s="202"/>
      <c r="Q347" s="202"/>
      <c r="R347" s="202"/>
      <c r="S347" s="202"/>
      <c r="T347" s="203"/>
      <c r="AT347" s="204" t="s">
        <v>191</v>
      </c>
      <c r="AU347" s="204" t="s">
        <v>88</v>
      </c>
      <c r="AV347" s="11" t="s">
        <v>88</v>
      </c>
      <c r="AW347" s="11" t="s">
        <v>45</v>
      </c>
      <c r="AX347" s="11" t="s">
        <v>80</v>
      </c>
      <c r="AY347" s="204" t="s">
        <v>182</v>
      </c>
    </row>
    <row r="348" spans="2:65" s="1" customFormat="1" ht="22.5" customHeight="1">
      <c r="B348" s="34"/>
      <c r="C348" s="220" t="s">
        <v>570</v>
      </c>
      <c r="D348" s="220" t="s">
        <v>270</v>
      </c>
      <c r="E348" s="221" t="s">
        <v>571</v>
      </c>
      <c r="F348" s="222" t="s">
        <v>572</v>
      </c>
      <c r="G348" s="223" t="s">
        <v>304</v>
      </c>
      <c r="H348" s="224">
        <v>4</v>
      </c>
      <c r="I348" s="225"/>
      <c r="J348" s="226">
        <f>ROUND(I348*H348,2)</f>
        <v>0</v>
      </c>
      <c r="K348" s="222" t="s">
        <v>188</v>
      </c>
      <c r="L348" s="227"/>
      <c r="M348" s="228" t="s">
        <v>36</v>
      </c>
      <c r="N348" s="229" t="s">
        <v>51</v>
      </c>
      <c r="O348" s="35"/>
      <c r="P348" s="190">
        <f>O348*H348</f>
        <v>0</v>
      </c>
      <c r="Q348" s="190">
        <v>0.107</v>
      </c>
      <c r="R348" s="190">
        <f>Q348*H348</f>
        <v>0.428</v>
      </c>
      <c r="S348" s="190">
        <v>0</v>
      </c>
      <c r="T348" s="191">
        <f>S348*H348</f>
        <v>0</v>
      </c>
      <c r="AR348" s="16" t="s">
        <v>226</v>
      </c>
      <c r="AT348" s="16" t="s">
        <v>270</v>
      </c>
      <c r="AU348" s="16" t="s">
        <v>88</v>
      </c>
      <c r="AY348" s="16" t="s">
        <v>182</v>
      </c>
      <c r="BE348" s="192">
        <f>IF(N348="základní",J348,0)</f>
        <v>0</v>
      </c>
      <c r="BF348" s="192">
        <f>IF(N348="snížená",J348,0)</f>
        <v>0</v>
      </c>
      <c r="BG348" s="192">
        <f>IF(N348="zákl. přenesená",J348,0)</f>
        <v>0</v>
      </c>
      <c r="BH348" s="192">
        <f>IF(N348="sníž. přenesená",J348,0)</f>
        <v>0</v>
      </c>
      <c r="BI348" s="192">
        <f>IF(N348="nulová",J348,0)</f>
        <v>0</v>
      </c>
      <c r="BJ348" s="16" t="s">
        <v>23</v>
      </c>
      <c r="BK348" s="192">
        <f>ROUND(I348*H348,2)</f>
        <v>0</v>
      </c>
      <c r="BL348" s="16" t="s">
        <v>189</v>
      </c>
      <c r="BM348" s="16" t="s">
        <v>573</v>
      </c>
    </row>
    <row r="349" spans="2:51" s="12" customFormat="1" ht="13.5">
      <c r="B349" s="209"/>
      <c r="C349" s="210"/>
      <c r="D349" s="205" t="s">
        <v>191</v>
      </c>
      <c r="E349" s="211" t="s">
        <v>36</v>
      </c>
      <c r="F349" s="212" t="s">
        <v>574</v>
      </c>
      <c r="G349" s="210"/>
      <c r="H349" s="213" t="s">
        <v>36</v>
      </c>
      <c r="I349" s="214"/>
      <c r="J349" s="210"/>
      <c r="K349" s="210"/>
      <c r="L349" s="215"/>
      <c r="M349" s="216"/>
      <c r="N349" s="217"/>
      <c r="O349" s="217"/>
      <c r="P349" s="217"/>
      <c r="Q349" s="217"/>
      <c r="R349" s="217"/>
      <c r="S349" s="217"/>
      <c r="T349" s="218"/>
      <c r="AT349" s="219" t="s">
        <v>191</v>
      </c>
      <c r="AU349" s="219" t="s">
        <v>88</v>
      </c>
      <c r="AV349" s="12" t="s">
        <v>23</v>
      </c>
      <c r="AW349" s="12" t="s">
        <v>45</v>
      </c>
      <c r="AX349" s="12" t="s">
        <v>80</v>
      </c>
      <c r="AY349" s="219" t="s">
        <v>182</v>
      </c>
    </row>
    <row r="350" spans="2:51" s="11" customFormat="1" ht="13.5">
      <c r="B350" s="193"/>
      <c r="C350" s="194"/>
      <c r="D350" s="205" t="s">
        <v>191</v>
      </c>
      <c r="E350" s="206" t="s">
        <v>36</v>
      </c>
      <c r="F350" s="207" t="s">
        <v>88</v>
      </c>
      <c r="G350" s="194"/>
      <c r="H350" s="208">
        <v>2</v>
      </c>
      <c r="I350" s="199"/>
      <c r="J350" s="194"/>
      <c r="K350" s="194"/>
      <c r="L350" s="200"/>
      <c r="M350" s="201"/>
      <c r="N350" s="202"/>
      <c r="O350" s="202"/>
      <c r="P350" s="202"/>
      <c r="Q350" s="202"/>
      <c r="R350" s="202"/>
      <c r="S350" s="202"/>
      <c r="T350" s="203"/>
      <c r="AT350" s="204" t="s">
        <v>191</v>
      </c>
      <c r="AU350" s="204" t="s">
        <v>88</v>
      </c>
      <c r="AV350" s="11" t="s">
        <v>88</v>
      </c>
      <c r="AW350" s="11" t="s">
        <v>45</v>
      </c>
      <c r="AX350" s="11" t="s">
        <v>80</v>
      </c>
      <c r="AY350" s="204" t="s">
        <v>182</v>
      </c>
    </row>
    <row r="351" spans="2:51" s="12" customFormat="1" ht="13.5">
      <c r="B351" s="209"/>
      <c r="C351" s="210"/>
      <c r="D351" s="205" t="s">
        <v>191</v>
      </c>
      <c r="E351" s="211" t="s">
        <v>36</v>
      </c>
      <c r="F351" s="212" t="s">
        <v>575</v>
      </c>
      <c r="G351" s="210"/>
      <c r="H351" s="213" t="s">
        <v>36</v>
      </c>
      <c r="I351" s="214"/>
      <c r="J351" s="210"/>
      <c r="K351" s="210"/>
      <c r="L351" s="215"/>
      <c r="M351" s="216"/>
      <c r="N351" s="217"/>
      <c r="O351" s="217"/>
      <c r="P351" s="217"/>
      <c r="Q351" s="217"/>
      <c r="R351" s="217"/>
      <c r="S351" s="217"/>
      <c r="T351" s="218"/>
      <c r="AT351" s="219" t="s">
        <v>191</v>
      </c>
      <c r="AU351" s="219" t="s">
        <v>88</v>
      </c>
      <c r="AV351" s="12" t="s">
        <v>23</v>
      </c>
      <c r="AW351" s="12" t="s">
        <v>45</v>
      </c>
      <c r="AX351" s="12" t="s">
        <v>80</v>
      </c>
      <c r="AY351" s="219" t="s">
        <v>182</v>
      </c>
    </row>
    <row r="352" spans="2:51" s="11" customFormat="1" ht="13.5">
      <c r="B352" s="193"/>
      <c r="C352" s="194"/>
      <c r="D352" s="195" t="s">
        <v>191</v>
      </c>
      <c r="E352" s="196" t="s">
        <v>36</v>
      </c>
      <c r="F352" s="197" t="s">
        <v>88</v>
      </c>
      <c r="G352" s="194"/>
      <c r="H352" s="198">
        <v>2</v>
      </c>
      <c r="I352" s="199"/>
      <c r="J352" s="194"/>
      <c r="K352" s="194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191</v>
      </c>
      <c r="AU352" s="204" t="s">
        <v>88</v>
      </c>
      <c r="AV352" s="11" t="s">
        <v>88</v>
      </c>
      <c r="AW352" s="11" t="s">
        <v>45</v>
      </c>
      <c r="AX352" s="11" t="s">
        <v>80</v>
      </c>
      <c r="AY352" s="204" t="s">
        <v>182</v>
      </c>
    </row>
    <row r="353" spans="2:65" s="1" customFormat="1" ht="22.5" customHeight="1">
      <c r="B353" s="34"/>
      <c r="C353" s="220" t="s">
        <v>576</v>
      </c>
      <c r="D353" s="220" t="s">
        <v>270</v>
      </c>
      <c r="E353" s="221" t="s">
        <v>577</v>
      </c>
      <c r="F353" s="222" t="s">
        <v>578</v>
      </c>
      <c r="G353" s="223" t="s">
        <v>304</v>
      </c>
      <c r="H353" s="224">
        <v>2</v>
      </c>
      <c r="I353" s="225"/>
      <c r="J353" s="226">
        <f>ROUND(I353*H353,2)</f>
        <v>0</v>
      </c>
      <c r="K353" s="222" t="s">
        <v>188</v>
      </c>
      <c r="L353" s="227"/>
      <c r="M353" s="228" t="s">
        <v>36</v>
      </c>
      <c r="N353" s="229" t="s">
        <v>51</v>
      </c>
      <c r="O353" s="35"/>
      <c r="P353" s="190">
        <f>O353*H353</f>
        <v>0</v>
      </c>
      <c r="Q353" s="190">
        <v>0.13</v>
      </c>
      <c r="R353" s="190">
        <f>Q353*H353</f>
        <v>0.26</v>
      </c>
      <c r="S353" s="190">
        <v>0</v>
      </c>
      <c r="T353" s="191">
        <f>S353*H353</f>
        <v>0</v>
      </c>
      <c r="AR353" s="16" t="s">
        <v>226</v>
      </c>
      <c r="AT353" s="16" t="s">
        <v>270</v>
      </c>
      <c r="AU353" s="16" t="s">
        <v>88</v>
      </c>
      <c r="AY353" s="16" t="s">
        <v>182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16" t="s">
        <v>23</v>
      </c>
      <c r="BK353" s="192">
        <f>ROUND(I353*H353,2)</f>
        <v>0</v>
      </c>
      <c r="BL353" s="16" t="s">
        <v>189</v>
      </c>
      <c r="BM353" s="16" t="s">
        <v>579</v>
      </c>
    </row>
    <row r="354" spans="2:51" s="12" customFormat="1" ht="13.5">
      <c r="B354" s="209"/>
      <c r="C354" s="210"/>
      <c r="D354" s="205" t="s">
        <v>191</v>
      </c>
      <c r="E354" s="211" t="s">
        <v>36</v>
      </c>
      <c r="F354" s="212" t="s">
        <v>580</v>
      </c>
      <c r="G354" s="210"/>
      <c r="H354" s="213" t="s">
        <v>36</v>
      </c>
      <c r="I354" s="214"/>
      <c r="J354" s="210"/>
      <c r="K354" s="210"/>
      <c r="L354" s="215"/>
      <c r="M354" s="216"/>
      <c r="N354" s="217"/>
      <c r="O354" s="217"/>
      <c r="P354" s="217"/>
      <c r="Q354" s="217"/>
      <c r="R354" s="217"/>
      <c r="S354" s="217"/>
      <c r="T354" s="218"/>
      <c r="AT354" s="219" t="s">
        <v>191</v>
      </c>
      <c r="AU354" s="219" t="s">
        <v>88</v>
      </c>
      <c r="AV354" s="12" t="s">
        <v>23</v>
      </c>
      <c r="AW354" s="12" t="s">
        <v>45</v>
      </c>
      <c r="AX354" s="12" t="s">
        <v>80</v>
      </c>
      <c r="AY354" s="219" t="s">
        <v>182</v>
      </c>
    </row>
    <row r="355" spans="2:51" s="11" customFormat="1" ht="13.5">
      <c r="B355" s="193"/>
      <c r="C355" s="194"/>
      <c r="D355" s="195" t="s">
        <v>191</v>
      </c>
      <c r="E355" s="196" t="s">
        <v>36</v>
      </c>
      <c r="F355" s="197" t="s">
        <v>88</v>
      </c>
      <c r="G355" s="194"/>
      <c r="H355" s="198">
        <v>2</v>
      </c>
      <c r="I355" s="199"/>
      <c r="J355" s="194"/>
      <c r="K355" s="194"/>
      <c r="L355" s="200"/>
      <c r="M355" s="201"/>
      <c r="N355" s="202"/>
      <c r="O355" s="202"/>
      <c r="P355" s="202"/>
      <c r="Q355" s="202"/>
      <c r="R355" s="202"/>
      <c r="S355" s="202"/>
      <c r="T355" s="203"/>
      <c r="AT355" s="204" t="s">
        <v>191</v>
      </c>
      <c r="AU355" s="204" t="s">
        <v>88</v>
      </c>
      <c r="AV355" s="11" t="s">
        <v>88</v>
      </c>
      <c r="AW355" s="11" t="s">
        <v>45</v>
      </c>
      <c r="AX355" s="11" t="s">
        <v>80</v>
      </c>
      <c r="AY355" s="204" t="s">
        <v>182</v>
      </c>
    </row>
    <row r="356" spans="2:65" s="1" customFormat="1" ht="22.5" customHeight="1">
      <c r="B356" s="34"/>
      <c r="C356" s="220" t="s">
        <v>581</v>
      </c>
      <c r="D356" s="220" t="s">
        <v>270</v>
      </c>
      <c r="E356" s="221" t="s">
        <v>582</v>
      </c>
      <c r="F356" s="222" t="s">
        <v>583</v>
      </c>
      <c r="G356" s="223" t="s">
        <v>304</v>
      </c>
      <c r="H356" s="224">
        <v>4</v>
      </c>
      <c r="I356" s="225"/>
      <c r="J356" s="226">
        <f>ROUND(I356*H356,2)</f>
        <v>0</v>
      </c>
      <c r="K356" s="222" t="s">
        <v>188</v>
      </c>
      <c r="L356" s="227"/>
      <c r="M356" s="228" t="s">
        <v>36</v>
      </c>
      <c r="N356" s="229" t="s">
        <v>51</v>
      </c>
      <c r="O356" s="35"/>
      <c r="P356" s="190">
        <f>O356*H356</f>
        <v>0</v>
      </c>
      <c r="Q356" s="190">
        <v>0.053</v>
      </c>
      <c r="R356" s="190">
        <f>Q356*H356</f>
        <v>0.212</v>
      </c>
      <c r="S356" s="190">
        <v>0</v>
      </c>
      <c r="T356" s="191">
        <f>S356*H356</f>
        <v>0</v>
      </c>
      <c r="AR356" s="16" t="s">
        <v>226</v>
      </c>
      <c r="AT356" s="16" t="s">
        <v>270</v>
      </c>
      <c r="AU356" s="16" t="s">
        <v>88</v>
      </c>
      <c r="AY356" s="16" t="s">
        <v>182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16" t="s">
        <v>23</v>
      </c>
      <c r="BK356" s="192">
        <f>ROUND(I356*H356,2)</f>
        <v>0</v>
      </c>
      <c r="BL356" s="16" t="s">
        <v>189</v>
      </c>
      <c r="BM356" s="16" t="s">
        <v>584</v>
      </c>
    </row>
    <row r="357" spans="2:51" s="12" customFormat="1" ht="13.5">
      <c r="B357" s="209"/>
      <c r="C357" s="210"/>
      <c r="D357" s="205" t="s">
        <v>191</v>
      </c>
      <c r="E357" s="211" t="s">
        <v>36</v>
      </c>
      <c r="F357" s="212" t="s">
        <v>585</v>
      </c>
      <c r="G357" s="210"/>
      <c r="H357" s="213" t="s">
        <v>36</v>
      </c>
      <c r="I357" s="214"/>
      <c r="J357" s="210"/>
      <c r="K357" s="210"/>
      <c r="L357" s="215"/>
      <c r="M357" s="216"/>
      <c r="N357" s="217"/>
      <c r="O357" s="217"/>
      <c r="P357" s="217"/>
      <c r="Q357" s="217"/>
      <c r="R357" s="217"/>
      <c r="S357" s="217"/>
      <c r="T357" s="218"/>
      <c r="AT357" s="219" t="s">
        <v>191</v>
      </c>
      <c r="AU357" s="219" t="s">
        <v>88</v>
      </c>
      <c r="AV357" s="12" t="s">
        <v>23</v>
      </c>
      <c r="AW357" s="12" t="s">
        <v>45</v>
      </c>
      <c r="AX357" s="12" t="s">
        <v>80</v>
      </c>
      <c r="AY357" s="219" t="s">
        <v>182</v>
      </c>
    </row>
    <row r="358" spans="2:51" s="11" customFormat="1" ht="13.5">
      <c r="B358" s="193"/>
      <c r="C358" s="194"/>
      <c r="D358" s="205" t="s">
        <v>191</v>
      </c>
      <c r="E358" s="206" t="s">
        <v>36</v>
      </c>
      <c r="F358" s="207" t="s">
        <v>88</v>
      </c>
      <c r="G358" s="194"/>
      <c r="H358" s="208">
        <v>2</v>
      </c>
      <c r="I358" s="199"/>
      <c r="J358" s="194"/>
      <c r="K358" s="194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191</v>
      </c>
      <c r="AU358" s="204" t="s">
        <v>88</v>
      </c>
      <c r="AV358" s="11" t="s">
        <v>88</v>
      </c>
      <c r="AW358" s="11" t="s">
        <v>45</v>
      </c>
      <c r="AX358" s="11" t="s">
        <v>80</v>
      </c>
      <c r="AY358" s="204" t="s">
        <v>182</v>
      </c>
    </row>
    <row r="359" spans="2:51" s="12" customFormat="1" ht="13.5">
      <c r="B359" s="209"/>
      <c r="C359" s="210"/>
      <c r="D359" s="205" t="s">
        <v>191</v>
      </c>
      <c r="E359" s="211" t="s">
        <v>36</v>
      </c>
      <c r="F359" s="212" t="s">
        <v>586</v>
      </c>
      <c r="G359" s="210"/>
      <c r="H359" s="213" t="s">
        <v>36</v>
      </c>
      <c r="I359" s="214"/>
      <c r="J359" s="210"/>
      <c r="K359" s="210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191</v>
      </c>
      <c r="AU359" s="219" t="s">
        <v>88</v>
      </c>
      <c r="AV359" s="12" t="s">
        <v>23</v>
      </c>
      <c r="AW359" s="12" t="s">
        <v>45</v>
      </c>
      <c r="AX359" s="12" t="s">
        <v>80</v>
      </c>
      <c r="AY359" s="219" t="s">
        <v>182</v>
      </c>
    </row>
    <row r="360" spans="2:51" s="11" customFormat="1" ht="13.5">
      <c r="B360" s="193"/>
      <c r="C360" s="194"/>
      <c r="D360" s="195" t="s">
        <v>191</v>
      </c>
      <c r="E360" s="196" t="s">
        <v>36</v>
      </c>
      <c r="F360" s="197" t="s">
        <v>88</v>
      </c>
      <c r="G360" s="194"/>
      <c r="H360" s="198">
        <v>2</v>
      </c>
      <c r="I360" s="199"/>
      <c r="J360" s="194"/>
      <c r="K360" s="194"/>
      <c r="L360" s="200"/>
      <c r="M360" s="201"/>
      <c r="N360" s="202"/>
      <c r="O360" s="202"/>
      <c r="P360" s="202"/>
      <c r="Q360" s="202"/>
      <c r="R360" s="202"/>
      <c r="S360" s="202"/>
      <c r="T360" s="203"/>
      <c r="AT360" s="204" t="s">
        <v>191</v>
      </c>
      <c r="AU360" s="204" t="s">
        <v>88</v>
      </c>
      <c r="AV360" s="11" t="s">
        <v>88</v>
      </c>
      <c r="AW360" s="11" t="s">
        <v>45</v>
      </c>
      <c r="AX360" s="11" t="s">
        <v>80</v>
      </c>
      <c r="AY360" s="204" t="s">
        <v>182</v>
      </c>
    </row>
    <row r="361" spans="2:65" s="1" customFormat="1" ht="22.5" customHeight="1">
      <c r="B361" s="34"/>
      <c r="C361" s="181" t="s">
        <v>587</v>
      </c>
      <c r="D361" s="181" t="s">
        <v>184</v>
      </c>
      <c r="E361" s="182" t="s">
        <v>588</v>
      </c>
      <c r="F361" s="183" t="s">
        <v>589</v>
      </c>
      <c r="G361" s="184" t="s">
        <v>304</v>
      </c>
      <c r="H361" s="185">
        <v>1</v>
      </c>
      <c r="I361" s="186"/>
      <c r="J361" s="187">
        <f>ROUND(I361*H361,2)</f>
        <v>0</v>
      </c>
      <c r="K361" s="183" t="s">
        <v>188</v>
      </c>
      <c r="L361" s="54"/>
      <c r="M361" s="188" t="s">
        <v>36</v>
      </c>
      <c r="N361" s="189" t="s">
        <v>51</v>
      </c>
      <c r="O361" s="35"/>
      <c r="P361" s="190">
        <f>O361*H361</f>
        <v>0</v>
      </c>
      <c r="Q361" s="190">
        <v>0.00688</v>
      </c>
      <c r="R361" s="190">
        <f>Q361*H361</f>
        <v>0.00688</v>
      </c>
      <c r="S361" s="190">
        <v>0</v>
      </c>
      <c r="T361" s="191">
        <f>S361*H361</f>
        <v>0</v>
      </c>
      <c r="AR361" s="16" t="s">
        <v>189</v>
      </c>
      <c r="AT361" s="16" t="s">
        <v>184</v>
      </c>
      <c r="AU361" s="16" t="s">
        <v>88</v>
      </c>
      <c r="AY361" s="16" t="s">
        <v>182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16" t="s">
        <v>23</v>
      </c>
      <c r="BK361" s="192">
        <f>ROUND(I361*H361,2)</f>
        <v>0</v>
      </c>
      <c r="BL361" s="16" t="s">
        <v>189</v>
      </c>
      <c r="BM361" s="16" t="s">
        <v>590</v>
      </c>
    </row>
    <row r="362" spans="2:65" s="1" customFormat="1" ht="22.5" customHeight="1">
      <c r="B362" s="34"/>
      <c r="C362" s="220" t="s">
        <v>591</v>
      </c>
      <c r="D362" s="220" t="s">
        <v>270</v>
      </c>
      <c r="E362" s="221" t="s">
        <v>592</v>
      </c>
      <c r="F362" s="222" t="s">
        <v>593</v>
      </c>
      <c r="G362" s="223" t="s">
        <v>304</v>
      </c>
      <c r="H362" s="224">
        <v>1</v>
      </c>
      <c r="I362" s="225"/>
      <c r="J362" s="226">
        <f>ROUND(I362*H362,2)</f>
        <v>0</v>
      </c>
      <c r="K362" s="222" t="s">
        <v>188</v>
      </c>
      <c r="L362" s="227"/>
      <c r="M362" s="228" t="s">
        <v>36</v>
      </c>
      <c r="N362" s="229" t="s">
        <v>51</v>
      </c>
      <c r="O362" s="35"/>
      <c r="P362" s="190">
        <f>O362*H362</f>
        <v>0</v>
      </c>
      <c r="Q362" s="190">
        <v>0.605</v>
      </c>
      <c r="R362" s="190">
        <f>Q362*H362</f>
        <v>0.605</v>
      </c>
      <c r="S362" s="190">
        <v>0</v>
      </c>
      <c r="T362" s="191">
        <f>S362*H362</f>
        <v>0</v>
      </c>
      <c r="AR362" s="16" t="s">
        <v>226</v>
      </c>
      <c r="AT362" s="16" t="s">
        <v>270</v>
      </c>
      <c r="AU362" s="16" t="s">
        <v>88</v>
      </c>
      <c r="AY362" s="16" t="s">
        <v>182</v>
      </c>
      <c r="BE362" s="192">
        <f>IF(N362="základní",J362,0)</f>
        <v>0</v>
      </c>
      <c r="BF362" s="192">
        <f>IF(N362="snížená",J362,0)</f>
        <v>0</v>
      </c>
      <c r="BG362" s="192">
        <f>IF(N362="zákl. přenesená",J362,0)</f>
        <v>0</v>
      </c>
      <c r="BH362" s="192">
        <f>IF(N362="sníž. přenesená",J362,0)</f>
        <v>0</v>
      </c>
      <c r="BI362" s="192">
        <f>IF(N362="nulová",J362,0)</f>
        <v>0</v>
      </c>
      <c r="BJ362" s="16" t="s">
        <v>23</v>
      </c>
      <c r="BK362" s="192">
        <f>ROUND(I362*H362,2)</f>
        <v>0</v>
      </c>
      <c r="BL362" s="16" t="s">
        <v>189</v>
      </c>
      <c r="BM362" s="16" t="s">
        <v>594</v>
      </c>
    </row>
    <row r="363" spans="2:51" s="12" customFormat="1" ht="13.5">
      <c r="B363" s="209"/>
      <c r="C363" s="210"/>
      <c r="D363" s="205" t="s">
        <v>191</v>
      </c>
      <c r="E363" s="211" t="s">
        <v>36</v>
      </c>
      <c r="F363" s="212" t="s">
        <v>595</v>
      </c>
      <c r="G363" s="210"/>
      <c r="H363" s="213" t="s">
        <v>36</v>
      </c>
      <c r="I363" s="214"/>
      <c r="J363" s="210"/>
      <c r="K363" s="210"/>
      <c r="L363" s="215"/>
      <c r="M363" s="216"/>
      <c r="N363" s="217"/>
      <c r="O363" s="217"/>
      <c r="P363" s="217"/>
      <c r="Q363" s="217"/>
      <c r="R363" s="217"/>
      <c r="S363" s="217"/>
      <c r="T363" s="218"/>
      <c r="AT363" s="219" t="s">
        <v>191</v>
      </c>
      <c r="AU363" s="219" t="s">
        <v>88</v>
      </c>
      <c r="AV363" s="12" t="s">
        <v>23</v>
      </c>
      <c r="AW363" s="12" t="s">
        <v>45</v>
      </c>
      <c r="AX363" s="12" t="s">
        <v>80</v>
      </c>
      <c r="AY363" s="219" t="s">
        <v>182</v>
      </c>
    </row>
    <row r="364" spans="2:51" s="11" customFormat="1" ht="13.5">
      <c r="B364" s="193"/>
      <c r="C364" s="194"/>
      <c r="D364" s="195" t="s">
        <v>191</v>
      </c>
      <c r="E364" s="196" t="s">
        <v>36</v>
      </c>
      <c r="F364" s="197" t="s">
        <v>23</v>
      </c>
      <c r="G364" s="194"/>
      <c r="H364" s="198">
        <v>1</v>
      </c>
      <c r="I364" s="199"/>
      <c r="J364" s="194"/>
      <c r="K364" s="194"/>
      <c r="L364" s="200"/>
      <c r="M364" s="201"/>
      <c r="N364" s="202"/>
      <c r="O364" s="202"/>
      <c r="P364" s="202"/>
      <c r="Q364" s="202"/>
      <c r="R364" s="202"/>
      <c r="S364" s="202"/>
      <c r="T364" s="203"/>
      <c r="AT364" s="204" t="s">
        <v>191</v>
      </c>
      <c r="AU364" s="204" t="s">
        <v>88</v>
      </c>
      <c r="AV364" s="11" t="s">
        <v>88</v>
      </c>
      <c r="AW364" s="11" t="s">
        <v>45</v>
      </c>
      <c r="AX364" s="11" t="s">
        <v>80</v>
      </c>
      <c r="AY364" s="204" t="s">
        <v>182</v>
      </c>
    </row>
    <row r="365" spans="2:65" s="1" customFormat="1" ht="22.5" customHeight="1">
      <c r="B365" s="34"/>
      <c r="C365" s="181" t="s">
        <v>596</v>
      </c>
      <c r="D365" s="181" t="s">
        <v>184</v>
      </c>
      <c r="E365" s="182" t="s">
        <v>597</v>
      </c>
      <c r="F365" s="183" t="s">
        <v>598</v>
      </c>
      <c r="G365" s="184" t="s">
        <v>205</v>
      </c>
      <c r="H365" s="185">
        <v>9.573</v>
      </c>
      <c r="I365" s="186"/>
      <c r="J365" s="187">
        <f>ROUND(I365*H365,2)</f>
        <v>0</v>
      </c>
      <c r="K365" s="183" t="s">
        <v>188</v>
      </c>
      <c r="L365" s="54"/>
      <c r="M365" s="188" t="s">
        <v>36</v>
      </c>
      <c r="N365" s="189" t="s">
        <v>51</v>
      </c>
      <c r="O365" s="35"/>
      <c r="P365" s="190">
        <f>O365*H365</f>
        <v>0</v>
      </c>
      <c r="Q365" s="190">
        <v>2.45336</v>
      </c>
      <c r="R365" s="190">
        <f>Q365*H365</f>
        <v>23.48601528</v>
      </c>
      <c r="S365" s="190">
        <v>0</v>
      </c>
      <c r="T365" s="191">
        <f>S365*H365</f>
        <v>0</v>
      </c>
      <c r="AR365" s="16" t="s">
        <v>189</v>
      </c>
      <c r="AT365" s="16" t="s">
        <v>184</v>
      </c>
      <c r="AU365" s="16" t="s">
        <v>88</v>
      </c>
      <c r="AY365" s="16" t="s">
        <v>182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16" t="s">
        <v>23</v>
      </c>
      <c r="BK365" s="192">
        <f>ROUND(I365*H365,2)</f>
        <v>0</v>
      </c>
      <c r="BL365" s="16" t="s">
        <v>189</v>
      </c>
      <c r="BM365" s="16" t="s">
        <v>599</v>
      </c>
    </row>
    <row r="366" spans="2:51" s="12" customFormat="1" ht="13.5">
      <c r="B366" s="209"/>
      <c r="C366" s="210"/>
      <c r="D366" s="205" t="s">
        <v>191</v>
      </c>
      <c r="E366" s="211" t="s">
        <v>36</v>
      </c>
      <c r="F366" s="212" t="s">
        <v>399</v>
      </c>
      <c r="G366" s="210"/>
      <c r="H366" s="213" t="s">
        <v>36</v>
      </c>
      <c r="I366" s="214"/>
      <c r="J366" s="210"/>
      <c r="K366" s="210"/>
      <c r="L366" s="215"/>
      <c r="M366" s="216"/>
      <c r="N366" s="217"/>
      <c r="O366" s="217"/>
      <c r="P366" s="217"/>
      <c r="Q366" s="217"/>
      <c r="R366" s="217"/>
      <c r="S366" s="217"/>
      <c r="T366" s="218"/>
      <c r="AT366" s="219" t="s">
        <v>191</v>
      </c>
      <c r="AU366" s="219" t="s">
        <v>88</v>
      </c>
      <c r="AV366" s="12" t="s">
        <v>23</v>
      </c>
      <c r="AW366" s="12" t="s">
        <v>45</v>
      </c>
      <c r="AX366" s="12" t="s">
        <v>80</v>
      </c>
      <c r="AY366" s="219" t="s">
        <v>182</v>
      </c>
    </row>
    <row r="367" spans="2:51" s="11" customFormat="1" ht="13.5">
      <c r="B367" s="193"/>
      <c r="C367" s="194"/>
      <c r="D367" s="205" t="s">
        <v>191</v>
      </c>
      <c r="E367" s="206" t="s">
        <v>36</v>
      </c>
      <c r="F367" s="207" t="s">
        <v>600</v>
      </c>
      <c r="G367" s="194"/>
      <c r="H367" s="208">
        <v>1.38</v>
      </c>
      <c r="I367" s="199"/>
      <c r="J367" s="194"/>
      <c r="K367" s="194"/>
      <c r="L367" s="200"/>
      <c r="M367" s="201"/>
      <c r="N367" s="202"/>
      <c r="O367" s="202"/>
      <c r="P367" s="202"/>
      <c r="Q367" s="202"/>
      <c r="R367" s="202"/>
      <c r="S367" s="202"/>
      <c r="T367" s="203"/>
      <c r="AT367" s="204" t="s">
        <v>191</v>
      </c>
      <c r="AU367" s="204" t="s">
        <v>88</v>
      </c>
      <c r="AV367" s="11" t="s">
        <v>88</v>
      </c>
      <c r="AW367" s="11" t="s">
        <v>45</v>
      </c>
      <c r="AX367" s="11" t="s">
        <v>80</v>
      </c>
      <c r="AY367" s="204" t="s">
        <v>182</v>
      </c>
    </row>
    <row r="368" spans="2:51" s="11" customFormat="1" ht="13.5">
      <c r="B368" s="193"/>
      <c r="C368" s="194"/>
      <c r="D368" s="205" t="s">
        <v>191</v>
      </c>
      <c r="E368" s="206" t="s">
        <v>36</v>
      </c>
      <c r="F368" s="207" t="s">
        <v>601</v>
      </c>
      <c r="G368" s="194"/>
      <c r="H368" s="208">
        <v>0.372</v>
      </c>
      <c r="I368" s="199"/>
      <c r="J368" s="194"/>
      <c r="K368" s="194"/>
      <c r="L368" s="200"/>
      <c r="M368" s="201"/>
      <c r="N368" s="202"/>
      <c r="O368" s="202"/>
      <c r="P368" s="202"/>
      <c r="Q368" s="202"/>
      <c r="R368" s="202"/>
      <c r="S368" s="202"/>
      <c r="T368" s="203"/>
      <c r="AT368" s="204" t="s">
        <v>191</v>
      </c>
      <c r="AU368" s="204" t="s">
        <v>88</v>
      </c>
      <c r="AV368" s="11" t="s">
        <v>88</v>
      </c>
      <c r="AW368" s="11" t="s">
        <v>45</v>
      </c>
      <c r="AX368" s="11" t="s">
        <v>80</v>
      </c>
      <c r="AY368" s="204" t="s">
        <v>182</v>
      </c>
    </row>
    <row r="369" spans="2:51" s="11" customFormat="1" ht="13.5">
      <c r="B369" s="193"/>
      <c r="C369" s="194"/>
      <c r="D369" s="205" t="s">
        <v>191</v>
      </c>
      <c r="E369" s="206" t="s">
        <v>36</v>
      </c>
      <c r="F369" s="207" t="s">
        <v>602</v>
      </c>
      <c r="G369" s="194"/>
      <c r="H369" s="208">
        <v>0.15</v>
      </c>
      <c r="I369" s="199"/>
      <c r="J369" s="194"/>
      <c r="K369" s="194"/>
      <c r="L369" s="200"/>
      <c r="M369" s="201"/>
      <c r="N369" s="202"/>
      <c r="O369" s="202"/>
      <c r="P369" s="202"/>
      <c r="Q369" s="202"/>
      <c r="R369" s="202"/>
      <c r="S369" s="202"/>
      <c r="T369" s="203"/>
      <c r="AT369" s="204" t="s">
        <v>191</v>
      </c>
      <c r="AU369" s="204" t="s">
        <v>88</v>
      </c>
      <c r="AV369" s="11" t="s">
        <v>88</v>
      </c>
      <c r="AW369" s="11" t="s">
        <v>45</v>
      </c>
      <c r="AX369" s="11" t="s">
        <v>80</v>
      </c>
      <c r="AY369" s="204" t="s">
        <v>182</v>
      </c>
    </row>
    <row r="370" spans="2:51" s="12" customFormat="1" ht="13.5">
      <c r="B370" s="209"/>
      <c r="C370" s="210"/>
      <c r="D370" s="205" t="s">
        <v>191</v>
      </c>
      <c r="E370" s="211" t="s">
        <v>36</v>
      </c>
      <c r="F370" s="212" t="s">
        <v>402</v>
      </c>
      <c r="G370" s="210"/>
      <c r="H370" s="213" t="s">
        <v>36</v>
      </c>
      <c r="I370" s="214"/>
      <c r="J370" s="210"/>
      <c r="K370" s="210"/>
      <c r="L370" s="215"/>
      <c r="M370" s="216"/>
      <c r="N370" s="217"/>
      <c r="O370" s="217"/>
      <c r="P370" s="217"/>
      <c r="Q370" s="217"/>
      <c r="R370" s="217"/>
      <c r="S370" s="217"/>
      <c r="T370" s="218"/>
      <c r="AT370" s="219" t="s">
        <v>191</v>
      </c>
      <c r="AU370" s="219" t="s">
        <v>88</v>
      </c>
      <c r="AV370" s="12" t="s">
        <v>23</v>
      </c>
      <c r="AW370" s="12" t="s">
        <v>45</v>
      </c>
      <c r="AX370" s="12" t="s">
        <v>80</v>
      </c>
      <c r="AY370" s="219" t="s">
        <v>182</v>
      </c>
    </row>
    <row r="371" spans="2:51" s="11" customFormat="1" ht="13.5">
      <c r="B371" s="193"/>
      <c r="C371" s="194"/>
      <c r="D371" s="205" t="s">
        <v>191</v>
      </c>
      <c r="E371" s="206" t="s">
        <v>36</v>
      </c>
      <c r="F371" s="207" t="s">
        <v>603</v>
      </c>
      <c r="G371" s="194"/>
      <c r="H371" s="208">
        <v>1.104</v>
      </c>
      <c r="I371" s="199"/>
      <c r="J371" s="194"/>
      <c r="K371" s="194"/>
      <c r="L371" s="200"/>
      <c r="M371" s="201"/>
      <c r="N371" s="202"/>
      <c r="O371" s="202"/>
      <c r="P371" s="202"/>
      <c r="Q371" s="202"/>
      <c r="R371" s="202"/>
      <c r="S371" s="202"/>
      <c r="T371" s="203"/>
      <c r="AT371" s="204" t="s">
        <v>191</v>
      </c>
      <c r="AU371" s="204" t="s">
        <v>88</v>
      </c>
      <c r="AV371" s="11" t="s">
        <v>88</v>
      </c>
      <c r="AW371" s="11" t="s">
        <v>45</v>
      </c>
      <c r="AX371" s="11" t="s">
        <v>80</v>
      </c>
      <c r="AY371" s="204" t="s">
        <v>182</v>
      </c>
    </row>
    <row r="372" spans="2:51" s="11" customFormat="1" ht="13.5">
      <c r="B372" s="193"/>
      <c r="C372" s="194"/>
      <c r="D372" s="205" t="s">
        <v>191</v>
      </c>
      <c r="E372" s="206" t="s">
        <v>36</v>
      </c>
      <c r="F372" s="207" t="s">
        <v>601</v>
      </c>
      <c r="G372" s="194"/>
      <c r="H372" s="208">
        <v>0.372</v>
      </c>
      <c r="I372" s="199"/>
      <c r="J372" s="194"/>
      <c r="K372" s="194"/>
      <c r="L372" s="200"/>
      <c r="M372" s="201"/>
      <c r="N372" s="202"/>
      <c r="O372" s="202"/>
      <c r="P372" s="202"/>
      <c r="Q372" s="202"/>
      <c r="R372" s="202"/>
      <c r="S372" s="202"/>
      <c r="T372" s="203"/>
      <c r="AT372" s="204" t="s">
        <v>191</v>
      </c>
      <c r="AU372" s="204" t="s">
        <v>88</v>
      </c>
      <c r="AV372" s="11" t="s">
        <v>88</v>
      </c>
      <c r="AW372" s="11" t="s">
        <v>45</v>
      </c>
      <c r="AX372" s="11" t="s">
        <v>80</v>
      </c>
      <c r="AY372" s="204" t="s">
        <v>182</v>
      </c>
    </row>
    <row r="373" spans="2:51" s="11" customFormat="1" ht="13.5">
      <c r="B373" s="193"/>
      <c r="C373" s="194"/>
      <c r="D373" s="205" t="s">
        <v>191</v>
      </c>
      <c r="E373" s="206" t="s">
        <v>36</v>
      </c>
      <c r="F373" s="207" t="s">
        <v>602</v>
      </c>
      <c r="G373" s="194"/>
      <c r="H373" s="208">
        <v>0.15</v>
      </c>
      <c r="I373" s="199"/>
      <c r="J373" s="194"/>
      <c r="K373" s="194"/>
      <c r="L373" s="200"/>
      <c r="M373" s="201"/>
      <c r="N373" s="202"/>
      <c r="O373" s="202"/>
      <c r="P373" s="202"/>
      <c r="Q373" s="202"/>
      <c r="R373" s="202"/>
      <c r="S373" s="202"/>
      <c r="T373" s="203"/>
      <c r="AT373" s="204" t="s">
        <v>191</v>
      </c>
      <c r="AU373" s="204" t="s">
        <v>88</v>
      </c>
      <c r="AV373" s="11" t="s">
        <v>88</v>
      </c>
      <c r="AW373" s="11" t="s">
        <v>45</v>
      </c>
      <c r="AX373" s="11" t="s">
        <v>80</v>
      </c>
      <c r="AY373" s="204" t="s">
        <v>182</v>
      </c>
    </row>
    <row r="374" spans="2:51" s="12" customFormat="1" ht="13.5">
      <c r="B374" s="209"/>
      <c r="C374" s="210"/>
      <c r="D374" s="205" t="s">
        <v>191</v>
      </c>
      <c r="E374" s="211" t="s">
        <v>36</v>
      </c>
      <c r="F374" s="212" t="s">
        <v>604</v>
      </c>
      <c r="G374" s="210"/>
      <c r="H374" s="213" t="s">
        <v>36</v>
      </c>
      <c r="I374" s="214"/>
      <c r="J374" s="210"/>
      <c r="K374" s="210"/>
      <c r="L374" s="215"/>
      <c r="M374" s="216"/>
      <c r="N374" s="217"/>
      <c r="O374" s="217"/>
      <c r="P374" s="217"/>
      <c r="Q374" s="217"/>
      <c r="R374" s="217"/>
      <c r="S374" s="217"/>
      <c r="T374" s="218"/>
      <c r="AT374" s="219" t="s">
        <v>191</v>
      </c>
      <c r="AU374" s="219" t="s">
        <v>88</v>
      </c>
      <c r="AV374" s="12" t="s">
        <v>23</v>
      </c>
      <c r="AW374" s="12" t="s">
        <v>45</v>
      </c>
      <c r="AX374" s="12" t="s">
        <v>80</v>
      </c>
      <c r="AY374" s="219" t="s">
        <v>182</v>
      </c>
    </row>
    <row r="375" spans="2:51" s="11" customFormat="1" ht="13.5">
      <c r="B375" s="193"/>
      <c r="C375" s="194"/>
      <c r="D375" s="195" t="s">
        <v>191</v>
      </c>
      <c r="E375" s="196" t="s">
        <v>36</v>
      </c>
      <c r="F375" s="197" t="s">
        <v>605</v>
      </c>
      <c r="G375" s="194"/>
      <c r="H375" s="198">
        <v>6.045</v>
      </c>
      <c r="I375" s="199"/>
      <c r="J375" s="194"/>
      <c r="K375" s="194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191</v>
      </c>
      <c r="AU375" s="204" t="s">
        <v>88</v>
      </c>
      <c r="AV375" s="11" t="s">
        <v>88</v>
      </c>
      <c r="AW375" s="11" t="s">
        <v>45</v>
      </c>
      <c r="AX375" s="11" t="s">
        <v>80</v>
      </c>
      <c r="AY375" s="204" t="s">
        <v>182</v>
      </c>
    </row>
    <row r="376" spans="2:65" s="1" customFormat="1" ht="22.5" customHeight="1">
      <c r="B376" s="34"/>
      <c r="C376" s="181" t="s">
        <v>606</v>
      </c>
      <c r="D376" s="181" t="s">
        <v>184</v>
      </c>
      <c r="E376" s="182" t="s">
        <v>607</v>
      </c>
      <c r="F376" s="183" t="s">
        <v>608</v>
      </c>
      <c r="G376" s="184" t="s">
        <v>187</v>
      </c>
      <c r="H376" s="185">
        <v>76.99</v>
      </c>
      <c r="I376" s="186"/>
      <c r="J376" s="187">
        <f>ROUND(I376*H376,2)</f>
        <v>0</v>
      </c>
      <c r="K376" s="183" t="s">
        <v>188</v>
      </c>
      <c r="L376" s="54"/>
      <c r="M376" s="188" t="s">
        <v>36</v>
      </c>
      <c r="N376" s="189" t="s">
        <v>51</v>
      </c>
      <c r="O376" s="35"/>
      <c r="P376" s="190">
        <f>O376*H376</f>
        <v>0</v>
      </c>
      <c r="Q376" s="190">
        <v>0.00077</v>
      </c>
      <c r="R376" s="190">
        <f>Q376*H376</f>
        <v>0.059282299999999996</v>
      </c>
      <c r="S376" s="190">
        <v>0</v>
      </c>
      <c r="T376" s="191">
        <f>S376*H376</f>
        <v>0</v>
      </c>
      <c r="AR376" s="16" t="s">
        <v>189</v>
      </c>
      <c r="AT376" s="16" t="s">
        <v>184</v>
      </c>
      <c r="AU376" s="16" t="s">
        <v>88</v>
      </c>
      <c r="AY376" s="16" t="s">
        <v>182</v>
      </c>
      <c r="BE376" s="192">
        <f>IF(N376="základní",J376,0)</f>
        <v>0</v>
      </c>
      <c r="BF376" s="192">
        <f>IF(N376="snížená",J376,0)</f>
        <v>0</v>
      </c>
      <c r="BG376" s="192">
        <f>IF(N376="zákl. přenesená",J376,0)</f>
        <v>0</v>
      </c>
      <c r="BH376" s="192">
        <f>IF(N376="sníž. přenesená",J376,0)</f>
        <v>0</v>
      </c>
      <c r="BI376" s="192">
        <f>IF(N376="nulová",J376,0)</f>
        <v>0</v>
      </c>
      <c r="BJ376" s="16" t="s">
        <v>23</v>
      </c>
      <c r="BK376" s="192">
        <f>ROUND(I376*H376,2)</f>
        <v>0</v>
      </c>
      <c r="BL376" s="16" t="s">
        <v>189</v>
      </c>
      <c r="BM376" s="16" t="s">
        <v>609</v>
      </c>
    </row>
    <row r="377" spans="2:51" s="12" customFormat="1" ht="13.5">
      <c r="B377" s="209"/>
      <c r="C377" s="210"/>
      <c r="D377" s="205" t="s">
        <v>191</v>
      </c>
      <c r="E377" s="211" t="s">
        <v>36</v>
      </c>
      <c r="F377" s="212" t="s">
        <v>399</v>
      </c>
      <c r="G377" s="210"/>
      <c r="H377" s="213" t="s">
        <v>36</v>
      </c>
      <c r="I377" s="214"/>
      <c r="J377" s="210"/>
      <c r="K377" s="210"/>
      <c r="L377" s="215"/>
      <c r="M377" s="216"/>
      <c r="N377" s="217"/>
      <c r="O377" s="217"/>
      <c r="P377" s="217"/>
      <c r="Q377" s="217"/>
      <c r="R377" s="217"/>
      <c r="S377" s="217"/>
      <c r="T377" s="218"/>
      <c r="AT377" s="219" t="s">
        <v>191</v>
      </c>
      <c r="AU377" s="219" t="s">
        <v>88</v>
      </c>
      <c r="AV377" s="12" t="s">
        <v>23</v>
      </c>
      <c r="AW377" s="12" t="s">
        <v>45</v>
      </c>
      <c r="AX377" s="12" t="s">
        <v>80</v>
      </c>
      <c r="AY377" s="219" t="s">
        <v>182</v>
      </c>
    </row>
    <row r="378" spans="2:51" s="11" customFormat="1" ht="13.5">
      <c r="B378" s="193"/>
      <c r="C378" s="194"/>
      <c r="D378" s="205" t="s">
        <v>191</v>
      </c>
      <c r="E378" s="206" t="s">
        <v>36</v>
      </c>
      <c r="F378" s="207" t="s">
        <v>610</v>
      </c>
      <c r="G378" s="194"/>
      <c r="H378" s="208">
        <v>12.65</v>
      </c>
      <c r="I378" s="199"/>
      <c r="J378" s="194"/>
      <c r="K378" s="194"/>
      <c r="L378" s="200"/>
      <c r="M378" s="201"/>
      <c r="N378" s="202"/>
      <c r="O378" s="202"/>
      <c r="P378" s="202"/>
      <c r="Q378" s="202"/>
      <c r="R378" s="202"/>
      <c r="S378" s="202"/>
      <c r="T378" s="203"/>
      <c r="AT378" s="204" t="s">
        <v>191</v>
      </c>
      <c r="AU378" s="204" t="s">
        <v>88</v>
      </c>
      <c r="AV378" s="11" t="s">
        <v>88</v>
      </c>
      <c r="AW378" s="11" t="s">
        <v>45</v>
      </c>
      <c r="AX378" s="11" t="s">
        <v>80</v>
      </c>
      <c r="AY378" s="204" t="s">
        <v>182</v>
      </c>
    </row>
    <row r="379" spans="2:51" s="11" customFormat="1" ht="13.5">
      <c r="B379" s="193"/>
      <c r="C379" s="194"/>
      <c r="D379" s="205" t="s">
        <v>191</v>
      </c>
      <c r="E379" s="206" t="s">
        <v>36</v>
      </c>
      <c r="F379" s="207" t="s">
        <v>611</v>
      </c>
      <c r="G379" s="194"/>
      <c r="H379" s="208">
        <v>3.41</v>
      </c>
      <c r="I379" s="199"/>
      <c r="J379" s="194"/>
      <c r="K379" s="194"/>
      <c r="L379" s="200"/>
      <c r="M379" s="201"/>
      <c r="N379" s="202"/>
      <c r="O379" s="202"/>
      <c r="P379" s="202"/>
      <c r="Q379" s="202"/>
      <c r="R379" s="202"/>
      <c r="S379" s="202"/>
      <c r="T379" s="203"/>
      <c r="AT379" s="204" t="s">
        <v>191</v>
      </c>
      <c r="AU379" s="204" t="s">
        <v>88</v>
      </c>
      <c r="AV379" s="11" t="s">
        <v>88</v>
      </c>
      <c r="AW379" s="11" t="s">
        <v>45</v>
      </c>
      <c r="AX379" s="11" t="s">
        <v>80</v>
      </c>
      <c r="AY379" s="204" t="s">
        <v>182</v>
      </c>
    </row>
    <row r="380" spans="2:51" s="11" customFormat="1" ht="13.5">
      <c r="B380" s="193"/>
      <c r="C380" s="194"/>
      <c r="D380" s="205" t="s">
        <v>191</v>
      </c>
      <c r="E380" s="206" t="s">
        <v>36</v>
      </c>
      <c r="F380" s="207" t="s">
        <v>612</v>
      </c>
      <c r="G380" s="194"/>
      <c r="H380" s="208">
        <v>1.375</v>
      </c>
      <c r="I380" s="199"/>
      <c r="J380" s="194"/>
      <c r="K380" s="194"/>
      <c r="L380" s="200"/>
      <c r="M380" s="201"/>
      <c r="N380" s="202"/>
      <c r="O380" s="202"/>
      <c r="P380" s="202"/>
      <c r="Q380" s="202"/>
      <c r="R380" s="202"/>
      <c r="S380" s="202"/>
      <c r="T380" s="203"/>
      <c r="AT380" s="204" t="s">
        <v>191</v>
      </c>
      <c r="AU380" s="204" t="s">
        <v>88</v>
      </c>
      <c r="AV380" s="11" t="s">
        <v>88</v>
      </c>
      <c r="AW380" s="11" t="s">
        <v>45</v>
      </c>
      <c r="AX380" s="11" t="s">
        <v>80</v>
      </c>
      <c r="AY380" s="204" t="s">
        <v>182</v>
      </c>
    </row>
    <row r="381" spans="2:51" s="12" customFormat="1" ht="13.5">
      <c r="B381" s="209"/>
      <c r="C381" s="210"/>
      <c r="D381" s="205" t="s">
        <v>191</v>
      </c>
      <c r="E381" s="211" t="s">
        <v>36</v>
      </c>
      <c r="F381" s="212" t="s">
        <v>402</v>
      </c>
      <c r="G381" s="210"/>
      <c r="H381" s="213" t="s">
        <v>36</v>
      </c>
      <c r="I381" s="214"/>
      <c r="J381" s="210"/>
      <c r="K381" s="210"/>
      <c r="L381" s="215"/>
      <c r="M381" s="216"/>
      <c r="N381" s="217"/>
      <c r="O381" s="217"/>
      <c r="P381" s="217"/>
      <c r="Q381" s="217"/>
      <c r="R381" s="217"/>
      <c r="S381" s="217"/>
      <c r="T381" s="218"/>
      <c r="AT381" s="219" t="s">
        <v>191</v>
      </c>
      <c r="AU381" s="219" t="s">
        <v>88</v>
      </c>
      <c r="AV381" s="12" t="s">
        <v>23</v>
      </c>
      <c r="AW381" s="12" t="s">
        <v>45</v>
      </c>
      <c r="AX381" s="12" t="s">
        <v>80</v>
      </c>
      <c r="AY381" s="219" t="s">
        <v>182</v>
      </c>
    </row>
    <row r="382" spans="2:51" s="11" customFormat="1" ht="13.5">
      <c r="B382" s="193"/>
      <c r="C382" s="194"/>
      <c r="D382" s="205" t="s">
        <v>191</v>
      </c>
      <c r="E382" s="206" t="s">
        <v>36</v>
      </c>
      <c r="F382" s="207" t="s">
        <v>613</v>
      </c>
      <c r="G382" s="194"/>
      <c r="H382" s="208">
        <v>10.12</v>
      </c>
      <c r="I382" s="199"/>
      <c r="J382" s="194"/>
      <c r="K382" s="194"/>
      <c r="L382" s="200"/>
      <c r="M382" s="201"/>
      <c r="N382" s="202"/>
      <c r="O382" s="202"/>
      <c r="P382" s="202"/>
      <c r="Q382" s="202"/>
      <c r="R382" s="202"/>
      <c r="S382" s="202"/>
      <c r="T382" s="203"/>
      <c r="AT382" s="204" t="s">
        <v>191</v>
      </c>
      <c r="AU382" s="204" t="s">
        <v>88</v>
      </c>
      <c r="AV382" s="11" t="s">
        <v>88</v>
      </c>
      <c r="AW382" s="11" t="s">
        <v>45</v>
      </c>
      <c r="AX382" s="11" t="s">
        <v>80</v>
      </c>
      <c r="AY382" s="204" t="s">
        <v>182</v>
      </c>
    </row>
    <row r="383" spans="2:51" s="11" customFormat="1" ht="13.5">
      <c r="B383" s="193"/>
      <c r="C383" s="194"/>
      <c r="D383" s="205" t="s">
        <v>191</v>
      </c>
      <c r="E383" s="206" t="s">
        <v>36</v>
      </c>
      <c r="F383" s="207" t="s">
        <v>611</v>
      </c>
      <c r="G383" s="194"/>
      <c r="H383" s="208">
        <v>3.41</v>
      </c>
      <c r="I383" s="199"/>
      <c r="J383" s="194"/>
      <c r="K383" s="194"/>
      <c r="L383" s="200"/>
      <c r="M383" s="201"/>
      <c r="N383" s="202"/>
      <c r="O383" s="202"/>
      <c r="P383" s="202"/>
      <c r="Q383" s="202"/>
      <c r="R383" s="202"/>
      <c r="S383" s="202"/>
      <c r="T383" s="203"/>
      <c r="AT383" s="204" t="s">
        <v>191</v>
      </c>
      <c r="AU383" s="204" t="s">
        <v>88</v>
      </c>
      <c r="AV383" s="11" t="s">
        <v>88</v>
      </c>
      <c r="AW383" s="11" t="s">
        <v>45</v>
      </c>
      <c r="AX383" s="11" t="s">
        <v>80</v>
      </c>
      <c r="AY383" s="204" t="s">
        <v>182</v>
      </c>
    </row>
    <row r="384" spans="2:51" s="11" customFormat="1" ht="13.5">
      <c r="B384" s="193"/>
      <c r="C384" s="194"/>
      <c r="D384" s="205" t="s">
        <v>191</v>
      </c>
      <c r="E384" s="206" t="s">
        <v>36</v>
      </c>
      <c r="F384" s="207" t="s">
        <v>612</v>
      </c>
      <c r="G384" s="194"/>
      <c r="H384" s="208">
        <v>1.375</v>
      </c>
      <c r="I384" s="199"/>
      <c r="J384" s="194"/>
      <c r="K384" s="194"/>
      <c r="L384" s="200"/>
      <c r="M384" s="201"/>
      <c r="N384" s="202"/>
      <c r="O384" s="202"/>
      <c r="P384" s="202"/>
      <c r="Q384" s="202"/>
      <c r="R384" s="202"/>
      <c r="S384" s="202"/>
      <c r="T384" s="203"/>
      <c r="AT384" s="204" t="s">
        <v>191</v>
      </c>
      <c r="AU384" s="204" t="s">
        <v>88</v>
      </c>
      <c r="AV384" s="11" t="s">
        <v>88</v>
      </c>
      <c r="AW384" s="11" t="s">
        <v>45</v>
      </c>
      <c r="AX384" s="11" t="s">
        <v>80</v>
      </c>
      <c r="AY384" s="204" t="s">
        <v>182</v>
      </c>
    </row>
    <row r="385" spans="2:51" s="12" customFormat="1" ht="13.5">
      <c r="B385" s="209"/>
      <c r="C385" s="210"/>
      <c r="D385" s="205" t="s">
        <v>191</v>
      </c>
      <c r="E385" s="211" t="s">
        <v>36</v>
      </c>
      <c r="F385" s="212" t="s">
        <v>604</v>
      </c>
      <c r="G385" s="210"/>
      <c r="H385" s="213" t="s">
        <v>36</v>
      </c>
      <c r="I385" s="214"/>
      <c r="J385" s="210"/>
      <c r="K385" s="210"/>
      <c r="L385" s="215"/>
      <c r="M385" s="216"/>
      <c r="N385" s="217"/>
      <c r="O385" s="217"/>
      <c r="P385" s="217"/>
      <c r="Q385" s="217"/>
      <c r="R385" s="217"/>
      <c r="S385" s="217"/>
      <c r="T385" s="218"/>
      <c r="AT385" s="219" t="s">
        <v>191</v>
      </c>
      <c r="AU385" s="219" t="s">
        <v>88</v>
      </c>
      <c r="AV385" s="12" t="s">
        <v>23</v>
      </c>
      <c r="AW385" s="12" t="s">
        <v>45</v>
      </c>
      <c r="AX385" s="12" t="s">
        <v>80</v>
      </c>
      <c r="AY385" s="219" t="s">
        <v>182</v>
      </c>
    </row>
    <row r="386" spans="2:51" s="11" customFormat="1" ht="13.5">
      <c r="B386" s="193"/>
      <c r="C386" s="194"/>
      <c r="D386" s="195" t="s">
        <v>191</v>
      </c>
      <c r="E386" s="196" t="s">
        <v>36</v>
      </c>
      <c r="F386" s="197" t="s">
        <v>614</v>
      </c>
      <c r="G386" s="194"/>
      <c r="H386" s="198">
        <v>44.65</v>
      </c>
      <c r="I386" s="199"/>
      <c r="J386" s="194"/>
      <c r="K386" s="194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191</v>
      </c>
      <c r="AU386" s="204" t="s">
        <v>88</v>
      </c>
      <c r="AV386" s="11" t="s">
        <v>88</v>
      </c>
      <c r="AW386" s="11" t="s">
        <v>45</v>
      </c>
      <c r="AX386" s="11" t="s">
        <v>80</v>
      </c>
      <c r="AY386" s="204" t="s">
        <v>182</v>
      </c>
    </row>
    <row r="387" spans="2:65" s="1" customFormat="1" ht="22.5" customHeight="1">
      <c r="B387" s="34"/>
      <c r="C387" s="181" t="s">
        <v>615</v>
      </c>
      <c r="D387" s="181" t="s">
        <v>184</v>
      </c>
      <c r="E387" s="182" t="s">
        <v>616</v>
      </c>
      <c r="F387" s="183" t="s">
        <v>617</v>
      </c>
      <c r="G387" s="184" t="s">
        <v>187</v>
      </c>
      <c r="H387" s="185">
        <v>76.99</v>
      </c>
      <c r="I387" s="186"/>
      <c r="J387" s="187">
        <f>ROUND(I387*H387,2)</f>
        <v>0</v>
      </c>
      <c r="K387" s="183" t="s">
        <v>188</v>
      </c>
      <c r="L387" s="54"/>
      <c r="M387" s="188" t="s">
        <v>36</v>
      </c>
      <c r="N387" s="189" t="s">
        <v>51</v>
      </c>
      <c r="O387" s="35"/>
      <c r="P387" s="190">
        <f>O387*H387</f>
        <v>0</v>
      </c>
      <c r="Q387" s="190">
        <v>0</v>
      </c>
      <c r="R387" s="190">
        <f>Q387*H387</f>
        <v>0</v>
      </c>
      <c r="S387" s="190">
        <v>0</v>
      </c>
      <c r="T387" s="191">
        <f>S387*H387</f>
        <v>0</v>
      </c>
      <c r="AR387" s="16" t="s">
        <v>189</v>
      </c>
      <c r="AT387" s="16" t="s">
        <v>184</v>
      </c>
      <c r="AU387" s="16" t="s">
        <v>88</v>
      </c>
      <c r="AY387" s="16" t="s">
        <v>182</v>
      </c>
      <c r="BE387" s="192">
        <f>IF(N387="základní",J387,0)</f>
        <v>0</v>
      </c>
      <c r="BF387" s="192">
        <f>IF(N387="snížená",J387,0)</f>
        <v>0</v>
      </c>
      <c r="BG387" s="192">
        <f>IF(N387="zákl. přenesená",J387,0)</f>
        <v>0</v>
      </c>
      <c r="BH387" s="192">
        <f>IF(N387="sníž. přenesená",J387,0)</f>
        <v>0</v>
      </c>
      <c r="BI387" s="192">
        <f>IF(N387="nulová",J387,0)</f>
        <v>0</v>
      </c>
      <c r="BJ387" s="16" t="s">
        <v>23</v>
      </c>
      <c r="BK387" s="192">
        <f>ROUND(I387*H387,2)</f>
        <v>0</v>
      </c>
      <c r="BL387" s="16" t="s">
        <v>189</v>
      </c>
      <c r="BM387" s="16" t="s">
        <v>618</v>
      </c>
    </row>
    <row r="388" spans="2:65" s="1" customFormat="1" ht="22.5" customHeight="1">
      <c r="B388" s="34"/>
      <c r="C388" s="181" t="s">
        <v>619</v>
      </c>
      <c r="D388" s="181" t="s">
        <v>184</v>
      </c>
      <c r="E388" s="182" t="s">
        <v>620</v>
      </c>
      <c r="F388" s="183" t="s">
        <v>621</v>
      </c>
      <c r="G388" s="184" t="s">
        <v>187</v>
      </c>
      <c r="H388" s="185">
        <v>128.625</v>
      </c>
      <c r="I388" s="186"/>
      <c r="J388" s="187">
        <f>ROUND(I388*H388,2)</f>
        <v>0</v>
      </c>
      <c r="K388" s="183" t="s">
        <v>188</v>
      </c>
      <c r="L388" s="54"/>
      <c r="M388" s="188" t="s">
        <v>36</v>
      </c>
      <c r="N388" s="189" t="s">
        <v>51</v>
      </c>
      <c r="O388" s="35"/>
      <c r="P388" s="190">
        <f>O388*H388</f>
        <v>0</v>
      </c>
      <c r="Q388" s="190">
        <v>0.01115</v>
      </c>
      <c r="R388" s="190">
        <f>Q388*H388</f>
        <v>1.43416875</v>
      </c>
      <c r="S388" s="190">
        <v>0</v>
      </c>
      <c r="T388" s="191">
        <f>S388*H388</f>
        <v>0</v>
      </c>
      <c r="AR388" s="16" t="s">
        <v>189</v>
      </c>
      <c r="AT388" s="16" t="s">
        <v>184</v>
      </c>
      <c r="AU388" s="16" t="s">
        <v>88</v>
      </c>
      <c r="AY388" s="16" t="s">
        <v>182</v>
      </c>
      <c r="BE388" s="192">
        <f>IF(N388="základní",J388,0)</f>
        <v>0</v>
      </c>
      <c r="BF388" s="192">
        <f>IF(N388="snížená",J388,0)</f>
        <v>0</v>
      </c>
      <c r="BG388" s="192">
        <f>IF(N388="zákl. přenesená",J388,0)</f>
        <v>0</v>
      </c>
      <c r="BH388" s="192">
        <f>IF(N388="sníž. přenesená",J388,0)</f>
        <v>0</v>
      </c>
      <c r="BI388" s="192">
        <f>IF(N388="nulová",J388,0)</f>
        <v>0</v>
      </c>
      <c r="BJ388" s="16" t="s">
        <v>23</v>
      </c>
      <c r="BK388" s="192">
        <f>ROUND(I388*H388,2)</f>
        <v>0</v>
      </c>
      <c r="BL388" s="16" t="s">
        <v>189</v>
      </c>
      <c r="BM388" s="16" t="s">
        <v>622</v>
      </c>
    </row>
    <row r="389" spans="2:51" s="12" customFormat="1" ht="13.5">
      <c r="B389" s="209"/>
      <c r="C389" s="210"/>
      <c r="D389" s="205" t="s">
        <v>191</v>
      </c>
      <c r="E389" s="211" t="s">
        <v>36</v>
      </c>
      <c r="F389" s="212" t="s">
        <v>399</v>
      </c>
      <c r="G389" s="210"/>
      <c r="H389" s="213" t="s">
        <v>36</v>
      </c>
      <c r="I389" s="214"/>
      <c r="J389" s="210"/>
      <c r="K389" s="210"/>
      <c r="L389" s="215"/>
      <c r="M389" s="216"/>
      <c r="N389" s="217"/>
      <c r="O389" s="217"/>
      <c r="P389" s="217"/>
      <c r="Q389" s="217"/>
      <c r="R389" s="217"/>
      <c r="S389" s="217"/>
      <c r="T389" s="218"/>
      <c r="AT389" s="219" t="s">
        <v>191</v>
      </c>
      <c r="AU389" s="219" t="s">
        <v>88</v>
      </c>
      <c r="AV389" s="12" t="s">
        <v>23</v>
      </c>
      <c r="AW389" s="12" t="s">
        <v>45</v>
      </c>
      <c r="AX389" s="12" t="s">
        <v>80</v>
      </c>
      <c r="AY389" s="219" t="s">
        <v>182</v>
      </c>
    </row>
    <row r="390" spans="2:51" s="11" customFormat="1" ht="13.5">
      <c r="B390" s="193"/>
      <c r="C390" s="194"/>
      <c r="D390" s="205" t="s">
        <v>191</v>
      </c>
      <c r="E390" s="206" t="s">
        <v>36</v>
      </c>
      <c r="F390" s="207" t="s">
        <v>623</v>
      </c>
      <c r="G390" s="194"/>
      <c r="H390" s="208">
        <v>31.625</v>
      </c>
      <c r="I390" s="199"/>
      <c r="J390" s="194"/>
      <c r="K390" s="194"/>
      <c r="L390" s="200"/>
      <c r="M390" s="201"/>
      <c r="N390" s="202"/>
      <c r="O390" s="202"/>
      <c r="P390" s="202"/>
      <c r="Q390" s="202"/>
      <c r="R390" s="202"/>
      <c r="S390" s="202"/>
      <c r="T390" s="203"/>
      <c r="AT390" s="204" t="s">
        <v>191</v>
      </c>
      <c r="AU390" s="204" t="s">
        <v>88</v>
      </c>
      <c r="AV390" s="11" t="s">
        <v>88</v>
      </c>
      <c r="AW390" s="11" t="s">
        <v>45</v>
      </c>
      <c r="AX390" s="11" t="s">
        <v>80</v>
      </c>
      <c r="AY390" s="204" t="s">
        <v>182</v>
      </c>
    </row>
    <row r="391" spans="2:51" s="11" customFormat="1" ht="13.5">
      <c r="B391" s="193"/>
      <c r="C391" s="194"/>
      <c r="D391" s="205" t="s">
        <v>191</v>
      </c>
      <c r="E391" s="206" t="s">
        <v>36</v>
      </c>
      <c r="F391" s="207" t="s">
        <v>624</v>
      </c>
      <c r="G391" s="194"/>
      <c r="H391" s="208">
        <v>8.525</v>
      </c>
      <c r="I391" s="199"/>
      <c r="J391" s="194"/>
      <c r="K391" s="194"/>
      <c r="L391" s="200"/>
      <c r="M391" s="201"/>
      <c r="N391" s="202"/>
      <c r="O391" s="202"/>
      <c r="P391" s="202"/>
      <c r="Q391" s="202"/>
      <c r="R391" s="202"/>
      <c r="S391" s="202"/>
      <c r="T391" s="203"/>
      <c r="AT391" s="204" t="s">
        <v>191</v>
      </c>
      <c r="AU391" s="204" t="s">
        <v>88</v>
      </c>
      <c r="AV391" s="11" t="s">
        <v>88</v>
      </c>
      <c r="AW391" s="11" t="s">
        <v>45</v>
      </c>
      <c r="AX391" s="11" t="s">
        <v>80</v>
      </c>
      <c r="AY391" s="204" t="s">
        <v>182</v>
      </c>
    </row>
    <row r="392" spans="2:51" s="11" customFormat="1" ht="13.5">
      <c r="B392" s="193"/>
      <c r="C392" s="194"/>
      <c r="D392" s="205" t="s">
        <v>191</v>
      </c>
      <c r="E392" s="206" t="s">
        <v>36</v>
      </c>
      <c r="F392" s="207" t="s">
        <v>625</v>
      </c>
      <c r="G392" s="194"/>
      <c r="H392" s="208">
        <v>2.5</v>
      </c>
      <c r="I392" s="199"/>
      <c r="J392" s="194"/>
      <c r="K392" s="194"/>
      <c r="L392" s="200"/>
      <c r="M392" s="201"/>
      <c r="N392" s="202"/>
      <c r="O392" s="202"/>
      <c r="P392" s="202"/>
      <c r="Q392" s="202"/>
      <c r="R392" s="202"/>
      <c r="S392" s="202"/>
      <c r="T392" s="203"/>
      <c r="AT392" s="204" t="s">
        <v>191</v>
      </c>
      <c r="AU392" s="204" t="s">
        <v>88</v>
      </c>
      <c r="AV392" s="11" t="s">
        <v>88</v>
      </c>
      <c r="AW392" s="11" t="s">
        <v>45</v>
      </c>
      <c r="AX392" s="11" t="s">
        <v>80</v>
      </c>
      <c r="AY392" s="204" t="s">
        <v>182</v>
      </c>
    </row>
    <row r="393" spans="2:51" s="12" customFormat="1" ht="13.5">
      <c r="B393" s="209"/>
      <c r="C393" s="210"/>
      <c r="D393" s="205" t="s">
        <v>191</v>
      </c>
      <c r="E393" s="211" t="s">
        <v>36</v>
      </c>
      <c r="F393" s="212" t="s">
        <v>402</v>
      </c>
      <c r="G393" s="210"/>
      <c r="H393" s="213" t="s">
        <v>36</v>
      </c>
      <c r="I393" s="214"/>
      <c r="J393" s="210"/>
      <c r="K393" s="210"/>
      <c r="L393" s="215"/>
      <c r="M393" s="216"/>
      <c r="N393" s="217"/>
      <c r="O393" s="217"/>
      <c r="P393" s="217"/>
      <c r="Q393" s="217"/>
      <c r="R393" s="217"/>
      <c r="S393" s="217"/>
      <c r="T393" s="218"/>
      <c r="AT393" s="219" t="s">
        <v>191</v>
      </c>
      <c r="AU393" s="219" t="s">
        <v>88</v>
      </c>
      <c r="AV393" s="12" t="s">
        <v>23</v>
      </c>
      <c r="AW393" s="12" t="s">
        <v>45</v>
      </c>
      <c r="AX393" s="12" t="s">
        <v>80</v>
      </c>
      <c r="AY393" s="219" t="s">
        <v>182</v>
      </c>
    </row>
    <row r="394" spans="2:51" s="11" customFormat="1" ht="13.5">
      <c r="B394" s="193"/>
      <c r="C394" s="194"/>
      <c r="D394" s="205" t="s">
        <v>191</v>
      </c>
      <c r="E394" s="206" t="s">
        <v>36</v>
      </c>
      <c r="F394" s="207" t="s">
        <v>626</v>
      </c>
      <c r="G394" s="194"/>
      <c r="H394" s="208">
        <v>29.9</v>
      </c>
      <c r="I394" s="199"/>
      <c r="J394" s="194"/>
      <c r="K394" s="194"/>
      <c r="L394" s="200"/>
      <c r="M394" s="201"/>
      <c r="N394" s="202"/>
      <c r="O394" s="202"/>
      <c r="P394" s="202"/>
      <c r="Q394" s="202"/>
      <c r="R394" s="202"/>
      <c r="S394" s="202"/>
      <c r="T394" s="203"/>
      <c r="AT394" s="204" t="s">
        <v>191</v>
      </c>
      <c r="AU394" s="204" t="s">
        <v>88</v>
      </c>
      <c r="AV394" s="11" t="s">
        <v>88</v>
      </c>
      <c r="AW394" s="11" t="s">
        <v>45</v>
      </c>
      <c r="AX394" s="11" t="s">
        <v>80</v>
      </c>
      <c r="AY394" s="204" t="s">
        <v>182</v>
      </c>
    </row>
    <row r="395" spans="2:51" s="11" customFormat="1" ht="13.5">
      <c r="B395" s="193"/>
      <c r="C395" s="194"/>
      <c r="D395" s="205" t="s">
        <v>191</v>
      </c>
      <c r="E395" s="206" t="s">
        <v>36</v>
      </c>
      <c r="F395" s="207" t="s">
        <v>627</v>
      </c>
      <c r="G395" s="194"/>
      <c r="H395" s="208">
        <v>10.075</v>
      </c>
      <c r="I395" s="199"/>
      <c r="J395" s="194"/>
      <c r="K395" s="194"/>
      <c r="L395" s="200"/>
      <c r="M395" s="201"/>
      <c r="N395" s="202"/>
      <c r="O395" s="202"/>
      <c r="P395" s="202"/>
      <c r="Q395" s="202"/>
      <c r="R395" s="202"/>
      <c r="S395" s="202"/>
      <c r="T395" s="203"/>
      <c r="AT395" s="204" t="s">
        <v>191</v>
      </c>
      <c r="AU395" s="204" t="s">
        <v>88</v>
      </c>
      <c r="AV395" s="11" t="s">
        <v>88</v>
      </c>
      <c r="AW395" s="11" t="s">
        <v>45</v>
      </c>
      <c r="AX395" s="11" t="s">
        <v>80</v>
      </c>
      <c r="AY395" s="204" t="s">
        <v>182</v>
      </c>
    </row>
    <row r="396" spans="2:51" s="11" customFormat="1" ht="13.5">
      <c r="B396" s="193"/>
      <c r="C396" s="194"/>
      <c r="D396" s="205" t="s">
        <v>191</v>
      </c>
      <c r="E396" s="206" t="s">
        <v>36</v>
      </c>
      <c r="F396" s="207" t="s">
        <v>625</v>
      </c>
      <c r="G396" s="194"/>
      <c r="H396" s="208">
        <v>2.5</v>
      </c>
      <c r="I396" s="199"/>
      <c r="J396" s="194"/>
      <c r="K396" s="194"/>
      <c r="L396" s="200"/>
      <c r="M396" s="201"/>
      <c r="N396" s="202"/>
      <c r="O396" s="202"/>
      <c r="P396" s="202"/>
      <c r="Q396" s="202"/>
      <c r="R396" s="202"/>
      <c r="S396" s="202"/>
      <c r="T396" s="203"/>
      <c r="AT396" s="204" t="s">
        <v>191</v>
      </c>
      <c r="AU396" s="204" t="s">
        <v>88</v>
      </c>
      <c r="AV396" s="11" t="s">
        <v>88</v>
      </c>
      <c r="AW396" s="11" t="s">
        <v>45</v>
      </c>
      <c r="AX396" s="11" t="s">
        <v>80</v>
      </c>
      <c r="AY396" s="204" t="s">
        <v>182</v>
      </c>
    </row>
    <row r="397" spans="2:51" s="12" customFormat="1" ht="13.5">
      <c r="B397" s="209"/>
      <c r="C397" s="210"/>
      <c r="D397" s="205" t="s">
        <v>191</v>
      </c>
      <c r="E397" s="211" t="s">
        <v>36</v>
      </c>
      <c r="F397" s="212" t="s">
        <v>604</v>
      </c>
      <c r="G397" s="210"/>
      <c r="H397" s="213" t="s">
        <v>36</v>
      </c>
      <c r="I397" s="214"/>
      <c r="J397" s="210"/>
      <c r="K397" s="210"/>
      <c r="L397" s="215"/>
      <c r="M397" s="216"/>
      <c r="N397" s="217"/>
      <c r="O397" s="217"/>
      <c r="P397" s="217"/>
      <c r="Q397" s="217"/>
      <c r="R397" s="217"/>
      <c r="S397" s="217"/>
      <c r="T397" s="218"/>
      <c r="AT397" s="219" t="s">
        <v>191</v>
      </c>
      <c r="AU397" s="219" t="s">
        <v>88</v>
      </c>
      <c r="AV397" s="12" t="s">
        <v>23</v>
      </c>
      <c r="AW397" s="12" t="s">
        <v>45</v>
      </c>
      <c r="AX397" s="12" t="s">
        <v>80</v>
      </c>
      <c r="AY397" s="219" t="s">
        <v>182</v>
      </c>
    </row>
    <row r="398" spans="2:51" s="11" customFormat="1" ht="13.5">
      <c r="B398" s="193"/>
      <c r="C398" s="194"/>
      <c r="D398" s="195" t="s">
        <v>191</v>
      </c>
      <c r="E398" s="196" t="s">
        <v>36</v>
      </c>
      <c r="F398" s="197" t="s">
        <v>628</v>
      </c>
      <c r="G398" s="194"/>
      <c r="H398" s="198">
        <v>43.5</v>
      </c>
      <c r="I398" s="199"/>
      <c r="J398" s="194"/>
      <c r="K398" s="194"/>
      <c r="L398" s="200"/>
      <c r="M398" s="201"/>
      <c r="N398" s="202"/>
      <c r="O398" s="202"/>
      <c r="P398" s="202"/>
      <c r="Q398" s="202"/>
      <c r="R398" s="202"/>
      <c r="S398" s="202"/>
      <c r="T398" s="203"/>
      <c r="AT398" s="204" t="s">
        <v>191</v>
      </c>
      <c r="AU398" s="204" t="s">
        <v>88</v>
      </c>
      <c r="AV398" s="11" t="s">
        <v>88</v>
      </c>
      <c r="AW398" s="11" t="s">
        <v>45</v>
      </c>
      <c r="AX398" s="11" t="s">
        <v>80</v>
      </c>
      <c r="AY398" s="204" t="s">
        <v>182</v>
      </c>
    </row>
    <row r="399" spans="2:65" s="1" customFormat="1" ht="22.5" customHeight="1">
      <c r="B399" s="34"/>
      <c r="C399" s="181" t="s">
        <v>629</v>
      </c>
      <c r="D399" s="181" t="s">
        <v>184</v>
      </c>
      <c r="E399" s="182" t="s">
        <v>630</v>
      </c>
      <c r="F399" s="183" t="s">
        <v>631</v>
      </c>
      <c r="G399" s="184" t="s">
        <v>187</v>
      </c>
      <c r="H399" s="185">
        <v>128.625</v>
      </c>
      <c r="I399" s="186"/>
      <c r="J399" s="187">
        <f>ROUND(I399*H399,2)</f>
        <v>0</v>
      </c>
      <c r="K399" s="183" t="s">
        <v>188</v>
      </c>
      <c r="L399" s="54"/>
      <c r="M399" s="188" t="s">
        <v>36</v>
      </c>
      <c r="N399" s="189" t="s">
        <v>51</v>
      </c>
      <c r="O399" s="35"/>
      <c r="P399" s="190">
        <f>O399*H399</f>
        <v>0</v>
      </c>
      <c r="Q399" s="190">
        <v>0</v>
      </c>
      <c r="R399" s="190">
        <f>Q399*H399</f>
        <v>0</v>
      </c>
      <c r="S399" s="190">
        <v>0</v>
      </c>
      <c r="T399" s="191">
        <f>S399*H399</f>
        <v>0</v>
      </c>
      <c r="AR399" s="16" t="s">
        <v>189</v>
      </c>
      <c r="AT399" s="16" t="s">
        <v>184</v>
      </c>
      <c r="AU399" s="16" t="s">
        <v>88</v>
      </c>
      <c r="AY399" s="16" t="s">
        <v>182</v>
      </c>
      <c r="BE399" s="192">
        <f>IF(N399="základní",J399,0)</f>
        <v>0</v>
      </c>
      <c r="BF399" s="192">
        <f>IF(N399="snížená",J399,0)</f>
        <v>0</v>
      </c>
      <c r="BG399" s="192">
        <f>IF(N399="zákl. přenesená",J399,0)</f>
        <v>0</v>
      </c>
      <c r="BH399" s="192">
        <f>IF(N399="sníž. přenesená",J399,0)</f>
        <v>0</v>
      </c>
      <c r="BI399" s="192">
        <f>IF(N399="nulová",J399,0)</f>
        <v>0</v>
      </c>
      <c r="BJ399" s="16" t="s">
        <v>23</v>
      </c>
      <c r="BK399" s="192">
        <f>ROUND(I399*H399,2)</f>
        <v>0</v>
      </c>
      <c r="BL399" s="16" t="s">
        <v>189</v>
      </c>
      <c r="BM399" s="16" t="s">
        <v>632</v>
      </c>
    </row>
    <row r="400" spans="2:65" s="1" customFormat="1" ht="22.5" customHeight="1">
      <c r="B400" s="34"/>
      <c r="C400" s="181" t="s">
        <v>633</v>
      </c>
      <c r="D400" s="181" t="s">
        <v>184</v>
      </c>
      <c r="E400" s="182" t="s">
        <v>634</v>
      </c>
      <c r="F400" s="183" t="s">
        <v>635</v>
      </c>
      <c r="G400" s="184" t="s">
        <v>256</v>
      </c>
      <c r="H400" s="185">
        <v>1.436</v>
      </c>
      <c r="I400" s="186"/>
      <c r="J400" s="187">
        <f>ROUND(I400*H400,2)</f>
        <v>0</v>
      </c>
      <c r="K400" s="183" t="s">
        <v>188</v>
      </c>
      <c r="L400" s="54"/>
      <c r="M400" s="188" t="s">
        <v>36</v>
      </c>
      <c r="N400" s="189" t="s">
        <v>51</v>
      </c>
      <c r="O400" s="35"/>
      <c r="P400" s="190">
        <f>O400*H400</f>
        <v>0</v>
      </c>
      <c r="Q400" s="190">
        <v>1.05464</v>
      </c>
      <c r="R400" s="190">
        <f>Q400*H400</f>
        <v>1.5144630399999999</v>
      </c>
      <c r="S400" s="190">
        <v>0</v>
      </c>
      <c r="T400" s="191">
        <f>S400*H400</f>
        <v>0</v>
      </c>
      <c r="AR400" s="16" t="s">
        <v>189</v>
      </c>
      <c r="AT400" s="16" t="s">
        <v>184</v>
      </c>
      <c r="AU400" s="16" t="s">
        <v>88</v>
      </c>
      <c r="AY400" s="16" t="s">
        <v>182</v>
      </c>
      <c r="BE400" s="192">
        <f>IF(N400="základní",J400,0)</f>
        <v>0</v>
      </c>
      <c r="BF400" s="192">
        <f>IF(N400="snížená",J400,0)</f>
        <v>0</v>
      </c>
      <c r="BG400" s="192">
        <f>IF(N400="zákl. přenesená",J400,0)</f>
        <v>0</v>
      </c>
      <c r="BH400" s="192">
        <f>IF(N400="sníž. přenesená",J400,0)</f>
        <v>0</v>
      </c>
      <c r="BI400" s="192">
        <f>IF(N400="nulová",J400,0)</f>
        <v>0</v>
      </c>
      <c r="BJ400" s="16" t="s">
        <v>23</v>
      </c>
      <c r="BK400" s="192">
        <f>ROUND(I400*H400,2)</f>
        <v>0</v>
      </c>
      <c r="BL400" s="16" t="s">
        <v>189</v>
      </c>
      <c r="BM400" s="16" t="s">
        <v>636</v>
      </c>
    </row>
    <row r="401" spans="2:51" s="11" customFormat="1" ht="13.5">
      <c r="B401" s="193"/>
      <c r="C401" s="194"/>
      <c r="D401" s="195" t="s">
        <v>191</v>
      </c>
      <c r="E401" s="196" t="s">
        <v>36</v>
      </c>
      <c r="F401" s="197" t="s">
        <v>637</v>
      </c>
      <c r="G401" s="194"/>
      <c r="H401" s="198">
        <v>1.43595</v>
      </c>
      <c r="I401" s="199"/>
      <c r="J401" s="194"/>
      <c r="K401" s="194"/>
      <c r="L401" s="200"/>
      <c r="M401" s="201"/>
      <c r="N401" s="202"/>
      <c r="O401" s="202"/>
      <c r="P401" s="202"/>
      <c r="Q401" s="202"/>
      <c r="R401" s="202"/>
      <c r="S401" s="202"/>
      <c r="T401" s="203"/>
      <c r="AT401" s="204" t="s">
        <v>191</v>
      </c>
      <c r="AU401" s="204" t="s">
        <v>88</v>
      </c>
      <c r="AV401" s="11" t="s">
        <v>88</v>
      </c>
      <c r="AW401" s="11" t="s">
        <v>45</v>
      </c>
      <c r="AX401" s="11" t="s">
        <v>80</v>
      </c>
      <c r="AY401" s="204" t="s">
        <v>182</v>
      </c>
    </row>
    <row r="402" spans="2:65" s="1" customFormat="1" ht="22.5" customHeight="1">
      <c r="B402" s="34"/>
      <c r="C402" s="181" t="s">
        <v>638</v>
      </c>
      <c r="D402" s="181" t="s">
        <v>184</v>
      </c>
      <c r="E402" s="182" t="s">
        <v>639</v>
      </c>
      <c r="F402" s="183" t="s">
        <v>640</v>
      </c>
      <c r="G402" s="184" t="s">
        <v>205</v>
      </c>
      <c r="H402" s="185">
        <v>77.376</v>
      </c>
      <c r="I402" s="186"/>
      <c r="J402" s="187">
        <f>ROUND(I402*H402,2)</f>
        <v>0</v>
      </c>
      <c r="K402" s="183" t="s">
        <v>188</v>
      </c>
      <c r="L402" s="54"/>
      <c r="M402" s="188" t="s">
        <v>36</v>
      </c>
      <c r="N402" s="189" t="s">
        <v>51</v>
      </c>
      <c r="O402" s="35"/>
      <c r="P402" s="190">
        <f>O402*H402</f>
        <v>0</v>
      </c>
      <c r="Q402" s="190">
        <v>2.4534</v>
      </c>
      <c r="R402" s="190">
        <f>Q402*H402</f>
        <v>189.8342784</v>
      </c>
      <c r="S402" s="190">
        <v>0</v>
      </c>
      <c r="T402" s="191">
        <f>S402*H402</f>
        <v>0</v>
      </c>
      <c r="AR402" s="16" t="s">
        <v>189</v>
      </c>
      <c r="AT402" s="16" t="s">
        <v>184</v>
      </c>
      <c r="AU402" s="16" t="s">
        <v>88</v>
      </c>
      <c r="AY402" s="16" t="s">
        <v>182</v>
      </c>
      <c r="BE402" s="192">
        <f>IF(N402="základní",J402,0)</f>
        <v>0</v>
      </c>
      <c r="BF402" s="192">
        <f>IF(N402="snížená",J402,0)</f>
        <v>0</v>
      </c>
      <c r="BG402" s="192">
        <f>IF(N402="zákl. přenesená",J402,0)</f>
        <v>0</v>
      </c>
      <c r="BH402" s="192">
        <f>IF(N402="sníž. přenesená",J402,0)</f>
        <v>0</v>
      </c>
      <c r="BI402" s="192">
        <f>IF(N402="nulová",J402,0)</f>
        <v>0</v>
      </c>
      <c r="BJ402" s="16" t="s">
        <v>23</v>
      </c>
      <c r="BK402" s="192">
        <f>ROUND(I402*H402,2)</f>
        <v>0</v>
      </c>
      <c r="BL402" s="16" t="s">
        <v>189</v>
      </c>
      <c r="BM402" s="16" t="s">
        <v>641</v>
      </c>
    </row>
    <row r="403" spans="2:51" s="12" customFormat="1" ht="13.5">
      <c r="B403" s="209"/>
      <c r="C403" s="210"/>
      <c r="D403" s="205" t="s">
        <v>191</v>
      </c>
      <c r="E403" s="211" t="s">
        <v>36</v>
      </c>
      <c r="F403" s="212" t="s">
        <v>642</v>
      </c>
      <c r="G403" s="210"/>
      <c r="H403" s="213" t="s">
        <v>36</v>
      </c>
      <c r="I403" s="214"/>
      <c r="J403" s="210"/>
      <c r="K403" s="210"/>
      <c r="L403" s="215"/>
      <c r="M403" s="216"/>
      <c r="N403" s="217"/>
      <c r="O403" s="217"/>
      <c r="P403" s="217"/>
      <c r="Q403" s="217"/>
      <c r="R403" s="217"/>
      <c r="S403" s="217"/>
      <c r="T403" s="218"/>
      <c r="AT403" s="219" t="s">
        <v>191</v>
      </c>
      <c r="AU403" s="219" t="s">
        <v>88</v>
      </c>
      <c r="AV403" s="12" t="s">
        <v>23</v>
      </c>
      <c r="AW403" s="12" t="s">
        <v>45</v>
      </c>
      <c r="AX403" s="12" t="s">
        <v>80</v>
      </c>
      <c r="AY403" s="219" t="s">
        <v>182</v>
      </c>
    </row>
    <row r="404" spans="2:51" s="11" customFormat="1" ht="13.5">
      <c r="B404" s="193"/>
      <c r="C404" s="194"/>
      <c r="D404" s="205" t="s">
        <v>191</v>
      </c>
      <c r="E404" s="206" t="s">
        <v>36</v>
      </c>
      <c r="F404" s="207" t="s">
        <v>643</v>
      </c>
      <c r="G404" s="194"/>
      <c r="H404" s="208">
        <v>8.71875</v>
      </c>
      <c r="I404" s="199"/>
      <c r="J404" s="194"/>
      <c r="K404" s="194"/>
      <c r="L404" s="200"/>
      <c r="M404" s="201"/>
      <c r="N404" s="202"/>
      <c r="O404" s="202"/>
      <c r="P404" s="202"/>
      <c r="Q404" s="202"/>
      <c r="R404" s="202"/>
      <c r="S404" s="202"/>
      <c r="T404" s="203"/>
      <c r="AT404" s="204" t="s">
        <v>191</v>
      </c>
      <c r="AU404" s="204" t="s">
        <v>88</v>
      </c>
      <c r="AV404" s="11" t="s">
        <v>88</v>
      </c>
      <c r="AW404" s="11" t="s">
        <v>45</v>
      </c>
      <c r="AX404" s="11" t="s">
        <v>80</v>
      </c>
      <c r="AY404" s="204" t="s">
        <v>182</v>
      </c>
    </row>
    <row r="405" spans="2:51" s="11" customFormat="1" ht="13.5">
      <c r="B405" s="193"/>
      <c r="C405" s="194"/>
      <c r="D405" s="205" t="s">
        <v>191</v>
      </c>
      <c r="E405" s="206" t="s">
        <v>36</v>
      </c>
      <c r="F405" s="207" t="s">
        <v>644</v>
      </c>
      <c r="G405" s="194"/>
      <c r="H405" s="208">
        <v>0.84</v>
      </c>
      <c r="I405" s="199"/>
      <c r="J405" s="194"/>
      <c r="K405" s="194"/>
      <c r="L405" s="200"/>
      <c r="M405" s="201"/>
      <c r="N405" s="202"/>
      <c r="O405" s="202"/>
      <c r="P405" s="202"/>
      <c r="Q405" s="202"/>
      <c r="R405" s="202"/>
      <c r="S405" s="202"/>
      <c r="T405" s="203"/>
      <c r="AT405" s="204" t="s">
        <v>191</v>
      </c>
      <c r="AU405" s="204" t="s">
        <v>88</v>
      </c>
      <c r="AV405" s="11" t="s">
        <v>88</v>
      </c>
      <c r="AW405" s="11" t="s">
        <v>45</v>
      </c>
      <c r="AX405" s="11" t="s">
        <v>80</v>
      </c>
      <c r="AY405" s="204" t="s">
        <v>182</v>
      </c>
    </row>
    <row r="406" spans="2:51" s="11" customFormat="1" ht="13.5">
      <c r="B406" s="193"/>
      <c r="C406" s="194"/>
      <c r="D406" s="205" t="s">
        <v>191</v>
      </c>
      <c r="E406" s="206" t="s">
        <v>36</v>
      </c>
      <c r="F406" s="207" t="s">
        <v>645</v>
      </c>
      <c r="G406" s="194"/>
      <c r="H406" s="208">
        <v>0.78</v>
      </c>
      <c r="I406" s="199"/>
      <c r="J406" s="194"/>
      <c r="K406" s="194"/>
      <c r="L406" s="200"/>
      <c r="M406" s="201"/>
      <c r="N406" s="202"/>
      <c r="O406" s="202"/>
      <c r="P406" s="202"/>
      <c r="Q406" s="202"/>
      <c r="R406" s="202"/>
      <c r="S406" s="202"/>
      <c r="T406" s="203"/>
      <c r="AT406" s="204" t="s">
        <v>191</v>
      </c>
      <c r="AU406" s="204" t="s">
        <v>88</v>
      </c>
      <c r="AV406" s="11" t="s">
        <v>88</v>
      </c>
      <c r="AW406" s="11" t="s">
        <v>45</v>
      </c>
      <c r="AX406" s="11" t="s">
        <v>80</v>
      </c>
      <c r="AY406" s="204" t="s">
        <v>182</v>
      </c>
    </row>
    <row r="407" spans="2:51" s="12" customFormat="1" ht="13.5">
      <c r="B407" s="209"/>
      <c r="C407" s="210"/>
      <c r="D407" s="205" t="s">
        <v>191</v>
      </c>
      <c r="E407" s="211" t="s">
        <v>36</v>
      </c>
      <c r="F407" s="212" t="s">
        <v>646</v>
      </c>
      <c r="G407" s="210"/>
      <c r="H407" s="213" t="s">
        <v>36</v>
      </c>
      <c r="I407" s="214"/>
      <c r="J407" s="210"/>
      <c r="K407" s="210"/>
      <c r="L407" s="215"/>
      <c r="M407" s="216"/>
      <c r="N407" s="217"/>
      <c r="O407" s="217"/>
      <c r="P407" s="217"/>
      <c r="Q407" s="217"/>
      <c r="R407" s="217"/>
      <c r="S407" s="217"/>
      <c r="T407" s="218"/>
      <c r="AT407" s="219" t="s">
        <v>191</v>
      </c>
      <c r="AU407" s="219" t="s">
        <v>88</v>
      </c>
      <c r="AV407" s="12" t="s">
        <v>23</v>
      </c>
      <c r="AW407" s="12" t="s">
        <v>45</v>
      </c>
      <c r="AX407" s="12" t="s">
        <v>80</v>
      </c>
      <c r="AY407" s="219" t="s">
        <v>182</v>
      </c>
    </row>
    <row r="408" spans="2:51" s="11" customFormat="1" ht="13.5">
      <c r="B408" s="193"/>
      <c r="C408" s="194"/>
      <c r="D408" s="205" t="s">
        <v>191</v>
      </c>
      <c r="E408" s="206" t="s">
        <v>36</v>
      </c>
      <c r="F408" s="207" t="s">
        <v>647</v>
      </c>
      <c r="G408" s="194"/>
      <c r="H408" s="208">
        <v>11.1636</v>
      </c>
      <c r="I408" s="199"/>
      <c r="J408" s="194"/>
      <c r="K408" s="194"/>
      <c r="L408" s="200"/>
      <c r="M408" s="201"/>
      <c r="N408" s="202"/>
      <c r="O408" s="202"/>
      <c r="P408" s="202"/>
      <c r="Q408" s="202"/>
      <c r="R408" s="202"/>
      <c r="S408" s="202"/>
      <c r="T408" s="203"/>
      <c r="AT408" s="204" t="s">
        <v>191</v>
      </c>
      <c r="AU408" s="204" t="s">
        <v>88</v>
      </c>
      <c r="AV408" s="11" t="s">
        <v>88</v>
      </c>
      <c r="AW408" s="11" t="s">
        <v>45</v>
      </c>
      <c r="AX408" s="11" t="s">
        <v>80</v>
      </c>
      <c r="AY408" s="204" t="s">
        <v>182</v>
      </c>
    </row>
    <row r="409" spans="2:51" s="11" customFormat="1" ht="13.5">
      <c r="B409" s="193"/>
      <c r="C409" s="194"/>
      <c r="D409" s="205" t="s">
        <v>191</v>
      </c>
      <c r="E409" s="206" t="s">
        <v>36</v>
      </c>
      <c r="F409" s="207" t="s">
        <v>648</v>
      </c>
      <c r="G409" s="194"/>
      <c r="H409" s="208">
        <v>0.66</v>
      </c>
      <c r="I409" s="199"/>
      <c r="J409" s="194"/>
      <c r="K409" s="194"/>
      <c r="L409" s="200"/>
      <c r="M409" s="201"/>
      <c r="N409" s="202"/>
      <c r="O409" s="202"/>
      <c r="P409" s="202"/>
      <c r="Q409" s="202"/>
      <c r="R409" s="202"/>
      <c r="S409" s="202"/>
      <c r="T409" s="203"/>
      <c r="AT409" s="204" t="s">
        <v>191</v>
      </c>
      <c r="AU409" s="204" t="s">
        <v>88</v>
      </c>
      <c r="AV409" s="11" t="s">
        <v>88</v>
      </c>
      <c r="AW409" s="11" t="s">
        <v>45</v>
      </c>
      <c r="AX409" s="11" t="s">
        <v>80</v>
      </c>
      <c r="AY409" s="204" t="s">
        <v>182</v>
      </c>
    </row>
    <row r="410" spans="2:51" s="11" customFormat="1" ht="13.5">
      <c r="B410" s="193"/>
      <c r="C410" s="194"/>
      <c r="D410" s="205" t="s">
        <v>191</v>
      </c>
      <c r="E410" s="206" t="s">
        <v>36</v>
      </c>
      <c r="F410" s="207" t="s">
        <v>649</v>
      </c>
      <c r="G410" s="194"/>
      <c r="H410" s="208">
        <v>1.207425</v>
      </c>
      <c r="I410" s="199"/>
      <c r="J410" s="194"/>
      <c r="K410" s="194"/>
      <c r="L410" s="200"/>
      <c r="M410" s="201"/>
      <c r="N410" s="202"/>
      <c r="O410" s="202"/>
      <c r="P410" s="202"/>
      <c r="Q410" s="202"/>
      <c r="R410" s="202"/>
      <c r="S410" s="202"/>
      <c r="T410" s="203"/>
      <c r="AT410" s="204" t="s">
        <v>191</v>
      </c>
      <c r="AU410" s="204" t="s">
        <v>88</v>
      </c>
      <c r="AV410" s="11" t="s">
        <v>88</v>
      </c>
      <c r="AW410" s="11" t="s">
        <v>45</v>
      </c>
      <c r="AX410" s="11" t="s">
        <v>80</v>
      </c>
      <c r="AY410" s="204" t="s">
        <v>182</v>
      </c>
    </row>
    <row r="411" spans="2:51" s="11" customFormat="1" ht="13.5">
      <c r="B411" s="193"/>
      <c r="C411" s="194"/>
      <c r="D411" s="205" t="s">
        <v>191</v>
      </c>
      <c r="E411" s="206" t="s">
        <v>36</v>
      </c>
      <c r="F411" s="207" t="s">
        <v>650</v>
      </c>
      <c r="G411" s="194"/>
      <c r="H411" s="208">
        <v>1.18375</v>
      </c>
      <c r="I411" s="199"/>
      <c r="J411" s="194"/>
      <c r="K411" s="194"/>
      <c r="L411" s="200"/>
      <c r="M411" s="201"/>
      <c r="N411" s="202"/>
      <c r="O411" s="202"/>
      <c r="P411" s="202"/>
      <c r="Q411" s="202"/>
      <c r="R411" s="202"/>
      <c r="S411" s="202"/>
      <c r="T411" s="203"/>
      <c r="AT411" s="204" t="s">
        <v>191</v>
      </c>
      <c r="AU411" s="204" t="s">
        <v>88</v>
      </c>
      <c r="AV411" s="11" t="s">
        <v>88</v>
      </c>
      <c r="AW411" s="11" t="s">
        <v>45</v>
      </c>
      <c r="AX411" s="11" t="s">
        <v>80</v>
      </c>
      <c r="AY411" s="204" t="s">
        <v>182</v>
      </c>
    </row>
    <row r="412" spans="2:51" s="12" customFormat="1" ht="13.5">
      <c r="B412" s="209"/>
      <c r="C412" s="210"/>
      <c r="D412" s="205" t="s">
        <v>191</v>
      </c>
      <c r="E412" s="211" t="s">
        <v>36</v>
      </c>
      <c r="F412" s="212" t="s">
        <v>651</v>
      </c>
      <c r="G412" s="210"/>
      <c r="H412" s="213" t="s">
        <v>36</v>
      </c>
      <c r="I412" s="214"/>
      <c r="J412" s="210"/>
      <c r="K412" s="210"/>
      <c r="L412" s="215"/>
      <c r="M412" s="216"/>
      <c r="N412" s="217"/>
      <c r="O412" s="217"/>
      <c r="P412" s="217"/>
      <c r="Q412" s="217"/>
      <c r="R412" s="217"/>
      <c r="S412" s="217"/>
      <c r="T412" s="218"/>
      <c r="AT412" s="219" t="s">
        <v>191</v>
      </c>
      <c r="AU412" s="219" t="s">
        <v>88</v>
      </c>
      <c r="AV412" s="12" t="s">
        <v>23</v>
      </c>
      <c r="AW412" s="12" t="s">
        <v>45</v>
      </c>
      <c r="AX412" s="12" t="s">
        <v>80</v>
      </c>
      <c r="AY412" s="219" t="s">
        <v>182</v>
      </c>
    </row>
    <row r="413" spans="2:51" s="11" customFormat="1" ht="13.5">
      <c r="B413" s="193"/>
      <c r="C413" s="194"/>
      <c r="D413" s="205" t="s">
        <v>191</v>
      </c>
      <c r="E413" s="206" t="s">
        <v>36</v>
      </c>
      <c r="F413" s="207" t="s">
        <v>652</v>
      </c>
      <c r="G413" s="194"/>
      <c r="H413" s="208">
        <v>4.3344</v>
      </c>
      <c r="I413" s="199"/>
      <c r="J413" s="194"/>
      <c r="K413" s="194"/>
      <c r="L413" s="200"/>
      <c r="M413" s="201"/>
      <c r="N413" s="202"/>
      <c r="O413" s="202"/>
      <c r="P413" s="202"/>
      <c r="Q413" s="202"/>
      <c r="R413" s="202"/>
      <c r="S413" s="202"/>
      <c r="T413" s="203"/>
      <c r="AT413" s="204" t="s">
        <v>191</v>
      </c>
      <c r="AU413" s="204" t="s">
        <v>88</v>
      </c>
      <c r="AV413" s="11" t="s">
        <v>88</v>
      </c>
      <c r="AW413" s="11" t="s">
        <v>45</v>
      </c>
      <c r="AX413" s="11" t="s">
        <v>80</v>
      </c>
      <c r="AY413" s="204" t="s">
        <v>182</v>
      </c>
    </row>
    <row r="414" spans="2:51" s="11" customFormat="1" ht="13.5">
      <c r="B414" s="193"/>
      <c r="C414" s="194"/>
      <c r="D414" s="205" t="s">
        <v>191</v>
      </c>
      <c r="E414" s="206" t="s">
        <v>36</v>
      </c>
      <c r="F414" s="207" t="s">
        <v>653</v>
      </c>
      <c r="G414" s="194"/>
      <c r="H414" s="208">
        <v>0.948</v>
      </c>
      <c r="I414" s="199"/>
      <c r="J414" s="194"/>
      <c r="K414" s="194"/>
      <c r="L414" s="200"/>
      <c r="M414" s="201"/>
      <c r="N414" s="202"/>
      <c r="O414" s="202"/>
      <c r="P414" s="202"/>
      <c r="Q414" s="202"/>
      <c r="R414" s="202"/>
      <c r="S414" s="202"/>
      <c r="T414" s="203"/>
      <c r="AT414" s="204" t="s">
        <v>191</v>
      </c>
      <c r="AU414" s="204" t="s">
        <v>88</v>
      </c>
      <c r="AV414" s="11" t="s">
        <v>88</v>
      </c>
      <c r="AW414" s="11" t="s">
        <v>45</v>
      </c>
      <c r="AX414" s="11" t="s">
        <v>80</v>
      </c>
      <c r="AY414" s="204" t="s">
        <v>182</v>
      </c>
    </row>
    <row r="415" spans="2:51" s="11" customFormat="1" ht="13.5">
      <c r="B415" s="193"/>
      <c r="C415" s="194"/>
      <c r="D415" s="205" t="s">
        <v>191</v>
      </c>
      <c r="E415" s="206" t="s">
        <v>36</v>
      </c>
      <c r="F415" s="207" t="s">
        <v>654</v>
      </c>
      <c r="G415" s="194"/>
      <c r="H415" s="208">
        <v>3.47625</v>
      </c>
      <c r="I415" s="199"/>
      <c r="J415" s="194"/>
      <c r="K415" s="194"/>
      <c r="L415" s="200"/>
      <c r="M415" s="201"/>
      <c r="N415" s="202"/>
      <c r="O415" s="202"/>
      <c r="P415" s="202"/>
      <c r="Q415" s="202"/>
      <c r="R415" s="202"/>
      <c r="S415" s="202"/>
      <c r="T415" s="203"/>
      <c r="AT415" s="204" t="s">
        <v>191</v>
      </c>
      <c r="AU415" s="204" t="s">
        <v>88</v>
      </c>
      <c r="AV415" s="11" t="s">
        <v>88</v>
      </c>
      <c r="AW415" s="11" t="s">
        <v>45</v>
      </c>
      <c r="AX415" s="11" t="s">
        <v>80</v>
      </c>
      <c r="AY415" s="204" t="s">
        <v>182</v>
      </c>
    </row>
    <row r="416" spans="2:51" s="12" customFormat="1" ht="13.5">
      <c r="B416" s="209"/>
      <c r="C416" s="210"/>
      <c r="D416" s="205" t="s">
        <v>191</v>
      </c>
      <c r="E416" s="211" t="s">
        <v>36</v>
      </c>
      <c r="F416" s="212" t="s">
        <v>655</v>
      </c>
      <c r="G416" s="210"/>
      <c r="H416" s="213" t="s">
        <v>36</v>
      </c>
      <c r="I416" s="214"/>
      <c r="J416" s="210"/>
      <c r="K416" s="210"/>
      <c r="L416" s="215"/>
      <c r="M416" s="216"/>
      <c r="N416" s="217"/>
      <c r="O416" s="217"/>
      <c r="P416" s="217"/>
      <c r="Q416" s="217"/>
      <c r="R416" s="217"/>
      <c r="S416" s="217"/>
      <c r="T416" s="218"/>
      <c r="AT416" s="219" t="s">
        <v>191</v>
      </c>
      <c r="AU416" s="219" t="s">
        <v>88</v>
      </c>
      <c r="AV416" s="12" t="s">
        <v>23</v>
      </c>
      <c r="AW416" s="12" t="s">
        <v>45</v>
      </c>
      <c r="AX416" s="12" t="s">
        <v>80</v>
      </c>
      <c r="AY416" s="219" t="s">
        <v>182</v>
      </c>
    </row>
    <row r="417" spans="2:51" s="11" customFormat="1" ht="13.5">
      <c r="B417" s="193"/>
      <c r="C417" s="194"/>
      <c r="D417" s="205" t="s">
        <v>191</v>
      </c>
      <c r="E417" s="206" t="s">
        <v>36</v>
      </c>
      <c r="F417" s="207" t="s">
        <v>656</v>
      </c>
      <c r="G417" s="194"/>
      <c r="H417" s="208">
        <v>2.525</v>
      </c>
      <c r="I417" s="199"/>
      <c r="J417" s="194"/>
      <c r="K417" s="194"/>
      <c r="L417" s="200"/>
      <c r="M417" s="201"/>
      <c r="N417" s="202"/>
      <c r="O417" s="202"/>
      <c r="P417" s="202"/>
      <c r="Q417" s="202"/>
      <c r="R417" s="202"/>
      <c r="S417" s="202"/>
      <c r="T417" s="203"/>
      <c r="AT417" s="204" t="s">
        <v>191</v>
      </c>
      <c r="AU417" s="204" t="s">
        <v>88</v>
      </c>
      <c r="AV417" s="11" t="s">
        <v>88</v>
      </c>
      <c r="AW417" s="11" t="s">
        <v>45</v>
      </c>
      <c r="AX417" s="11" t="s">
        <v>80</v>
      </c>
      <c r="AY417" s="204" t="s">
        <v>182</v>
      </c>
    </row>
    <row r="418" spans="2:51" s="12" customFormat="1" ht="13.5">
      <c r="B418" s="209"/>
      <c r="C418" s="210"/>
      <c r="D418" s="205" t="s">
        <v>191</v>
      </c>
      <c r="E418" s="211" t="s">
        <v>36</v>
      </c>
      <c r="F418" s="212" t="s">
        <v>657</v>
      </c>
      <c r="G418" s="210"/>
      <c r="H418" s="213" t="s">
        <v>36</v>
      </c>
      <c r="I418" s="214"/>
      <c r="J418" s="210"/>
      <c r="K418" s="210"/>
      <c r="L418" s="215"/>
      <c r="M418" s="216"/>
      <c r="N418" s="217"/>
      <c r="O418" s="217"/>
      <c r="P418" s="217"/>
      <c r="Q418" s="217"/>
      <c r="R418" s="217"/>
      <c r="S418" s="217"/>
      <c r="T418" s="218"/>
      <c r="AT418" s="219" t="s">
        <v>191</v>
      </c>
      <c r="AU418" s="219" t="s">
        <v>88</v>
      </c>
      <c r="AV418" s="12" t="s">
        <v>23</v>
      </c>
      <c r="AW418" s="12" t="s">
        <v>45</v>
      </c>
      <c r="AX418" s="12" t="s">
        <v>80</v>
      </c>
      <c r="AY418" s="219" t="s">
        <v>182</v>
      </c>
    </row>
    <row r="419" spans="2:51" s="11" customFormat="1" ht="13.5">
      <c r="B419" s="193"/>
      <c r="C419" s="194"/>
      <c r="D419" s="205" t="s">
        <v>191</v>
      </c>
      <c r="E419" s="206" t="s">
        <v>36</v>
      </c>
      <c r="F419" s="207" t="s">
        <v>658</v>
      </c>
      <c r="G419" s="194"/>
      <c r="H419" s="208">
        <v>5</v>
      </c>
      <c r="I419" s="199"/>
      <c r="J419" s="194"/>
      <c r="K419" s="194"/>
      <c r="L419" s="200"/>
      <c r="M419" s="201"/>
      <c r="N419" s="202"/>
      <c r="O419" s="202"/>
      <c r="P419" s="202"/>
      <c r="Q419" s="202"/>
      <c r="R419" s="202"/>
      <c r="S419" s="202"/>
      <c r="T419" s="203"/>
      <c r="AT419" s="204" t="s">
        <v>191</v>
      </c>
      <c r="AU419" s="204" t="s">
        <v>88</v>
      </c>
      <c r="AV419" s="11" t="s">
        <v>88</v>
      </c>
      <c r="AW419" s="11" t="s">
        <v>45</v>
      </c>
      <c r="AX419" s="11" t="s">
        <v>80</v>
      </c>
      <c r="AY419" s="204" t="s">
        <v>182</v>
      </c>
    </row>
    <row r="420" spans="2:51" s="12" customFormat="1" ht="13.5">
      <c r="B420" s="209"/>
      <c r="C420" s="210"/>
      <c r="D420" s="205" t="s">
        <v>191</v>
      </c>
      <c r="E420" s="211" t="s">
        <v>36</v>
      </c>
      <c r="F420" s="212" t="s">
        <v>659</v>
      </c>
      <c r="G420" s="210"/>
      <c r="H420" s="213" t="s">
        <v>36</v>
      </c>
      <c r="I420" s="214"/>
      <c r="J420" s="210"/>
      <c r="K420" s="210"/>
      <c r="L420" s="215"/>
      <c r="M420" s="216"/>
      <c r="N420" s="217"/>
      <c r="O420" s="217"/>
      <c r="P420" s="217"/>
      <c r="Q420" s="217"/>
      <c r="R420" s="217"/>
      <c r="S420" s="217"/>
      <c r="T420" s="218"/>
      <c r="AT420" s="219" t="s">
        <v>191</v>
      </c>
      <c r="AU420" s="219" t="s">
        <v>88</v>
      </c>
      <c r="AV420" s="12" t="s">
        <v>23</v>
      </c>
      <c r="AW420" s="12" t="s">
        <v>45</v>
      </c>
      <c r="AX420" s="12" t="s">
        <v>80</v>
      </c>
      <c r="AY420" s="219" t="s">
        <v>182</v>
      </c>
    </row>
    <row r="421" spans="2:51" s="11" customFormat="1" ht="13.5">
      <c r="B421" s="193"/>
      <c r="C421" s="194"/>
      <c r="D421" s="205" t="s">
        <v>191</v>
      </c>
      <c r="E421" s="206" t="s">
        <v>36</v>
      </c>
      <c r="F421" s="207" t="s">
        <v>660</v>
      </c>
      <c r="G421" s="194"/>
      <c r="H421" s="208">
        <v>5.859</v>
      </c>
      <c r="I421" s="199"/>
      <c r="J421" s="194"/>
      <c r="K421" s="194"/>
      <c r="L421" s="200"/>
      <c r="M421" s="201"/>
      <c r="N421" s="202"/>
      <c r="O421" s="202"/>
      <c r="P421" s="202"/>
      <c r="Q421" s="202"/>
      <c r="R421" s="202"/>
      <c r="S421" s="202"/>
      <c r="T421" s="203"/>
      <c r="AT421" s="204" t="s">
        <v>191</v>
      </c>
      <c r="AU421" s="204" t="s">
        <v>88</v>
      </c>
      <c r="AV421" s="11" t="s">
        <v>88</v>
      </c>
      <c r="AW421" s="11" t="s">
        <v>45</v>
      </c>
      <c r="AX421" s="11" t="s">
        <v>80</v>
      </c>
      <c r="AY421" s="204" t="s">
        <v>182</v>
      </c>
    </row>
    <row r="422" spans="2:51" s="11" customFormat="1" ht="13.5">
      <c r="B422" s="193"/>
      <c r="C422" s="194"/>
      <c r="D422" s="205" t="s">
        <v>191</v>
      </c>
      <c r="E422" s="206" t="s">
        <v>36</v>
      </c>
      <c r="F422" s="207" t="s">
        <v>661</v>
      </c>
      <c r="G422" s="194"/>
      <c r="H422" s="208">
        <v>5.1285</v>
      </c>
      <c r="I422" s="199"/>
      <c r="J422" s="194"/>
      <c r="K422" s="194"/>
      <c r="L422" s="200"/>
      <c r="M422" s="201"/>
      <c r="N422" s="202"/>
      <c r="O422" s="202"/>
      <c r="P422" s="202"/>
      <c r="Q422" s="202"/>
      <c r="R422" s="202"/>
      <c r="S422" s="202"/>
      <c r="T422" s="203"/>
      <c r="AT422" s="204" t="s">
        <v>191</v>
      </c>
      <c r="AU422" s="204" t="s">
        <v>88</v>
      </c>
      <c r="AV422" s="11" t="s">
        <v>88</v>
      </c>
      <c r="AW422" s="11" t="s">
        <v>45</v>
      </c>
      <c r="AX422" s="11" t="s">
        <v>80</v>
      </c>
      <c r="AY422" s="204" t="s">
        <v>182</v>
      </c>
    </row>
    <row r="423" spans="2:51" s="11" customFormat="1" ht="13.5">
      <c r="B423" s="193"/>
      <c r="C423" s="194"/>
      <c r="D423" s="205" t="s">
        <v>191</v>
      </c>
      <c r="E423" s="206" t="s">
        <v>36</v>
      </c>
      <c r="F423" s="207" t="s">
        <v>662</v>
      </c>
      <c r="G423" s="194"/>
      <c r="H423" s="208">
        <v>1.044</v>
      </c>
      <c r="I423" s="199"/>
      <c r="J423" s="194"/>
      <c r="K423" s="194"/>
      <c r="L423" s="200"/>
      <c r="M423" s="201"/>
      <c r="N423" s="202"/>
      <c r="O423" s="202"/>
      <c r="P423" s="202"/>
      <c r="Q423" s="202"/>
      <c r="R423" s="202"/>
      <c r="S423" s="202"/>
      <c r="T423" s="203"/>
      <c r="AT423" s="204" t="s">
        <v>191</v>
      </c>
      <c r="AU423" s="204" t="s">
        <v>88</v>
      </c>
      <c r="AV423" s="11" t="s">
        <v>88</v>
      </c>
      <c r="AW423" s="11" t="s">
        <v>45</v>
      </c>
      <c r="AX423" s="11" t="s">
        <v>80</v>
      </c>
      <c r="AY423" s="204" t="s">
        <v>182</v>
      </c>
    </row>
    <row r="424" spans="2:51" s="11" customFormat="1" ht="13.5">
      <c r="B424" s="193"/>
      <c r="C424" s="194"/>
      <c r="D424" s="205" t="s">
        <v>191</v>
      </c>
      <c r="E424" s="206" t="s">
        <v>36</v>
      </c>
      <c r="F424" s="207" t="s">
        <v>663</v>
      </c>
      <c r="G424" s="194"/>
      <c r="H424" s="208">
        <v>0.696</v>
      </c>
      <c r="I424" s="199"/>
      <c r="J424" s="194"/>
      <c r="K424" s="194"/>
      <c r="L424" s="200"/>
      <c r="M424" s="201"/>
      <c r="N424" s="202"/>
      <c r="O424" s="202"/>
      <c r="P424" s="202"/>
      <c r="Q424" s="202"/>
      <c r="R424" s="202"/>
      <c r="S424" s="202"/>
      <c r="T424" s="203"/>
      <c r="AT424" s="204" t="s">
        <v>191</v>
      </c>
      <c r="AU424" s="204" t="s">
        <v>88</v>
      </c>
      <c r="AV424" s="11" t="s">
        <v>88</v>
      </c>
      <c r="AW424" s="11" t="s">
        <v>45</v>
      </c>
      <c r="AX424" s="11" t="s">
        <v>80</v>
      </c>
      <c r="AY424" s="204" t="s">
        <v>182</v>
      </c>
    </row>
    <row r="425" spans="2:51" s="11" customFormat="1" ht="13.5">
      <c r="B425" s="193"/>
      <c r="C425" s="194"/>
      <c r="D425" s="205" t="s">
        <v>191</v>
      </c>
      <c r="E425" s="206" t="s">
        <v>36</v>
      </c>
      <c r="F425" s="207" t="s">
        <v>664</v>
      </c>
      <c r="G425" s="194"/>
      <c r="H425" s="208">
        <v>2.0298</v>
      </c>
      <c r="I425" s="199"/>
      <c r="J425" s="194"/>
      <c r="K425" s="194"/>
      <c r="L425" s="200"/>
      <c r="M425" s="201"/>
      <c r="N425" s="202"/>
      <c r="O425" s="202"/>
      <c r="P425" s="202"/>
      <c r="Q425" s="202"/>
      <c r="R425" s="202"/>
      <c r="S425" s="202"/>
      <c r="T425" s="203"/>
      <c r="AT425" s="204" t="s">
        <v>191</v>
      </c>
      <c r="AU425" s="204" t="s">
        <v>88</v>
      </c>
      <c r="AV425" s="11" t="s">
        <v>88</v>
      </c>
      <c r="AW425" s="11" t="s">
        <v>45</v>
      </c>
      <c r="AX425" s="11" t="s">
        <v>80</v>
      </c>
      <c r="AY425" s="204" t="s">
        <v>182</v>
      </c>
    </row>
    <row r="426" spans="2:51" s="11" customFormat="1" ht="13.5">
      <c r="B426" s="193"/>
      <c r="C426" s="194"/>
      <c r="D426" s="205" t="s">
        <v>191</v>
      </c>
      <c r="E426" s="206" t="s">
        <v>36</v>
      </c>
      <c r="F426" s="207" t="s">
        <v>665</v>
      </c>
      <c r="G426" s="194"/>
      <c r="H426" s="208">
        <v>1.99</v>
      </c>
      <c r="I426" s="199"/>
      <c r="J426" s="194"/>
      <c r="K426" s="194"/>
      <c r="L426" s="200"/>
      <c r="M426" s="201"/>
      <c r="N426" s="202"/>
      <c r="O426" s="202"/>
      <c r="P426" s="202"/>
      <c r="Q426" s="202"/>
      <c r="R426" s="202"/>
      <c r="S426" s="202"/>
      <c r="T426" s="203"/>
      <c r="AT426" s="204" t="s">
        <v>191</v>
      </c>
      <c r="AU426" s="204" t="s">
        <v>88</v>
      </c>
      <c r="AV426" s="11" t="s">
        <v>88</v>
      </c>
      <c r="AW426" s="11" t="s">
        <v>45</v>
      </c>
      <c r="AX426" s="11" t="s">
        <v>80</v>
      </c>
      <c r="AY426" s="204" t="s">
        <v>182</v>
      </c>
    </row>
    <row r="427" spans="2:51" s="12" customFormat="1" ht="13.5">
      <c r="B427" s="209"/>
      <c r="C427" s="210"/>
      <c r="D427" s="205" t="s">
        <v>191</v>
      </c>
      <c r="E427" s="211" t="s">
        <v>36</v>
      </c>
      <c r="F427" s="212" t="s">
        <v>666</v>
      </c>
      <c r="G427" s="210"/>
      <c r="H427" s="213" t="s">
        <v>36</v>
      </c>
      <c r="I427" s="214"/>
      <c r="J427" s="210"/>
      <c r="K427" s="210"/>
      <c r="L427" s="215"/>
      <c r="M427" s="216"/>
      <c r="N427" s="217"/>
      <c r="O427" s="217"/>
      <c r="P427" s="217"/>
      <c r="Q427" s="217"/>
      <c r="R427" s="217"/>
      <c r="S427" s="217"/>
      <c r="T427" s="218"/>
      <c r="AT427" s="219" t="s">
        <v>191</v>
      </c>
      <c r="AU427" s="219" t="s">
        <v>88</v>
      </c>
      <c r="AV427" s="12" t="s">
        <v>23</v>
      </c>
      <c r="AW427" s="12" t="s">
        <v>45</v>
      </c>
      <c r="AX427" s="12" t="s">
        <v>80</v>
      </c>
      <c r="AY427" s="219" t="s">
        <v>182</v>
      </c>
    </row>
    <row r="428" spans="2:51" s="11" customFormat="1" ht="13.5">
      <c r="B428" s="193"/>
      <c r="C428" s="194"/>
      <c r="D428" s="205" t="s">
        <v>191</v>
      </c>
      <c r="E428" s="206" t="s">
        <v>36</v>
      </c>
      <c r="F428" s="207" t="s">
        <v>667</v>
      </c>
      <c r="G428" s="194"/>
      <c r="H428" s="208">
        <v>6.672</v>
      </c>
      <c r="I428" s="199"/>
      <c r="J428" s="194"/>
      <c r="K428" s="194"/>
      <c r="L428" s="200"/>
      <c r="M428" s="201"/>
      <c r="N428" s="202"/>
      <c r="O428" s="202"/>
      <c r="P428" s="202"/>
      <c r="Q428" s="202"/>
      <c r="R428" s="202"/>
      <c r="S428" s="202"/>
      <c r="T428" s="203"/>
      <c r="AT428" s="204" t="s">
        <v>191</v>
      </c>
      <c r="AU428" s="204" t="s">
        <v>88</v>
      </c>
      <c r="AV428" s="11" t="s">
        <v>88</v>
      </c>
      <c r="AW428" s="11" t="s">
        <v>45</v>
      </c>
      <c r="AX428" s="11" t="s">
        <v>80</v>
      </c>
      <c r="AY428" s="204" t="s">
        <v>182</v>
      </c>
    </row>
    <row r="429" spans="2:51" s="11" customFormat="1" ht="13.5">
      <c r="B429" s="193"/>
      <c r="C429" s="194"/>
      <c r="D429" s="205" t="s">
        <v>191</v>
      </c>
      <c r="E429" s="206" t="s">
        <v>36</v>
      </c>
      <c r="F429" s="207" t="s">
        <v>668</v>
      </c>
      <c r="G429" s="194"/>
      <c r="H429" s="208">
        <v>1.197</v>
      </c>
      <c r="I429" s="199"/>
      <c r="J429" s="194"/>
      <c r="K429" s="194"/>
      <c r="L429" s="200"/>
      <c r="M429" s="201"/>
      <c r="N429" s="202"/>
      <c r="O429" s="202"/>
      <c r="P429" s="202"/>
      <c r="Q429" s="202"/>
      <c r="R429" s="202"/>
      <c r="S429" s="202"/>
      <c r="T429" s="203"/>
      <c r="AT429" s="204" t="s">
        <v>191</v>
      </c>
      <c r="AU429" s="204" t="s">
        <v>88</v>
      </c>
      <c r="AV429" s="11" t="s">
        <v>88</v>
      </c>
      <c r="AW429" s="11" t="s">
        <v>45</v>
      </c>
      <c r="AX429" s="11" t="s">
        <v>80</v>
      </c>
      <c r="AY429" s="204" t="s">
        <v>182</v>
      </c>
    </row>
    <row r="430" spans="2:51" s="11" customFormat="1" ht="13.5">
      <c r="B430" s="193"/>
      <c r="C430" s="194"/>
      <c r="D430" s="205" t="s">
        <v>191</v>
      </c>
      <c r="E430" s="206" t="s">
        <v>36</v>
      </c>
      <c r="F430" s="207" t="s">
        <v>669</v>
      </c>
      <c r="G430" s="194"/>
      <c r="H430" s="208">
        <v>6.9225</v>
      </c>
      <c r="I430" s="199"/>
      <c r="J430" s="194"/>
      <c r="K430" s="194"/>
      <c r="L430" s="200"/>
      <c r="M430" s="201"/>
      <c r="N430" s="202"/>
      <c r="O430" s="202"/>
      <c r="P430" s="202"/>
      <c r="Q430" s="202"/>
      <c r="R430" s="202"/>
      <c r="S430" s="202"/>
      <c r="T430" s="203"/>
      <c r="AT430" s="204" t="s">
        <v>191</v>
      </c>
      <c r="AU430" s="204" t="s">
        <v>88</v>
      </c>
      <c r="AV430" s="11" t="s">
        <v>88</v>
      </c>
      <c r="AW430" s="11" t="s">
        <v>45</v>
      </c>
      <c r="AX430" s="11" t="s">
        <v>80</v>
      </c>
      <c r="AY430" s="204" t="s">
        <v>182</v>
      </c>
    </row>
    <row r="431" spans="2:51" s="12" customFormat="1" ht="13.5">
      <c r="B431" s="209"/>
      <c r="C431" s="210"/>
      <c r="D431" s="205" t="s">
        <v>191</v>
      </c>
      <c r="E431" s="211" t="s">
        <v>36</v>
      </c>
      <c r="F431" s="212" t="s">
        <v>670</v>
      </c>
      <c r="G431" s="210"/>
      <c r="H431" s="213" t="s">
        <v>36</v>
      </c>
      <c r="I431" s="214"/>
      <c r="J431" s="210"/>
      <c r="K431" s="210"/>
      <c r="L431" s="215"/>
      <c r="M431" s="216"/>
      <c r="N431" s="217"/>
      <c r="O431" s="217"/>
      <c r="P431" s="217"/>
      <c r="Q431" s="217"/>
      <c r="R431" s="217"/>
      <c r="S431" s="217"/>
      <c r="T431" s="218"/>
      <c r="AT431" s="219" t="s">
        <v>191</v>
      </c>
      <c r="AU431" s="219" t="s">
        <v>88</v>
      </c>
      <c r="AV431" s="12" t="s">
        <v>23</v>
      </c>
      <c r="AW431" s="12" t="s">
        <v>45</v>
      </c>
      <c r="AX431" s="12" t="s">
        <v>80</v>
      </c>
      <c r="AY431" s="219" t="s">
        <v>182</v>
      </c>
    </row>
    <row r="432" spans="2:51" s="11" customFormat="1" ht="13.5">
      <c r="B432" s="193"/>
      <c r="C432" s="194"/>
      <c r="D432" s="195" t="s">
        <v>191</v>
      </c>
      <c r="E432" s="196" t="s">
        <v>36</v>
      </c>
      <c r="F432" s="197" t="s">
        <v>658</v>
      </c>
      <c r="G432" s="194"/>
      <c r="H432" s="198">
        <v>5</v>
      </c>
      <c r="I432" s="199"/>
      <c r="J432" s="194"/>
      <c r="K432" s="194"/>
      <c r="L432" s="200"/>
      <c r="M432" s="201"/>
      <c r="N432" s="202"/>
      <c r="O432" s="202"/>
      <c r="P432" s="202"/>
      <c r="Q432" s="202"/>
      <c r="R432" s="202"/>
      <c r="S432" s="202"/>
      <c r="T432" s="203"/>
      <c r="AT432" s="204" t="s">
        <v>191</v>
      </c>
      <c r="AU432" s="204" t="s">
        <v>88</v>
      </c>
      <c r="AV432" s="11" t="s">
        <v>88</v>
      </c>
      <c r="AW432" s="11" t="s">
        <v>45</v>
      </c>
      <c r="AX432" s="11" t="s">
        <v>80</v>
      </c>
      <c r="AY432" s="204" t="s">
        <v>182</v>
      </c>
    </row>
    <row r="433" spans="2:65" s="1" customFormat="1" ht="22.5" customHeight="1">
      <c r="B433" s="34"/>
      <c r="C433" s="181" t="s">
        <v>671</v>
      </c>
      <c r="D433" s="181" t="s">
        <v>184</v>
      </c>
      <c r="E433" s="182" t="s">
        <v>672</v>
      </c>
      <c r="F433" s="183" t="s">
        <v>673</v>
      </c>
      <c r="G433" s="184" t="s">
        <v>187</v>
      </c>
      <c r="H433" s="185">
        <v>263.619</v>
      </c>
      <c r="I433" s="186"/>
      <c r="J433" s="187">
        <f>ROUND(I433*H433,2)</f>
        <v>0</v>
      </c>
      <c r="K433" s="183" t="s">
        <v>188</v>
      </c>
      <c r="L433" s="54"/>
      <c r="M433" s="188" t="s">
        <v>36</v>
      </c>
      <c r="N433" s="189" t="s">
        <v>51</v>
      </c>
      <c r="O433" s="35"/>
      <c r="P433" s="190">
        <f>O433*H433</f>
        <v>0</v>
      </c>
      <c r="Q433" s="190">
        <v>0.00519</v>
      </c>
      <c r="R433" s="190">
        <f>Q433*H433</f>
        <v>1.3681826100000003</v>
      </c>
      <c r="S433" s="190">
        <v>0</v>
      </c>
      <c r="T433" s="191">
        <f>S433*H433</f>
        <v>0</v>
      </c>
      <c r="AR433" s="16" t="s">
        <v>189</v>
      </c>
      <c r="AT433" s="16" t="s">
        <v>184</v>
      </c>
      <c r="AU433" s="16" t="s">
        <v>88</v>
      </c>
      <c r="AY433" s="16" t="s">
        <v>182</v>
      </c>
      <c r="BE433" s="192">
        <f>IF(N433="základní",J433,0)</f>
        <v>0</v>
      </c>
      <c r="BF433" s="192">
        <f>IF(N433="snížená",J433,0)</f>
        <v>0</v>
      </c>
      <c r="BG433" s="192">
        <f>IF(N433="zákl. přenesená",J433,0)</f>
        <v>0</v>
      </c>
      <c r="BH433" s="192">
        <f>IF(N433="sníž. přenesená",J433,0)</f>
        <v>0</v>
      </c>
      <c r="BI433" s="192">
        <f>IF(N433="nulová",J433,0)</f>
        <v>0</v>
      </c>
      <c r="BJ433" s="16" t="s">
        <v>23</v>
      </c>
      <c r="BK433" s="192">
        <f>ROUND(I433*H433,2)</f>
        <v>0</v>
      </c>
      <c r="BL433" s="16" t="s">
        <v>189</v>
      </c>
      <c r="BM433" s="16" t="s">
        <v>674</v>
      </c>
    </row>
    <row r="434" spans="2:51" s="12" customFormat="1" ht="13.5">
      <c r="B434" s="209"/>
      <c r="C434" s="210"/>
      <c r="D434" s="205" t="s">
        <v>191</v>
      </c>
      <c r="E434" s="211" t="s">
        <v>36</v>
      </c>
      <c r="F434" s="212" t="s">
        <v>675</v>
      </c>
      <c r="G434" s="210"/>
      <c r="H434" s="213" t="s">
        <v>36</v>
      </c>
      <c r="I434" s="214"/>
      <c r="J434" s="210"/>
      <c r="K434" s="210"/>
      <c r="L434" s="215"/>
      <c r="M434" s="216"/>
      <c r="N434" s="217"/>
      <c r="O434" s="217"/>
      <c r="P434" s="217"/>
      <c r="Q434" s="217"/>
      <c r="R434" s="217"/>
      <c r="S434" s="217"/>
      <c r="T434" s="218"/>
      <c r="AT434" s="219" t="s">
        <v>191</v>
      </c>
      <c r="AU434" s="219" t="s">
        <v>88</v>
      </c>
      <c r="AV434" s="12" t="s">
        <v>23</v>
      </c>
      <c r="AW434" s="12" t="s">
        <v>45</v>
      </c>
      <c r="AX434" s="12" t="s">
        <v>80</v>
      </c>
      <c r="AY434" s="219" t="s">
        <v>182</v>
      </c>
    </row>
    <row r="435" spans="2:51" s="11" customFormat="1" ht="13.5">
      <c r="B435" s="193"/>
      <c r="C435" s="194"/>
      <c r="D435" s="205" t="s">
        <v>191</v>
      </c>
      <c r="E435" s="206" t="s">
        <v>36</v>
      </c>
      <c r="F435" s="207" t="s">
        <v>676</v>
      </c>
      <c r="G435" s="194"/>
      <c r="H435" s="208">
        <v>51.87</v>
      </c>
      <c r="I435" s="199"/>
      <c r="J435" s="194"/>
      <c r="K435" s="194"/>
      <c r="L435" s="200"/>
      <c r="M435" s="201"/>
      <c r="N435" s="202"/>
      <c r="O435" s="202"/>
      <c r="P435" s="202"/>
      <c r="Q435" s="202"/>
      <c r="R435" s="202"/>
      <c r="S435" s="202"/>
      <c r="T435" s="203"/>
      <c r="AT435" s="204" t="s">
        <v>191</v>
      </c>
      <c r="AU435" s="204" t="s">
        <v>88</v>
      </c>
      <c r="AV435" s="11" t="s">
        <v>88</v>
      </c>
      <c r="AW435" s="11" t="s">
        <v>45</v>
      </c>
      <c r="AX435" s="11" t="s">
        <v>80</v>
      </c>
      <c r="AY435" s="204" t="s">
        <v>182</v>
      </c>
    </row>
    <row r="436" spans="2:51" s="11" customFormat="1" ht="13.5">
      <c r="B436" s="193"/>
      <c r="C436" s="194"/>
      <c r="D436" s="205" t="s">
        <v>191</v>
      </c>
      <c r="E436" s="206" t="s">
        <v>36</v>
      </c>
      <c r="F436" s="207" t="s">
        <v>677</v>
      </c>
      <c r="G436" s="194"/>
      <c r="H436" s="208">
        <v>3.349</v>
      </c>
      <c r="I436" s="199"/>
      <c r="J436" s="194"/>
      <c r="K436" s="194"/>
      <c r="L436" s="200"/>
      <c r="M436" s="201"/>
      <c r="N436" s="202"/>
      <c r="O436" s="202"/>
      <c r="P436" s="202"/>
      <c r="Q436" s="202"/>
      <c r="R436" s="202"/>
      <c r="S436" s="202"/>
      <c r="T436" s="203"/>
      <c r="AT436" s="204" t="s">
        <v>191</v>
      </c>
      <c r="AU436" s="204" t="s">
        <v>88</v>
      </c>
      <c r="AV436" s="11" t="s">
        <v>88</v>
      </c>
      <c r="AW436" s="11" t="s">
        <v>45</v>
      </c>
      <c r="AX436" s="11" t="s">
        <v>80</v>
      </c>
      <c r="AY436" s="204" t="s">
        <v>182</v>
      </c>
    </row>
    <row r="437" spans="2:51" s="12" customFormat="1" ht="13.5">
      <c r="B437" s="209"/>
      <c r="C437" s="210"/>
      <c r="D437" s="205" t="s">
        <v>191</v>
      </c>
      <c r="E437" s="211" t="s">
        <v>36</v>
      </c>
      <c r="F437" s="212" t="s">
        <v>678</v>
      </c>
      <c r="G437" s="210"/>
      <c r="H437" s="213" t="s">
        <v>36</v>
      </c>
      <c r="I437" s="214"/>
      <c r="J437" s="210"/>
      <c r="K437" s="210"/>
      <c r="L437" s="215"/>
      <c r="M437" s="216"/>
      <c r="N437" s="217"/>
      <c r="O437" s="217"/>
      <c r="P437" s="217"/>
      <c r="Q437" s="217"/>
      <c r="R437" s="217"/>
      <c r="S437" s="217"/>
      <c r="T437" s="218"/>
      <c r="AT437" s="219" t="s">
        <v>191</v>
      </c>
      <c r="AU437" s="219" t="s">
        <v>88</v>
      </c>
      <c r="AV437" s="12" t="s">
        <v>23</v>
      </c>
      <c r="AW437" s="12" t="s">
        <v>45</v>
      </c>
      <c r="AX437" s="12" t="s">
        <v>80</v>
      </c>
      <c r="AY437" s="219" t="s">
        <v>182</v>
      </c>
    </row>
    <row r="438" spans="2:51" s="11" customFormat="1" ht="13.5">
      <c r="B438" s="193"/>
      <c r="C438" s="194"/>
      <c r="D438" s="205" t="s">
        <v>191</v>
      </c>
      <c r="E438" s="206" t="s">
        <v>36</v>
      </c>
      <c r="F438" s="207" t="s">
        <v>679</v>
      </c>
      <c r="G438" s="194"/>
      <c r="H438" s="208">
        <v>19.771</v>
      </c>
      <c r="I438" s="199"/>
      <c r="J438" s="194"/>
      <c r="K438" s="194"/>
      <c r="L438" s="200"/>
      <c r="M438" s="201"/>
      <c r="N438" s="202"/>
      <c r="O438" s="202"/>
      <c r="P438" s="202"/>
      <c r="Q438" s="202"/>
      <c r="R438" s="202"/>
      <c r="S438" s="202"/>
      <c r="T438" s="203"/>
      <c r="AT438" s="204" t="s">
        <v>191</v>
      </c>
      <c r="AU438" s="204" t="s">
        <v>88</v>
      </c>
      <c r="AV438" s="11" t="s">
        <v>88</v>
      </c>
      <c r="AW438" s="11" t="s">
        <v>45</v>
      </c>
      <c r="AX438" s="11" t="s">
        <v>80</v>
      </c>
      <c r="AY438" s="204" t="s">
        <v>182</v>
      </c>
    </row>
    <row r="439" spans="2:51" s="12" customFormat="1" ht="13.5">
      <c r="B439" s="209"/>
      <c r="C439" s="210"/>
      <c r="D439" s="205" t="s">
        <v>191</v>
      </c>
      <c r="E439" s="211" t="s">
        <v>36</v>
      </c>
      <c r="F439" s="212" t="s">
        <v>680</v>
      </c>
      <c r="G439" s="210"/>
      <c r="H439" s="213" t="s">
        <v>36</v>
      </c>
      <c r="I439" s="214"/>
      <c r="J439" s="210"/>
      <c r="K439" s="210"/>
      <c r="L439" s="215"/>
      <c r="M439" s="216"/>
      <c r="N439" s="217"/>
      <c r="O439" s="217"/>
      <c r="P439" s="217"/>
      <c r="Q439" s="217"/>
      <c r="R439" s="217"/>
      <c r="S439" s="217"/>
      <c r="T439" s="218"/>
      <c r="AT439" s="219" t="s">
        <v>191</v>
      </c>
      <c r="AU439" s="219" t="s">
        <v>88</v>
      </c>
      <c r="AV439" s="12" t="s">
        <v>23</v>
      </c>
      <c r="AW439" s="12" t="s">
        <v>45</v>
      </c>
      <c r="AX439" s="12" t="s">
        <v>80</v>
      </c>
      <c r="AY439" s="219" t="s">
        <v>182</v>
      </c>
    </row>
    <row r="440" spans="2:51" s="11" customFormat="1" ht="13.5">
      <c r="B440" s="193"/>
      <c r="C440" s="194"/>
      <c r="D440" s="205" t="s">
        <v>191</v>
      </c>
      <c r="E440" s="206" t="s">
        <v>36</v>
      </c>
      <c r="F440" s="207" t="s">
        <v>681</v>
      </c>
      <c r="G440" s="194"/>
      <c r="H440" s="208">
        <v>13.959</v>
      </c>
      <c r="I440" s="199"/>
      <c r="J440" s="194"/>
      <c r="K440" s="194"/>
      <c r="L440" s="200"/>
      <c r="M440" s="201"/>
      <c r="N440" s="202"/>
      <c r="O440" s="202"/>
      <c r="P440" s="202"/>
      <c r="Q440" s="202"/>
      <c r="R440" s="202"/>
      <c r="S440" s="202"/>
      <c r="T440" s="203"/>
      <c r="AT440" s="204" t="s">
        <v>191</v>
      </c>
      <c r="AU440" s="204" t="s">
        <v>88</v>
      </c>
      <c r="AV440" s="11" t="s">
        <v>88</v>
      </c>
      <c r="AW440" s="11" t="s">
        <v>45</v>
      </c>
      <c r="AX440" s="11" t="s">
        <v>80</v>
      </c>
      <c r="AY440" s="204" t="s">
        <v>182</v>
      </c>
    </row>
    <row r="441" spans="2:51" s="12" customFormat="1" ht="13.5">
      <c r="B441" s="209"/>
      <c r="C441" s="210"/>
      <c r="D441" s="205" t="s">
        <v>191</v>
      </c>
      <c r="E441" s="211" t="s">
        <v>36</v>
      </c>
      <c r="F441" s="212" t="s">
        <v>682</v>
      </c>
      <c r="G441" s="210"/>
      <c r="H441" s="213" t="s">
        <v>36</v>
      </c>
      <c r="I441" s="214"/>
      <c r="J441" s="210"/>
      <c r="K441" s="210"/>
      <c r="L441" s="215"/>
      <c r="M441" s="216"/>
      <c r="N441" s="217"/>
      <c r="O441" s="217"/>
      <c r="P441" s="217"/>
      <c r="Q441" s="217"/>
      <c r="R441" s="217"/>
      <c r="S441" s="217"/>
      <c r="T441" s="218"/>
      <c r="AT441" s="219" t="s">
        <v>191</v>
      </c>
      <c r="AU441" s="219" t="s">
        <v>88</v>
      </c>
      <c r="AV441" s="12" t="s">
        <v>23</v>
      </c>
      <c r="AW441" s="12" t="s">
        <v>45</v>
      </c>
      <c r="AX441" s="12" t="s">
        <v>80</v>
      </c>
      <c r="AY441" s="219" t="s">
        <v>182</v>
      </c>
    </row>
    <row r="442" spans="2:51" s="11" customFormat="1" ht="13.5">
      <c r="B442" s="193"/>
      <c r="C442" s="194"/>
      <c r="D442" s="205" t="s">
        <v>191</v>
      </c>
      <c r="E442" s="206" t="s">
        <v>36</v>
      </c>
      <c r="F442" s="207" t="s">
        <v>683</v>
      </c>
      <c r="G442" s="194"/>
      <c r="H442" s="208">
        <v>15.198</v>
      </c>
      <c r="I442" s="199"/>
      <c r="J442" s="194"/>
      <c r="K442" s="194"/>
      <c r="L442" s="200"/>
      <c r="M442" s="201"/>
      <c r="N442" s="202"/>
      <c r="O442" s="202"/>
      <c r="P442" s="202"/>
      <c r="Q442" s="202"/>
      <c r="R442" s="202"/>
      <c r="S442" s="202"/>
      <c r="T442" s="203"/>
      <c r="AT442" s="204" t="s">
        <v>191</v>
      </c>
      <c r="AU442" s="204" t="s">
        <v>88</v>
      </c>
      <c r="AV442" s="11" t="s">
        <v>88</v>
      </c>
      <c r="AW442" s="11" t="s">
        <v>45</v>
      </c>
      <c r="AX442" s="11" t="s">
        <v>80</v>
      </c>
      <c r="AY442" s="204" t="s">
        <v>182</v>
      </c>
    </row>
    <row r="443" spans="2:51" s="12" customFormat="1" ht="13.5">
      <c r="B443" s="209"/>
      <c r="C443" s="210"/>
      <c r="D443" s="205" t="s">
        <v>191</v>
      </c>
      <c r="E443" s="211" t="s">
        <v>36</v>
      </c>
      <c r="F443" s="212" t="s">
        <v>684</v>
      </c>
      <c r="G443" s="210"/>
      <c r="H443" s="213" t="s">
        <v>36</v>
      </c>
      <c r="I443" s="214"/>
      <c r="J443" s="210"/>
      <c r="K443" s="210"/>
      <c r="L443" s="215"/>
      <c r="M443" s="216"/>
      <c r="N443" s="217"/>
      <c r="O443" s="217"/>
      <c r="P443" s="217"/>
      <c r="Q443" s="217"/>
      <c r="R443" s="217"/>
      <c r="S443" s="217"/>
      <c r="T443" s="218"/>
      <c r="AT443" s="219" t="s">
        <v>191</v>
      </c>
      <c r="AU443" s="219" t="s">
        <v>88</v>
      </c>
      <c r="AV443" s="12" t="s">
        <v>23</v>
      </c>
      <c r="AW443" s="12" t="s">
        <v>45</v>
      </c>
      <c r="AX443" s="12" t="s">
        <v>80</v>
      </c>
      <c r="AY443" s="219" t="s">
        <v>182</v>
      </c>
    </row>
    <row r="444" spans="2:51" s="11" customFormat="1" ht="13.5">
      <c r="B444" s="193"/>
      <c r="C444" s="194"/>
      <c r="D444" s="205" t="s">
        <v>191</v>
      </c>
      <c r="E444" s="206" t="s">
        <v>36</v>
      </c>
      <c r="F444" s="207" t="s">
        <v>685</v>
      </c>
      <c r="G444" s="194"/>
      <c r="H444" s="208">
        <v>4.9375</v>
      </c>
      <c r="I444" s="199"/>
      <c r="J444" s="194"/>
      <c r="K444" s="194"/>
      <c r="L444" s="200"/>
      <c r="M444" s="201"/>
      <c r="N444" s="202"/>
      <c r="O444" s="202"/>
      <c r="P444" s="202"/>
      <c r="Q444" s="202"/>
      <c r="R444" s="202"/>
      <c r="S444" s="202"/>
      <c r="T444" s="203"/>
      <c r="AT444" s="204" t="s">
        <v>191</v>
      </c>
      <c r="AU444" s="204" t="s">
        <v>88</v>
      </c>
      <c r="AV444" s="11" t="s">
        <v>88</v>
      </c>
      <c r="AW444" s="11" t="s">
        <v>45</v>
      </c>
      <c r="AX444" s="11" t="s">
        <v>80</v>
      </c>
      <c r="AY444" s="204" t="s">
        <v>182</v>
      </c>
    </row>
    <row r="445" spans="2:51" s="12" customFormat="1" ht="13.5">
      <c r="B445" s="209"/>
      <c r="C445" s="210"/>
      <c r="D445" s="205" t="s">
        <v>191</v>
      </c>
      <c r="E445" s="211" t="s">
        <v>36</v>
      </c>
      <c r="F445" s="212" t="s">
        <v>657</v>
      </c>
      <c r="G445" s="210"/>
      <c r="H445" s="213" t="s">
        <v>36</v>
      </c>
      <c r="I445" s="214"/>
      <c r="J445" s="210"/>
      <c r="K445" s="210"/>
      <c r="L445" s="215"/>
      <c r="M445" s="216"/>
      <c r="N445" s="217"/>
      <c r="O445" s="217"/>
      <c r="P445" s="217"/>
      <c r="Q445" s="217"/>
      <c r="R445" s="217"/>
      <c r="S445" s="217"/>
      <c r="T445" s="218"/>
      <c r="AT445" s="219" t="s">
        <v>191</v>
      </c>
      <c r="AU445" s="219" t="s">
        <v>88</v>
      </c>
      <c r="AV445" s="12" t="s">
        <v>23</v>
      </c>
      <c r="AW445" s="12" t="s">
        <v>45</v>
      </c>
      <c r="AX445" s="12" t="s">
        <v>80</v>
      </c>
      <c r="AY445" s="219" t="s">
        <v>182</v>
      </c>
    </row>
    <row r="446" spans="2:51" s="11" customFormat="1" ht="13.5">
      <c r="B446" s="193"/>
      <c r="C446" s="194"/>
      <c r="D446" s="205" t="s">
        <v>191</v>
      </c>
      <c r="E446" s="206" t="s">
        <v>36</v>
      </c>
      <c r="F446" s="207" t="s">
        <v>686</v>
      </c>
      <c r="G446" s="194"/>
      <c r="H446" s="208">
        <v>15</v>
      </c>
      <c r="I446" s="199"/>
      <c r="J446" s="194"/>
      <c r="K446" s="194"/>
      <c r="L446" s="200"/>
      <c r="M446" s="201"/>
      <c r="N446" s="202"/>
      <c r="O446" s="202"/>
      <c r="P446" s="202"/>
      <c r="Q446" s="202"/>
      <c r="R446" s="202"/>
      <c r="S446" s="202"/>
      <c r="T446" s="203"/>
      <c r="AT446" s="204" t="s">
        <v>191</v>
      </c>
      <c r="AU446" s="204" t="s">
        <v>88</v>
      </c>
      <c r="AV446" s="11" t="s">
        <v>88</v>
      </c>
      <c r="AW446" s="11" t="s">
        <v>45</v>
      </c>
      <c r="AX446" s="11" t="s">
        <v>80</v>
      </c>
      <c r="AY446" s="204" t="s">
        <v>182</v>
      </c>
    </row>
    <row r="447" spans="2:51" s="12" customFormat="1" ht="13.5">
      <c r="B447" s="209"/>
      <c r="C447" s="210"/>
      <c r="D447" s="205" t="s">
        <v>191</v>
      </c>
      <c r="E447" s="211" t="s">
        <v>36</v>
      </c>
      <c r="F447" s="212" t="s">
        <v>687</v>
      </c>
      <c r="G447" s="210"/>
      <c r="H447" s="213" t="s">
        <v>36</v>
      </c>
      <c r="I447" s="214"/>
      <c r="J447" s="210"/>
      <c r="K447" s="210"/>
      <c r="L447" s="215"/>
      <c r="M447" s="216"/>
      <c r="N447" s="217"/>
      <c r="O447" s="217"/>
      <c r="P447" s="217"/>
      <c r="Q447" s="217"/>
      <c r="R447" s="217"/>
      <c r="S447" s="217"/>
      <c r="T447" s="218"/>
      <c r="AT447" s="219" t="s">
        <v>191</v>
      </c>
      <c r="AU447" s="219" t="s">
        <v>88</v>
      </c>
      <c r="AV447" s="12" t="s">
        <v>23</v>
      </c>
      <c r="AW447" s="12" t="s">
        <v>45</v>
      </c>
      <c r="AX447" s="12" t="s">
        <v>80</v>
      </c>
      <c r="AY447" s="219" t="s">
        <v>182</v>
      </c>
    </row>
    <row r="448" spans="2:51" s="11" customFormat="1" ht="13.5">
      <c r="B448" s="193"/>
      <c r="C448" s="194"/>
      <c r="D448" s="205" t="s">
        <v>191</v>
      </c>
      <c r="E448" s="206" t="s">
        <v>36</v>
      </c>
      <c r="F448" s="207" t="s">
        <v>676</v>
      </c>
      <c r="G448" s="194"/>
      <c r="H448" s="208">
        <v>51.87</v>
      </c>
      <c r="I448" s="199"/>
      <c r="J448" s="194"/>
      <c r="K448" s="194"/>
      <c r="L448" s="200"/>
      <c r="M448" s="201"/>
      <c r="N448" s="202"/>
      <c r="O448" s="202"/>
      <c r="P448" s="202"/>
      <c r="Q448" s="202"/>
      <c r="R448" s="202"/>
      <c r="S448" s="202"/>
      <c r="T448" s="203"/>
      <c r="AT448" s="204" t="s">
        <v>191</v>
      </c>
      <c r="AU448" s="204" t="s">
        <v>88</v>
      </c>
      <c r="AV448" s="11" t="s">
        <v>88</v>
      </c>
      <c r="AW448" s="11" t="s">
        <v>45</v>
      </c>
      <c r="AX448" s="11" t="s">
        <v>80</v>
      </c>
      <c r="AY448" s="204" t="s">
        <v>182</v>
      </c>
    </row>
    <row r="449" spans="2:51" s="11" customFormat="1" ht="13.5">
      <c r="B449" s="193"/>
      <c r="C449" s="194"/>
      <c r="D449" s="205" t="s">
        <v>191</v>
      </c>
      <c r="E449" s="206" t="s">
        <v>36</v>
      </c>
      <c r="F449" s="207" t="s">
        <v>688</v>
      </c>
      <c r="G449" s="194"/>
      <c r="H449" s="208">
        <v>5.888</v>
      </c>
      <c r="I449" s="199"/>
      <c r="J449" s="194"/>
      <c r="K449" s="194"/>
      <c r="L449" s="200"/>
      <c r="M449" s="201"/>
      <c r="N449" s="202"/>
      <c r="O449" s="202"/>
      <c r="P449" s="202"/>
      <c r="Q449" s="202"/>
      <c r="R449" s="202"/>
      <c r="S449" s="202"/>
      <c r="T449" s="203"/>
      <c r="AT449" s="204" t="s">
        <v>191</v>
      </c>
      <c r="AU449" s="204" t="s">
        <v>88</v>
      </c>
      <c r="AV449" s="11" t="s">
        <v>88</v>
      </c>
      <c r="AW449" s="11" t="s">
        <v>45</v>
      </c>
      <c r="AX449" s="11" t="s">
        <v>80</v>
      </c>
      <c r="AY449" s="204" t="s">
        <v>182</v>
      </c>
    </row>
    <row r="450" spans="2:51" s="12" customFormat="1" ht="13.5">
      <c r="B450" s="209"/>
      <c r="C450" s="210"/>
      <c r="D450" s="205" t="s">
        <v>191</v>
      </c>
      <c r="E450" s="211" t="s">
        <v>36</v>
      </c>
      <c r="F450" s="212" t="s">
        <v>689</v>
      </c>
      <c r="G450" s="210"/>
      <c r="H450" s="213" t="s">
        <v>36</v>
      </c>
      <c r="I450" s="214"/>
      <c r="J450" s="210"/>
      <c r="K450" s="210"/>
      <c r="L450" s="215"/>
      <c r="M450" s="216"/>
      <c r="N450" s="217"/>
      <c r="O450" s="217"/>
      <c r="P450" s="217"/>
      <c r="Q450" s="217"/>
      <c r="R450" s="217"/>
      <c r="S450" s="217"/>
      <c r="T450" s="218"/>
      <c r="AT450" s="219" t="s">
        <v>191</v>
      </c>
      <c r="AU450" s="219" t="s">
        <v>88</v>
      </c>
      <c r="AV450" s="12" t="s">
        <v>23</v>
      </c>
      <c r="AW450" s="12" t="s">
        <v>45</v>
      </c>
      <c r="AX450" s="12" t="s">
        <v>80</v>
      </c>
      <c r="AY450" s="219" t="s">
        <v>182</v>
      </c>
    </row>
    <row r="451" spans="2:51" s="11" customFormat="1" ht="13.5">
      <c r="B451" s="193"/>
      <c r="C451" s="194"/>
      <c r="D451" s="205" t="s">
        <v>191</v>
      </c>
      <c r="E451" s="206" t="s">
        <v>36</v>
      </c>
      <c r="F451" s="207" t="s">
        <v>690</v>
      </c>
      <c r="G451" s="194"/>
      <c r="H451" s="208">
        <v>19.975</v>
      </c>
      <c r="I451" s="199"/>
      <c r="J451" s="194"/>
      <c r="K451" s="194"/>
      <c r="L451" s="200"/>
      <c r="M451" s="201"/>
      <c r="N451" s="202"/>
      <c r="O451" s="202"/>
      <c r="P451" s="202"/>
      <c r="Q451" s="202"/>
      <c r="R451" s="202"/>
      <c r="S451" s="202"/>
      <c r="T451" s="203"/>
      <c r="AT451" s="204" t="s">
        <v>191</v>
      </c>
      <c r="AU451" s="204" t="s">
        <v>88</v>
      </c>
      <c r="AV451" s="11" t="s">
        <v>88</v>
      </c>
      <c r="AW451" s="11" t="s">
        <v>45</v>
      </c>
      <c r="AX451" s="11" t="s">
        <v>80</v>
      </c>
      <c r="AY451" s="204" t="s">
        <v>182</v>
      </c>
    </row>
    <row r="452" spans="2:51" s="12" customFormat="1" ht="13.5">
      <c r="B452" s="209"/>
      <c r="C452" s="210"/>
      <c r="D452" s="205" t="s">
        <v>191</v>
      </c>
      <c r="E452" s="211" t="s">
        <v>36</v>
      </c>
      <c r="F452" s="212" t="s">
        <v>691</v>
      </c>
      <c r="G452" s="210"/>
      <c r="H452" s="213" t="s">
        <v>36</v>
      </c>
      <c r="I452" s="214"/>
      <c r="J452" s="210"/>
      <c r="K452" s="210"/>
      <c r="L452" s="215"/>
      <c r="M452" s="216"/>
      <c r="N452" s="217"/>
      <c r="O452" s="217"/>
      <c r="P452" s="217"/>
      <c r="Q452" s="217"/>
      <c r="R452" s="217"/>
      <c r="S452" s="217"/>
      <c r="T452" s="218"/>
      <c r="AT452" s="219" t="s">
        <v>191</v>
      </c>
      <c r="AU452" s="219" t="s">
        <v>88</v>
      </c>
      <c r="AV452" s="12" t="s">
        <v>23</v>
      </c>
      <c r="AW452" s="12" t="s">
        <v>45</v>
      </c>
      <c r="AX452" s="12" t="s">
        <v>80</v>
      </c>
      <c r="AY452" s="219" t="s">
        <v>182</v>
      </c>
    </row>
    <row r="453" spans="2:51" s="11" customFormat="1" ht="13.5">
      <c r="B453" s="193"/>
      <c r="C453" s="194"/>
      <c r="D453" s="205" t="s">
        <v>191</v>
      </c>
      <c r="E453" s="206" t="s">
        <v>36</v>
      </c>
      <c r="F453" s="207" t="s">
        <v>692</v>
      </c>
      <c r="G453" s="194"/>
      <c r="H453" s="208">
        <v>18.279</v>
      </c>
      <c r="I453" s="199"/>
      <c r="J453" s="194"/>
      <c r="K453" s="194"/>
      <c r="L453" s="200"/>
      <c r="M453" s="201"/>
      <c r="N453" s="202"/>
      <c r="O453" s="202"/>
      <c r="P453" s="202"/>
      <c r="Q453" s="202"/>
      <c r="R453" s="202"/>
      <c r="S453" s="202"/>
      <c r="T453" s="203"/>
      <c r="AT453" s="204" t="s">
        <v>191</v>
      </c>
      <c r="AU453" s="204" t="s">
        <v>88</v>
      </c>
      <c r="AV453" s="11" t="s">
        <v>88</v>
      </c>
      <c r="AW453" s="11" t="s">
        <v>45</v>
      </c>
      <c r="AX453" s="11" t="s">
        <v>80</v>
      </c>
      <c r="AY453" s="204" t="s">
        <v>182</v>
      </c>
    </row>
    <row r="454" spans="2:51" s="12" customFormat="1" ht="13.5">
      <c r="B454" s="209"/>
      <c r="C454" s="210"/>
      <c r="D454" s="205" t="s">
        <v>191</v>
      </c>
      <c r="E454" s="211" t="s">
        <v>36</v>
      </c>
      <c r="F454" s="212" t="s">
        <v>693</v>
      </c>
      <c r="G454" s="210"/>
      <c r="H454" s="213" t="s">
        <v>36</v>
      </c>
      <c r="I454" s="214"/>
      <c r="J454" s="210"/>
      <c r="K454" s="210"/>
      <c r="L454" s="215"/>
      <c r="M454" s="216"/>
      <c r="N454" s="217"/>
      <c r="O454" s="217"/>
      <c r="P454" s="217"/>
      <c r="Q454" s="217"/>
      <c r="R454" s="217"/>
      <c r="S454" s="217"/>
      <c r="T454" s="218"/>
      <c r="AT454" s="219" t="s">
        <v>191</v>
      </c>
      <c r="AU454" s="219" t="s">
        <v>88</v>
      </c>
      <c r="AV454" s="12" t="s">
        <v>23</v>
      </c>
      <c r="AW454" s="12" t="s">
        <v>45</v>
      </c>
      <c r="AX454" s="12" t="s">
        <v>80</v>
      </c>
      <c r="AY454" s="219" t="s">
        <v>182</v>
      </c>
    </row>
    <row r="455" spans="2:51" s="11" customFormat="1" ht="13.5">
      <c r="B455" s="193"/>
      <c r="C455" s="194"/>
      <c r="D455" s="205" t="s">
        <v>191</v>
      </c>
      <c r="E455" s="206" t="s">
        <v>36</v>
      </c>
      <c r="F455" s="207" t="s">
        <v>694</v>
      </c>
      <c r="G455" s="194"/>
      <c r="H455" s="208">
        <v>21.658</v>
      </c>
      <c r="I455" s="199"/>
      <c r="J455" s="194"/>
      <c r="K455" s="194"/>
      <c r="L455" s="200"/>
      <c r="M455" s="201"/>
      <c r="N455" s="202"/>
      <c r="O455" s="202"/>
      <c r="P455" s="202"/>
      <c r="Q455" s="202"/>
      <c r="R455" s="202"/>
      <c r="S455" s="202"/>
      <c r="T455" s="203"/>
      <c r="AT455" s="204" t="s">
        <v>191</v>
      </c>
      <c r="AU455" s="204" t="s">
        <v>88</v>
      </c>
      <c r="AV455" s="11" t="s">
        <v>88</v>
      </c>
      <c r="AW455" s="11" t="s">
        <v>45</v>
      </c>
      <c r="AX455" s="11" t="s">
        <v>80</v>
      </c>
      <c r="AY455" s="204" t="s">
        <v>182</v>
      </c>
    </row>
    <row r="456" spans="2:51" s="12" customFormat="1" ht="13.5">
      <c r="B456" s="209"/>
      <c r="C456" s="210"/>
      <c r="D456" s="205" t="s">
        <v>191</v>
      </c>
      <c r="E456" s="211" t="s">
        <v>36</v>
      </c>
      <c r="F456" s="212" t="s">
        <v>670</v>
      </c>
      <c r="G456" s="210"/>
      <c r="H456" s="213" t="s">
        <v>36</v>
      </c>
      <c r="I456" s="214"/>
      <c r="J456" s="210"/>
      <c r="K456" s="210"/>
      <c r="L456" s="215"/>
      <c r="M456" s="216"/>
      <c r="N456" s="217"/>
      <c r="O456" s="217"/>
      <c r="P456" s="217"/>
      <c r="Q456" s="217"/>
      <c r="R456" s="217"/>
      <c r="S456" s="217"/>
      <c r="T456" s="218"/>
      <c r="AT456" s="219" t="s">
        <v>191</v>
      </c>
      <c r="AU456" s="219" t="s">
        <v>88</v>
      </c>
      <c r="AV456" s="12" t="s">
        <v>23</v>
      </c>
      <c r="AW456" s="12" t="s">
        <v>45</v>
      </c>
      <c r="AX456" s="12" t="s">
        <v>80</v>
      </c>
      <c r="AY456" s="219" t="s">
        <v>182</v>
      </c>
    </row>
    <row r="457" spans="2:51" s="11" customFormat="1" ht="13.5">
      <c r="B457" s="193"/>
      <c r="C457" s="194"/>
      <c r="D457" s="205" t="s">
        <v>191</v>
      </c>
      <c r="E457" s="206" t="s">
        <v>36</v>
      </c>
      <c r="F457" s="207" t="s">
        <v>686</v>
      </c>
      <c r="G457" s="194"/>
      <c r="H457" s="208">
        <v>15</v>
      </c>
      <c r="I457" s="199"/>
      <c r="J457" s="194"/>
      <c r="K457" s="194"/>
      <c r="L457" s="200"/>
      <c r="M457" s="201"/>
      <c r="N457" s="202"/>
      <c r="O457" s="202"/>
      <c r="P457" s="202"/>
      <c r="Q457" s="202"/>
      <c r="R457" s="202"/>
      <c r="S457" s="202"/>
      <c r="T457" s="203"/>
      <c r="AT457" s="204" t="s">
        <v>191</v>
      </c>
      <c r="AU457" s="204" t="s">
        <v>88</v>
      </c>
      <c r="AV457" s="11" t="s">
        <v>88</v>
      </c>
      <c r="AW457" s="11" t="s">
        <v>45</v>
      </c>
      <c r="AX457" s="11" t="s">
        <v>80</v>
      </c>
      <c r="AY457" s="204" t="s">
        <v>182</v>
      </c>
    </row>
    <row r="458" spans="2:51" s="12" customFormat="1" ht="13.5">
      <c r="B458" s="209"/>
      <c r="C458" s="210"/>
      <c r="D458" s="205" t="s">
        <v>191</v>
      </c>
      <c r="E458" s="211" t="s">
        <v>36</v>
      </c>
      <c r="F458" s="212" t="s">
        <v>695</v>
      </c>
      <c r="G458" s="210"/>
      <c r="H458" s="213" t="s">
        <v>36</v>
      </c>
      <c r="I458" s="214"/>
      <c r="J458" s="210"/>
      <c r="K458" s="210"/>
      <c r="L458" s="215"/>
      <c r="M458" s="216"/>
      <c r="N458" s="217"/>
      <c r="O458" s="217"/>
      <c r="P458" s="217"/>
      <c r="Q458" s="217"/>
      <c r="R458" s="217"/>
      <c r="S458" s="217"/>
      <c r="T458" s="218"/>
      <c r="AT458" s="219" t="s">
        <v>191</v>
      </c>
      <c r="AU458" s="219" t="s">
        <v>88</v>
      </c>
      <c r="AV458" s="12" t="s">
        <v>23</v>
      </c>
      <c r="AW458" s="12" t="s">
        <v>45</v>
      </c>
      <c r="AX458" s="12" t="s">
        <v>80</v>
      </c>
      <c r="AY458" s="219" t="s">
        <v>182</v>
      </c>
    </row>
    <row r="459" spans="2:51" s="11" customFormat="1" ht="13.5">
      <c r="B459" s="193"/>
      <c r="C459" s="194"/>
      <c r="D459" s="205" t="s">
        <v>191</v>
      </c>
      <c r="E459" s="206" t="s">
        <v>36</v>
      </c>
      <c r="F459" s="207" t="s">
        <v>696</v>
      </c>
      <c r="G459" s="194"/>
      <c r="H459" s="208">
        <v>2.05</v>
      </c>
      <c r="I459" s="199"/>
      <c r="J459" s="194"/>
      <c r="K459" s="194"/>
      <c r="L459" s="200"/>
      <c r="M459" s="201"/>
      <c r="N459" s="202"/>
      <c r="O459" s="202"/>
      <c r="P459" s="202"/>
      <c r="Q459" s="202"/>
      <c r="R459" s="202"/>
      <c r="S459" s="202"/>
      <c r="T459" s="203"/>
      <c r="AT459" s="204" t="s">
        <v>191</v>
      </c>
      <c r="AU459" s="204" t="s">
        <v>88</v>
      </c>
      <c r="AV459" s="11" t="s">
        <v>88</v>
      </c>
      <c r="AW459" s="11" t="s">
        <v>45</v>
      </c>
      <c r="AX459" s="11" t="s">
        <v>80</v>
      </c>
      <c r="AY459" s="204" t="s">
        <v>182</v>
      </c>
    </row>
    <row r="460" spans="2:51" s="12" customFormat="1" ht="13.5">
      <c r="B460" s="209"/>
      <c r="C460" s="210"/>
      <c r="D460" s="205" t="s">
        <v>191</v>
      </c>
      <c r="E460" s="211" t="s">
        <v>36</v>
      </c>
      <c r="F460" s="212" t="s">
        <v>697</v>
      </c>
      <c r="G460" s="210"/>
      <c r="H460" s="213" t="s">
        <v>36</v>
      </c>
      <c r="I460" s="214"/>
      <c r="J460" s="210"/>
      <c r="K460" s="210"/>
      <c r="L460" s="215"/>
      <c r="M460" s="216"/>
      <c r="N460" s="217"/>
      <c r="O460" s="217"/>
      <c r="P460" s="217"/>
      <c r="Q460" s="217"/>
      <c r="R460" s="217"/>
      <c r="S460" s="217"/>
      <c r="T460" s="218"/>
      <c r="AT460" s="219" t="s">
        <v>191</v>
      </c>
      <c r="AU460" s="219" t="s">
        <v>88</v>
      </c>
      <c r="AV460" s="12" t="s">
        <v>23</v>
      </c>
      <c r="AW460" s="12" t="s">
        <v>45</v>
      </c>
      <c r="AX460" s="12" t="s">
        <v>80</v>
      </c>
      <c r="AY460" s="219" t="s">
        <v>182</v>
      </c>
    </row>
    <row r="461" spans="2:51" s="11" customFormat="1" ht="24">
      <c r="B461" s="193"/>
      <c r="C461" s="194"/>
      <c r="D461" s="195" t="s">
        <v>191</v>
      </c>
      <c r="E461" s="196" t="s">
        <v>36</v>
      </c>
      <c r="F461" s="197" t="s">
        <v>698</v>
      </c>
      <c r="G461" s="194"/>
      <c r="H461" s="198">
        <v>4.814</v>
      </c>
      <c r="I461" s="199"/>
      <c r="J461" s="194"/>
      <c r="K461" s="194"/>
      <c r="L461" s="200"/>
      <c r="M461" s="201"/>
      <c r="N461" s="202"/>
      <c r="O461" s="202"/>
      <c r="P461" s="202"/>
      <c r="Q461" s="202"/>
      <c r="R461" s="202"/>
      <c r="S461" s="202"/>
      <c r="T461" s="203"/>
      <c r="AT461" s="204" t="s">
        <v>191</v>
      </c>
      <c r="AU461" s="204" t="s">
        <v>88</v>
      </c>
      <c r="AV461" s="11" t="s">
        <v>88</v>
      </c>
      <c r="AW461" s="11" t="s">
        <v>45</v>
      </c>
      <c r="AX461" s="11" t="s">
        <v>80</v>
      </c>
      <c r="AY461" s="204" t="s">
        <v>182</v>
      </c>
    </row>
    <row r="462" spans="2:65" s="1" customFormat="1" ht="22.5" customHeight="1">
      <c r="B462" s="34"/>
      <c r="C462" s="181" t="s">
        <v>699</v>
      </c>
      <c r="D462" s="181" t="s">
        <v>184</v>
      </c>
      <c r="E462" s="182" t="s">
        <v>700</v>
      </c>
      <c r="F462" s="183" t="s">
        <v>701</v>
      </c>
      <c r="G462" s="184" t="s">
        <v>187</v>
      </c>
      <c r="H462" s="185">
        <v>256.755</v>
      </c>
      <c r="I462" s="186"/>
      <c r="J462" s="187">
        <f>ROUND(I462*H462,2)</f>
        <v>0</v>
      </c>
      <c r="K462" s="183" t="s">
        <v>188</v>
      </c>
      <c r="L462" s="54"/>
      <c r="M462" s="188" t="s">
        <v>36</v>
      </c>
      <c r="N462" s="189" t="s">
        <v>51</v>
      </c>
      <c r="O462" s="35"/>
      <c r="P462" s="190">
        <f>O462*H462</f>
        <v>0</v>
      </c>
      <c r="Q462" s="190">
        <v>0</v>
      </c>
      <c r="R462" s="190">
        <f>Q462*H462</f>
        <v>0</v>
      </c>
      <c r="S462" s="190">
        <v>0</v>
      </c>
      <c r="T462" s="191">
        <f>S462*H462</f>
        <v>0</v>
      </c>
      <c r="AR462" s="16" t="s">
        <v>189</v>
      </c>
      <c r="AT462" s="16" t="s">
        <v>184</v>
      </c>
      <c r="AU462" s="16" t="s">
        <v>88</v>
      </c>
      <c r="AY462" s="16" t="s">
        <v>182</v>
      </c>
      <c r="BE462" s="192">
        <f>IF(N462="základní",J462,0)</f>
        <v>0</v>
      </c>
      <c r="BF462" s="192">
        <f>IF(N462="snížená",J462,0)</f>
        <v>0</v>
      </c>
      <c r="BG462" s="192">
        <f>IF(N462="zákl. přenesená",J462,0)</f>
        <v>0</v>
      </c>
      <c r="BH462" s="192">
        <f>IF(N462="sníž. přenesená",J462,0)</f>
        <v>0</v>
      </c>
      <c r="BI462" s="192">
        <f>IF(N462="nulová",J462,0)</f>
        <v>0</v>
      </c>
      <c r="BJ462" s="16" t="s">
        <v>23</v>
      </c>
      <c r="BK462" s="192">
        <f>ROUND(I462*H462,2)</f>
        <v>0</v>
      </c>
      <c r="BL462" s="16" t="s">
        <v>189</v>
      </c>
      <c r="BM462" s="16" t="s">
        <v>702</v>
      </c>
    </row>
    <row r="463" spans="2:65" s="1" customFormat="1" ht="22.5" customHeight="1">
      <c r="B463" s="34"/>
      <c r="C463" s="181" t="s">
        <v>703</v>
      </c>
      <c r="D463" s="181" t="s">
        <v>184</v>
      </c>
      <c r="E463" s="182" t="s">
        <v>704</v>
      </c>
      <c r="F463" s="183" t="s">
        <v>705</v>
      </c>
      <c r="G463" s="184" t="s">
        <v>256</v>
      </c>
      <c r="H463" s="185">
        <v>11.606</v>
      </c>
      <c r="I463" s="186"/>
      <c r="J463" s="187">
        <f>ROUND(I463*H463,2)</f>
        <v>0</v>
      </c>
      <c r="K463" s="183" t="s">
        <v>188</v>
      </c>
      <c r="L463" s="54"/>
      <c r="M463" s="188" t="s">
        <v>36</v>
      </c>
      <c r="N463" s="189" t="s">
        <v>51</v>
      </c>
      <c r="O463" s="35"/>
      <c r="P463" s="190">
        <f>O463*H463</f>
        <v>0</v>
      </c>
      <c r="Q463" s="190">
        <v>1.05256</v>
      </c>
      <c r="R463" s="190">
        <f>Q463*H463</f>
        <v>12.21601136</v>
      </c>
      <c r="S463" s="190">
        <v>0</v>
      </c>
      <c r="T463" s="191">
        <f>S463*H463</f>
        <v>0</v>
      </c>
      <c r="AR463" s="16" t="s">
        <v>189</v>
      </c>
      <c r="AT463" s="16" t="s">
        <v>184</v>
      </c>
      <c r="AU463" s="16" t="s">
        <v>88</v>
      </c>
      <c r="AY463" s="16" t="s">
        <v>182</v>
      </c>
      <c r="BE463" s="192">
        <f>IF(N463="základní",J463,0)</f>
        <v>0</v>
      </c>
      <c r="BF463" s="192">
        <f>IF(N463="snížená",J463,0)</f>
        <v>0</v>
      </c>
      <c r="BG463" s="192">
        <f>IF(N463="zákl. přenesená",J463,0)</f>
        <v>0</v>
      </c>
      <c r="BH463" s="192">
        <f>IF(N463="sníž. přenesená",J463,0)</f>
        <v>0</v>
      </c>
      <c r="BI463" s="192">
        <f>IF(N463="nulová",J463,0)</f>
        <v>0</v>
      </c>
      <c r="BJ463" s="16" t="s">
        <v>23</v>
      </c>
      <c r="BK463" s="192">
        <f>ROUND(I463*H463,2)</f>
        <v>0</v>
      </c>
      <c r="BL463" s="16" t="s">
        <v>189</v>
      </c>
      <c r="BM463" s="16" t="s">
        <v>706</v>
      </c>
    </row>
    <row r="464" spans="2:51" s="11" customFormat="1" ht="13.5">
      <c r="B464" s="193"/>
      <c r="C464" s="194"/>
      <c r="D464" s="195" t="s">
        <v>191</v>
      </c>
      <c r="E464" s="196" t="s">
        <v>36</v>
      </c>
      <c r="F464" s="197" t="s">
        <v>707</v>
      </c>
      <c r="G464" s="194"/>
      <c r="H464" s="198">
        <v>11.6064</v>
      </c>
      <c r="I464" s="199"/>
      <c r="J464" s="194"/>
      <c r="K464" s="194"/>
      <c r="L464" s="200"/>
      <c r="M464" s="201"/>
      <c r="N464" s="202"/>
      <c r="O464" s="202"/>
      <c r="P464" s="202"/>
      <c r="Q464" s="202"/>
      <c r="R464" s="202"/>
      <c r="S464" s="202"/>
      <c r="T464" s="203"/>
      <c r="AT464" s="204" t="s">
        <v>191</v>
      </c>
      <c r="AU464" s="204" t="s">
        <v>88</v>
      </c>
      <c r="AV464" s="11" t="s">
        <v>88</v>
      </c>
      <c r="AW464" s="11" t="s">
        <v>45</v>
      </c>
      <c r="AX464" s="11" t="s">
        <v>80</v>
      </c>
      <c r="AY464" s="204" t="s">
        <v>182</v>
      </c>
    </row>
    <row r="465" spans="2:65" s="1" customFormat="1" ht="31.5" customHeight="1">
      <c r="B465" s="34"/>
      <c r="C465" s="181" t="s">
        <v>708</v>
      </c>
      <c r="D465" s="181" t="s">
        <v>184</v>
      </c>
      <c r="E465" s="182" t="s">
        <v>709</v>
      </c>
      <c r="F465" s="183" t="s">
        <v>710</v>
      </c>
      <c r="G465" s="184" t="s">
        <v>304</v>
      </c>
      <c r="H465" s="185">
        <v>2</v>
      </c>
      <c r="I465" s="186"/>
      <c r="J465" s="187">
        <f>ROUND(I465*H465,2)</f>
        <v>0</v>
      </c>
      <c r="K465" s="183" t="s">
        <v>36</v>
      </c>
      <c r="L465" s="54"/>
      <c r="M465" s="188" t="s">
        <v>36</v>
      </c>
      <c r="N465" s="189" t="s">
        <v>51</v>
      </c>
      <c r="O465" s="35"/>
      <c r="P465" s="190">
        <f>O465*H465</f>
        <v>0</v>
      </c>
      <c r="Q465" s="190">
        <v>0</v>
      </c>
      <c r="R465" s="190">
        <f>Q465*H465</f>
        <v>0</v>
      </c>
      <c r="S465" s="190">
        <v>0</v>
      </c>
      <c r="T465" s="191">
        <f>S465*H465</f>
        <v>0</v>
      </c>
      <c r="AR465" s="16" t="s">
        <v>189</v>
      </c>
      <c r="AT465" s="16" t="s">
        <v>184</v>
      </c>
      <c r="AU465" s="16" t="s">
        <v>88</v>
      </c>
      <c r="AY465" s="16" t="s">
        <v>182</v>
      </c>
      <c r="BE465" s="192">
        <f>IF(N465="základní",J465,0)</f>
        <v>0</v>
      </c>
      <c r="BF465" s="192">
        <f>IF(N465="snížená",J465,0)</f>
        <v>0</v>
      </c>
      <c r="BG465" s="192">
        <f>IF(N465="zákl. přenesená",J465,0)</f>
        <v>0</v>
      </c>
      <c r="BH465" s="192">
        <f>IF(N465="sníž. přenesená",J465,0)</f>
        <v>0</v>
      </c>
      <c r="BI465" s="192">
        <f>IF(N465="nulová",J465,0)</f>
        <v>0</v>
      </c>
      <c r="BJ465" s="16" t="s">
        <v>23</v>
      </c>
      <c r="BK465" s="192">
        <f>ROUND(I465*H465,2)</f>
        <v>0</v>
      </c>
      <c r="BL465" s="16" t="s">
        <v>189</v>
      </c>
      <c r="BM465" s="16" t="s">
        <v>711</v>
      </c>
    </row>
    <row r="466" spans="2:65" s="1" customFormat="1" ht="22.5" customHeight="1">
      <c r="B466" s="34"/>
      <c r="C466" s="181" t="s">
        <v>712</v>
      </c>
      <c r="D466" s="181" t="s">
        <v>184</v>
      </c>
      <c r="E466" s="182" t="s">
        <v>713</v>
      </c>
      <c r="F466" s="183" t="s">
        <v>714</v>
      </c>
      <c r="G466" s="184" t="s">
        <v>544</v>
      </c>
      <c r="H466" s="185">
        <v>1</v>
      </c>
      <c r="I466" s="186"/>
      <c r="J466" s="187">
        <f>ROUND(I466*H466,2)</f>
        <v>0</v>
      </c>
      <c r="K466" s="183" t="s">
        <v>36</v>
      </c>
      <c r="L466" s="54"/>
      <c r="M466" s="188" t="s">
        <v>36</v>
      </c>
      <c r="N466" s="189" t="s">
        <v>51</v>
      </c>
      <c r="O466" s="35"/>
      <c r="P466" s="190">
        <f>O466*H466</f>
        <v>0</v>
      </c>
      <c r="Q466" s="190">
        <v>0</v>
      </c>
      <c r="R466" s="190">
        <f>Q466*H466</f>
        <v>0</v>
      </c>
      <c r="S466" s="190">
        <v>0</v>
      </c>
      <c r="T466" s="191">
        <f>S466*H466</f>
        <v>0</v>
      </c>
      <c r="AR466" s="16" t="s">
        <v>189</v>
      </c>
      <c r="AT466" s="16" t="s">
        <v>184</v>
      </c>
      <c r="AU466" s="16" t="s">
        <v>88</v>
      </c>
      <c r="AY466" s="16" t="s">
        <v>182</v>
      </c>
      <c r="BE466" s="192">
        <f>IF(N466="základní",J466,0)</f>
        <v>0</v>
      </c>
      <c r="BF466" s="192">
        <f>IF(N466="snížená",J466,0)</f>
        <v>0</v>
      </c>
      <c r="BG466" s="192">
        <f>IF(N466="zákl. přenesená",J466,0)</f>
        <v>0</v>
      </c>
      <c r="BH466" s="192">
        <f>IF(N466="sníž. přenesená",J466,0)</f>
        <v>0</v>
      </c>
      <c r="BI466" s="192">
        <f>IF(N466="nulová",J466,0)</f>
        <v>0</v>
      </c>
      <c r="BJ466" s="16" t="s">
        <v>23</v>
      </c>
      <c r="BK466" s="192">
        <f>ROUND(I466*H466,2)</f>
        <v>0</v>
      </c>
      <c r="BL466" s="16" t="s">
        <v>189</v>
      </c>
      <c r="BM466" s="16" t="s">
        <v>715</v>
      </c>
    </row>
    <row r="467" spans="2:63" s="10" customFormat="1" ht="29.85" customHeight="1">
      <c r="B467" s="164"/>
      <c r="C467" s="165"/>
      <c r="D467" s="178" t="s">
        <v>79</v>
      </c>
      <c r="E467" s="179" t="s">
        <v>438</v>
      </c>
      <c r="F467" s="179" t="s">
        <v>716</v>
      </c>
      <c r="G467" s="165"/>
      <c r="H467" s="165"/>
      <c r="I467" s="168"/>
      <c r="J467" s="180">
        <f>BK467</f>
        <v>0</v>
      </c>
      <c r="K467" s="165"/>
      <c r="L467" s="170"/>
      <c r="M467" s="171"/>
      <c r="N467" s="172"/>
      <c r="O467" s="172"/>
      <c r="P467" s="173">
        <f>SUM(P468:P488)</f>
        <v>0</v>
      </c>
      <c r="Q467" s="172"/>
      <c r="R467" s="173">
        <f>SUM(R468:R488)</f>
        <v>13.878946130000001</v>
      </c>
      <c r="S467" s="172"/>
      <c r="T467" s="174">
        <f>SUM(T468:T488)</f>
        <v>0</v>
      </c>
      <c r="AR467" s="175" t="s">
        <v>23</v>
      </c>
      <c r="AT467" s="176" t="s">
        <v>79</v>
      </c>
      <c r="AU467" s="176" t="s">
        <v>23</v>
      </c>
      <c r="AY467" s="175" t="s">
        <v>182</v>
      </c>
      <c r="BK467" s="177">
        <f>SUM(BK468:BK488)</f>
        <v>0</v>
      </c>
    </row>
    <row r="468" spans="2:65" s="1" customFormat="1" ht="22.5" customHeight="1">
      <c r="B468" s="34"/>
      <c r="C468" s="181" t="s">
        <v>717</v>
      </c>
      <c r="D468" s="181" t="s">
        <v>184</v>
      </c>
      <c r="E468" s="182" t="s">
        <v>718</v>
      </c>
      <c r="F468" s="183" t="s">
        <v>719</v>
      </c>
      <c r="G468" s="184" t="s">
        <v>205</v>
      </c>
      <c r="H468" s="185">
        <v>5.14</v>
      </c>
      <c r="I468" s="186"/>
      <c r="J468" s="187">
        <f>ROUND(I468*H468,2)</f>
        <v>0</v>
      </c>
      <c r="K468" s="183" t="s">
        <v>188</v>
      </c>
      <c r="L468" s="54"/>
      <c r="M468" s="188" t="s">
        <v>36</v>
      </c>
      <c r="N468" s="189" t="s">
        <v>51</v>
      </c>
      <c r="O468" s="35"/>
      <c r="P468" s="190">
        <f>O468*H468</f>
        <v>0</v>
      </c>
      <c r="Q468" s="190">
        <v>2.45337</v>
      </c>
      <c r="R468" s="190">
        <f>Q468*H468</f>
        <v>12.6103218</v>
      </c>
      <c r="S468" s="190">
        <v>0</v>
      </c>
      <c r="T468" s="191">
        <f>S468*H468</f>
        <v>0</v>
      </c>
      <c r="AR468" s="16" t="s">
        <v>189</v>
      </c>
      <c r="AT468" s="16" t="s">
        <v>184</v>
      </c>
      <c r="AU468" s="16" t="s">
        <v>88</v>
      </c>
      <c r="AY468" s="16" t="s">
        <v>182</v>
      </c>
      <c r="BE468" s="192">
        <f>IF(N468="základní",J468,0)</f>
        <v>0</v>
      </c>
      <c r="BF468" s="192">
        <f>IF(N468="snížená",J468,0)</f>
        <v>0</v>
      </c>
      <c r="BG468" s="192">
        <f>IF(N468="zákl. přenesená",J468,0)</f>
        <v>0</v>
      </c>
      <c r="BH468" s="192">
        <f>IF(N468="sníž. přenesená",J468,0)</f>
        <v>0</v>
      </c>
      <c r="BI468" s="192">
        <f>IF(N468="nulová",J468,0)</f>
        <v>0</v>
      </c>
      <c r="BJ468" s="16" t="s">
        <v>23</v>
      </c>
      <c r="BK468" s="192">
        <f>ROUND(I468*H468,2)</f>
        <v>0</v>
      </c>
      <c r="BL468" s="16" t="s">
        <v>189</v>
      </c>
      <c r="BM468" s="16" t="s">
        <v>720</v>
      </c>
    </row>
    <row r="469" spans="2:51" s="12" customFormat="1" ht="13.5">
      <c r="B469" s="209"/>
      <c r="C469" s="210"/>
      <c r="D469" s="205" t="s">
        <v>191</v>
      </c>
      <c r="E469" s="211" t="s">
        <v>36</v>
      </c>
      <c r="F469" s="212" t="s">
        <v>721</v>
      </c>
      <c r="G469" s="210"/>
      <c r="H469" s="213" t="s">
        <v>36</v>
      </c>
      <c r="I469" s="214"/>
      <c r="J469" s="210"/>
      <c r="K469" s="210"/>
      <c r="L469" s="215"/>
      <c r="M469" s="216"/>
      <c r="N469" s="217"/>
      <c r="O469" s="217"/>
      <c r="P469" s="217"/>
      <c r="Q469" s="217"/>
      <c r="R469" s="217"/>
      <c r="S469" s="217"/>
      <c r="T469" s="218"/>
      <c r="AT469" s="219" t="s">
        <v>191</v>
      </c>
      <c r="AU469" s="219" t="s">
        <v>88</v>
      </c>
      <c r="AV469" s="12" t="s">
        <v>23</v>
      </c>
      <c r="AW469" s="12" t="s">
        <v>45</v>
      </c>
      <c r="AX469" s="12" t="s">
        <v>80</v>
      </c>
      <c r="AY469" s="219" t="s">
        <v>182</v>
      </c>
    </row>
    <row r="470" spans="2:51" s="11" customFormat="1" ht="13.5">
      <c r="B470" s="193"/>
      <c r="C470" s="194"/>
      <c r="D470" s="205" t="s">
        <v>191</v>
      </c>
      <c r="E470" s="206" t="s">
        <v>36</v>
      </c>
      <c r="F470" s="207" t="s">
        <v>722</v>
      </c>
      <c r="G470" s="194"/>
      <c r="H470" s="208">
        <v>2.108</v>
      </c>
      <c r="I470" s="199"/>
      <c r="J470" s="194"/>
      <c r="K470" s="194"/>
      <c r="L470" s="200"/>
      <c r="M470" s="201"/>
      <c r="N470" s="202"/>
      <c r="O470" s="202"/>
      <c r="P470" s="202"/>
      <c r="Q470" s="202"/>
      <c r="R470" s="202"/>
      <c r="S470" s="202"/>
      <c r="T470" s="203"/>
      <c r="AT470" s="204" t="s">
        <v>191</v>
      </c>
      <c r="AU470" s="204" t="s">
        <v>88</v>
      </c>
      <c r="AV470" s="11" t="s">
        <v>88</v>
      </c>
      <c r="AW470" s="11" t="s">
        <v>45</v>
      </c>
      <c r="AX470" s="11" t="s">
        <v>80</v>
      </c>
      <c r="AY470" s="204" t="s">
        <v>182</v>
      </c>
    </row>
    <row r="471" spans="2:51" s="12" customFormat="1" ht="13.5">
      <c r="B471" s="209"/>
      <c r="C471" s="210"/>
      <c r="D471" s="205" t="s">
        <v>191</v>
      </c>
      <c r="E471" s="211" t="s">
        <v>36</v>
      </c>
      <c r="F471" s="212" t="s">
        <v>723</v>
      </c>
      <c r="G471" s="210"/>
      <c r="H471" s="213" t="s">
        <v>36</v>
      </c>
      <c r="I471" s="214"/>
      <c r="J471" s="210"/>
      <c r="K471" s="210"/>
      <c r="L471" s="215"/>
      <c r="M471" s="216"/>
      <c r="N471" s="217"/>
      <c r="O471" s="217"/>
      <c r="P471" s="217"/>
      <c r="Q471" s="217"/>
      <c r="R471" s="217"/>
      <c r="S471" s="217"/>
      <c r="T471" s="218"/>
      <c r="AT471" s="219" t="s">
        <v>191</v>
      </c>
      <c r="AU471" s="219" t="s">
        <v>88</v>
      </c>
      <c r="AV471" s="12" t="s">
        <v>23</v>
      </c>
      <c r="AW471" s="12" t="s">
        <v>45</v>
      </c>
      <c r="AX471" s="12" t="s">
        <v>80</v>
      </c>
      <c r="AY471" s="219" t="s">
        <v>182</v>
      </c>
    </row>
    <row r="472" spans="2:51" s="11" customFormat="1" ht="13.5">
      <c r="B472" s="193"/>
      <c r="C472" s="194"/>
      <c r="D472" s="205" t="s">
        <v>191</v>
      </c>
      <c r="E472" s="206" t="s">
        <v>36</v>
      </c>
      <c r="F472" s="207" t="s">
        <v>724</v>
      </c>
      <c r="G472" s="194"/>
      <c r="H472" s="208">
        <v>2.17</v>
      </c>
      <c r="I472" s="199"/>
      <c r="J472" s="194"/>
      <c r="K472" s="194"/>
      <c r="L472" s="200"/>
      <c r="M472" s="201"/>
      <c r="N472" s="202"/>
      <c r="O472" s="202"/>
      <c r="P472" s="202"/>
      <c r="Q472" s="202"/>
      <c r="R472" s="202"/>
      <c r="S472" s="202"/>
      <c r="T472" s="203"/>
      <c r="AT472" s="204" t="s">
        <v>191</v>
      </c>
      <c r="AU472" s="204" t="s">
        <v>88</v>
      </c>
      <c r="AV472" s="11" t="s">
        <v>88</v>
      </c>
      <c r="AW472" s="11" t="s">
        <v>45</v>
      </c>
      <c r="AX472" s="11" t="s">
        <v>80</v>
      </c>
      <c r="AY472" s="204" t="s">
        <v>182</v>
      </c>
    </row>
    <row r="473" spans="2:51" s="12" customFormat="1" ht="13.5">
      <c r="B473" s="209"/>
      <c r="C473" s="210"/>
      <c r="D473" s="205" t="s">
        <v>191</v>
      </c>
      <c r="E473" s="211" t="s">
        <v>36</v>
      </c>
      <c r="F473" s="212" t="s">
        <v>725</v>
      </c>
      <c r="G473" s="210"/>
      <c r="H473" s="213" t="s">
        <v>36</v>
      </c>
      <c r="I473" s="214"/>
      <c r="J473" s="210"/>
      <c r="K473" s="210"/>
      <c r="L473" s="215"/>
      <c r="M473" s="216"/>
      <c r="N473" s="217"/>
      <c r="O473" s="217"/>
      <c r="P473" s="217"/>
      <c r="Q473" s="217"/>
      <c r="R473" s="217"/>
      <c r="S473" s="217"/>
      <c r="T473" s="218"/>
      <c r="AT473" s="219" t="s">
        <v>191</v>
      </c>
      <c r="AU473" s="219" t="s">
        <v>88</v>
      </c>
      <c r="AV473" s="12" t="s">
        <v>23</v>
      </c>
      <c r="AW473" s="12" t="s">
        <v>45</v>
      </c>
      <c r="AX473" s="12" t="s">
        <v>80</v>
      </c>
      <c r="AY473" s="219" t="s">
        <v>182</v>
      </c>
    </row>
    <row r="474" spans="2:51" s="11" customFormat="1" ht="13.5">
      <c r="B474" s="193"/>
      <c r="C474" s="194"/>
      <c r="D474" s="205" t="s">
        <v>191</v>
      </c>
      <c r="E474" s="206" t="s">
        <v>36</v>
      </c>
      <c r="F474" s="207" t="s">
        <v>726</v>
      </c>
      <c r="G474" s="194"/>
      <c r="H474" s="208">
        <v>0.093</v>
      </c>
      <c r="I474" s="199"/>
      <c r="J474" s="194"/>
      <c r="K474" s="194"/>
      <c r="L474" s="200"/>
      <c r="M474" s="201"/>
      <c r="N474" s="202"/>
      <c r="O474" s="202"/>
      <c r="P474" s="202"/>
      <c r="Q474" s="202"/>
      <c r="R474" s="202"/>
      <c r="S474" s="202"/>
      <c r="T474" s="203"/>
      <c r="AT474" s="204" t="s">
        <v>191</v>
      </c>
      <c r="AU474" s="204" t="s">
        <v>88</v>
      </c>
      <c r="AV474" s="11" t="s">
        <v>88</v>
      </c>
      <c r="AW474" s="11" t="s">
        <v>45</v>
      </c>
      <c r="AX474" s="11" t="s">
        <v>80</v>
      </c>
      <c r="AY474" s="204" t="s">
        <v>182</v>
      </c>
    </row>
    <row r="475" spans="2:51" s="12" customFormat="1" ht="13.5">
      <c r="B475" s="209"/>
      <c r="C475" s="210"/>
      <c r="D475" s="205" t="s">
        <v>191</v>
      </c>
      <c r="E475" s="211" t="s">
        <v>36</v>
      </c>
      <c r="F475" s="212" t="s">
        <v>727</v>
      </c>
      <c r="G475" s="210"/>
      <c r="H475" s="213" t="s">
        <v>36</v>
      </c>
      <c r="I475" s="214"/>
      <c r="J475" s="210"/>
      <c r="K475" s="210"/>
      <c r="L475" s="215"/>
      <c r="M475" s="216"/>
      <c r="N475" s="217"/>
      <c r="O475" s="217"/>
      <c r="P475" s="217"/>
      <c r="Q475" s="217"/>
      <c r="R475" s="217"/>
      <c r="S475" s="217"/>
      <c r="T475" s="218"/>
      <c r="AT475" s="219" t="s">
        <v>191</v>
      </c>
      <c r="AU475" s="219" t="s">
        <v>88</v>
      </c>
      <c r="AV475" s="12" t="s">
        <v>23</v>
      </c>
      <c r="AW475" s="12" t="s">
        <v>45</v>
      </c>
      <c r="AX475" s="12" t="s">
        <v>80</v>
      </c>
      <c r="AY475" s="219" t="s">
        <v>182</v>
      </c>
    </row>
    <row r="476" spans="2:51" s="11" customFormat="1" ht="13.5">
      <c r="B476" s="193"/>
      <c r="C476" s="194"/>
      <c r="D476" s="195" t="s">
        <v>191</v>
      </c>
      <c r="E476" s="196" t="s">
        <v>36</v>
      </c>
      <c r="F476" s="197" t="s">
        <v>728</v>
      </c>
      <c r="G476" s="194"/>
      <c r="H476" s="198">
        <v>0.768986</v>
      </c>
      <c r="I476" s="199"/>
      <c r="J476" s="194"/>
      <c r="K476" s="194"/>
      <c r="L476" s="200"/>
      <c r="M476" s="201"/>
      <c r="N476" s="202"/>
      <c r="O476" s="202"/>
      <c r="P476" s="202"/>
      <c r="Q476" s="202"/>
      <c r="R476" s="202"/>
      <c r="S476" s="202"/>
      <c r="T476" s="203"/>
      <c r="AT476" s="204" t="s">
        <v>191</v>
      </c>
      <c r="AU476" s="204" t="s">
        <v>88</v>
      </c>
      <c r="AV476" s="11" t="s">
        <v>88</v>
      </c>
      <c r="AW476" s="11" t="s">
        <v>45</v>
      </c>
      <c r="AX476" s="11" t="s">
        <v>80</v>
      </c>
      <c r="AY476" s="204" t="s">
        <v>182</v>
      </c>
    </row>
    <row r="477" spans="2:65" s="1" customFormat="1" ht="22.5" customHeight="1">
      <c r="B477" s="34"/>
      <c r="C477" s="181" t="s">
        <v>729</v>
      </c>
      <c r="D477" s="181" t="s">
        <v>184</v>
      </c>
      <c r="E477" s="182" t="s">
        <v>730</v>
      </c>
      <c r="F477" s="183" t="s">
        <v>731</v>
      </c>
      <c r="G477" s="184" t="s">
        <v>256</v>
      </c>
      <c r="H477" s="185">
        <v>0.771</v>
      </c>
      <c r="I477" s="186"/>
      <c r="J477" s="187">
        <f>ROUND(I477*H477,2)</f>
        <v>0</v>
      </c>
      <c r="K477" s="183" t="s">
        <v>188</v>
      </c>
      <c r="L477" s="54"/>
      <c r="M477" s="188" t="s">
        <v>36</v>
      </c>
      <c r="N477" s="189" t="s">
        <v>51</v>
      </c>
      <c r="O477" s="35"/>
      <c r="P477" s="190">
        <f>O477*H477</f>
        <v>0</v>
      </c>
      <c r="Q477" s="190">
        <v>1.04887</v>
      </c>
      <c r="R477" s="190">
        <f>Q477*H477</f>
        <v>0.80867877</v>
      </c>
      <c r="S477" s="190">
        <v>0</v>
      </c>
      <c r="T477" s="191">
        <f>S477*H477</f>
        <v>0</v>
      </c>
      <c r="AR477" s="16" t="s">
        <v>189</v>
      </c>
      <c r="AT477" s="16" t="s">
        <v>184</v>
      </c>
      <c r="AU477" s="16" t="s">
        <v>88</v>
      </c>
      <c r="AY477" s="16" t="s">
        <v>182</v>
      </c>
      <c r="BE477" s="192">
        <f>IF(N477="základní",J477,0)</f>
        <v>0</v>
      </c>
      <c r="BF477" s="192">
        <f>IF(N477="snížená",J477,0)</f>
        <v>0</v>
      </c>
      <c r="BG477" s="192">
        <f>IF(N477="zákl. přenesená",J477,0)</f>
        <v>0</v>
      </c>
      <c r="BH477" s="192">
        <f>IF(N477="sníž. přenesená",J477,0)</f>
        <v>0</v>
      </c>
      <c r="BI477" s="192">
        <f>IF(N477="nulová",J477,0)</f>
        <v>0</v>
      </c>
      <c r="BJ477" s="16" t="s">
        <v>23</v>
      </c>
      <c r="BK477" s="192">
        <f>ROUND(I477*H477,2)</f>
        <v>0</v>
      </c>
      <c r="BL477" s="16" t="s">
        <v>189</v>
      </c>
      <c r="BM477" s="16" t="s">
        <v>732</v>
      </c>
    </row>
    <row r="478" spans="2:51" s="11" customFormat="1" ht="13.5">
      <c r="B478" s="193"/>
      <c r="C478" s="194"/>
      <c r="D478" s="195" t="s">
        <v>191</v>
      </c>
      <c r="E478" s="196" t="s">
        <v>36</v>
      </c>
      <c r="F478" s="197" t="s">
        <v>733</v>
      </c>
      <c r="G478" s="194"/>
      <c r="H478" s="198">
        <v>0.771</v>
      </c>
      <c r="I478" s="199"/>
      <c r="J478" s="194"/>
      <c r="K478" s="194"/>
      <c r="L478" s="200"/>
      <c r="M478" s="201"/>
      <c r="N478" s="202"/>
      <c r="O478" s="202"/>
      <c r="P478" s="202"/>
      <c r="Q478" s="202"/>
      <c r="R478" s="202"/>
      <c r="S478" s="202"/>
      <c r="T478" s="203"/>
      <c r="AT478" s="204" t="s">
        <v>191</v>
      </c>
      <c r="AU478" s="204" t="s">
        <v>88</v>
      </c>
      <c r="AV478" s="11" t="s">
        <v>88</v>
      </c>
      <c r="AW478" s="11" t="s">
        <v>45</v>
      </c>
      <c r="AX478" s="11" t="s">
        <v>80</v>
      </c>
      <c r="AY478" s="204" t="s">
        <v>182</v>
      </c>
    </row>
    <row r="479" spans="2:65" s="1" customFormat="1" ht="22.5" customHeight="1">
      <c r="B479" s="34"/>
      <c r="C479" s="181" t="s">
        <v>734</v>
      </c>
      <c r="D479" s="181" t="s">
        <v>184</v>
      </c>
      <c r="E479" s="182" t="s">
        <v>735</v>
      </c>
      <c r="F479" s="183" t="s">
        <v>736</v>
      </c>
      <c r="G479" s="184" t="s">
        <v>187</v>
      </c>
      <c r="H479" s="185">
        <v>28.09</v>
      </c>
      <c r="I479" s="186"/>
      <c r="J479" s="187">
        <f>ROUND(I479*H479,2)</f>
        <v>0</v>
      </c>
      <c r="K479" s="183" t="s">
        <v>188</v>
      </c>
      <c r="L479" s="54"/>
      <c r="M479" s="188" t="s">
        <v>36</v>
      </c>
      <c r="N479" s="189" t="s">
        <v>51</v>
      </c>
      <c r="O479" s="35"/>
      <c r="P479" s="190">
        <f>O479*H479</f>
        <v>0</v>
      </c>
      <c r="Q479" s="190">
        <v>0.01282</v>
      </c>
      <c r="R479" s="190">
        <f>Q479*H479</f>
        <v>0.3601138</v>
      </c>
      <c r="S479" s="190">
        <v>0</v>
      </c>
      <c r="T479" s="191">
        <f>S479*H479</f>
        <v>0</v>
      </c>
      <c r="AR479" s="16" t="s">
        <v>189</v>
      </c>
      <c r="AT479" s="16" t="s">
        <v>184</v>
      </c>
      <c r="AU479" s="16" t="s">
        <v>88</v>
      </c>
      <c r="AY479" s="16" t="s">
        <v>182</v>
      </c>
      <c r="BE479" s="192">
        <f>IF(N479="základní",J479,0)</f>
        <v>0</v>
      </c>
      <c r="BF479" s="192">
        <f>IF(N479="snížená",J479,0)</f>
        <v>0</v>
      </c>
      <c r="BG479" s="192">
        <f>IF(N479="zákl. přenesená",J479,0)</f>
        <v>0</v>
      </c>
      <c r="BH479" s="192">
        <f>IF(N479="sníž. přenesená",J479,0)</f>
        <v>0</v>
      </c>
      <c r="BI479" s="192">
        <f>IF(N479="nulová",J479,0)</f>
        <v>0</v>
      </c>
      <c r="BJ479" s="16" t="s">
        <v>23</v>
      </c>
      <c r="BK479" s="192">
        <f>ROUND(I479*H479,2)</f>
        <v>0</v>
      </c>
      <c r="BL479" s="16" t="s">
        <v>189</v>
      </c>
      <c r="BM479" s="16" t="s">
        <v>737</v>
      </c>
    </row>
    <row r="480" spans="2:51" s="11" customFormat="1" ht="13.5">
      <c r="B480" s="193"/>
      <c r="C480" s="194"/>
      <c r="D480" s="205" t="s">
        <v>191</v>
      </c>
      <c r="E480" s="206" t="s">
        <v>36</v>
      </c>
      <c r="F480" s="207" t="s">
        <v>738</v>
      </c>
      <c r="G480" s="194"/>
      <c r="H480" s="208">
        <v>18.29</v>
      </c>
      <c r="I480" s="199"/>
      <c r="J480" s="194"/>
      <c r="K480" s="194"/>
      <c r="L480" s="200"/>
      <c r="M480" s="201"/>
      <c r="N480" s="202"/>
      <c r="O480" s="202"/>
      <c r="P480" s="202"/>
      <c r="Q480" s="202"/>
      <c r="R480" s="202"/>
      <c r="S480" s="202"/>
      <c r="T480" s="203"/>
      <c r="AT480" s="204" t="s">
        <v>191</v>
      </c>
      <c r="AU480" s="204" t="s">
        <v>88</v>
      </c>
      <c r="AV480" s="11" t="s">
        <v>88</v>
      </c>
      <c r="AW480" s="11" t="s">
        <v>45</v>
      </c>
      <c r="AX480" s="11" t="s">
        <v>80</v>
      </c>
      <c r="AY480" s="204" t="s">
        <v>182</v>
      </c>
    </row>
    <row r="481" spans="2:51" s="11" customFormat="1" ht="13.5">
      <c r="B481" s="193"/>
      <c r="C481" s="194"/>
      <c r="D481" s="195" t="s">
        <v>191</v>
      </c>
      <c r="E481" s="196" t="s">
        <v>36</v>
      </c>
      <c r="F481" s="197" t="s">
        <v>739</v>
      </c>
      <c r="G481" s="194"/>
      <c r="H481" s="198">
        <v>9.8</v>
      </c>
      <c r="I481" s="199"/>
      <c r="J481" s="194"/>
      <c r="K481" s="194"/>
      <c r="L481" s="200"/>
      <c r="M481" s="201"/>
      <c r="N481" s="202"/>
      <c r="O481" s="202"/>
      <c r="P481" s="202"/>
      <c r="Q481" s="202"/>
      <c r="R481" s="202"/>
      <c r="S481" s="202"/>
      <c r="T481" s="203"/>
      <c r="AT481" s="204" t="s">
        <v>191</v>
      </c>
      <c r="AU481" s="204" t="s">
        <v>88</v>
      </c>
      <c r="AV481" s="11" t="s">
        <v>88</v>
      </c>
      <c r="AW481" s="11" t="s">
        <v>45</v>
      </c>
      <c r="AX481" s="11" t="s">
        <v>80</v>
      </c>
      <c r="AY481" s="204" t="s">
        <v>182</v>
      </c>
    </row>
    <row r="482" spans="2:65" s="1" customFormat="1" ht="22.5" customHeight="1">
      <c r="B482" s="34"/>
      <c r="C482" s="181" t="s">
        <v>740</v>
      </c>
      <c r="D482" s="181" t="s">
        <v>184</v>
      </c>
      <c r="E482" s="182" t="s">
        <v>741</v>
      </c>
      <c r="F482" s="183" t="s">
        <v>742</v>
      </c>
      <c r="G482" s="184" t="s">
        <v>187</v>
      </c>
      <c r="H482" s="185">
        <v>18.945</v>
      </c>
      <c r="I482" s="186"/>
      <c r="J482" s="187">
        <f>ROUND(I482*H482,2)</f>
        <v>0</v>
      </c>
      <c r="K482" s="183" t="s">
        <v>188</v>
      </c>
      <c r="L482" s="54"/>
      <c r="M482" s="188" t="s">
        <v>36</v>
      </c>
      <c r="N482" s="189" t="s">
        <v>51</v>
      </c>
      <c r="O482" s="35"/>
      <c r="P482" s="190">
        <f>O482*H482</f>
        <v>0</v>
      </c>
      <c r="Q482" s="190">
        <v>0</v>
      </c>
      <c r="R482" s="190">
        <f>Q482*H482</f>
        <v>0</v>
      </c>
      <c r="S482" s="190">
        <v>0</v>
      </c>
      <c r="T482" s="191">
        <f>S482*H482</f>
        <v>0</v>
      </c>
      <c r="AR482" s="16" t="s">
        <v>189</v>
      </c>
      <c r="AT482" s="16" t="s">
        <v>184</v>
      </c>
      <c r="AU482" s="16" t="s">
        <v>88</v>
      </c>
      <c r="AY482" s="16" t="s">
        <v>182</v>
      </c>
      <c r="BE482" s="192">
        <f>IF(N482="základní",J482,0)</f>
        <v>0</v>
      </c>
      <c r="BF482" s="192">
        <f>IF(N482="snížená",J482,0)</f>
        <v>0</v>
      </c>
      <c r="BG482" s="192">
        <f>IF(N482="zákl. přenesená",J482,0)</f>
        <v>0</v>
      </c>
      <c r="BH482" s="192">
        <f>IF(N482="sníž. přenesená",J482,0)</f>
        <v>0</v>
      </c>
      <c r="BI482" s="192">
        <f>IF(N482="nulová",J482,0)</f>
        <v>0</v>
      </c>
      <c r="BJ482" s="16" t="s">
        <v>23</v>
      </c>
      <c r="BK482" s="192">
        <f>ROUND(I482*H482,2)</f>
        <v>0</v>
      </c>
      <c r="BL482" s="16" t="s">
        <v>189</v>
      </c>
      <c r="BM482" s="16" t="s">
        <v>743</v>
      </c>
    </row>
    <row r="483" spans="2:65" s="1" customFormat="1" ht="22.5" customHeight="1">
      <c r="B483" s="34"/>
      <c r="C483" s="181" t="s">
        <v>744</v>
      </c>
      <c r="D483" s="181" t="s">
        <v>184</v>
      </c>
      <c r="E483" s="182" t="s">
        <v>745</v>
      </c>
      <c r="F483" s="183" t="s">
        <v>746</v>
      </c>
      <c r="G483" s="184" t="s">
        <v>187</v>
      </c>
      <c r="H483" s="185">
        <v>15.172</v>
      </c>
      <c r="I483" s="186"/>
      <c r="J483" s="187">
        <f>ROUND(I483*H483,2)</f>
        <v>0</v>
      </c>
      <c r="K483" s="183" t="s">
        <v>188</v>
      </c>
      <c r="L483" s="54"/>
      <c r="M483" s="188" t="s">
        <v>36</v>
      </c>
      <c r="N483" s="189" t="s">
        <v>51</v>
      </c>
      <c r="O483" s="35"/>
      <c r="P483" s="190">
        <f>O483*H483</f>
        <v>0</v>
      </c>
      <c r="Q483" s="190">
        <v>0.00658</v>
      </c>
      <c r="R483" s="190">
        <f>Q483*H483</f>
        <v>0.09983176</v>
      </c>
      <c r="S483" s="190">
        <v>0</v>
      </c>
      <c r="T483" s="191">
        <f>S483*H483</f>
        <v>0</v>
      </c>
      <c r="AR483" s="16" t="s">
        <v>189</v>
      </c>
      <c r="AT483" s="16" t="s">
        <v>184</v>
      </c>
      <c r="AU483" s="16" t="s">
        <v>88</v>
      </c>
      <c r="AY483" s="16" t="s">
        <v>182</v>
      </c>
      <c r="BE483" s="192">
        <f>IF(N483="základní",J483,0)</f>
        <v>0</v>
      </c>
      <c r="BF483" s="192">
        <f>IF(N483="snížená",J483,0)</f>
        <v>0</v>
      </c>
      <c r="BG483" s="192">
        <f>IF(N483="zákl. přenesená",J483,0)</f>
        <v>0</v>
      </c>
      <c r="BH483" s="192">
        <f>IF(N483="sníž. přenesená",J483,0)</f>
        <v>0</v>
      </c>
      <c r="BI483" s="192">
        <f>IF(N483="nulová",J483,0)</f>
        <v>0</v>
      </c>
      <c r="BJ483" s="16" t="s">
        <v>23</v>
      </c>
      <c r="BK483" s="192">
        <f>ROUND(I483*H483,2)</f>
        <v>0</v>
      </c>
      <c r="BL483" s="16" t="s">
        <v>189</v>
      </c>
      <c r="BM483" s="16" t="s">
        <v>747</v>
      </c>
    </row>
    <row r="484" spans="2:51" s="11" customFormat="1" ht="13.5">
      <c r="B484" s="193"/>
      <c r="C484" s="194"/>
      <c r="D484" s="205" t="s">
        <v>191</v>
      </c>
      <c r="E484" s="206" t="s">
        <v>36</v>
      </c>
      <c r="F484" s="207" t="s">
        <v>748</v>
      </c>
      <c r="G484" s="194"/>
      <c r="H484" s="208">
        <v>4.424</v>
      </c>
      <c r="I484" s="199"/>
      <c r="J484" s="194"/>
      <c r="K484" s="194"/>
      <c r="L484" s="200"/>
      <c r="M484" s="201"/>
      <c r="N484" s="202"/>
      <c r="O484" s="202"/>
      <c r="P484" s="202"/>
      <c r="Q484" s="202"/>
      <c r="R484" s="202"/>
      <c r="S484" s="202"/>
      <c r="T484" s="203"/>
      <c r="AT484" s="204" t="s">
        <v>191</v>
      </c>
      <c r="AU484" s="204" t="s">
        <v>88</v>
      </c>
      <c r="AV484" s="11" t="s">
        <v>88</v>
      </c>
      <c r="AW484" s="11" t="s">
        <v>45</v>
      </c>
      <c r="AX484" s="11" t="s">
        <v>80</v>
      </c>
      <c r="AY484" s="204" t="s">
        <v>182</v>
      </c>
    </row>
    <row r="485" spans="2:51" s="11" customFormat="1" ht="13.5">
      <c r="B485" s="193"/>
      <c r="C485" s="194"/>
      <c r="D485" s="205" t="s">
        <v>191</v>
      </c>
      <c r="E485" s="206" t="s">
        <v>36</v>
      </c>
      <c r="F485" s="207" t="s">
        <v>749</v>
      </c>
      <c r="G485" s="194"/>
      <c r="H485" s="208">
        <v>8.792</v>
      </c>
      <c r="I485" s="199"/>
      <c r="J485" s="194"/>
      <c r="K485" s="194"/>
      <c r="L485" s="200"/>
      <c r="M485" s="201"/>
      <c r="N485" s="202"/>
      <c r="O485" s="202"/>
      <c r="P485" s="202"/>
      <c r="Q485" s="202"/>
      <c r="R485" s="202"/>
      <c r="S485" s="202"/>
      <c r="T485" s="203"/>
      <c r="AT485" s="204" t="s">
        <v>191</v>
      </c>
      <c r="AU485" s="204" t="s">
        <v>88</v>
      </c>
      <c r="AV485" s="11" t="s">
        <v>88</v>
      </c>
      <c r="AW485" s="11" t="s">
        <v>45</v>
      </c>
      <c r="AX485" s="11" t="s">
        <v>80</v>
      </c>
      <c r="AY485" s="204" t="s">
        <v>182</v>
      </c>
    </row>
    <row r="486" spans="2:51" s="11" customFormat="1" ht="13.5">
      <c r="B486" s="193"/>
      <c r="C486" s="194"/>
      <c r="D486" s="205" t="s">
        <v>191</v>
      </c>
      <c r="E486" s="206" t="s">
        <v>36</v>
      </c>
      <c r="F486" s="207" t="s">
        <v>750</v>
      </c>
      <c r="G486" s="194"/>
      <c r="H486" s="208">
        <v>1.46</v>
      </c>
      <c r="I486" s="199"/>
      <c r="J486" s="194"/>
      <c r="K486" s="194"/>
      <c r="L486" s="200"/>
      <c r="M486" s="201"/>
      <c r="N486" s="202"/>
      <c r="O486" s="202"/>
      <c r="P486" s="202"/>
      <c r="Q486" s="202"/>
      <c r="R486" s="202"/>
      <c r="S486" s="202"/>
      <c r="T486" s="203"/>
      <c r="AT486" s="204" t="s">
        <v>191</v>
      </c>
      <c r="AU486" s="204" t="s">
        <v>88</v>
      </c>
      <c r="AV486" s="11" t="s">
        <v>88</v>
      </c>
      <c r="AW486" s="11" t="s">
        <v>45</v>
      </c>
      <c r="AX486" s="11" t="s">
        <v>80</v>
      </c>
      <c r="AY486" s="204" t="s">
        <v>182</v>
      </c>
    </row>
    <row r="487" spans="2:51" s="11" customFormat="1" ht="13.5">
      <c r="B487" s="193"/>
      <c r="C487" s="194"/>
      <c r="D487" s="195" t="s">
        <v>191</v>
      </c>
      <c r="E487" s="196" t="s">
        <v>36</v>
      </c>
      <c r="F487" s="197" t="s">
        <v>751</v>
      </c>
      <c r="G487" s="194"/>
      <c r="H487" s="198">
        <v>0.49612</v>
      </c>
      <c r="I487" s="199"/>
      <c r="J487" s="194"/>
      <c r="K487" s="194"/>
      <c r="L487" s="200"/>
      <c r="M487" s="201"/>
      <c r="N487" s="202"/>
      <c r="O487" s="202"/>
      <c r="P487" s="202"/>
      <c r="Q487" s="202"/>
      <c r="R487" s="202"/>
      <c r="S487" s="202"/>
      <c r="T487" s="203"/>
      <c r="AT487" s="204" t="s">
        <v>191</v>
      </c>
      <c r="AU487" s="204" t="s">
        <v>88</v>
      </c>
      <c r="AV487" s="11" t="s">
        <v>88</v>
      </c>
      <c r="AW487" s="11" t="s">
        <v>45</v>
      </c>
      <c r="AX487" s="11" t="s">
        <v>80</v>
      </c>
      <c r="AY487" s="204" t="s">
        <v>182</v>
      </c>
    </row>
    <row r="488" spans="2:65" s="1" customFormat="1" ht="22.5" customHeight="1">
      <c r="B488" s="34"/>
      <c r="C488" s="181" t="s">
        <v>752</v>
      </c>
      <c r="D488" s="181" t="s">
        <v>184</v>
      </c>
      <c r="E488" s="182" t="s">
        <v>753</v>
      </c>
      <c r="F488" s="183" t="s">
        <v>754</v>
      </c>
      <c r="G488" s="184" t="s">
        <v>187</v>
      </c>
      <c r="H488" s="185">
        <v>15.172</v>
      </c>
      <c r="I488" s="186"/>
      <c r="J488" s="187">
        <f>ROUND(I488*H488,2)</f>
        <v>0</v>
      </c>
      <c r="K488" s="183" t="s">
        <v>188</v>
      </c>
      <c r="L488" s="54"/>
      <c r="M488" s="188" t="s">
        <v>36</v>
      </c>
      <c r="N488" s="189" t="s">
        <v>51</v>
      </c>
      <c r="O488" s="35"/>
      <c r="P488" s="190">
        <f>O488*H488</f>
        <v>0</v>
      </c>
      <c r="Q488" s="190">
        <v>0</v>
      </c>
      <c r="R488" s="190">
        <f>Q488*H488</f>
        <v>0</v>
      </c>
      <c r="S488" s="190">
        <v>0</v>
      </c>
      <c r="T488" s="191">
        <f>S488*H488</f>
        <v>0</v>
      </c>
      <c r="AR488" s="16" t="s">
        <v>189</v>
      </c>
      <c r="AT488" s="16" t="s">
        <v>184</v>
      </c>
      <c r="AU488" s="16" t="s">
        <v>88</v>
      </c>
      <c r="AY488" s="16" t="s">
        <v>182</v>
      </c>
      <c r="BE488" s="192">
        <f>IF(N488="základní",J488,0)</f>
        <v>0</v>
      </c>
      <c r="BF488" s="192">
        <f>IF(N488="snížená",J488,0)</f>
        <v>0</v>
      </c>
      <c r="BG488" s="192">
        <f>IF(N488="zákl. přenesená",J488,0)</f>
        <v>0</v>
      </c>
      <c r="BH488" s="192">
        <f>IF(N488="sníž. přenesená",J488,0)</f>
        <v>0</v>
      </c>
      <c r="BI488" s="192">
        <f>IF(N488="nulová",J488,0)</f>
        <v>0</v>
      </c>
      <c r="BJ488" s="16" t="s">
        <v>23</v>
      </c>
      <c r="BK488" s="192">
        <f>ROUND(I488*H488,2)</f>
        <v>0</v>
      </c>
      <c r="BL488" s="16" t="s">
        <v>189</v>
      </c>
      <c r="BM488" s="16" t="s">
        <v>755</v>
      </c>
    </row>
    <row r="489" spans="2:63" s="10" customFormat="1" ht="29.85" customHeight="1">
      <c r="B489" s="164"/>
      <c r="C489" s="165"/>
      <c r="D489" s="178" t="s">
        <v>79</v>
      </c>
      <c r="E489" s="179" t="s">
        <v>446</v>
      </c>
      <c r="F489" s="179" t="s">
        <v>756</v>
      </c>
      <c r="G489" s="165"/>
      <c r="H489" s="165"/>
      <c r="I489" s="168"/>
      <c r="J489" s="180">
        <f>BK489</f>
        <v>0</v>
      </c>
      <c r="K489" s="165"/>
      <c r="L489" s="170"/>
      <c r="M489" s="171"/>
      <c r="N489" s="172"/>
      <c r="O489" s="172"/>
      <c r="P489" s="173">
        <f>SUM(P490:P495)</f>
        <v>0</v>
      </c>
      <c r="Q489" s="172"/>
      <c r="R489" s="173">
        <f>SUM(R490:R495)</f>
        <v>1.7682191999999999</v>
      </c>
      <c r="S489" s="172"/>
      <c r="T489" s="174">
        <f>SUM(T490:T495)</f>
        <v>0</v>
      </c>
      <c r="AR489" s="175" t="s">
        <v>23</v>
      </c>
      <c r="AT489" s="176" t="s">
        <v>79</v>
      </c>
      <c r="AU489" s="176" t="s">
        <v>23</v>
      </c>
      <c r="AY489" s="175" t="s">
        <v>182</v>
      </c>
      <c r="BK489" s="177">
        <f>SUM(BK490:BK495)</f>
        <v>0</v>
      </c>
    </row>
    <row r="490" spans="2:65" s="1" customFormat="1" ht="22.5" customHeight="1">
      <c r="B490" s="34"/>
      <c r="C490" s="181" t="s">
        <v>757</v>
      </c>
      <c r="D490" s="181" t="s">
        <v>184</v>
      </c>
      <c r="E490" s="182" t="s">
        <v>758</v>
      </c>
      <c r="F490" s="183" t="s">
        <v>759</v>
      </c>
      <c r="G490" s="184" t="s">
        <v>187</v>
      </c>
      <c r="H490" s="185">
        <v>334.89</v>
      </c>
      <c r="I490" s="186"/>
      <c r="J490" s="187">
        <f>ROUND(I490*H490,2)</f>
        <v>0</v>
      </c>
      <c r="K490" s="183" t="s">
        <v>188</v>
      </c>
      <c r="L490" s="54"/>
      <c r="M490" s="188" t="s">
        <v>36</v>
      </c>
      <c r="N490" s="189" t="s">
        <v>51</v>
      </c>
      <c r="O490" s="35"/>
      <c r="P490" s="190">
        <f>O490*H490</f>
        <v>0</v>
      </c>
      <c r="Q490" s="190">
        <v>0</v>
      </c>
      <c r="R490" s="190">
        <f>Q490*H490</f>
        <v>0</v>
      </c>
      <c r="S490" s="190">
        <v>0</v>
      </c>
      <c r="T490" s="191">
        <f>S490*H490</f>
        <v>0</v>
      </c>
      <c r="AR490" s="16" t="s">
        <v>189</v>
      </c>
      <c r="AT490" s="16" t="s">
        <v>184</v>
      </c>
      <c r="AU490" s="16" t="s">
        <v>88</v>
      </c>
      <c r="AY490" s="16" t="s">
        <v>182</v>
      </c>
      <c r="BE490" s="192">
        <f>IF(N490="základní",J490,0)</f>
        <v>0</v>
      </c>
      <c r="BF490" s="192">
        <f>IF(N490="snížená",J490,0)</f>
        <v>0</v>
      </c>
      <c r="BG490" s="192">
        <f>IF(N490="zákl. přenesená",J490,0)</f>
        <v>0</v>
      </c>
      <c r="BH490" s="192">
        <f>IF(N490="sníž. přenesená",J490,0)</f>
        <v>0</v>
      </c>
      <c r="BI490" s="192">
        <f>IF(N490="nulová",J490,0)</f>
        <v>0</v>
      </c>
      <c r="BJ490" s="16" t="s">
        <v>23</v>
      </c>
      <c r="BK490" s="192">
        <f>ROUND(I490*H490,2)</f>
        <v>0</v>
      </c>
      <c r="BL490" s="16" t="s">
        <v>189</v>
      </c>
      <c r="BM490" s="16" t="s">
        <v>760</v>
      </c>
    </row>
    <row r="491" spans="2:51" s="11" customFormat="1" ht="13.5">
      <c r="B491" s="193"/>
      <c r="C491" s="194"/>
      <c r="D491" s="205" t="s">
        <v>191</v>
      </c>
      <c r="E491" s="206" t="s">
        <v>36</v>
      </c>
      <c r="F491" s="207" t="s">
        <v>761</v>
      </c>
      <c r="G491" s="194"/>
      <c r="H491" s="208">
        <v>91.5</v>
      </c>
      <c r="I491" s="199"/>
      <c r="J491" s="194"/>
      <c r="K491" s="194"/>
      <c r="L491" s="200"/>
      <c r="M491" s="201"/>
      <c r="N491" s="202"/>
      <c r="O491" s="202"/>
      <c r="P491" s="202"/>
      <c r="Q491" s="202"/>
      <c r="R491" s="202"/>
      <c r="S491" s="202"/>
      <c r="T491" s="203"/>
      <c r="AT491" s="204" t="s">
        <v>191</v>
      </c>
      <c r="AU491" s="204" t="s">
        <v>88</v>
      </c>
      <c r="AV491" s="11" t="s">
        <v>88</v>
      </c>
      <c r="AW491" s="11" t="s">
        <v>45</v>
      </c>
      <c r="AX491" s="11" t="s">
        <v>80</v>
      </c>
      <c r="AY491" s="204" t="s">
        <v>182</v>
      </c>
    </row>
    <row r="492" spans="2:51" s="11" customFormat="1" ht="13.5">
      <c r="B492" s="193"/>
      <c r="C492" s="194"/>
      <c r="D492" s="195" t="s">
        <v>191</v>
      </c>
      <c r="E492" s="196" t="s">
        <v>36</v>
      </c>
      <c r="F492" s="197" t="s">
        <v>762</v>
      </c>
      <c r="G492" s="194"/>
      <c r="H492" s="198">
        <v>243.39</v>
      </c>
      <c r="I492" s="199"/>
      <c r="J492" s="194"/>
      <c r="K492" s="194"/>
      <c r="L492" s="200"/>
      <c r="M492" s="201"/>
      <c r="N492" s="202"/>
      <c r="O492" s="202"/>
      <c r="P492" s="202"/>
      <c r="Q492" s="202"/>
      <c r="R492" s="202"/>
      <c r="S492" s="202"/>
      <c r="T492" s="203"/>
      <c r="AT492" s="204" t="s">
        <v>191</v>
      </c>
      <c r="AU492" s="204" t="s">
        <v>88</v>
      </c>
      <c r="AV492" s="11" t="s">
        <v>88</v>
      </c>
      <c r="AW492" s="11" t="s">
        <v>45</v>
      </c>
      <c r="AX492" s="11" t="s">
        <v>80</v>
      </c>
      <c r="AY492" s="204" t="s">
        <v>182</v>
      </c>
    </row>
    <row r="493" spans="2:65" s="1" customFormat="1" ht="22.5" customHeight="1">
      <c r="B493" s="34"/>
      <c r="C493" s="220" t="s">
        <v>763</v>
      </c>
      <c r="D493" s="220" t="s">
        <v>270</v>
      </c>
      <c r="E493" s="221" t="s">
        <v>764</v>
      </c>
      <c r="F493" s="222" t="s">
        <v>765</v>
      </c>
      <c r="G493" s="223" t="s">
        <v>187</v>
      </c>
      <c r="H493" s="224">
        <v>368.379</v>
      </c>
      <c r="I493" s="225"/>
      <c r="J493" s="226">
        <f>ROUND(I493*H493,2)</f>
        <v>0</v>
      </c>
      <c r="K493" s="222" t="s">
        <v>36</v>
      </c>
      <c r="L493" s="227"/>
      <c r="M493" s="228" t="s">
        <v>36</v>
      </c>
      <c r="N493" s="229" t="s">
        <v>51</v>
      </c>
      <c r="O493" s="35"/>
      <c r="P493" s="190">
        <f>O493*H493</f>
        <v>0</v>
      </c>
      <c r="Q493" s="190">
        <v>0.0048</v>
      </c>
      <c r="R493" s="190">
        <f>Q493*H493</f>
        <v>1.7682191999999999</v>
      </c>
      <c r="S493" s="190">
        <v>0</v>
      </c>
      <c r="T493" s="191">
        <f>S493*H493</f>
        <v>0</v>
      </c>
      <c r="AR493" s="16" t="s">
        <v>226</v>
      </c>
      <c r="AT493" s="16" t="s">
        <v>270</v>
      </c>
      <c r="AU493" s="16" t="s">
        <v>88</v>
      </c>
      <c r="AY493" s="16" t="s">
        <v>182</v>
      </c>
      <c r="BE493" s="192">
        <f>IF(N493="základní",J493,0)</f>
        <v>0</v>
      </c>
      <c r="BF493" s="192">
        <f>IF(N493="snížená",J493,0)</f>
        <v>0</v>
      </c>
      <c r="BG493" s="192">
        <f>IF(N493="zákl. přenesená",J493,0)</f>
        <v>0</v>
      </c>
      <c r="BH493" s="192">
        <f>IF(N493="sníž. přenesená",J493,0)</f>
        <v>0</v>
      </c>
      <c r="BI493" s="192">
        <f>IF(N493="nulová",J493,0)</f>
        <v>0</v>
      </c>
      <c r="BJ493" s="16" t="s">
        <v>23</v>
      </c>
      <c r="BK493" s="192">
        <f>ROUND(I493*H493,2)</f>
        <v>0</v>
      </c>
      <c r="BL493" s="16" t="s">
        <v>189</v>
      </c>
      <c r="BM493" s="16" t="s">
        <v>766</v>
      </c>
    </row>
    <row r="494" spans="2:51" s="11" customFormat="1" ht="13.5">
      <c r="B494" s="193"/>
      <c r="C494" s="194"/>
      <c r="D494" s="195" t="s">
        <v>191</v>
      </c>
      <c r="E494" s="196" t="s">
        <v>36</v>
      </c>
      <c r="F494" s="197" t="s">
        <v>767</v>
      </c>
      <c r="G494" s="194"/>
      <c r="H494" s="198">
        <v>368.379</v>
      </c>
      <c r="I494" s="199"/>
      <c r="J494" s="194"/>
      <c r="K494" s="194"/>
      <c r="L494" s="200"/>
      <c r="M494" s="201"/>
      <c r="N494" s="202"/>
      <c r="O494" s="202"/>
      <c r="P494" s="202"/>
      <c r="Q494" s="202"/>
      <c r="R494" s="202"/>
      <c r="S494" s="202"/>
      <c r="T494" s="203"/>
      <c r="AT494" s="204" t="s">
        <v>191</v>
      </c>
      <c r="AU494" s="204" t="s">
        <v>88</v>
      </c>
      <c r="AV494" s="11" t="s">
        <v>88</v>
      </c>
      <c r="AW494" s="11" t="s">
        <v>45</v>
      </c>
      <c r="AX494" s="11" t="s">
        <v>80</v>
      </c>
      <c r="AY494" s="204" t="s">
        <v>182</v>
      </c>
    </row>
    <row r="495" spans="2:65" s="1" customFormat="1" ht="22.5" customHeight="1">
      <c r="B495" s="34"/>
      <c r="C495" s="181" t="s">
        <v>768</v>
      </c>
      <c r="D495" s="181" t="s">
        <v>184</v>
      </c>
      <c r="E495" s="182" t="s">
        <v>769</v>
      </c>
      <c r="F495" s="183" t="s">
        <v>770</v>
      </c>
      <c r="G495" s="184" t="s">
        <v>544</v>
      </c>
      <c r="H495" s="185">
        <v>1</v>
      </c>
      <c r="I495" s="186"/>
      <c r="J495" s="187">
        <f>ROUND(I495*H495,2)</f>
        <v>0</v>
      </c>
      <c r="K495" s="183" t="s">
        <v>36</v>
      </c>
      <c r="L495" s="54"/>
      <c r="M495" s="188" t="s">
        <v>36</v>
      </c>
      <c r="N495" s="189" t="s">
        <v>51</v>
      </c>
      <c r="O495" s="35"/>
      <c r="P495" s="190">
        <f>O495*H495</f>
        <v>0</v>
      </c>
      <c r="Q495" s="190">
        <v>0</v>
      </c>
      <c r="R495" s="190">
        <f>Q495*H495</f>
        <v>0</v>
      </c>
      <c r="S495" s="190">
        <v>0</v>
      </c>
      <c r="T495" s="191">
        <f>S495*H495</f>
        <v>0</v>
      </c>
      <c r="AR495" s="16" t="s">
        <v>189</v>
      </c>
      <c r="AT495" s="16" t="s">
        <v>184</v>
      </c>
      <c r="AU495" s="16" t="s">
        <v>88</v>
      </c>
      <c r="AY495" s="16" t="s">
        <v>182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16" t="s">
        <v>23</v>
      </c>
      <c r="BK495" s="192">
        <f>ROUND(I495*H495,2)</f>
        <v>0</v>
      </c>
      <c r="BL495" s="16" t="s">
        <v>189</v>
      </c>
      <c r="BM495" s="16" t="s">
        <v>771</v>
      </c>
    </row>
    <row r="496" spans="2:63" s="10" customFormat="1" ht="29.85" customHeight="1">
      <c r="B496" s="164"/>
      <c r="C496" s="165"/>
      <c r="D496" s="178" t="s">
        <v>79</v>
      </c>
      <c r="E496" s="179" t="s">
        <v>570</v>
      </c>
      <c r="F496" s="179" t="s">
        <v>772</v>
      </c>
      <c r="G496" s="165"/>
      <c r="H496" s="165"/>
      <c r="I496" s="168"/>
      <c r="J496" s="180">
        <f>BK496</f>
        <v>0</v>
      </c>
      <c r="K496" s="165"/>
      <c r="L496" s="170"/>
      <c r="M496" s="171"/>
      <c r="N496" s="172"/>
      <c r="O496" s="172"/>
      <c r="P496" s="173">
        <f>SUM(P497:P694)</f>
        <v>0</v>
      </c>
      <c r="Q496" s="172"/>
      <c r="R496" s="173">
        <f>SUM(R497:R694)</f>
        <v>36.9004146616</v>
      </c>
      <c r="S496" s="172"/>
      <c r="T496" s="174">
        <f>SUM(T497:T694)</f>
        <v>0</v>
      </c>
      <c r="AR496" s="175" t="s">
        <v>23</v>
      </c>
      <c r="AT496" s="176" t="s">
        <v>79</v>
      </c>
      <c r="AU496" s="176" t="s">
        <v>23</v>
      </c>
      <c r="AY496" s="175" t="s">
        <v>182</v>
      </c>
      <c r="BK496" s="177">
        <f>SUM(BK497:BK694)</f>
        <v>0</v>
      </c>
    </row>
    <row r="497" spans="2:65" s="1" customFormat="1" ht="31.5" customHeight="1">
      <c r="B497" s="34"/>
      <c r="C497" s="181" t="s">
        <v>773</v>
      </c>
      <c r="D497" s="181" t="s">
        <v>184</v>
      </c>
      <c r="E497" s="182" t="s">
        <v>774</v>
      </c>
      <c r="F497" s="183" t="s">
        <v>775</v>
      </c>
      <c r="G497" s="184" t="s">
        <v>187</v>
      </c>
      <c r="H497" s="185">
        <v>20.901</v>
      </c>
      <c r="I497" s="186"/>
      <c r="J497" s="187">
        <f>ROUND(I497*H497,2)</f>
        <v>0</v>
      </c>
      <c r="K497" s="183" t="s">
        <v>188</v>
      </c>
      <c r="L497" s="54"/>
      <c r="M497" s="188" t="s">
        <v>36</v>
      </c>
      <c r="N497" s="189" t="s">
        <v>51</v>
      </c>
      <c r="O497" s="35"/>
      <c r="P497" s="190">
        <f>O497*H497</f>
        <v>0</v>
      </c>
      <c r="Q497" s="190">
        <v>0.01628</v>
      </c>
      <c r="R497" s="190">
        <f>Q497*H497</f>
        <v>0.34026828</v>
      </c>
      <c r="S497" s="190">
        <v>0</v>
      </c>
      <c r="T497" s="191">
        <f>S497*H497</f>
        <v>0</v>
      </c>
      <c r="AR497" s="16" t="s">
        <v>189</v>
      </c>
      <c r="AT497" s="16" t="s">
        <v>184</v>
      </c>
      <c r="AU497" s="16" t="s">
        <v>88</v>
      </c>
      <c r="AY497" s="16" t="s">
        <v>182</v>
      </c>
      <c r="BE497" s="192">
        <f>IF(N497="základní",J497,0)</f>
        <v>0</v>
      </c>
      <c r="BF497" s="192">
        <f>IF(N497="snížená",J497,0)</f>
        <v>0</v>
      </c>
      <c r="BG497" s="192">
        <f>IF(N497="zákl. přenesená",J497,0)</f>
        <v>0</v>
      </c>
      <c r="BH497" s="192">
        <f>IF(N497="sníž. přenesená",J497,0)</f>
        <v>0</v>
      </c>
      <c r="BI497" s="192">
        <f>IF(N497="nulová",J497,0)</f>
        <v>0</v>
      </c>
      <c r="BJ497" s="16" t="s">
        <v>23</v>
      </c>
      <c r="BK497" s="192">
        <f>ROUND(I497*H497,2)</f>
        <v>0</v>
      </c>
      <c r="BL497" s="16" t="s">
        <v>189</v>
      </c>
      <c r="BM497" s="16" t="s">
        <v>776</v>
      </c>
    </row>
    <row r="498" spans="2:51" s="11" customFormat="1" ht="13.5">
      <c r="B498" s="193"/>
      <c r="C498" s="194"/>
      <c r="D498" s="205" t="s">
        <v>191</v>
      </c>
      <c r="E498" s="206" t="s">
        <v>36</v>
      </c>
      <c r="F498" s="207" t="s">
        <v>777</v>
      </c>
      <c r="G498" s="194"/>
      <c r="H498" s="208">
        <v>9.145</v>
      </c>
      <c r="I498" s="199"/>
      <c r="J498" s="194"/>
      <c r="K498" s="194"/>
      <c r="L498" s="200"/>
      <c r="M498" s="201"/>
      <c r="N498" s="202"/>
      <c r="O498" s="202"/>
      <c r="P498" s="202"/>
      <c r="Q498" s="202"/>
      <c r="R498" s="202"/>
      <c r="S498" s="202"/>
      <c r="T498" s="203"/>
      <c r="AT498" s="204" t="s">
        <v>191</v>
      </c>
      <c r="AU498" s="204" t="s">
        <v>88</v>
      </c>
      <c r="AV498" s="11" t="s">
        <v>88</v>
      </c>
      <c r="AW498" s="11" t="s">
        <v>45</v>
      </c>
      <c r="AX498" s="11" t="s">
        <v>80</v>
      </c>
      <c r="AY498" s="204" t="s">
        <v>182</v>
      </c>
    </row>
    <row r="499" spans="2:51" s="11" customFormat="1" ht="13.5">
      <c r="B499" s="193"/>
      <c r="C499" s="194"/>
      <c r="D499" s="205" t="s">
        <v>191</v>
      </c>
      <c r="E499" s="206" t="s">
        <v>36</v>
      </c>
      <c r="F499" s="207" t="s">
        <v>739</v>
      </c>
      <c r="G499" s="194"/>
      <c r="H499" s="208">
        <v>9.8</v>
      </c>
      <c r="I499" s="199"/>
      <c r="J499" s="194"/>
      <c r="K499" s="194"/>
      <c r="L499" s="200"/>
      <c r="M499" s="201"/>
      <c r="N499" s="202"/>
      <c r="O499" s="202"/>
      <c r="P499" s="202"/>
      <c r="Q499" s="202"/>
      <c r="R499" s="202"/>
      <c r="S499" s="202"/>
      <c r="T499" s="203"/>
      <c r="AT499" s="204" t="s">
        <v>191</v>
      </c>
      <c r="AU499" s="204" t="s">
        <v>88</v>
      </c>
      <c r="AV499" s="11" t="s">
        <v>88</v>
      </c>
      <c r="AW499" s="11" t="s">
        <v>45</v>
      </c>
      <c r="AX499" s="11" t="s">
        <v>80</v>
      </c>
      <c r="AY499" s="204" t="s">
        <v>182</v>
      </c>
    </row>
    <row r="500" spans="2:51" s="11" customFormat="1" ht="13.5">
      <c r="B500" s="193"/>
      <c r="C500" s="194"/>
      <c r="D500" s="205" t="s">
        <v>191</v>
      </c>
      <c r="E500" s="206" t="s">
        <v>36</v>
      </c>
      <c r="F500" s="207" t="s">
        <v>750</v>
      </c>
      <c r="G500" s="194"/>
      <c r="H500" s="208">
        <v>1.46</v>
      </c>
      <c r="I500" s="199"/>
      <c r="J500" s="194"/>
      <c r="K500" s="194"/>
      <c r="L500" s="200"/>
      <c r="M500" s="201"/>
      <c r="N500" s="202"/>
      <c r="O500" s="202"/>
      <c r="P500" s="202"/>
      <c r="Q500" s="202"/>
      <c r="R500" s="202"/>
      <c r="S500" s="202"/>
      <c r="T500" s="203"/>
      <c r="AT500" s="204" t="s">
        <v>191</v>
      </c>
      <c r="AU500" s="204" t="s">
        <v>88</v>
      </c>
      <c r="AV500" s="11" t="s">
        <v>88</v>
      </c>
      <c r="AW500" s="11" t="s">
        <v>45</v>
      </c>
      <c r="AX500" s="11" t="s">
        <v>80</v>
      </c>
      <c r="AY500" s="204" t="s">
        <v>182</v>
      </c>
    </row>
    <row r="501" spans="2:51" s="11" customFormat="1" ht="13.5">
      <c r="B501" s="193"/>
      <c r="C501" s="194"/>
      <c r="D501" s="195" t="s">
        <v>191</v>
      </c>
      <c r="E501" s="196" t="s">
        <v>36</v>
      </c>
      <c r="F501" s="197" t="s">
        <v>751</v>
      </c>
      <c r="G501" s="194"/>
      <c r="H501" s="198">
        <v>0.49612</v>
      </c>
      <c r="I501" s="199"/>
      <c r="J501" s="194"/>
      <c r="K501" s="194"/>
      <c r="L501" s="200"/>
      <c r="M501" s="201"/>
      <c r="N501" s="202"/>
      <c r="O501" s="202"/>
      <c r="P501" s="202"/>
      <c r="Q501" s="202"/>
      <c r="R501" s="202"/>
      <c r="S501" s="202"/>
      <c r="T501" s="203"/>
      <c r="AT501" s="204" t="s">
        <v>191</v>
      </c>
      <c r="AU501" s="204" t="s">
        <v>88</v>
      </c>
      <c r="AV501" s="11" t="s">
        <v>88</v>
      </c>
      <c r="AW501" s="11" t="s">
        <v>45</v>
      </c>
      <c r="AX501" s="11" t="s">
        <v>80</v>
      </c>
      <c r="AY501" s="204" t="s">
        <v>182</v>
      </c>
    </row>
    <row r="502" spans="2:65" s="1" customFormat="1" ht="22.5" customHeight="1">
      <c r="B502" s="34"/>
      <c r="C502" s="181" t="s">
        <v>778</v>
      </c>
      <c r="D502" s="181" t="s">
        <v>184</v>
      </c>
      <c r="E502" s="182" t="s">
        <v>779</v>
      </c>
      <c r="F502" s="183" t="s">
        <v>780</v>
      </c>
      <c r="G502" s="184" t="s">
        <v>187</v>
      </c>
      <c r="H502" s="185">
        <v>100</v>
      </c>
      <c r="I502" s="186"/>
      <c r="J502" s="187">
        <f>ROUND(I502*H502,2)</f>
        <v>0</v>
      </c>
      <c r="K502" s="183" t="s">
        <v>781</v>
      </c>
      <c r="L502" s="54"/>
      <c r="M502" s="188" t="s">
        <v>36</v>
      </c>
      <c r="N502" s="189" t="s">
        <v>51</v>
      </c>
      <c r="O502" s="35"/>
      <c r="P502" s="190">
        <f>O502*H502</f>
        <v>0</v>
      </c>
      <c r="Q502" s="190">
        <v>0.00489</v>
      </c>
      <c r="R502" s="190">
        <f>Q502*H502</f>
        <v>0.48900000000000005</v>
      </c>
      <c r="S502" s="190">
        <v>0</v>
      </c>
      <c r="T502" s="191">
        <f>S502*H502</f>
        <v>0</v>
      </c>
      <c r="AR502" s="16" t="s">
        <v>189</v>
      </c>
      <c r="AT502" s="16" t="s">
        <v>184</v>
      </c>
      <c r="AU502" s="16" t="s">
        <v>88</v>
      </c>
      <c r="AY502" s="16" t="s">
        <v>182</v>
      </c>
      <c r="BE502" s="192">
        <f>IF(N502="základní",J502,0)</f>
        <v>0</v>
      </c>
      <c r="BF502" s="192">
        <f>IF(N502="snížená",J502,0)</f>
        <v>0</v>
      </c>
      <c r="BG502" s="192">
        <f>IF(N502="zákl. přenesená",J502,0)</f>
        <v>0</v>
      </c>
      <c r="BH502" s="192">
        <f>IF(N502="sníž. přenesená",J502,0)</f>
        <v>0</v>
      </c>
      <c r="BI502" s="192">
        <f>IF(N502="nulová",J502,0)</f>
        <v>0</v>
      </c>
      <c r="BJ502" s="16" t="s">
        <v>23</v>
      </c>
      <c r="BK502" s="192">
        <f>ROUND(I502*H502,2)</f>
        <v>0</v>
      </c>
      <c r="BL502" s="16" t="s">
        <v>189</v>
      </c>
      <c r="BM502" s="16" t="s">
        <v>782</v>
      </c>
    </row>
    <row r="503" spans="2:65" s="1" customFormat="1" ht="22.5" customHeight="1">
      <c r="B503" s="34"/>
      <c r="C503" s="181" t="s">
        <v>783</v>
      </c>
      <c r="D503" s="181" t="s">
        <v>184</v>
      </c>
      <c r="E503" s="182" t="s">
        <v>784</v>
      </c>
      <c r="F503" s="183" t="s">
        <v>785</v>
      </c>
      <c r="G503" s="184" t="s">
        <v>187</v>
      </c>
      <c r="H503" s="185">
        <v>295.06</v>
      </c>
      <c r="I503" s="186"/>
      <c r="J503" s="187">
        <f>ROUND(I503*H503,2)</f>
        <v>0</v>
      </c>
      <c r="K503" s="183" t="s">
        <v>188</v>
      </c>
      <c r="L503" s="54"/>
      <c r="M503" s="188" t="s">
        <v>36</v>
      </c>
      <c r="N503" s="189" t="s">
        <v>51</v>
      </c>
      <c r="O503" s="35"/>
      <c r="P503" s="190">
        <f>O503*H503</f>
        <v>0</v>
      </c>
      <c r="Q503" s="190">
        <v>0.0132</v>
      </c>
      <c r="R503" s="190">
        <f>Q503*H503</f>
        <v>3.894792</v>
      </c>
      <c r="S503" s="190">
        <v>0</v>
      </c>
      <c r="T503" s="191">
        <f>S503*H503</f>
        <v>0</v>
      </c>
      <c r="AR503" s="16" t="s">
        <v>189</v>
      </c>
      <c r="AT503" s="16" t="s">
        <v>184</v>
      </c>
      <c r="AU503" s="16" t="s">
        <v>88</v>
      </c>
      <c r="AY503" s="16" t="s">
        <v>182</v>
      </c>
      <c r="BE503" s="192">
        <f>IF(N503="základní",J503,0)</f>
        <v>0</v>
      </c>
      <c r="BF503" s="192">
        <f>IF(N503="snížená",J503,0)</f>
        <v>0</v>
      </c>
      <c r="BG503" s="192">
        <f>IF(N503="zákl. přenesená",J503,0)</f>
        <v>0</v>
      </c>
      <c r="BH503" s="192">
        <f>IF(N503="sníž. přenesená",J503,0)</f>
        <v>0</v>
      </c>
      <c r="BI503" s="192">
        <f>IF(N503="nulová",J503,0)</f>
        <v>0</v>
      </c>
      <c r="BJ503" s="16" t="s">
        <v>23</v>
      </c>
      <c r="BK503" s="192">
        <f>ROUND(I503*H503,2)</f>
        <v>0</v>
      </c>
      <c r="BL503" s="16" t="s">
        <v>189</v>
      </c>
      <c r="BM503" s="16" t="s">
        <v>786</v>
      </c>
    </row>
    <row r="504" spans="2:51" s="12" customFormat="1" ht="13.5">
      <c r="B504" s="209"/>
      <c r="C504" s="210"/>
      <c r="D504" s="205" t="s">
        <v>191</v>
      </c>
      <c r="E504" s="211" t="s">
        <v>36</v>
      </c>
      <c r="F504" s="212" t="s">
        <v>399</v>
      </c>
      <c r="G504" s="210"/>
      <c r="H504" s="213" t="s">
        <v>36</v>
      </c>
      <c r="I504" s="214"/>
      <c r="J504" s="210"/>
      <c r="K504" s="210"/>
      <c r="L504" s="215"/>
      <c r="M504" s="216"/>
      <c r="N504" s="217"/>
      <c r="O504" s="217"/>
      <c r="P504" s="217"/>
      <c r="Q504" s="217"/>
      <c r="R504" s="217"/>
      <c r="S504" s="217"/>
      <c r="T504" s="218"/>
      <c r="AT504" s="219" t="s">
        <v>191</v>
      </c>
      <c r="AU504" s="219" t="s">
        <v>88</v>
      </c>
      <c r="AV504" s="12" t="s">
        <v>23</v>
      </c>
      <c r="AW504" s="12" t="s">
        <v>45</v>
      </c>
      <c r="AX504" s="12" t="s">
        <v>80</v>
      </c>
      <c r="AY504" s="219" t="s">
        <v>182</v>
      </c>
    </row>
    <row r="505" spans="2:51" s="12" customFormat="1" ht="13.5">
      <c r="B505" s="209"/>
      <c r="C505" s="210"/>
      <c r="D505" s="205" t="s">
        <v>191</v>
      </c>
      <c r="E505" s="211" t="s">
        <v>36</v>
      </c>
      <c r="F505" s="212" t="s">
        <v>787</v>
      </c>
      <c r="G505" s="210"/>
      <c r="H505" s="213" t="s">
        <v>36</v>
      </c>
      <c r="I505" s="214"/>
      <c r="J505" s="210"/>
      <c r="K505" s="210"/>
      <c r="L505" s="215"/>
      <c r="M505" s="216"/>
      <c r="N505" s="217"/>
      <c r="O505" s="217"/>
      <c r="P505" s="217"/>
      <c r="Q505" s="217"/>
      <c r="R505" s="217"/>
      <c r="S505" s="217"/>
      <c r="T505" s="218"/>
      <c r="AT505" s="219" t="s">
        <v>191</v>
      </c>
      <c r="AU505" s="219" t="s">
        <v>88</v>
      </c>
      <c r="AV505" s="12" t="s">
        <v>23</v>
      </c>
      <c r="AW505" s="12" t="s">
        <v>45</v>
      </c>
      <c r="AX505" s="12" t="s">
        <v>80</v>
      </c>
      <c r="AY505" s="219" t="s">
        <v>182</v>
      </c>
    </row>
    <row r="506" spans="2:51" s="11" customFormat="1" ht="13.5">
      <c r="B506" s="193"/>
      <c r="C506" s="194"/>
      <c r="D506" s="205" t="s">
        <v>191</v>
      </c>
      <c r="E506" s="206" t="s">
        <v>36</v>
      </c>
      <c r="F506" s="207" t="s">
        <v>788</v>
      </c>
      <c r="G506" s="194"/>
      <c r="H506" s="208">
        <v>37.92</v>
      </c>
      <c r="I506" s="199"/>
      <c r="J506" s="194"/>
      <c r="K506" s="194"/>
      <c r="L506" s="200"/>
      <c r="M506" s="201"/>
      <c r="N506" s="202"/>
      <c r="O506" s="202"/>
      <c r="P506" s="202"/>
      <c r="Q506" s="202"/>
      <c r="R506" s="202"/>
      <c r="S506" s="202"/>
      <c r="T506" s="203"/>
      <c r="AT506" s="204" t="s">
        <v>191</v>
      </c>
      <c r="AU506" s="204" t="s">
        <v>88</v>
      </c>
      <c r="AV506" s="11" t="s">
        <v>88</v>
      </c>
      <c r="AW506" s="11" t="s">
        <v>45</v>
      </c>
      <c r="AX506" s="11" t="s">
        <v>80</v>
      </c>
      <c r="AY506" s="204" t="s">
        <v>182</v>
      </c>
    </row>
    <row r="507" spans="2:51" s="11" customFormat="1" ht="13.5">
      <c r="B507" s="193"/>
      <c r="C507" s="194"/>
      <c r="D507" s="205" t="s">
        <v>191</v>
      </c>
      <c r="E507" s="206" t="s">
        <v>36</v>
      </c>
      <c r="F507" s="207" t="s">
        <v>789</v>
      </c>
      <c r="G507" s="194"/>
      <c r="H507" s="208">
        <v>-1.68</v>
      </c>
      <c r="I507" s="199"/>
      <c r="J507" s="194"/>
      <c r="K507" s="194"/>
      <c r="L507" s="200"/>
      <c r="M507" s="201"/>
      <c r="N507" s="202"/>
      <c r="O507" s="202"/>
      <c r="P507" s="202"/>
      <c r="Q507" s="202"/>
      <c r="R507" s="202"/>
      <c r="S507" s="202"/>
      <c r="T507" s="203"/>
      <c r="AT507" s="204" t="s">
        <v>191</v>
      </c>
      <c r="AU507" s="204" t="s">
        <v>88</v>
      </c>
      <c r="AV507" s="11" t="s">
        <v>88</v>
      </c>
      <c r="AW507" s="11" t="s">
        <v>45</v>
      </c>
      <c r="AX507" s="11" t="s">
        <v>80</v>
      </c>
      <c r="AY507" s="204" t="s">
        <v>182</v>
      </c>
    </row>
    <row r="508" spans="2:51" s="12" customFormat="1" ht="13.5">
      <c r="B508" s="209"/>
      <c r="C508" s="210"/>
      <c r="D508" s="205" t="s">
        <v>191</v>
      </c>
      <c r="E508" s="211" t="s">
        <v>36</v>
      </c>
      <c r="F508" s="212" t="s">
        <v>790</v>
      </c>
      <c r="G508" s="210"/>
      <c r="H508" s="213" t="s">
        <v>36</v>
      </c>
      <c r="I508" s="214"/>
      <c r="J508" s="210"/>
      <c r="K508" s="210"/>
      <c r="L508" s="215"/>
      <c r="M508" s="216"/>
      <c r="N508" s="217"/>
      <c r="O508" s="217"/>
      <c r="P508" s="217"/>
      <c r="Q508" s="217"/>
      <c r="R508" s="217"/>
      <c r="S508" s="217"/>
      <c r="T508" s="218"/>
      <c r="AT508" s="219" t="s">
        <v>191</v>
      </c>
      <c r="AU508" s="219" t="s">
        <v>88</v>
      </c>
      <c r="AV508" s="12" t="s">
        <v>23</v>
      </c>
      <c r="AW508" s="12" t="s">
        <v>45</v>
      </c>
      <c r="AX508" s="12" t="s">
        <v>80</v>
      </c>
      <c r="AY508" s="219" t="s">
        <v>182</v>
      </c>
    </row>
    <row r="509" spans="2:51" s="11" customFormat="1" ht="13.5">
      <c r="B509" s="193"/>
      <c r="C509" s="194"/>
      <c r="D509" s="205" t="s">
        <v>191</v>
      </c>
      <c r="E509" s="206" t="s">
        <v>36</v>
      </c>
      <c r="F509" s="207" t="s">
        <v>791</v>
      </c>
      <c r="G509" s="194"/>
      <c r="H509" s="208">
        <v>17.2</v>
      </c>
      <c r="I509" s="199"/>
      <c r="J509" s="194"/>
      <c r="K509" s="194"/>
      <c r="L509" s="200"/>
      <c r="M509" s="201"/>
      <c r="N509" s="202"/>
      <c r="O509" s="202"/>
      <c r="P509" s="202"/>
      <c r="Q509" s="202"/>
      <c r="R509" s="202"/>
      <c r="S509" s="202"/>
      <c r="T509" s="203"/>
      <c r="AT509" s="204" t="s">
        <v>191</v>
      </c>
      <c r="AU509" s="204" t="s">
        <v>88</v>
      </c>
      <c r="AV509" s="11" t="s">
        <v>88</v>
      </c>
      <c r="AW509" s="11" t="s">
        <v>45</v>
      </c>
      <c r="AX509" s="11" t="s">
        <v>80</v>
      </c>
      <c r="AY509" s="204" t="s">
        <v>182</v>
      </c>
    </row>
    <row r="510" spans="2:51" s="11" customFormat="1" ht="13.5">
      <c r="B510" s="193"/>
      <c r="C510" s="194"/>
      <c r="D510" s="205" t="s">
        <v>191</v>
      </c>
      <c r="E510" s="206" t="s">
        <v>36</v>
      </c>
      <c r="F510" s="207" t="s">
        <v>792</v>
      </c>
      <c r="G510" s="194"/>
      <c r="H510" s="208">
        <v>-1.89</v>
      </c>
      <c r="I510" s="199"/>
      <c r="J510" s="194"/>
      <c r="K510" s="194"/>
      <c r="L510" s="200"/>
      <c r="M510" s="201"/>
      <c r="N510" s="202"/>
      <c r="O510" s="202"/>
      <c r="P510" s="202"/>
      <c r="Q510" s="202"/>
      <c r="R510" s="202"/>
      <c r="S510" s="202"/>
      <c r="T510" s="203"/>
      <c r="AT510" s="204" t="s">
        <v>191</v>
      </c>
      <c r="AU510" s="204" t="s">
        <v>88</v>
      </c>
      <c r="AV510" s="11" t="s">
        <v>88</v>
      </c>
      <c r="AW510" s="11" t="s">
        <v>45</v>
      </c>
      <c r="AX510" s="11" t="s">
        <v>80</v>
      </c>
      <c r="AY510" s="204" t="s">
        <v>182</v>
      </c>
    </row>
    <row r="511" spans="2:51" s="12" customFormat="1" ht="13.5">
      <c r="B511" s="209"/>
      <c r="C511" s="210"/>
      <c r="D511" s="205" t="s">
        <v>191</v>
      </c>
      <c r="E511" s="211" t="s">
        <v>36</v>
      </c>
      <c r="F511" s="212" t="s">
        <v>793</v>
      </c>
      <c r="G511" s="210"/>
      <c r="H511" s="213" t="s">
        <v>36</v>
      </c>
      <c r="I511" s="214"/>
      <c r="J511" s="210"/>
      <c r="K511" s="210"/>
      <c r="L511" s="215"/>
      <c r="M511" s="216"/>
      <c r="N511" s="217"/>
      <c r="O511" s="217"/>
      <c r="P511" s="217"/>
      <c r="Q511" s="217"/>
      <c r="R511" s="217"/>
      <c r="S511" s="217"/>
      <c r="T511" s="218"/>
      <c r="AT511" s="219" t="s">
        <v>191</v>
      </c>
      <c r="AU511" s="219" t="s">
        <v>88</v>
      </c>
      <c r="AV511" s="12" t="s">
        <v>23</v>
      </c>
      <c r="AW511" s="12" t="s">
        <v>45</v>
      </c>
      <c r="AX511" s="12" t="s">
        <v>80</v>
      </c>
      <c r="AY511" s="219" t="s">
        <v>182</v>
      </c>
    </row>
    <row r="512" spans="2:51" s="11" customFormat="1" ht="13.5">
      <c r="B512" s="193"/>
      <c r="C512" s="194"/>
      <c r="D512" s="205" t="s">
        <v>191</v>
      </c>
      <c r="E512" s="206" t="s">
        <v>36</v>
      </c>
      <c r="F512" s="207" t="s">
        <v>794</v>
      </c>
      <c r="G512" s="194"/>
      <c r="H512" s="208">
        <v>15.54</v>
      </c>
      <c r="I512" s="199"/>
      <c r="J512" s="194"/>
      <c r="K512" s="194"/>
      <c r="L512" s="200"/>
      <c r="M512" s="201"/>
      <c r="N512" s="202"/>
      <c r="O512" s="202"/>
      <c r="P512" s="202"/>
      <c r="Q512" s="202"/>
      <c r="R512" s="202"/>
      <c r="S512" s="202"/>
      <c r="T512" s="203"/>
      <c r="AT512" s="204" t="s">
        <v>191</v>
      </c>
      <c r="AU512" s="204" t="s">
        <v>88</v>
      </c>
      <c r="AV512" s="11" t="s">
        <v>88</v>
      </c>
      <c r="AW512" s="11" t="s">
        <v>45</v>
      </c>
      <c r="AX512" s="11" t="s">
        <v>80</v>
      </c>
      <c r="AY512" s="204" t="s">
        <v>182</v>
      </c>
    </row>
    <row r="513" spans="2:51" s="11" customFormat="1" ht="13.5">
      <c r="B513" s="193"/>
      <c r="C513" s="194"/>
      <c r="D513" s="205" t="s">
        <v>191</v>
      </c>
      <c r="E513" s="206" t="s">
        <v>36</v>
      </c>
      <c r="F513" s="207" t="s">
        <v>789</v>
      </c>
      <c r="G513" s="194"/>
      <c r="H513" s="208">
        <v>-1.68</v>
      </c>
      <c r="I513" s="199"/>
      <c r="J513" s="194"/>
      <c r="K513" s="194"/>
      <c r="L513" s="200"/>
      <c r="M513" s="201"/>
      <c r="N513" s="202"/>
      <c r="O513" s="202"/>
      <c r="P513" s="202"/>
      <c r="Q513" s="202"/>
      <c r="R513" s="202"/>
      <c r="S513" s="202"/>
      <c r="T513" s="203"/>
      <c r="AT513" s="204" t="s">
        <v>191</v>
      </c>
      <c r="AU513" s="204" t="s">
        <v>88</v>
      </c>
      <c r="AV513" s="11" t="s">
        <v>88</v>
      </c>
      <c r="AW513" s="11" t="s">
        <v>45</v>
      </c>
      <c r="AX513" s="11" t="s">
        <v>80</v>
      </c>
      <c r="AY513" s="204" t="s">
        <v>182</v>
      </c>
    </row>
    <row r="514" spans="2:51" s="12" customFormat="1" ht="13.5">
      <c r="B514" s="209"/>
      <c r="C514" s="210"/>
      <c r="D514" s="205" t="s">
        <v>191</v>
      </c>
      <c r="E514" s="211" t="s">
        <v>36</v>
      </c>
      <c r="F514" s="212" t="s">
        <v>795</v>
      </c>
      <c r="G514" s="210"/>
      <c r="H514" s="213" t="s">
        <v>36</v>
      </c>
      <c r="I514" s="214"/>
      <c r="J514" s="210"/>
      <c r="K514" s="210"/>
      <c r="L514" s="215"/>
      <c r="M514" s="216"/>
      <c r="N514" s="217"/>
      <c r="O514" s="217"/>
      <c r="P514" s="217"/>
      <c r="Q514" s="217"/>
      <c r="R514" s="217"/>
      <c r="S514" s="217"/>
      <c r="T514" s="218"/>
      <c r="AT514" s="219" t="s">
        <v>191</v>
      </c>
      <c r="AU514" s="219" t="s">
        <v>88</v>
      </c>
      <c r="AV514" s="12" t="s">
        <v>23</v>
      </c>
      <c r="AW514" s="12" t="s">
        <v>45</v>
      </c>
      <c r="AX514" s="12" t="s">
        <v>80</v>
      </c>
      <c r="AY514" s="219" t="s">
        <v>182</v>
      </c>
    </row>
    <row r="515" spans="2:51" s="11" customFormat="1" ht="13.5">
      <c r="B515" s="193"/>
      <c r="C515" s="194"/>
      <c r="D515" s="205" t="s">
        <v>191</v>
      </c>
      <c r="E515" s="206" t="s">
        <v>36</v>
      </c>
      <c r="F515" s="207" t="s">
        <v>796</v>
      </c>
      <c r="G515" s="194"/>
      <c r="H515" s="208">
        <v>26.74</v>
      </c>
      <c r="I515" s="199"/>
      <c r="J515" s="194"/>
      <c r="K515" s="194"/>
      <c r="L515" s="200"/>
      <c r="M515" s="201"/>
      <c r="N515" s="202"/>
      <c r="O515" s="202"/>
      <c r="P515" s="202"/>
      <c r="Q515" s="202"/>
      <c r="R515" s="202"/>
      <c r="S515" s="202"/>
      <c r="T515" s="203"/>
      <c r="AT515" s="204" t="s">
        <v>191</v>
      </c>
      <c r="AU515" s="204" t="s">
        <v>88</v>
      </c>
      <c r="AV515" s="11" t="s">
        <v>88</v>
      </c>
      <c r="AW515" s="11" t="s">
        <v>45</v>
      </c>
      <c r="AX515" s="11" t="s">
        <v>80</v>
      </c>
      <c r="AY515" s="204" t="s">
        <v>182</v>
      </c>
    </row>
    <row r="516" spans="2:51" s="11" customFormat="1" ht="13.5">
      <c r="B516" s="193"/>
      <c r="C516" s="194"/>
      <c r="D516" s="205" t="s">
        <v>191</v>
      </c>
      <c r="E516" s="206" t="s">
        <v>36</v>
      </c>
      <c r="F516" s="207" t="s">
        <v>789</v>
      </c>
      <c r="G516" s="194"/>
      <c r="H516" s="208">
        <v>-1.68</v>
      </c>
      <c r="I516" s="199"/>
      <c r="J516" s="194"/>
      <c r="K516" s="194"/>
      <c r="L516" s="200"/>
      <c r="M516" s="201"/>
      <c r="N516" s="202"/>
      <c r="O516" s="202"/>
      <c r="P516" s="202"/>
      <c r="Q516" s="202"/>
      <c r="R516" s="202"/>
      <c r="S516" s="202"/>
      <c r="T516" s="203"/>
      <c r="AT516" s="204" t="s">
        <v>191</v>
      </c>
      <c r="AU516" s="204" t="s">
        <v>88</v>
      </c>
      <c r="AV516" s="11" t="s">
        <v>88</v>
      </c>
      <c r="AW516" s="11" t="s">
        <v>45</v>
      </c>
      <c r="AX516" s="11" t="s">
        <v>80</v>
      </c>
      <c r="AY516" s="204" t="s">
        <v>182</v>
      </c>
    </row>
    <row r="517" spans="2:51" s="12" customFormat="1" ht="13.5">
      <c r="B517" s="209"/>
      <c r="C517" s="210"/>
      <c r="D517" s="205" t="s">
        <v>191</v>
      </c>
      <c r="E517" s="211" t="s">
        <v>36</v>
      </c>
      <c r="F517" s="212" t="s">
        <v>797</v>
      </c>
      <c r="G517" s="210"/>
      <c r="H517" s="213" t="s">
        <v>36</v>
      </c>
      <c r="I517" s="214"/>
      <c r="J517" s="210"/>
      <c r="K517" s="210"/>
      <c r="L517" s="215"/>
      <c r="M517" s="216"/>
      <c r="N517" s="217"/>
      <c r="O517" s="217"/>
      <c r="P517" s="217"/>
      <c r="Q517" s="217"/>
      <c r="R517" s="217"/>
      <c r="S517" s="217"/>
      <c r="T517" s="218"/>
      <c r="AT517" s="219" t="s">
        <v>191</v>
      </c>
      <c r="AU517" s="219" t="s">
        <v>88</v>
      </c>
      <c r="AV517" s="12" t="s">
        <v>23</v>
      </c>
      <c r="AW517" s="12" t="s">
        <v>45</v>
      </c>
      <c r="AX517" s="12" t="s">
        <v>80</v>
      </c>
      <c r="AY517" s="219" t="s">
        <v>182</v>
      </c>
    </row>
    <row r="518" spans="2:51" s="11" customFormat="1" ht="13.5">
      <c r="B518" s="193"/>
      <c r="C518" s="194"/>
      <c r="D518" s="205" t="s">
        <v>191</v>
      </c>
      <c r="E518" s="206" t="s">
        <v>36</v>
      </c>
      <c r="F518" s="207" t="s">
        <v>798</v>
      </c>
      <c r="G518" s="194"/>
      <c r="H518" s="208">
        <v>22.8</v>
      </c>
      <c r="I518" s="199"/>
      <c r="J518" s="194"/>
      <c r="K518" s="194"/>
      <c r="L518" s="200"/>
      <c r="M518" s="201"/>
      <c r="N518" s="202"/>
      <c r="O518" s="202"/>
      <c r="P518" s="202"/>
      <c r="Q518" s="202"/>
      <c r="R518" s="202"/>
      <c r="S518" s="202"/>
      <c r="T518" s="203"/>
      <c r="AT518" s="204" t="s">
        <v>191</v>
      </c>
      <c r="AU518" s="204" t="s">
        <v>88</v>
      </c>
      <c r="AV518" s="11" t="s">
        <v>88</v>
      </c>
      <c r="AW518" s="11" t="s">
        <v>45</v>
      </c>
      <c r="AX518" s="11" t="s">
        <v>80</v>
      </c>
      <c r="AY518" s="204" t="s">
        <v>182</v>
      </c>
    </row>
    <row r="519" spans="2:51" s="11" customFormat="1" ht="13.5">
      <c r="B519" s="193"/>
      <c r="C519" s="194"/>
      <c r="D519" s="205" t="s">
        <v>191</v>
      </c>
      <c r="E519" s="206" t="s">
        <v>36</v>
      </c>
      <c r="F519" s="207" t="s">
        <v>789</v>
      </c>
      <c r="G519" s="194"/>
      <c r="H519" s="208">
        <v>-1.68</v>
      </c>
      <c r="I519" s="199"/>
      <c r="J519" s="194"/>
      <c r="K519" s="194"/>
      <c r="L519" s="200"/>
      <c r="M519" s="201"/>
      <c r="N519" s="202"/>
      <c r="O519" s="202"/>
      <c r="P519" s="202"/>
      <c r="Q519" s="202"/>
      <c r="R519" s="202"/>
      <c r="S519" s="202"/>
      <c r="T519" s="203"/>
      <c r="AT519" s="204" t="s">
        <v>191</v>
      </c>
      <c r="AU519" s="204" t="s">
        <v>88</v>
      </c>
      <c r="AV519" s="11" t="s">
        <v>88</v>
      </c>
      <c r="AW519" s="11" t="s">
        <v>45</v>
      </c>
      <c r="AX519" s="11" t="s">
        <v>80</v>
      </c>
      <c r="AY519" s="204" t="s">
        <v>182</v>
      </c>
    </row>
    <row r="520" spans="2:51" s="12" customFormat="1" ht="13.5">
      <c r="B520" s="209"/>
      <c r="C520" s="210"/>
      <c r="D520" s="205" t="s">
        <v>191</v>
      </c>
      <c r="E520" s="211" t="s">
        <v>36</v>
      </c>
      <c r="F520" s="212" t="s">
        <v>402</v>
      </c>
      <c r="G520" s="210"/>
      <c r="H520" s="213" t="s">
        <v>36</v>
      </c>
      <c r="I520" s="214"/>
      <c r="J520" s="210"/>
      <c r="K520" s="210"/>
      <c r="L520" s="215"/>
      <c r="M520" s="216"/>
      <c r="N520" s="217"/>
      <c r="O520" s="217"/>
      <c r="P520" s="217"/>
      <c r="Q520" s="217"/>
      <c r="R520" s="217"/>
      <c r="S520" s="217"/>
      <c r="T520" s="218"/>
      <c r="AT520" s="219" t="s">
        <v>191</v>
      </c>
      <c r="AU520" s="219" t="s">
        <v>88</v>
      </c>
      <c r="AV520" s="12" t="s">
        <v>23</v>
      </c>
      <c r="AW520" s="12" t="s">
        <v>45</v>
      </c>
      <c r="AX520" s="12" t="s">
        <v>80</v>
      </c>
      <c r="AY520" s="219" t="s">
        <v>182</v>
      </c>
    </row>
    <row r="521" spans="2:51" s="12" customFormat="1" ht="13.5">
      <c r="B521" s="209"/>
      <c r="C521" s="210"/>
      <c r="D521" s="205" t="s">
        <v>191</v>
      </c>
      <c r="E521" s="211" t="s">
        <v>36</v>
      </c>
      <c r="F521" s="212" t="s">
        <v>799</v>
      </c>
      <c r="G521" s="210"/>
      <c r="H521" s="213" t="s">
        <v>36</v>
      </c>
      <c r="I521" s="214"/>
      <c r="J521" s="210"/>
      <c r="K521" s="210"/>
      <c r="L521" s="215"/>
      <c r="M521" s="216"/>
      <c r="N521" s="217"/>
      <c r="O521" s="217"/>
      <c r="P521" s="217"/>
      <c r="Q521" s="217"/>
      <c r="R521" s="217"/>
      <c r="S521" s="217"/>
      <c r="T521" s="218"/>
      <c r="AT521" s="219" t="s">
        <v>191</v>
      </c>
      <c r="AU521" s="219" t="s">
        <v>88</v>
      </c>
      <c r="AV521" s="12" t="s">
        <v>23</v>
      </c>
      <c r="AW521" s="12" t="s">
        <v>45</v>
      </c>
      <c r="AX521" s="12" t="s">
        <v>80</v>
      </c>
      <c r="AY521" s="219" t="s">
        <v>182</v>
      </c>
    </row>
    <row r="522" spans="2:51" s="11" customFormat="1" ht="13.5">
      <c r="B522" s="193"/>
      <c r="C522" s="194"/>
      <c r="D522" s="205" t="s">
        <v>191</v>
      </c>
      <c r="E522" s="206" t="s">
        <v>36</v>
      </c>
      <c r="F522" s="207" t="s">
        <v>800</v>
      </c>
      <c r="G522" s="194"/>
      <c r="H522" s="208">
        <v>47.04</v>
      </c>
      <c r="I522" s="199"/>
      <c r="J522" s="194"/>
      <c r="K522" s="194"/>
      <c r="L522" s="200"/>
      <c r="M522" s="201"/>
      <c r="N522" s="202"/>
      <c r="O522" s="202"/>
      <c r="P522" s="202"/>
      <c r="Q522" s="202"/>
      <c r="R522" s="202"/>
      <c r="S522" s="202"/>
      <c r="T522" s="203"/>
      <c r="AT522" s="204" t="s">
        <v>191</v>
      </c>
      <c r="AU522" s="204" t="s">
        <v>88</v>
      </c>
      <c r="AV522" s="11" t="s">
        <v>88</v>
      </c>
      <c r="AW522" s="11" t="s">
        <v>45</v>
      </c>
      <c r="AX522" s="11" t="s">
        <v>80</v>
      </c>
      <c r="AY522" s="204" t="s">
        <v>182</v>
      </c>
    </row>
    <row r="523" spans="2:51" s="11" customFormat="1" ht="13.5">
      <c r="B523" s="193"/>
      <c r="C523" s="194"/>
      <c r="D523" s="205" t="s">
        <v>191</v>
      </c>
      <c r="E523" s="206" t="s">
        <v>36</v>
      </c>
      <c r="F523" s="207" t="s">
        <v>801</v>
      </c>
      <c r="G523" s="194"/>
      <c r="H523" s="208">
        <v>-5.04</v>
      </c>
      <c r="I523" s="199"/>
      <c r="J523" s="194"/>
      <c r="K523" s="194"/>
      <c r="L523" s="200"/>
      <c r="M523" s="201"/>
      <c r="N523" s="202"/>
      <c r="O523" s="202"/>
      <c r="P523" s="202"/>
      <c r="Q523" s="202"/>
      <c r="R523" s="202"/>
      <c r="S523" s="202"/>
      <c r="T523" s="203"/>
      <c r="AT523" s="204" t="s">
        <v>191</v>
      </c>
      <c r="AU523" s="204" t="s">
        <v>88</v>
      </c>
      <c r="AV523" s="11" t="s">
        <v>88</v>
      </c>
      <c r="AW523" s="11" t="s">
        <v>45</v>
      </c>
      <c r="AX523" s="11" t="s">
        <v>80</v>
      </c>
      <c r="AY523" s="204" t="s">
        <v>182</v>
      </c>
    </row>
    <row r="524" spans="2:51" s="11" customFormat="1" ht="13.5">
      <c r="B524" s="193"/>
      <c r="C524" s="194"/>
      <c r="D524" s="205" t="s">
        <v>191</v>
      </c>
      <c r="E524" s="206" t="s">
        <v>36</v>
      </c>
      <c r="F524" s="207" t="s">
        <v>802</v>
      </c>
      <c r="G524" s="194"/>
      <c r="H524" s="208">
        <v>1</v>
      </c>
      <c r="I524" s="199"/>
      <c r="J524" s="194"/>
      <c r="K524" s="194"/>
      <c r="L524" s="200"/>
      <c r="M524" s="201"/>
      <c r="N524" s="202"/>
      <c r="O524" s="202"/>
      <c r="P524" s="202"/>
      <c r="Q524" s="202"/>
      <c r="R524" s="202"/>
      <c r="S524" s="202"/>
      <c r="T524" s="203"/>
      <c r="AT524" s="204" t="s">
        <v>191</v>
      </c>
      <c r="AU524" s="204" t="s">
        <v>88</v>
      </c>
      <c r="AV524" s="11" t="s">
        <v>88</v>
      </c>
      <c r="AW524" s="11" t="s">
        <v>45</v>
      </c>
      <c r="AX524" s="11" t="s">
        <v>80</v>
      </c>
      <c r="AY524" s="204" t="s">
        <v>182</v>
      </c>
    </row>
    <row r="525" spans="2:51" s="12" customFormat="1" ht="13.5">
      <c r="B525" s="209"/>
      <c r="C525" s="210"/>
      <c r="D525" s="205" t="s">
        <v>191</v>
      </c>
      <c r="E525" s="211" t="s">
        <v>36</v>
      </c>
      <c r="F525" s="212" t="s">
        <v>803</v>
      </c>
      <c r="G525" s="210"/>
      <c r="H525" s="213" t="s">
        <v>36</v>
      </c>
      <c r="I525" s="214"/>
      <c r="J525" s="210"/>
      <c r="K525" s="210"/>
      <c r="L525" s="215"/>
      <c r="M525" s="216"/>
      <c r="N525" s="217"/>
      <c r="O525" s="217"/>
      <c r="P525" s="217"/>
      <c r="Q525" s="217"/>
      <c r="R525" s="217"/>
      <c r="S525" s="217"/>
      <c r="T525" s="218"/>
      <c r="AT525" s="219" t="s">
        <v>191</v>
      </c>
      <c r="AU525" s="219" t="s">
        <v>88</v>
      </c>
      <c r="AV525" s="12" t="s">
        <v>23</v>
      </c>
      <c r="AW525" s="12" t="s">
        <v>45</v>
      </c>
      <c r="AX525" s="12" t="s">
        <v>80</v>
      </c>
      <c r="AY525" s="219" t="s">
        <v>182</v>
      </c>
    </row>
    <row r="526" spans="2:51" s="11" customFormat="1" ht="13.5">
      <c r="B526" s="193"/>
      <c r="C526" s="194"/>
      <c r="D526" s="205" t="s">
        <v>191</v>
      </c>
      <c r="E526" s="206" t="s">
        <v>36</v>
      </c>
      <c r="F526" s="207" t="s">
        <v>804</v>
      </c>
      <c r="G526" s="194"/>
      <c r="H526" s="208">
        <v>16.78</v>
      </c>
      <c r="I526" s="199"/>
      <c r="J526" s="194"/>
      <c r="K526" s="194"/>
      <c r="L526" s="200"/>
      <c r="M526" s="201"/>
      <c r="N526" s="202"/>
      <c r="O526" s="202"/>
      <c r="P526" s="202"/>
      <c r="Q526" s="202"/>
      <c r="R526" s="202"/>
      <c r="S526" s="202"/>
      <c r="T526" s="203"/>
      <c r="AT526" s="204" t="s">
        <v>191</v>
      </c>
      <c r="AU526" s="204" t="s">
        <v>88</v>
      </c>
      <c r="AV526" s="11" t="s">
        <v>88</v>
      </c>
      <c r="AW526" s="11" t="s">
        <v>45</v>
      </c>
      <c r="AX526" s="11" t="s">
        <v>80</v>
      </c>
      <c r="AY526" s="204" t="s">
        <v>182</v>
      </c>
    </row>
    <row r="527" spans="2:51" s="11" customFormat="1" ht="13.5">
      <c r="B527" s="193"/>
      <c r="C527" s="194"/>
      <c r="D527" s="205" t="s">
        <v>191</v>
      </c>
      <c r="E527" s="206" t="s">
        <v>36</v>
      </c>
      <c r="F527" s="207" t="s">
        <v>485</v>
      </c>
      <c r="G527" s="194"/>
      <c r="H527" s="208">
        <v>-3.36</v>
      </c>
      <c r="I527" s="199"/>
      <c r="J527" s="194"/>
      <c r="K527" s="194"/>
      <c r="L527" s="200"/>
      <c r="M527" s="201"/>
      <c r="N527" s="202"/>
      <c r="O527" s="202"/>
      <c r="P527" s="202"/>
      <c r="Q527" s="202"/>
      <c r="R527" s="202"/>
      <c r="S527" s="202"/>
      <c r="T527" s="203"/>
      <c r="AT527" s="204" t="s">
        <v>191</v>
      </c>
      <c r="AU527" s="204" t="s">
        <v>88</v>
      </c>
      <c r="AV527" s="11" t="s">
        <v>88</v>
      </c>
      <c r="AW527" s="11" t="s">
        <v>45</v>
      </c>
      <c r="AX527" s="11" t="s">
        <v>80</v>
      </c>
      <c r="AY527" s="204" t="s">
        <v>182</v>
      </c>
    </row>
    <row r="528" spans="2:51" s="12" customFormat="1" ht="13.5">
      <c r="B528" s="209"/>
      <c r="C528" s="210"/>
      <c r="D528" s="205" t="s">
        <v>191</v>
      </c>
      <c r="E528" s="211" t="s">
        <v>36</v>
      </c>
      <c r="F528" s="212" t="s">
        <v>805</v>
      </c>
      <c r="G528" s="210"/>
      <c r="H528" s="213" t="s">
        <v>36</v>
      </c>
      <c r="I528" s="214"/>
      <c r="J528" s="210"/>
      <c r="K528" s="210"/>
      <c r="L528" s="215"/>
      <c r="M528" s="216"/>
      <c r="N528" s="217"/>
      <c r="O528" s="217"/>
      <c r="P528" s="217"/>
      <c r="Q528" s="217"/>
      <c r="R528" s="217"/>
      <c r="S528" s="217"/>
      <c r="T528" s="218"/>
      <c r="AT528" s="219" t="s">
        <v>191</v>
      </c>
      <c r="AU528" s="219" t="s">
        <v>88</v>
      </c>
      <c r="AV528" s="12" t="s">
        <v>23</v>
      </c>
      <c r="AW528" s="12" t="s">
        <v>45</v>
      </c>
      <c r="AX528" s="12" t="s">
        <v>80</v>
      </c>
      <c r="AY528" s="219" t="s">
        <v>182</v>
      </c>
    </row>
    <row r="529" spans="2:51" s="11" customFormat="1" ht="13.5">
      <c r="B529" s="193"/>
      <c r="C529" s="194"/>
      <c r="D529" s="205" t="s">
        <v>191</v>
      </c>
      <c r="E529" s="206" t="s">
        <v>36</v>
      </c>
      <c r="F529" s="207" t="s">
        <v>806</v>
      </c>
      <c r="G529" s="194"/>
      <c r="H529" s="208">
        <v>15.44</v>
      </c>
      <c r="I529" s="199"/>
      <c r="J529" s="194"/>
      <c r="K529" s="194"/>
      <c r="L529" s="200"/>
      <c r="M529" s="201"/>
      <c r="N529" s="202"/>
      <c r="O529" s="202"/>
      <c r="P529" s="202"/>
      <c r="Q529" s="202"/>
      <c r="R529" s="202"/>
      <c r="S529" s="202"/>
      <c r="T529" s="203"/>
      <c r="AT529" s="204" t="s">
        <v>191</v>
      </c>
      <c r="AU529" s="204" t="s">
        <v>88</v>
      </c>
      <c r="AV529" s="11" t="s">
        <v>88</v>
      </c>
      <c r="AW529" s="11" t="s">
        <v>45</v>
      </c>
      <c r="AX529" s="11" t="s">
        <v>80</v>
      </c>
      <c r="AY529" s="204" t="s">
        <v>182</v>
      </c>
    </row>
    <row r="530" spans="2:51" s="11" customFormat="1" ht="13.5">
      <c r="B530" s="193"/>
      <c r="C530" s="194"/>
      <c r="D530" s="205" t="s">
        <v>191</v>
      </c>
      <c r="E530" s="206" t="s">
        <v>36</v>
      </c>
      <c r="F530" s="207" t="s">
        <v>792</v>
      </c>
      <c r="G530" s="194"/>
      <c r="H530" s="208">
        <v>-1.89</v>
      </c>
      <c r="I530" s="199"/>
      <c r="J530" s="194"/>
      <c r="K530" s="194"/>
      <c r="L530" s="200"/>
      <c r="M530" s="201"/>
      <c r="N530" s="202"/>
      <c r="O530" s="202"/>
      <c r="P530" s="202"/>
      <c r="Q530" s="202"/>
      <c r="R530" s="202"/>
      <c r="S530" s="202"/>
      <c r="T530" s="203"/>
      <c r="AT530" s="204" t="s">
        <v>191</v>
      </c>
      <c r="AU530" s="204" t="s">
        <v>88</v>
      </c>
      <c r="AV530" s="11" t="s">
        <v>88</v>
      </c>
      <c r="AW530" s="11" t="s">
        <v>45</v>
      </c>
      <c r="AX530" s="11" t="s">
        <v>80</v>
      </c>
      <c r="AY530" s="204" t="s">
        <v>182</v>
      </c>
    </row>
    <row r="531" spans="2:51" s="12" customFormat="1" ht="13.5">
      <c r="B531" s="209"/>
      <c r="C531" s="210"/>
      <c r="D531" s="205" t="s">
        <v>191</v>
      </c>
      <c r="E531" s="211" t="s">
        <v>36</v>
      </c>
      <c r="F531" s="212" t="s">
        <v>807</v>
      </c>
      <c r="G531" s="210"/>
      <c r="H531" s="213" t="s">
        <v>36</v>
      </c>
      <c r="I531" s="214"/>
      <c r="J531" s="210"/>
      <c r="K531" s="210"/>
      <c r="L531" s="215"/>
      <c r="M531" s="216"/>
      <c r="N531" s="217"/>
      <c r="O531" s="217"/>
      <c r="P531" s="217"/>
      <c r="Q531" s="217"/>
      <c r="R531" s="217"/>
      <c r="S531" s="217"/>
      <c r="T531" s="218"/>
      <c r="AT531" s="219" t="s">
        <v>191</v>
      </c>
      <c r="AU531" s="219" t="s">
        <v>88</v>
      </c>
      <c r="AV531" s="12" t="s">
        <v>23</v>
      </c>
      <c r="AW531" s="12" t="s">
        <v>45</v>
      </c>
      <c r="AX531" s="12" t="s">
        <v>80</v>
      </c>
      <c r="AY531" s="219" t="s">
        <v>182</v>
      </c>
    </row>
    <row r="532" spans="2:51" s="11" customFormat="1" ht="13.5">
      <c r="B532" s="193"/>
      <c r="C532" s="194"/>
      <c r="D532" s="205" t="s">
        <v>191</v>
      </c>
      <c r="E532" s="206" t="s">
        <v>36</v>
      </c>
      <c r="F532" s="207" t="s">
        <v>808</v>
      </c>
      <c r="G532" s="194"/>
      <c r="H532" s="208">
        <v>47.22</v>
      </c>
      <c r="I532" s="199"/>
      <c r="J532" s="194"/>
      <c r="K532" s="194"/>
      <c r="L532" s="200"/>
      <c r="M532" s="201"/>
      <c r="N532" s="202"/>
      <c r="O532" s="202"/>
      <c r="P532" s="202"/>
      <c r="Q532" s="202"/>
      <c r="R532" s="202"/>
      <c r="S532" s="202"/>
      <c r="T532" s="203"/>
      <c r="AT532" s="204" t="s">
        <v>191</v>
      </c>
      <c r="AU532" s="204" t="s">
        <v>88</v>
      </c>
      <c r="AV532" s="11" t="s">
        <v>88</v>
      </c>
      <c r="AW532" s="11" t="s">
        <v>45</v>
      </c>
      <c r="AX532" s="11" t="s">
        <v>80</v>
      </c>
      <c r="AY532" s="204" t="s">
        <v>182</v>
      </c>
    </row>
    <row r="533" spans="2:51" s="11" customFormat="1" ht="13.5">
      <c r="B533" s="193"/>
      <c r="C533" s="194"/>
      <c r="D533" s="205" t="s">
        <v>191</v>
      </c>
      <c r="E533" s="206" t="s">
        <v>36</v>
      </c>
      <c r="F533" s="207" t="s">
        <v>809</v>
      </c>
      <c r="G533" s="194"/>
      <c r="H533" s="208">
        <v>-5.67</v>
      </c>
      <c r="I533" s="199"/>
      <c r="J533" s="194"/>
      <c r="K533" s="194"/>
      <c r="L533" s="200"/>
      <c r="M533" s="201"/>
      <c r="N533" s="202"/>
      <c r="O533" s="202"/>
      <c r="P533" s="202"/>
      <c r="Q533" s="202"/>
      <c r="R533" s="202"/>
      <c r="S533" s="202"/>
      <c r="T533" s="203"/>
      <c r="AT533" s="204" t="s">
        <v>191</v>
      </c>
      <c r="AU533" s="204" t="s">
        <v>88</v>
      </c>
      <c r="AV533" s="11" t="s">
        <v>88</v>
      </c>
      <c r="AW533" s="11" t="s">
        <v>45</v>
      </c>
      <c r="AX533" s="11" t="s">
        <v>80</v>
      </c>
      <c r="AY533" s="204" t="s">
        <v>182</v>
      </c>
    </row>
    <row r="534" spans="2:51" s="12" customFormat="1" ht="13.5">
      <c r="B534" s="209"/>
      <c r="C534" s="210"/>
      <c r="D534" s="205" t="s">
        <v>191</v>
      </c>
      <c r="E534" s="211" t="s">
        <v>36</v>
      </c>
      <c r="F534" s="212" t="s">
        <v>810</v>
      </c>
      <c r="G534" s="210"/>
      <c r="H534" s="213" t="s">
        <v>36</v>
      </c>
      <c r="I534" s="214"/>
      <c r="J534" s="210"/>
      <c r="K534" s="210"/>
      <c r="L534" s="215"/>
      <c r="M534" s="216"/>
      <c r="N534" s="217"/>
      <c r="O534" s="217"/>
      <c r="P534" s="217"/>
      <c r="Q534" s="217"/>
      <c r="R534" s="217"/>
      <c r="S534" s="217"/>
      <c r="T534" s="218"/>
      <c r="AT534" s="219" t="s">
        <v>191</v>
      </c>
      <c r="AU534" s="219" t="s">
        <v>88</v>
      </c>
      <c r="AV534" s="12" t="s">
        <v>23</v>
      </c>
      <c r="AW534" s="12" t="s">
        <v>45</v>
      </c>
      <c r="AX534" s="12" t="s">
        <v>80</v>
      </c>
      <c r="AY534" s="219" t="s">
        <v>182</v>
      </c>
    </row>
    <row r="535" spans="2:51" s="11" customFormat="1" ht="13.5">
      <c r="B535" s="193"/>
      <c r="C535" s="194"/>
      <c r="D535" s="205" t="s">
        <v>191</v>
      </c>
      <c r="E535" s="206" t="s">
        <v>36</v>
      </c>
      <c r="F535" s="207" t="s">
        <v>811</v>
      </c>
      <c r="G535" s="194"/>
      <c r="H535" s="208">
        <v>12.64</v>
      </c>
      <c r="I535" s="199"/>
      <c r="J535" s="194"/>
      <c r="K535" s="194"/>
      <c r="L535" s="200"/>
      <c r="M535" s="201"/>
      <c r="N535" s="202"/>
      <c r="O535" s="202"/>
      <c r="P535" s="202"/>
      <c r="Q535" s="202"/>
      <c r="R535" s="202"/>
      <c r="S535" s="202"/>
      <c r="T535" s="203"/>
      <c r="AT535" s="204" t="s">
        <v>191</v>
      </c>
      <c r="AU535" s="204" t="s">
        <v>88</v>
      </c>
      <c r="AV535" s="11" t="s">
        <v>88</v>
      </c>
      <c r="AW535" s="11" t="s">
        <v>45</v>
      </c>
      <c r="AX535" s="11" t="s">
        <v>80</v>
      </c>
      <c r="AY535" s="204" t="s">
        <v>182</v>
      </c>
    </row>
    <row r="536" spans="2:51" s="11" customFormat="1" ht="13.5">
      <c r="B536" s="193"/>
      <c r="C536" s="194"/>
      <c r="D536" s="205" t="s">
        <v>191</v>
      </c>
      <c r="E536" s="206" t="s">
        <v>36</v>
      </c>
      <c r="F536" s="207" t="s">
        <v>789</v>
      </c>
      <c r="G536" s="194"/>
      <c r="H536" s="208">
        <v>-1.68</v>
      </c>
      <c r="I536" s="199"/>
      <c r="J536" s="194"/>
      <c r="K536" s="194"/>
      <c r="L536" s="200"/>
      <c r="M536" s="201"/>
      <c r="N536" s="202"/>
      <c r="O536" s="202"/>
      <c r="P536" s="202"/>
      <c r="Q536" s="202"/>
      <c r="R536" s="202"/>
      <c r="S536" s="202"/>
      <c r="T536" s="203"/>
      <c r="AT536" s="204" t="s">
        <v>191</v>
      </c>
      <c r="AU536" s="204" t="s">
        <v>88</v>
      </c>
      <c r="AV536" s="11" t="s">
        <v>88</v>
      </c>
      <c r="AW536" s="11" t="s">
        <v>45</v>
      </c>
      <c r="AX536" s="11" t="s">
        <v>80</v>
      </c>
      <c r="AY536" s="204" t="s">
        <v>182</v>
      </c>
    </row>
    <row r="537" spans="2:51" s="12" customFormat="1" ht="13.5">
      <c r="B537" s="209"/>
      <c r="C537" s="210"/>
      <c r="D537" s="205" t="s">
        <v>191</v>
      </c>
      <c r="E537" s="211" t="s">
        <v>36</v>
      </c>
      <c r="F537" s="212" t="s">
        <v>812</v>
      </c>
      <c r="G537" s="210"/>
      <c r="H537" s="213" t="s">
        <v>36</v>
      </c>
      <c r="I537" s="214"/>
      <c r="J537" s="210"/>
      <c r="K537" s="210"/>
      <c r="L537" s="215"/>
      <c r="M537" s="216"/>
      <c r="N537" s="217"/>
      <c r="O537" s="217"/>
      <c r="P537" s="217"/>
      <c r="Q537" s="217"/>
      <c r="R537" s="217"/>
      <c r="S537" s="217"/>
      <c r="T537" s="218"/>
      <c r="AT537" s="219" t="s">
        <v>191</v>
      </c>
      <c r="AU537" s="219" t="s">
        <v>88</v>
      </c>
      <c r="AV537" s="12" t="s">
        <v>23</v>
      </c>
      <c r="AW537" s="12" t="s">
        <v>45</v>
      </c>
      <c r="AX537" s="12" t="s">
        <v>80</v>
      </c>
      <c r="AY537" s="219" t="s">
        <v>182</v>
      </c>
    </row>
    <row r="538" spans="2:51" s="11" customFormat="1" ht="13.5">
      <c r="B538" s="193"/>
      <c r="C538" s="194"/>
      <c r="D538" s="205" t="s">
        <v>191</v>
      </c>
      <c r="E538" s="206" t="s">
        <v>36</v>
      </c>
      <c r="F538" s="207" t="s">
        <v>813</v>
      </c>
      <c r="G538" s="194"/>
      <c r="H538" s="208">
        <v>49.2</v>
      </c>
      <c r="I538" s="199"/>
      <c r="J538" s="194"/>
      <c r="K538" s="194"/>
      <c r="L538" s="200"/>
      <c r="M538" s="201"/>
      <c r="N538" s="202"/>
      <c r="O538" s="202"/>
      <c r="P538" s="202"/>
      <c r="Q538" s="202"/>
      <c r="R538" s="202"/>
      <c r="S538" s="202"/>
      <c r="T538" s="203"/>
      <c r="AT538" s="204" t="s">
        <v>191</v>
      </c>
      <c r="AU538" s="204" t="s">
        <v>88</v>
      </c>
      <c r="AV538" s="11" t="s">
        <v>88</v>
      </c>
      <c r="AW538" s="11" t="s">
        <v>45</v>
      </c>
      <c r="AX538" s="11" t="s">
        <v>80</v>
      </c>
      <c r="AY538" s="204" t="s">
        <v>182</v>
      </c>
    </row>
    <row r="539" spans="2:51" s="11" customFormat="1" ht="13.5">
      <c r="B539" s="193"/>
      <c r="C539" s="194"/>
      <c r="D539" s="205" t="s">
        <v>191</v>
      </c>
      <c r="E539" s="206" t="s">
        <v>36</v>
      </c>
      <c r="F539" s="207" t="s">
        <v>814</v>
      </c>
      <c r="G539" s="194"/>
      <c r="H539" s="208">
        <v>-5.73</v>
      </c>
      <c r="I539" s="199"/>
      <c r="J539" s="194"/>
      <c r="K539" s="194"/>
      <c r="L539" s="200"/>
      <c r="M539" s="201"/>
      <c r="N539" s="202"/>
      <c r="O539" s="202"/>
      <c r="P539" s="202"/>
      <c r="Q539" s="202"/>
      <c r="R539" s="202"/>
      <c r="S539" s="202"/>
      <c r="T539" s="203"/>
      <c r="AT539" s="204" t="s">
        <v>191</v>
      </c>
      <c r="AU539" s="204" t="s">
        <v>88</v>
      </c>
      <c r="AV539" s="11" t="s">
        <v>88</v>
      </c>
      <c r="AW539" s="11" t="s">
        <v>45</v>
      </c>
      <c r="AX539" s="11" t="s">
        <v>80</v>
      </c>
      <c r="AY539" s="204" t="s">
        <v>182</v>
      </c>
    </row>
    <row r="540" spans="2:51" s="12" customFormat="1" ht="13.5">
      <c r="B540" s="209"/>
      <c r="C540" s="210"/>
      <c r="D540" s="205" t="s">
        <v>191</v>
      </c>
      <c r="E540" s="211" t="s">
        <v>36</v>
      </c>
      <c r="F540" s="212" t="s">
        <v>815</v>
      </c>
      <c r="G540" s="210"/>
      <c r="H540" s="213" t="s">
        <v>36</v>
      </c>
      <c r="I540" s="214"/>
      <c r="J540" s="210"/>
      <c r="K540" s="210"/>
      <c r="L540" s="215"/>
      <c r="M540" s="216"/>
      <c r="N540" s="217"/>
      <c r="O540" s="217"/>
      <c r="P540" s="217"/>
      <c r="Q540" s="217"/>
      <c r="R540" s="217"/>
      <c r="S540" s="217"/>
      <c r="T540" s="218"/>
      <c r="AT540" s="219" t="s">
        <v>191</v>
      </c>
      <c r="AU540" s="219" t="s">
        <v>88</v>
      </c>
      <c r="AV540" s="12" t="s">
        <v>23</v>
      </c>
      <c r="AW540" s="12" t="s">
        <v>45</v>
      </c>
      <c r="AX540" s="12" t="s">
        <v>80</v>
      </c>
      <c r="AY540" s="219" t="s">
        <v>182</v>
      </c>
    </row>
    <row r="541" spans="2:51" s="11" customFormat="1" ht="13.5">
      <c r="B541" s="193"/>
      <c r="C541" s="194"/>
      <c r="D541" s="205" t="s">
        <v>191</v>
      </c>
      <c r="E541" s="206" t="s">
        <v>36</v>
      </c>
      <c r="F541" s="207" t="s">
        <v>816</v>
      </c>
      <c r="G541" s="194"/>
      <c r="H541" s="208">
        <v>23.82</v>
      </c>
      <c r="I541" s="199"/>
      <c r="J541" s="194"/>
      <c r="K541" s="194"/>
      <c r="L541" s="200"/>
      <c r="M541" s="201"/>
      <c r="N541" s="202"/>
      <c r="O541" s="202"/>
      <c r="P541" s="202"/>
      <c r="Q541" s="202"/>
      <c r="R541" s="202"/>
      <c r="S541" s="202"/>
      <c r="T541" s="203"/>
      <c r="AT541" s="204" t="s">
        <v>191</v>
      </c>
      <c r="AU541" s="204" t="s">
        <v>88</v>
      </c>
      <c r="AV541" s="11" t="s">
        <v>88</v>
      </c>
      <c r="AW541" s="11" t="s">
        <v>45</v>
      </c>
      <c r="AX541" s="11" t="s">
        <v>80</v>
      </c>
      <c r="AY541" s="204" t="s">
        <v>182</v>
      </c>
    </row>
    <row r="542" spans="2:51" s="11" customFormat="1" ht="13.5">
      <c r="B542" s="193"/>
      <c r="C542" s="194"/>
      <c r="D542" s="195" t="s">
        <v>191</v>
      </c>
      <c r="E542" s="196" t="s">
        <v>36</v>
      </c>
      <c r="F542" s="197" t="s">
        <v>817</v>
      </c>
      <c r="G542" s="194"/>
      <c r="H542" s="198">
        <v>-6.3</v>
      </c>
      <c r="I542" s="199"/>
      <c r="J542" s="194"/>
      <c r="K542" s="194"/>
      <c r="L542" s="200"/>
      <c r="M542" s="201"/>
      <c r="N542" s="202"/>
      <c r="O542" s="202"/>
      <c r="P542" s="202"/>
      <c r="Q542" s="202"/>
      <c r="R542" s="202"/>
      <c r="S542" s="202"/>
      <c r="T542" s="203"/>
      <c r="AT542" s="204" t="s">
        <v>191</v>
      </c>
      <c r="AU542" s="204" t="s">
        <v>88</v>
      </c>
      <c r="AV542" s="11" t="s">
        <v>88</v>
      </c>
      <c r="AW542" s="11" t="s">
        <v>45</v>
      </c>
      <c r="AX542" s="11" t="s">
        <v>80</v>
      </c>
      <c r="AY542" s="204" t="s">
        <v>182</v>
      </c>
    </row>
    <row r="543" spans="2:65" s="1" customFormat="1" ht="22.5" customHeight="1">
      <c r="B543" s="34"/>
      <c r="C543" s="181" t="s">
        <v>818</v>
      </c>
      <c r="D543" s="181" t="s">
        <v>184</v>
      </c>
      <c r="E543" s="182" t="s">
        <v>819</v>
      </c>
      <c r="F543" s="183" t="s">
        <v>820</v>
      </c>
      <c r="G543" s="184" t="s">
        <v>187</v>
      </c>
      <c r="H543" s="185">
        <v>1924.327</v>
      </c>
      <c r="I543" s="186"/>
      <c r="J543" s="187">
        <f>ROUND(I543*H543,2)</f>
        <v>0</v>
      </c>
      <c r="K543" s="183" t="s">
        <v>188</v>
      </c>
      <c r="L543" s="54"/>
      <c r="M543" s="188" t="s">
        <v>36</v>
      </c>
      <c r="N543" s="189" t="s">
        <v>51</v>
      </c>
      <c r="O543" s="35"/>
      <c r="P543" s="190">
        <f>O543*H543</f>
        <v>0</v>
      </c>
      <c r="Q543" s="190">
        <v>0.01628</v>
      </c>
      <c r="R543" s="190">
        <f>Q543*H543</f>
        <v>31.328043559999998</v>
      </c>
      <c r="S543" s="190">
        <v>0</v>
      </c>
      <c r="T543" s="191">
        <f>S543*H543</f>
        <v>0</v>
      </c>
      <c r="AR543" s="16" t="s">
        <v>189</v>
      </c>
      <c r="AT543" s="16" t="s">
        <v>184</v>
      </c>
      <c r="AU543" s="16" t="s">
        <v>88</v>
      </c>
      <c r="AY543" s="16" t="s">
        <v>182</v>
      </c>
      <c r="BE543" s="192">
        <f>IF(N543="základní",J543,0)</f>
        <v>0</v>
      </c>
      <c r="BF543" s="192">
        <f>IF(N543="snížená",J543,0)</f>
        <v>0</v>
      </c>
      <c r="BG543" s="192">
        <f>IF(N543="zákl. přenesená",J543,0)</f>
        <v>0</v>
      </c>
      <c r="BH543" s="192">
        <f>IF(N543="sníž. přenesená",J543,0)</f>
        <v>0</v>
      </c>
      <c r="BI543" s="192">
        <f>IF(N543="nulová",J543,0)</f>
        <v>0</v>
      </c>
      <c r="BJ543" s="16" t="s">
        <v>23</v>
      </c>
      <c r="BK543" s="192">
        <f>ROUND(I543*H543,2)</f>
        <v>0</v>
      </c>
      <c r="BL543" s="16" t="s">
        <v>189</v>
      </c>
      <c r="BM543" s="16" t="s">
        <v>821</v>
      </c>
    </row>
    <row r="544" spans="2:51" s="12" customFormat="1" ht="13.5">
      <c r="B544" s="209"/>
      <c r="C544" s="210"/>
      <c r="D544" s="205" t="s">
        <v>191</v>
      </c>
      <c r="E544" s="211" t="s">
        <v>36</v>
      </c>
      <c r="F544" s="212" t="s">
        <v>399</v>
      </c>
      <c r="G544" s="210"/>
      <c r="H544" s="213" t="s">
        <v>36</v>
      </c>
      <c r="I544" s="214"/>
      <c r="J544" s="210"/>
      <c r="K544" s="210"/>
      <c r="L544" s="215"/>
      <c r="M544" s="216"/>
      <c r="N544" s="217"/>
      <c r="O544" s="217"/>
      <c r="P544" s="217"/>
      <c r="Q544" s="217"/>
      <c r="R544" s="217"/>
      <c r="S544" s="217"/>
      <c r="T544" s="218"/>
      <c r="AT544" s="219" t="s">
        <v>191</v>
      </c>
      <c r="AU544" s="219" t="s">
        <v>88</v>
      </c>
      <c r="AV544" s="12" t="s">
        <v>23</v>
      </c>
      <c r="AW544" s="12" t="s">
        <v>45</v>
      </c>
      <c r="AX544" s="12" t="s">
        <v>80</v>
      </c>
      <c r="AY544" s="219" t="s">
        <v>182</v>
      </c>
    </row>
    <row r="545" spans="2:51" s="12" customFormat="1" ht="13.5">
      <c r="B545" s="209"/>
      <c r="C545" s="210"/>
      <c r="D545" s="205" t="s">
        <v>191</v>
      </c>
      <c r="E545" s="211" t="s">
        <v>36</v>
      </c>
      <c r="F545" s="212" t="s">
        <v>822</v>
      </c>
      <c r="G545" s="210"/>
      <c r="H545" s="213" t="s">
        <v>36</v>
      </c>
      <c r="I545" s="214"/>
      <c r="J545" s="210"/>
      <c r="K545" s="210"/>
      <c r="L545" s="215"/>
      <c r="M545" s="216"/>
      <c r="N545" s="217"/>
      <c r="O545" s="217"/>
      <c r="P545" s="217"/>
      <c r="Q545" s="217"/>
      <c r="R545" s="217"/>
      <c r="S545" s="217"/>
      <c r="T545" s="218"/>
      <c r="AT545" s="219" t="s">
        <v>191</v>
      </c>
      <c r="AU545" s="219" t="s">
        <v>88</v>
      </c>
      <c r="AV545" s="12" t="s">
        <v>23</v>
      </c>
      <c r="AW545" s="12" t="s">
        <v>45</v>
      </c>
      <c r="AX545" s="12" t="s">
        <v>80</v>
      </c>
      <c r="AY545" s="219" t="s">
        <v>182</v>
      </c>
    </row>
    <row r="546" spans="2:51" s="11" customFormat="1" ht="13.5">
      <c r="B546" s="193"/>
      <c r="C546" s="194"/>
      <c r="D546" s="205" t="s">
        <v>191</v>
      </c>
      <c r="E546" s="206" t="s">
        <v>36</v>
      </c>
      <c r="F546" s="207" t="s">
        <v>823</v>
      </c>
      <c r="G546" s="194"/>
      <c r="H546" s="208">
        <v>39.45</v>
      </c>
      <c r="I546" s="199"/>
      <c r="J546" s="194"/>
      <c r="K546" s="194"/>
      <c r="L546" s="200"/>
      <c r="M546" s="201"/>
      <c r="N546" s="202"/>
      <c r="O546" s="202"/>
      <c r="P546" s="202"/>
      <c r="Q546" s="202"/>
      <c r="R546" s="202"/>
      <c r="S546" s="202"/>
      <c r="T546" s="203"/>
      <c r="AT546" s="204" t="s">
        <v>191</v>
      </c>
      <c r="AU546" s="204" t="s">
        <v>88</v>
      </c>
      <c r="AV546" s="11" t="s">
        <v>88</v>
      </c>
      <c r="AW546" s="11" t="s">
        <v>45</v>
      </c>
      <c r="AX546" s="11" t="s">
        <v>80</v>
      </c>
      <c r="AY546" s="204" t="s">
        <v>182</v>
      </c>
    </row>
    <row r="547" spans="2:51" s="11" customFormat="1" ht="13.5">
      <c r="B547" s="193"/>
      <c r="C547" s="194"/>
      <c r="D547" s="205" t="s">
        <v>191</v>
      </c>
      <c r="E547" s="206" t="s">
        <v>36</v>
      </c>
      <c r="F547" s="207" t="s">
        <v>824</v>
      </c>
      <c r="G547" s="194"/>
      <c r="H547" s="208">
        <v>-22.68825</v>
      </c>
      <c r="I547" s="199"/>
      <c r="J547" s="194"/>
      <c r="K547" s="194"/>
      <c r="L547" s="200"/>
      <c r="M547" s="201"/>
      <c r="N547" s="202"/>
      <c r="O547" s="202"/>
      <c r="P547" s="202"/>
      <c r="Q547" s="202"/>
      <c r="R547" s="202"/>
      <c r="S547" s="202"/>
      <c r="T547" s="203"/>
      <c r="AT547" s="204" t="s">
        <v>191</v>
      </c>
      <c r="AU547" s="204" t="s">
        <v>88</v>
      </c>
      <c r="AV547" s="11" t="s">
        <v>88</v>
      </c>
      <c r="AW547" s="11" t="s">
        <v>45</v>
      </c>
      <c r="AX547" s="11" t="s">
        <v>80</v>
      </c>
      <c r="AY547" s="204" t="s">
        <v>182</v>
      </c>
    </row>
    <row r="548" spans="2:51" s="12" customFormat="1" ht="13.5">
      <c r="B548" s="209"/>
      <c r="C548" s="210"/>
      <c r="D548" s="205" t="s">
        <v>191</v>
      </c>
      <c r="E548" s="211" t="s">
        <v>36</v>
      </c>
      <c r="F548" s="212" t="s">
        <v>825</v>
      </c>
      <c r="G548" s="210"/>
      <c r="H548" s="213" t="s">
        <v>36</v>
      </c>
      <c r="I548" s="214"/>
      <c r="J548" s="210"/>
      <c r="K548" s="210"/>
      <c r="L548" s="215"/>
      <c r="M548" s="216"/>
      <c r="N548" s="217"/>
      <c r="O548" s="217"/>
      <c r="P548" s="217"/>
      <c r="Q548" s="217"/>
      <c r="R548" s="217"/>
      <c r="S548" s="217"/>
      <c r="T548" s="218"/>
      <c r="AT548" s="219" t="s">
        <v>191</v>
      </c>
      <c r="AU548" s="219" t="s">
        <v>88</v>
      </c>
      <c r="AV548" s="12" t="s">
        <v>23</v>
      </c>
      <c r="AW548" s="12" t="s">
        <v>45</v>
      </c>
      <c r="AX548" s="12" t="s">
        <v>80</v>
      </c>
      <c r="AY548" s="219" t="s">
        <v>182</v>
      </c>
    </row>
    <row r="549" spans="2:51" s="11" customFormat="1" ht="13.5">
      <c r="B549" s="193"/>
      <c r="C549" s="194"/>
      <c r="D549" s="205" t="s">
        <v>191</v>
      </c>
      <c r="E549" s="206" t="s">
        <v>36</v>
      </c>
      <c r="F549" s="207" t="s">
        <v>826</v>
      </c>
      <c r="G549" s="194"/>
      <c r="H549" s="208">
        <v>255</v>
      </c>
      <c r="I549" s="199"/>
      <c r="J549" s="194"/>
      <c r="K549" s="194"/>
      <c r="L549" s="200"/>
      <c r="M549" s="201"/>
      <c r="N549" s="202"/>
      <c r="O549" s="202"/>
      <c r="P549" s="202"/>
      <c r="Q549" s="202"/>
      <c r="R549" s="202"/>
      <c r="S549" s="202"/>
      <c r="T549" s="203"/>
      <c r="AT549" s="204" t="s">
        <v>191</v>
      </c>
      <c r="AU549" s="204" t="s">
        <v>88</v>
      </c>
      <c r="AV549" s="11" t="s">
        <v>88</v>
      </c>
      <c r="AW549" s="11" t="s">
        <v>45</v>
      </c>
      <c r="AX549" s="11" t="s">
        <v>80</v>
      </c>
      <c r="AY549" s="204" t="s">
        <v>182</v>
      </c>
    </row>
    <row r="550" spans="2:51" s="11" customFormat="1" ht="36">
      <c r="B550" s="193"/>
      <c r="C550" s="194"/>
      <c r="D550" s="205" t="s">
        <v>191</v>
      </c>
      <c r="E550" s="206" t="s">
        <v>36</v>
      </c>
      <c r="F550" s="207" t="s">
        <v>827</v>
      </c>
      <c r="G550" s="194"/>
      <c r="H550" s="208">
        <v>-46.20972</v>
      </c>
      <c r="I550" s="199"/>
      <c r="J550" s="194"/>
      <c r="K550" s="194"/>
      <c r="L550" s="200"/>
      <c r="M550" s="201"/>
      <c r="N550" s="202"/>
      <c r="O550" s="202"/>
      <c r="P550" s="202"/>
      <c r="Q550" s="202"/>
      <c r="R550" s="202"/>
      <c r="S550" s="202"/>
      <c r="T550" s="203"/>
      <c r="AT550" s="204" t="s">
        <v>191</v>
      </c>
      <c r="AU550" s="204" t="s">
        <v>88</v>
      </c>
      <c r="AV550" s="11" t="s">
        <v>88</v>
      </c>
      <c r="AW550" s="11" t="s">
        <v>45</v>
      </c>
      <c r="AX550" s="11" t="s">
        <v>80</v>
      </c>
      <c r="AY550" s="204" t="s">
        <v>182</v>
      </c>
    </row>
    <row r="551" spans="2:51" s="11" customFormat="1" ht="13.5">
      <c r="B551" s="193"/>
      <c r="C551" s="194"/>
      <c r="D551" s="205" t="s">
        <v>191</v>
      </c>
      <c r="E551" s="206" t="s">
        <v>36</v>
      </c>
      <c r="F551" s="207" t="s">
        <v>828</v>
      </c>
      <c r="G551" s="194"/>
      <c r="H551" s="208">
        <v>5.7435</v>
      </c>
      <c r="I551" s="199"/>
      <c r="J551" s="194"/>
      <c r="K551" s="194"/>
      <c r="L551" s="200"/>
      <c r="M551" s="201"/>
      <c r="N551" s="202"/>
      <c r="O551" s="202"/>
      <c r="P551" s="202"/>
      <c r="Q551" s="202"/>
      <c r="R551" s="202"/>
      <c r="S551" s="202"/>
      <c r="T551" s="203"/>
      <c r="AT551" s="204" t="s">
        <v>191</v>
      </c>
      <c r="AU551" s="204" t="s">
        <v>88</v>
      </c>
      <c r="AV551" s="11" t="s">
        <v>88</v>
      </c>
      <c r="AW551" s="11" t="s">
        <v>45</v>
      </c>
      <c r="AX551" s="11" t="s">
        <v>80</v>
      </c>
      <c r="AY551" s="204" t="s">
        <v>182</v>
      </c>
    </row>
    <row r="552" spans="2:51" s="11" customFormat="1" ht="24">
      <c r="B552" s="193"/>
      <c r="C552" s="194"/>
      <c r="D552" s="205" t="s">
        <v>191</v>
      </c>
      <c r="E552" s="206" t="s">
        <v>36</v>
      </c>
      <c r="F552" s="207" t="s">
        <v>829</v>
      </c>
      <c r="G552" s="194"/>
      <c r="H552" s="208">
        <v>15.5024</v>
      </c>
      <c r="I552" s="199"/>
      <c r="J552" s="194"/>
      <c r="K552" s="194"/>
      <c r="L552" s="200"/>
      <c r="M552" s="201"/>
      <c r="N552" s="202"/>
      <c r="O552" s="202"/>
      <c r="P552" s="202"/>
      <c r="Q552" s="202"/>
      <c r="R552" s="202"/>
      <c r="S552" s="202"/>
      <c r="T552" s="203"/>
      <c r="AT552" s="204" t="s">
        <v>191</v>
      </c>
      <c r="AU552" s="204" t="s">
        <v>88</v>
      </c>
      <c r="AV552" s="11" t="s">
        <v>88</v>
      </c>
      <c r="AW552" s="11" t="s">
        <v>45</v>
      </c>
      <c r="AX552" s="11" t="s">
        <v>80</v>
      </c>
      <c r="AY552" s="204" t="s">
        <v>182</v>
      </c>
    </row>
    <row r="553" spans="2:51" s="11" customFormat="1" ht="13.5">
      <c r="B553" s="193"/>
      <c r="C553" s="194"/>
      <c r="D553" s="205" t="s">
        <v>191</v>
      </c>
      <c r="E553" s="206" t="s">
        <v>36</v>
      </c>
      <c r="F553" s="207" t="s">
        <v>830</v>
      </c>
      <c r="G553" s="194"/>
      <c r="H553" s="208">
        <v>9</v>
      </c>
      <c r="I553" s="199"/>
      <c r="J553" s="194"/>
      <c r="K553" s="194"/>
      <c r="L553" s="200"/>
      <c r="M553" s="201"/>
      <c r="N553" s="202"/>
      <c r="O553" s="202"/>
      <c r="P553" s="202"/>
      <c r="Q553" s="202"/>
      <c r="R553" s="202"/>
      <c r="S553" s="202"/>
      <c r="T553" s="203"/>
      <c r="AT553" s="204" t="s">
        <v>191</v>
      </c>
      <c r="AU553" s="204" t="s">
        <v>88</v>
      </c>
      <c r="AV553" s="11" t="s">
        <v>88</v>
      </c>
      <c r="AW553" s="11" t="s">
        <v>45</v>
      </c>
      <c r="AX553" s="11" t="s">
        <v>80</v>
      </c>
      <c r="AY553" s="204" t="s">
        <v>182</v>
      </c>
    </row>
    <row r="554" spans="2:51" s="12" customFormat="1" ht="13.5">
      <c r="B554" s="209"/>
      <c r="C554" s="210"/>
      <c r="D554" s="205" t="s">
        <v>191</v>
      </c>
      <c r="E554" s="211" t="s">
        <v>36</v>
      </c>
      <c r="F554" s="212" t="s">
        <v>831</v>
      </c>
      <c r="G554" s="210"/>
      <c r="H554" s="213" t="s">
        <v>36</v>
      </c>
      <c r="I554" s="214"/>
      <c r="J554" s="210"/>
      <c r="K554" s="210"/>
      <c r="L554" s="215"/>
      <c r="M554" s="216"/>
      <c r="N554" s="217"/>
      <c r="O554" s="217"/>
      <c r="P554" s="217"/>
      <c r="Q554" s="217"/>
      <c r="R554" s="217"/>
      <c r="S554" s="217"/>
      <c r="T554" s="218"/>
      <c r="AT554" s="219" t="s">
        <v>191</v>
      </c>
      <c r="AU554" s="219" t="s">
        <v>88</v>
      </c>
      <c r="AV554" s="12" t="s">
        <v>23</v>
      </c>
      <c r="AW554" s="12" t="s">
        <v>45</v>
      </c>
      <c r="AX554" s="12" t="s">
        <v>80</v>
      </c>
      <c r="AY554" s="219" t="s">
        <v>182</v>
      </c>
    </row>
    <row r="555" spans="2:51" s="11" customFormat="1" ht="13.5">
      <c r="B555" s="193"/>
      <c r="C555" s="194"/>
      <c r="D555" s="205" t="s">
        <v>191</v>
      </c>
      <c r="E555" s="206" t="s">
        <v>36</v>
      </c>
      <c r="F555" s="207" t="s">
        <v>832</v>
      </c>
      <c r="G555" s="194"/>
      <c r="H555" s="208">
        <v>61.65</v>
      </c>
      <c r="I555" s="199"/>
      <c r="J555" s="194"/>
      <c r="K555" s="194"/>
      <c r="L555" s="200"/>
      <c r="M555" s="201"/>
      <c r="N555" s="202"/>
      <c r="O555" s="202"/>
      <c r="P555" s="202"/>
      <c r="Q555" s="202"/>
      <c r="R555" s="202"/>
      <c r="S555" s="202"/>
      <c r="T555" s="203"/>
      <c r="AT555" s="204" t="s">
        <v>191</v>
      </c>
      <c r="AU555" s="204" t="s">
        <v>88</v>
      </c>
      <c r="AV555" s="11" t="s">
        <v>88</v>
      </c>
      <c r="AW555" s="11" t="s">
        <v>45</v>
      </c>
      <c r="AX555" s="11" t="s">
        <v>80</v>
      </c>
      <c r="AY555" s="204" t="s">
        <v>182</v>
      </c>
    </row>
    <row r="556" spans="2:51" s="11" customFormat="1" ht="13.5">
      <c r="B556" s="193"/>
      <c r="C556" s="194"/>
      <c r="D556" s="205" t="s">
        <v>191</v>
      </c>
      <c r="E556" s="206" t="s">
        <v>36</v>
      </c>
      <c r="F556" s="207" t="s">
        <v>833</v>
      </c>
      <c r="G556" s="194"/>
      <c r="H556" s="208">
        <v>-5</v>
      </c>
      <c r="I556" s="199"/>
      <c r="J556" s="194"/>
      <c r="K556" s="194"/>
      <c r="L556" s="200"/>
      <c r="M556" s="201"/>
      <c r="N556" s="202"/>
      <c r="O556" s="202"/>
      <c r="P556" s="202"/>
      <c r="Q556" s="202"/>
      <c r="R556" s="202"/>
      <c r="S556" s="202"/>
      <c r="T556" s="203"/>
      <c r="AT556" s="204" t="s">
        <v>191</v>
      </c>
      <c r="AU556" s="204" t="s">
        <v>88</v>
      </c>
      <c r="AV556" s="11" t="s">
        <v>88</v>
      </c>
      <c r="AW556" s="11" t="s">
        <v>45</v>
      </c>
      <c r="AX556" s="11" t="s">
        <v>80</v>
      </c>
      <c r="AY556" s="204" t="s">
        <v>182</v>
      </c>
    </row>
    <row r="557" spans="2:51" s="12" customFormat="1" ht="13.5">
      <c r="B557" s="209"/>
      <c r="C557" s="210"/>
      <c r="D557" s="205" t="s">
        <v>191</v>
      </c>
      <c r="E557" s="211" t="s">
        <v>36</v>
      </c>
      <c r="F557" s="212" t="s">
        <v>834</v>
      </c>
      <c r="G557" s="210"/>
      <c r="H557" s="213" t="s">
        <v>36</v>
      </c>
      <c r="I557" s="214"/>
      <c r="J557" s="210"/>
      <c r="K557" s="210"/>
      <c r="L557" s="215"/>
      <c r="M557" s="216"/>
      <c r="N557" s="217"/>
      <c r="O557" s="217"/>
      <c r="P557" s="217"/>
      <c r="Q557" s="217"/>
      <c r="R557" s="217"/>
      <c r="S557" s="217"/>
      <c r="T557" s="218"/>
      <c r="AT557" s="219" t="s">
        <v>191</v>
      </c>
      <c r="AU557" s="219" t="s">
        <v>88</v>
      </c>
      <c r="AV557" s="12" t="s">
        <v>23</v>
      </c>
      <c r="AW557" s="12" t="s">
        <v>45</v>
      </c>
      <c r="AX557" s="12" t="s">
        <v>80</v>
      </c>
      <c r="AY557" s="219" t="s">
        <v>182</v>
      </c>
    </row>
    <row r="558" spans="2:51" s="11" customFormat="1" ht="13.5">
      <c r="B558" s="193"/>
      <c r="C558" s="194"/>
      <c r="D558" s="205" t="s">
        <v>191</v>
      </c>
      <c r="E558" s="206" t="s">
        <v>36</v>
      </c>
      <c r="F558" s="207" t="s">
        <v>835</v>
      </c>
      <c r="G558" s="194"/>
      <c r="H558" s="208">
        <v>59.25</v>
      </c>
      <c r="I558" s="199"/>
      <c r="J558" s="194"/>
      <c r="K558" s="194"/>
      <c r="L558" s="200"/>
      <c r="M558" s="201"/>
      <c r="N558" s="202"/>
      <c r="O558" s="202"/>
      <c r="P558" s="202"/>
      <c r="Q558" s="202"/>
      <c r="R558" s="202"/>
      <c r="S558" s="202"/>
      <c r="T558" s="203"/>
      <c r="AT558" s="204" t="s">
        <v>191</v>
      </c>
      <c r="AU558" s="204" t="s">
        <v>88</v>
      </c>
      <c r="AV558" s="11" t="s">
        <v>88</v>
      </c>
      <c r="AW558" s="11" t="s">
        <v>45</v>
      </c>
      <c r="AX558" s="11" t="s">
        <v>80</v>
      </c>
      <c r="AY558" s="204" t="s">
        <v>182</v>
      </c>
    </row>
    <row r="559" spans="2:51" s="11" customFormat="1" ht="13.5">
      <c r="B559" s="193"/>
      <c r="C559" s="194"/>
      <c r="D559" s="205" t="s">
        <v>191</v>
      </c>
      <c r="E559" s="206" t="s">
        <v>36</v>
      </c>
      <c r="F559" s="207" t="s">
        <v>836</v>
      </c>
      <c r="G559" s="194"/>
      <c r="H559" s="208">
        <v>-4.93</v>
      </c>
      <c r="I559" s="199"/>
      <c r="J559" s="194"/>
      <c r="K559" s="194"/>
      <c r="L559" s="200"/>
      <c r="M559" s="201"/>
      <c r="N559" s="202"/>
      <c r="O559" s="202"/>
      <c r="P559" s="202"/>
      <c r="Q559" s="202"/>
      <c r="R559" s="202"/>
      <c r="S559" s="202"/>
      <c r="T559" s="203"/>
      <c r="AT559" s="204" t="s">
        <v>191</v>
      </c>
      <c r="AU559" s="204" t="s">
        <v>88</v>
      </c>
      <c r="AV559" s="11" t="s">
        <v>88</v>
      </c>
      <c r="AW559" s="11" t="s">
        <v>45</v>
      </c>
      <c r="AX559" s="11" t="s">
        <v>80</v>
      </c>
      <c r="AY559" s="204" t="s">
        <v>182</v>
      </c>
    </row>
    <row r="560" spans="2:51" s="11" customFormat="1" ht="13.5">
      <c r="B560" s="193"/>
      <c r="C560" s="194"/>
      <c r="D560" s="205" t="s">
        <v>191</v>
      </c>
      <c r="E560" s="206" t="s">
        <v>36</v>
      </c>
      <c r="F560" s="207" t="s">
        <v>837</v>
      </c>
      <c r="G560" s="194"/>
      <c r="H560" s="208">
        <v>1.26</v>
      </c>
      <c r="I560" s="199"/>
      <c r="J560" s="194"/>
      <c r="K560" s="194"/>
      <c r="L560" s="200"/>
      <c r="M560" s="201"/>
      <c r="N560" s="202"/>
      <c r="O560" s="202"/>
      <c r="P560" s="202"/>
      <c r="Q560" s="202"/>
      <c r="R560" s="202"/>
      <c r="S560" s="202"/>
      <c r="T560" s="203"/>
      <c r="AT560" s="204" t="s">
        <v>191</v>
      </c>
      <c r="AU560" s="204" t="s">
        <v>88</v>
      </c>
      <c r="AV560" s="11" t="s">
        <v>88</v>
      </c>
      <c r="AW560" s="11" t="s">
        <v>45</v>
      </c>
      <c r="AX560" s="11" t="s">
        <v>80</v>
      </c>
      <c r="AY560" s="204" t="s">
        <v>182</v>
      </c>
    </row>
    <row r="561" spans="2:51" s="12" customFormat="1" ht="13.5">
      <c r="B561" s="209"/>
      <c r="C561" s="210"/>
      <c r="D561" s="205" t="s">
        <v>191</v>
      </c>
      <c r="E561" s="211" t="s">
        <v>36</v>
      </c>
      <c r="F561" s="212" t="s">
        <v>838</v>
      </c>
      <c r="G561" s="210"/>
      <c r="H561" s="213" t="s">
        <v>36</v>
      </c>
      <c r="I561" s="214"/>
      <c r="J561" s="210"/>
      <c r="K561" s="210"/>
      <c r="L561" s="215"/>
      <c r="M561" s="216"/>
      <c r="N561" s="217"/>
      <c r="O561" s="217"/>
      <c r="P561" s="217"/>
      <c r="Q561" s="217"/>
      <c r="R561" s="217"/>
      <c r="S561" s="217"/>
      <c r="T561" s="218"/>
      <c r="AT561" s="219" t="s">
        <v>191</v>
      </c>
      <c r="AU561" s="219" t="s">
        <v>88</v>
      </c>
      <c r="AV561" s="12" t="s">
        <v>23</v>
      </c>
      <c r="AW561" s="12" t="s">
        <v>45</v>
      </c>
      <c r="AX561" s="12" t="s">
        <v>80</v>
      </c>
      <c r="AY561" s="219" t="s">
        <v>182</v>
      </c>
    </row>
    <row r="562" spans="2:51" s="11" customFormat="1" ht="13.5">
      <c r="B562" s="193"/>
      <c r="C562" s="194"/>
      <c r="D562" s="205" t="s">
        <v>191</v>
      </c>
      <c r="E562" s="206" t="s">
        <v>36</v>
      </c>
      <c r="F562" s="207" t="s">
        <v>839</v>
      </c>
      <c r="G562" s="194"/>
      <c r="H562" s="208">
        <v>34.5</v>
      </c>
      <c r="I562" s="199"/>
      <c r="J562" s="194"/>
      <c r="K562" s="194"/>
      <c r="L562" s="200"/>
      <c r="M562" s="201"/>
      <c r="N562" s="202"/>
      <c r="O562" s="202"/>
      <c r="P562" s="202"/>
      <c r="Q562" s="202"/>
      <c r="R562" s="202"/>
      <c r="S562" s="202"/>
      <c r="T562" s="203"/>
      <c r="AT562" s="204" t="s">
        <v>191</v>
      </c>
      <c r="AU562" s="204" t="s">
        <v>88</v>
      </c>
      <c r="AV562" s="11" t="s">
        <v>88</v>
      </c>
      <c r="AW562" s="11" t="s">
        <v>45</v>
      </c>
      <c r="AX562" s="11" t="s">
        <v>80</v>
      </c>
      <c r="AY562" s="204" t="s">
        <v>182</v>
      </c>
    </row>
    <row r="563" spans="2:51" s="11" customFormat="1" ht="13.5">
      <c r="B563" s="193"/>
      <c r="C563" s="194"/>
      <c r="D563" s="205" t="s">
        <v>191</v>
      </c>
      <c r="E563" s="206" t="s">
        <v>36</v>
      </c>
      <c r="F563" s="207" t="s">
        <v>789</v>
      </c>
      <c r="G563" s="194"/>
      <c r="H563" s="208">
        <v>-1.68</v>
      </c>
      <c r="I563" s="199"/>
      <c r="J563" s="194"/>
      <c r="K563" s="194"/>
      <c r="L563" s="200"/>
      <c r="M563" s="201"/>
      <c r="N563" s="202"/>
      <c r="O563" s="202"/>
      <c r="P563" s="202"/>
      <c r="Q563" s="202"/>
      <c r="R563" s="202"/>
      <c r="S563" s="202"/>
      <c r="T563" s="203"/>
      <c r="AT563" s="204" t="s">
        <v>191</v>
      </c>
      <c r="AU563" s="204" t="s">
        <v>88</v>
      </c>
      <c r="AV563" s="11" t="s">
        <v>88</v>
      </c>
      <c r="AW563" s="11" t="s">
        <v>45</v>
      </c>
      <c r="AX563" s="11" t="s">
        <v>80</v>
      </c>
      <c r="AY563" s="204" t="s">
        <v>182</v>
      </c>
    </row>
    <row r="564" spans="2:51" s="12" customFormat="1" ht="13.5">
      <c r="B564" s="209"/>
      <c r="C564" s="210"/>
      <c r="D564" s="205" t="s">
        <v>191</v>
      </c>
      <c r="E564" s="211" t="s">
        <v>36</v>
      </c>
      <c r="F564" s="212" t="s">
        <v>840</v>
      </c>
      <c r="G564" s="210"/>
      <c r="H564" s="213" t="s">
        <v>36</v>
      </c>
      <c r="I564" s="214"/>
      <c r="J564" s="210"/>
      <c r="K564" s="210"/>
      <c r="L564" s="215"/>
      <c r="M564" s="216"/>
      <c r="N564" s="217"/>
      <c r="O564" s="217"/>
      <c r="P564" s="217"/>
      <c r="Q564" s="217"/>
      <c r="R564" s="217"/>
      <c r="S564" s="217"/>
      <c r="T564" s="218"/>
      <c r="AT564" s="219" t="s">
        <v>191</v>
      </c>
      <c r="AU564" s="219" t="s">
        <v>88</v>
      </c>
      <c r="AV564" s="12" t="s">
        <v>23</v>
      </c>
      <c r="AW564" s="12" t="s">
        <v>45</v>
      </c>
      <c r="AX564" s="12" t="s">
        <v>80</v>
      </c>
      <c r="AY564" s="219" t="s">
        <v>182</v>
      </c>
    </row>
    <row r="565" spans="2:51" s="11" customFormat="1" ht="13.5">
      <c r="B565" s="193"/>
      <c r="C565" s="194"/>
      <c r="D565" s="205" t="s">
        <v>191</v>
      </c>
      <c r="E565" s="206" t="s">
        <v>36</v>
      </c>
      <c r="F565" s="207" t="s">
        <v>841</v>
      </c>
      <c r="G565" s="194"/>
      <c r="H565" s="208">
        <v>53.94</v>
      </c>
      <c r="I565" s="199"/>
      <c r="J565" s="194"/>
      <c r="K565" s="194"/>
      <c r="L565" s="200"/>
      <c r="M565" s="201"/>
      <c r="N565" s="202"/>
      <c r="O565" s="202"/>
      <c r="P565" s="202"/>
      <c r="Q565" s="202"/>
      <c r="R565" s="202"/>
      <c r="S565" s="202"/>
      <c r="T565" s="203"/>
      <c r="AT565" s="204" t="s">
        <v>191</v>
      </c>
      <c r="AU565" s="204" t="s">
        <v>88</v>
      </c>
      <c r="AV565" s="11" t="s">
        <v>88</v>
      </c>
      <c r="AW565" s="11" t="s">
        <v>45</v>
      </c>
      <c r="AX565" s="11" t="s">
        <v>80</v>
      </c>
      <c r="AY565" s="204" t="s">
        <v>182</v>
      </c>
    </row>
    <row r="566" spans="2:51" s="11" customFormat="1" ht="13.5">
      <c r="B566" s="193"/>
      <c r="C566" s="194"/>
      <c r="D566" s="205" t="s">
        <v>191</v>
      </c>
      <c r="E566" s="206" t="s">
        <v>36</v>
      </c>
      <c r="F566" s="207" t="s">
        <v>842</v>
      </c>
      <c r="G566" s="194"/>
      <c r="H566" s="208">
        <v>-4.66</v>
      </c>
      <c r="I566" s="199"/>
      <c r="J566" s="194"/>
      <c r="K566" s="194"/>
      <c r="L566" s="200"/>
      <c r="M566" s="201"/>
      <c r="N566" s="202"/>
      <c r="O566" s="202"/>
      <c r="P566" s="202"/>
      <c r="Q566" s="202"/>
      <c r="R566" s="202"/>
      <c r="S566" s="202"/>
      <c r="T566" s="203"/>
      <c r="AT566" s="204" t="s">
        <v>191</v>
      </c>
      <c r="AU566" s="204" t="s">
        <v>88</v>
      </c>
      <c r="AV566" s="11" t="s">
        <v>88</v>
      </c>
      <c r="AW566" s="11" t="s">
        <v>45</v>
      </c>
      <c r="AX566" s="11" t="s">
        <v>80</v>
      </c>
      <c r="AY566" s="204" t="s">
        <v>182</v>
      </c>
    </row>
    <row r="567" spans="2:51" s="11" customFormat="1" ht="13.5">
      <c r="B567" s="193"/>
      <c r="C567" s="194"/>
      <c r="D567" s="205" t="s">
        <v>191</v>
      </c>
      <c r="E567" s="206" t="s">
        <v>36</v>
      </c>
      <c r="F567" s="207" t="s">
        <v>843</v>
      </c>
      <c r="G567" s="194"/>
      <c r="H567" s="208">
        <v>0.66</v>
      </c>
      <c r="I567" s="199"/>
      <c r="J567" s="194"/>
      <c r="K567" s="194"/>
      <c r="L567" s="200"/>
      <c r="M567" s="201"/>
      <c r="N567" s="202"/>
      <c r="O567" s="202"/>
      <c r="P567" s="202"/>
      <c r="Q567" s="202"/>
      <c r="R567" s="202"/>
      <c r="S567" s="202"/>
      <c r="T567" s="203"/>
      <c r="AT567" s="204" t="s">
        <v>191</v>
      </c>
      <c r="AU567" s="204" t="s">
        <v>88</v>
      </c>
      <c r="AV567" s="11" t="s">
        <v>88</v>
      </c>
      <c r="AW567" s="11" t="s">
        <v>45</v>
      </c>
      <c r="AX567" s="11" t="s">
        <v>80</v>
      </c>
      <c r="AY567" s="204" t="s">
        <v>182</v>
      </c>
    </row>
    <row r="568" spans="2:51" s="12" customFormat="1" ht="13.5">
      <c r="B568" s="209"/>
      <c r="C568" s="210"/>
      <c r="D568" s="205" t="s">
        <v>191</v>
      </c>
      <c r="E568" s="211" t="s">
        <v>36</v>
      </c>
      <c r="F568" s="212" t="s">
        <v>787</v>
      </c>
      <c r="G568" s="210"/>
      <c r="H568" s="213" t="s">
        <v>36</v>
      </c>
      <c r="I568" s="214"/>
      <c r="J568" s="210"/>
      <c r="K568" s="210"/>
      <c r="L568" s="215"/>
      <c r="M568" s="216"/>
      <c r="N568" s="217"/>
      <c r="O568" s="217"/>
      <c r="P568" s="217"/>
      <c r="Q568" s="217"/>
      <c r="R568" s="217"/>
      <c r="S568" s="217"/>
      <c r="T568" s="218"/>
      <c r="AT568" s="219" t="s">
        <v>191</v>
      </c>
      <c r="AU568" s="219" t="s">
        <v>88</v>
      </c>
      <c r="AV568" s="12" t="s">
        <v>23</v>
      </c>
      <c r="AW568" s="12" t="s">
        <v>45</v>
      </c>
      <c r="AX568" s="12" t="s">
        <v>80</v>
      </c>
      <c r="AY568" s="219" t="s">
        <v>182</v>
      </c>
    </row>
    <row r="569" spans="2:51" s="11" customFormat="1" ht="13.5">
      <c r="B569" s="193"/>
      <c r="C569" s="194"/>
      <c r="D569" s="205" t="s">
        <v>191</v>
      </c>
      <c r="E569" s="206" t="s">
        <v>36</v>
      </c>
      <c r="F569" s="207" t="s">
        <v>844</v>
      </c>
      <c r="G569" s="194"/>
      <c r="H569" s="208">
        <v>18.96</v>
      </c>
      <c r="I569" s="199"/>
      <c r="J569" s="194"/>
      <c r="K569" s="194"/>
      <c r="L569" s="200"/>
      <c r="M569" s="201"/>
      <c r="N569" s="202"/>
      <c r="O569" s="202"/>
      <c r="P569" s="202"/>
      <c r="Q569" s="202"/>
      <c r="R569" s="202"/>
      <c r="S569" s="202"/>
      <c r="T569" s="203"/>
      <c r="AT569" s="204" t="s">
        <v>191</v>
      </c>
      <c r="AU569" s="204" t="s">
        <v>88</v>
      </c>
      <c r="AV569" s="11" t="s">
        <v>88</v>
      </c>
      <c r="AW569" s="11" t="s">
        <v>45</v>
      </c>
      <c r="AX569" s="11" t="s">
        <v>80</v>
      </c>
      <c r="AY569" s="204" t="s">
        <v>182</v>
      </c>
    </row>
    <row r="570" spans="2:51" s="11" customFormat="1" ht="13.5">
      <c r="B570" s="193"/>
      <c r="C570" s="194"/>
      <c r="D570" s="205" t="s">
        <v>191</v>
      </c>
      <c r="E570" s="206" t="s">
        <v>36</v>
      </c>
      <c r="F570" s="207" t="s">
        <v>845</v>
      </c>
      <c r="G570" s="194"/>
      <c r="H570" s="208">
        <v>-1.3</v>
      </c>
      <c r="I570" s="199"/>
      <c r="J570" s="194"/>
      <c r="K570" s="194"/>
      <c r="L570" s="200"/>
      <c r="M570" s="201"/>
      <c r="N570" s="202"/>
      <c r="O570" s="202"/>
      <c r="P570" s="202"/>
      <c r="Q570" s="202"/>
      <c r="R570" s="202"/>
      <c r="S570" s="202"/>
      <c r="T570" s="203"/>
      <c r="AT570" s="204" t="s">
        <v>191</v>
      </c>
      <c r="AU570" s="204" t="s">
        <v>88</v>
      </c>
      <c r="AV570" s="11" t="s">
        <v>88</v>
      </c>
      <c r="AW570" s="11" t="s">
        <v>45</v>
      </c>
      <c r="AX570" s="11" t="s">
        <v>80</v>
      </c>
      <c r="AY570" s="204" t="s">
        <v>182</v>
      </c>
    </row>
    <row r="571" spans="2:51" s="11" customFormat="1" ht="13.5">
      <c r="B571" s="193"/>
      <c r="C571" s="194"/>
      <c r="D571" s="205" t="s">
        <v>191</v>
      </c>
      <c r="E571" s="206" t="s">
        <v>36</v>
      </c>
      <c r="F571" s="207" t="s">
        <v>843</v>
      </c>
      <c r="G571" s="194"/>
      <c r="H571" s="208">
        <v>0.66</v>
      </c>
      <c r="I571" s="199"/>
      <c r="J571" s="194"/>
      <c r="K571" s="194"/>
      <c r="L571" s="200"/>
      <c r="M571" s="201"/>
      <c r="N571" s="202"/>
      <c r="O571" s="202"/>
      <c r="P571" s="202"/>
      <c r="Q571" s="202"/>
      <c r="R571" s="202"/>
      <c r="S571" s="202"/>
      <c r="T571" s="203"/>
      <c r="AT571" s="204" t="s">
        <v>191</v>
      </c>
      <c r="AU571" s="204" t="s">
        <v>88</v>
      </c>
      <c r="AV571" s="11" t="s">
        <v>88</v>
      </c>
      <c r="AW571" s="11" t="s">
        <v>45</v>
      </c>
      <c r="AX571" s="11" t="s">
        <v>80</v>
      </c>
      <c r="AY571" s="204" t="s">
        <v>182</v>
      </c>
    </row>
    <row r="572" spans="2:51" s="12" customFormat="1" ht="13.5">
      <c r="B572" s="209"/>
      <c r="C572" s="210"/>
      <c r="D572" s="205" t="s">
        <v>191</v>
      </c>
      <c r="E572" s="211" t="s">
        <v>36</v>
      </c>
      <c r="F572" s="212" t="s">
        <v>790</v>
      </c>
      <c r="G572" s="210"/>
      <c r="H572" s="213" t="s">
        <v>36</v>
      </c>
      <c r="I572" s="214"/>
      <c r="J572" s="210"/>
      <c r="K572" s="210"/>
      <c r="L572" s="215"/>
      <c r="M572" s="216"/>
      <c r="N572" s="217"/>
      <c r="O572" s="217"/>
      <c r="P572" s="217"/>
      <c r="Q572" s="217"/>
      <c r="R572" s="217"/>
      <c r="S572" s="217"/>
      <c r="T572" s="218"/>
      <c r="AT572" s="219" t="s">
        <v>191</v>
      </c>
      <c r="AU572" s="219" t="s">
        <v>88</v>
      </c>
      <c r="AV572" s="12" t="s">
        <v>23</v>
      </c>
      <c r="AW572" s="12" t="s">
        <v>45</v>
      </c>
      <c r="AX572" s="12" t="s">
        <v>80</v>
      </c>
      <c r="AY572" s="219" t="s">
        <v>182</v>
      </c>
    </row>
    <row r="573" spans="2:51" s="11" customFormat="1" ht="13.5">
      <c r="B573" s="193"/>
      <c r="C573" s="194"/>
      <c r="D573" s="205" t="s">
        <v>191</v>
      </c>
      <c r="E573" s="206" t="s">
        <v>36</v>
      </c>
      <c r="F573" s="207" t="s">
        <v>846</v>
      </c>
      <c r="G573" s="194"/>
      <c r="H573" s="208">
        <v>8.6</v>
      </c>
      <c r="I573" s="199"/>
      <c r="J573" s="194"/>
      <c r="K573" s="194"/>
      <c r="L573" s="200"/>
      <c r="M573" s="201"/>
      <c r="N573" s="202"/>
      <c r="O573" s="202"/>
      <c r="P573" s="202"/>
      <c r="Q573" s="202"/>
      <c r="R573" s="202"/>
      <c r="S573" s="202"/>
      <c r="T573" s="203"/>
      <c r="AT573" s="204" t="s">
        <v>191</v>
      </c>
      <c r="AU573" s="204" t="s">
        <v>88</v>
      </c>
      <c r="AV573" s="11" t="s">
        <v>88</v>
      </c>
      <c r="AW573" s="11" t="s">
        <v>45</v>
      </c>
      <c r="AX573" s="11" t="s">
        <v>80</v>
      </c>
      <c r="AY573" s="204" t="s">
        <v>182</v>
      </c>
    </row>
    <row r="574" spans="2:51" s="12" customFormat="1" ht="13.5">
      <c r="B574" s="209"/>
      <c r="C574" s="210"/>
      <c r="D574" s="205" t="s">
        <v>191</v>
      </c>
      <c r="E574" s="211" t="s">
        <v>36</v>
      </c>
      <c r="F574" s="212" t="s">
        <v>793</v>
      </c>
      <c r="G574" s="210"/>
      <c r="H574" s="213" t="s">
        <v>36</v>
      </c>
      <c r="I574" s="214"/>
      <c r="J574" s="210"/>
      <c r="K574" s="210"/>
      <c r="L574" s="215"/>
      <c r="M574" s="216"/>
      <c r="N574" s="217"/>
      <c r="O574" s="217"/>
      <c r="P574" s="217"/>
      <c r="Q574" s="217"/>
      <c r="R574" s="217"/>
      <c r="S574" s="217"/>
      <c r="T574" s="218"/>
      <c r="AT574" s="219" t="s">
        <v>191</v>
      </c>
      <c r="AU574" s="219" t="s">
        <v>88</v>
      </c>
      <c r="AV574" s="12" t="s">
        <v>23</v>
      </c>
      <c r="AW574" s="12" t="s">
        <v>45</v>
      </c>
      <c r="AX574" s="12" t="s">
        <v>80</v>
      </c>
      <c r="AY574" s="219" t="s">
        <v>182</v>
      </c>
    </row>
    <row r="575" spans="2:51" s="11" customFormat="1" ht="13.5">
      <c r="B575" s="193"/>
      <c r="C575" s="194"/>
      <c r="D575" s="205" t="s">
        <v>191</v>
      </c>
      <c r="E575" s="206" t="s">
        <v>36</v>
      </c>
      <c r="F575" s="207" t="s">
        <v>847</v>
      </c>
      <c r="G575" s="194"/>
      <c r="H575" s="208">
        <v>7.77</v>
      </c>
      <c r="I575" s="199"/>
      <c r="J575" s="194"/>
      <c r="K575" s="194"/>
      <c r="L575" s="200"/>
      <c r="M575" s="201"/>
      <c r="N575" s="202"/>
      <c r="O575" s="202"/>
      <c r="P575" s="202"/>
      <c r="Q575" s="202"/>
      <c r="R575" s="202"/>
      <c r="S575" s="202"/>
      <c r="T575" s="203"/>
      <c r="AT575" s="204" t="s">
        <v>191</v>
      </c>
      <c r="AU575" s="204" t="s">
        <v>88</v>
      </c>
      <c r="AV575" s="11" t="s">
        <v>88</v>
      </c>
      <c r="AW575" s="11" t="s">
        <v>45</v>
      </c>
      <c r="AX575" s="11" t="s">
        <v>80</v>
      </c>
      <c r="AY575" s="204" t="s">
        <v>182</v>
      </c>
    </row>
    <row r="576" spans="2:51" s="12" customFormat="1" ht="13.5">
      <c r="B576" s="209"/>
      <c r="C576" s="210"/>
      <c r="D576" s="205" t="s">
        <v>191</v>
      </c>
      <c r="E576" s="211" t="s">
        <v>36</v>
      </c>
      <c r="F576" s="212" t="s">
        <v>795</v>
      </c>
      <c r="G576" s="210"/>
      <c r="H576" s="213" t="s">
        <v>36</v>
      </c>
      <c r="I576" s="214"/>
      <c r="J576" s="210"/>
      <c r="K576" s="210"/>
      <c r="L576" s="215"/>
      <c r="M576" s="216"/>
      <c r="N576" s="217"/>
      <c r="O576" s="217"/>
      <c r="P576" s="217"/>
      <c r="Q576" s="217"/>
      <c r="R576" s="217"/>
      <c r="S576" s="217"/>
      <c r="T576" s="218"/>
      <c r="AT576" s="219" t="s">
        <v>191</v>
      </c>
      <c r="AU576" s="219" t="s">
        <v>88</v>
      </c>
      <c r="AV576" s="12" t="s">
        <v>23</v>
      </c>
      <c r="AW576" s="12" t="s">
        <v>45</v>
      </c>
      <c r="AX576" s="12" t="s">
        <v>80</v>
      </c>
      <c r="AY576" s="219" t="s">
        <v>182</v>
      </c>
    </row>
    <row r="577" spans="2:51" s="11" customFormat="1" ht="13.5">
      <c r="B577" s="193"/>
      <c r="C577" s="194"/>
      <c r="D577" s="205" t="s">
        <v>191</v>
      </c>
      <c r="E577" s="206" t="s">
        <v>36</v>
      </c>
      <c r="F577" s="207" t="s">
        <v>848</v>
      </c>
      <c r="G577" s="194"/>
      <c r="H577" s="208">
        <v>13.37</v>
      </c>
      <c r="I577" s="199"/>
      <c r="J577" s="194"/>
      <c r="K577" s="194"/>
      <c r="L577" s="200"/>
      <c r="M577" s="201"/>
      <c r="N577" s="202"/>
      <c r="O577" s="202"/>
      <c r="P577" s="202"/>
      <c r="Q577" s="202"/>
      <c r="R577" s="202"/>
      <c r="S577" s="202"/>
      <c r="T577" s="203"/>
      <c r="AT577" s="204" t="s">
        <v>191</v>
      </c>
      <c r="AU577" s="204" t="s">
        <v>88</v>
      </c>
      <c r="AV577" s="11" t="s">
        <v>88</v>
      </c>
      <c r="AW577" s="11" t="s">
        <v>45</v>
      </c>
      <c r="AX577" s="11" t="s">
        <v>80</v>
      </c>
      <c r="AY577" s="204" t="s">
        <v>182</v>
      </c>
    </row>
    <row r="578" spans="2:51" s="11" customFormat="1" ht="13.5">
      <c r="B578" s="193"/>
      <c r="C578" s="194"/>
      <c r="D578" s="205" t="s">
        <v>191</v>
      </c>
      <c r="E578" s="206" t="s">
        <v>36</v>
      </c>
      <c r="F578" s="207" t="s">
        <v>849</v>
      </c>
      <c r="G578" s="194"/>
      <c r="H578" s="208">
        <v>-1.12</v>
      </c>
      <c r="I578" s="199"/>
      <c r="J578" s="194"/>
      <c r="K578" s="194"/>
      <c r="L578" s="200"/>
      <c r="M578" s="201"/>
      <c r="N578" s="202"/>
      <c r="O578" s="202"/>
      <c r="P578" s="202"/>
      <c r="Q578" s="202"/>
      <c r="R578" s="202"/>
      <c r="S578" s="202"/>
      <c r="T578" s="203"/>
      <c r="AT578" s="204" t="s">
        <v>191</v>
      </c>
      <c r="AU578" s="204" t="s">
        <v>88</v>
      </c>
      <c r="AV578" s="11" t="s">
        <v>88</v>
      </c>
      <c r="AW578" s="11" t="s">
        <v>45</v>
      </c>
      <c r="AX578" s="11" t="s">
        <v>80</v>
      </c>
      <c r="AY578" s="204" t="s">
        <v>182</v>
      </c>
    </row>
    <row r="579" spans="2:51" s="11" customFormat="1" ht="13.5">
      <c r="B579" s="193"/>
      <c r="C579" s="194"/>
      <c r="D579" s="205" t="s">
        <v>191</v>
      </c>
      <c r="E579" s="206" t="s">
        <v>36</v>
      </c>
      <c r="F579" s="207" t="s">
        <v>850</v>
      </c>
      <c r="G579" s="194"/>
      <c r="H579" s="208">
        <v>0.9</v>
      </c>
      <c r="I579" s="199"/>
      <c r="J579" s="194"/>
      <c r="K579" s="194"/>
      <c r="L579" s="200"/>
      <c r="M579" s="201"/>
      <c r="N579" s="202"/>
      <c r="O579" s="202"/>
      <c r="P579" s="202"/>
      <c r="Q579" s="202"/>
      <c r="R579" s="202"/>
      <c r="S579" s="202"/>
      <c r="T579" s="203"/>
      <c r="AT579" s="204" t="s">
        <v>191</v>
      </c>
      <c r="AU579" s="204" t="s">
        <v>88</v>
      </c>
      <c r="AV579" s="11" t="s">
        <v>88</v>
      </c>
      <c r="AW579" s="11" t="s">
        <v>45</v>
      </c>
      <c r="AX579" s="11" t="s">
        <v>80</v>
      </c>
      <c r="AY579" s="204" t="s">
        <v>182</v>
      </c>
    </row>
    <row r="580" spans="2:51" s="12" customFormat="1" ht="13.5">
      <c r="B580" s="209"/>
      <c r="C580" s="210"/>
      <c r="D580" s="205" t="s">
        <v>191</v>
      </c>
      <c r="E580" s="211" t="s">
        <v>36</v>
      </c>
      <c r="F580" s="212" t="s">
        <v>797</v>
      </c>
      <c r="G580" s="210"/>
      <c r="H580" s="213" t="s">
        <v>36</v>
      </c>
      <c r="I580" s="214"/>
      <c r="J580" s="210"/>
      <c r="K580" s="210"/>
      <c r="L580" s="215"/>
      <c r="M580" s="216"/>
      <c r="N580" s="217"/>
      <c r="O580" s="217"/>
      <c r="P580" s="217"/>
      <c r="Q580" s="217"/>
      <c r="R580" s="217"/>
      <c r="S580" s="217"/>
      <c r="T580" s="218"/>
      <c r="AT580" s="219" t="s">
        <v>191</v>
      </c>
      <c r="AU580" s="219" t="s">
        <v>88</v>
      </c>
      <c r="AV580" s="12" t="s">
        <v>23</v>
      </c>
      <c r="AW580" s="12" t="s">
        <v>45</v>
      </c>
      <c r="AX580" s="12" t="s">
        <v>80</v>
      </c>
      <c r="AY580" s="219" t="s">
        <v>182</v>
      </c>
    </row>
    <row r="581" spans="2:51" s="11" customFormat="1" ht="13.5">
      <c r="B581" s="193"/>
      <c r="C581" s="194"/>
      <c r="D581" s="205" t="s">
        <v>191</v>
      </c>
      <c r="E581" s="206" t="s">
        <v>36</v>
      </c>
      <c r="F581" s="207" t="s">
        <v>851</v>
      </c>
      <c r="G581" s="194"/>
      <c r="H581" s="208">
        <v>11.4</v>
      </c>
      <c r="I581" s="199"/>
      <c r="J581" s="194"/>
      <c r="K581" s="194"/>
      <c r="L581" s="200"/>
      <c r="M581" s="201"/>
      <c r="N581" s="202"/>
      <c r="O581" s="202"/>
      <c r="P581" s="202"/>
      <c r="Q581" s="202"/>
      <c r="R581" s="202"/>
      <c r="S581" s="202"/>
      <c r="T581" s="203"/>
      <c r="AT581" s="204" t="s">
        <v>191</v>
      </c>
      <c r="AU581" s="204" t="s">
        <v>88</v>
      </c>
      <c r="AV581" s="11" t="s">
        <v>88</v>
      </c>
      <c r="AW581" s="11" t="s">
        <v>45</v>
      </c>
      <c r="AX581" s="11" t="s">
        <v>80</v>
      </c>
      <c r="AY581" s="204" t="s">
        <v>182</v>
      </c>
    </row>
    <row r="582" spans="2:51" s="12" customFormat="1" ht="13.5">
      <c r="B582" s="209"/>
      <c r="C582" s="210"/>
      <c r="D582" s="205" t="s">
        <v>191</v>
      </c>
      <c r="E582" s="211" t="s">
        <v>36</v>
      </c>
      <c r="F582" s="212" t="s">
        <v>852</v>
      </c>
      <c r="G582" s="210"/>
      <c r="H582" s="213" t="s">
        <v>36</v>
      </c>
      <c r="I582" s="214"/>
      <c r="J582" s="210"/>
      <c r="K582" s="210"/>
      <c r="L582" s="215"/>
      <c r="M582" s="216"/>
      <c r="N582" s="217"/>
      <c r="O582" s="217"/>
      <c r="P582" s="217"/>
      <c r="Q582" s="217"/>
      <c r="R582" s="217"/>
      <c r="S582" s="217"/>
      <c r="T582" s="218"/>
      <c r="AT582" s="219" t="s">
        <v>191</v>
      </c>
      <c r="AU582" s="219" t="s">
        <v>88</v>
      </c>
      <c r="AV582" s="12" t="s">
        <v>23</v>
      </c>
      <c r="AW582" s="12" t="s">
        <v>45</v>
      </c>
      <c r="AX582" s="12" t="s">
        <v>80</v>
      </c>
      <c r="AY582" s="219" t="s">
        <v>182</v>
      </c>
    </row>
    <row r="583" spans="2:51" s="11" customFormat="1" ht="13.5">
      <c r="B583" s="193"/>
      <c r="C583" s="194"/>
      <c r="D583" s="205" t="s">
        <v>191</v>
      </c>
      <c r="E583" s="206" t="s">
        <v>36</v>
      </c>
      <c r="F583" s="207" t="s">
        <v>853</v>
      </c>
      <c r="G583" s="194"/>
      <c r="H583" s="208">
        <v>123.21</v>
      </c>
      <c r="I583" s="199"/>
      <c r="J583" s="194"/>
      <c r="K583" s="194"/>
      <c r="L583" s="200"/>
      <c r="M583" s="201"/>
      <c r="N583" s="202"/>
      <c r="O583" s="202"/>
      <c r="P583" s="202"/>
      <c r="Q583" s="202"/>
      <c r="R583" s="202"/>
      <c r="S583" s="202"/>
      <c r="T583" s="203"/>
      <c r="AT583" s="204" t="s">
        <v>191</v>
      </c>
      <c r="AU583" s="204" t="s">
        <v>88</v>
      </c>
      <c r="AV583" s="11" t="s">
        <v>88</v>
      </c>
      <c r="AW583" s="11" t="s">
        <v>45</v>
      </c>
      <c r="AX583" s="11" t="s">
        <v>80</v>
      </c>
      <c r="AY583" s="204" t="s">
        <v>182</v>
      </c>
    </row>
    <row r="584" spans="2:51" s="11" customFormat="1" ht="13.5">
      <c r="B584" s="193"/>
      <c r="C584" s="194"/>
      <c r="D584" s="205" t="s">
        <v>191</v>
      </c>
      <c r="E584" s="206" t="s">
        <v>36</v>
      </c>
      <c r="F584" s="207" t="s">
        <v>854</v>
      </c>
      <c r="G584" s="194"/>
      <c r="H584" s="208">
        <v>-16.74</v>
      </c>
      <c r="I584" s="199"/>
      <c r="J584" s="194"/>
      <c r="K584" s="194"/>
      <c r="L584" s="200"/>
      <c r="M584" s="201"/>
      <c r="N584" s="202"/>
      <c r="O584" s="202"/>
      <c r="P584" s="202"/>
      <c r="Q584" s="202"/>
      <c r="R584" s="202"/>
      <c r="S584" s="202"/>
      <c r="T584" s="203"/>
      <c r="AT584" s="204" t="s">
        <v>191</v>
      </c>
      <c r="AU584" s="204" t="s">
        <v>88</v>
      </c>
      <c r="AV584" s="11" t="s">
        <v>88</v>
      </c>
      <c r="AW584" s="11" t="s">
        <v>45</v>
      </c>
      <c r="AX584" s="11" t="s">
        <v>80</v>
      </c>
      <c r="AY584" s="204" t="s">
        <v>182</v>
      </c>
    </row>
    <row r="585" spans="2:51" s="11" customFormat="1" ht="13.5">
      <c r="B585" s="193"/>
      <c r="C585" s="194"/>
      <c r="D585" s="205" t="s">
        <v>191</v>
      </c>
      <c r="E585" s="206" t="s">
        <v>36</v>
      </c>
      <c r="F585" s="207" t="s">
        <v>855</v>
      </c>
      <c r="G585" s="194"/>
      <c r="H585" s="208">
        <v>2.7</v>
      </c>
      <c r="I585" s="199"/>
      <c r="J585" s="194"/>
      <c r="K585" s="194"/>
      <c r="L585" s="200"/>
      <c r="M585" s="201"/>
      <c r="N585" s="202"/>
      <c r="O585" s="202"/>
      <c r="P585" s="202"/>
      <c r="Q585" s="202"/>
      <c r="R585" s="202"/>
      <c r="S585" s="202"/>
      <c r="T585" s="203"/>
      <c r="AT585" s="204" t="s">
        <v>191</v>
      </c>
      <c r="AU585" s="204" t="s">
        <v>88</v>
      </c>
      <c r="AV585" s="11" t="s">
        <v>88</v>
      </c>
      <c r="AW585" s="11" t="s">
        <v>45</v>
      </c>
      <c r="AX585" s="11" t="s">
        <v>80</v>
      </c>
      <c r="AY585" s="204" t="s">
        <v>182</v>
      </c>
    </row>
    <row r="586" spans="2:51" s="12" customFormat="1" ht="13.5">
      <c r="B586" s="209"/>
      <c r="C586" s="210"/>
      <c r="D586" s="205" t="s">
        <v>191</v>
      </c>
      <c r="E586" s="211" t="s">
        <v>36</v>
      </c>
      <c r="F586" s="212" t="s">
        <v>856</v>
      </c>
      <c r="G586" s="210"/>
      <c r="H586" s="213" t="s">
        <v>36</v>
      </c>
      <c r="I586" s="214"/>
      <c r="J586" s="210"/>
      <c r="K586" s="210"/>
      <c r="L586" s="215"/>
      <c r="M586" s="216"/>
      <c r="N586" s="217"/>
      <c r="O586" s="217"/>
      <c r="P586" s="217"/>
      <c r="Q586" s="217"/>
      <c r="R586" s="217"/>
      <c r="S586" s="217"/>
      <c r="T586" s="218"/>
      <c r="AT586" s="219" t="s">
        <v>191</v>
      </c>
      <c r="AU586" s="219" t="s">
        <v>88</v>
      </c>
      <c r="AV586" s="12" t="s">
        <v>23</v>
      </c>
      <c r="AW586" s="12" t="s">
        <v>45</v>
      </c>
      <c r="AX586" s="12" t="s">
        <v>80</v>
      </c>
      <c r="AY586" s="219" t="s">
        <v>182</v>
      </c>
    </row>
    <row r="587" spans="2:51" s="11" customFormat="1" ht="13.5">
      <c r="B587" s="193"/>
      <c r="C587" s="194"/>
      <c r="D587" s="205" t="s">
        <v>191</v>
      </c>
      <c r="E587" s="206" t="s">
        <v>36</v>
      </c>
      <c r="F587" s="207" t="s">
        <v>857</v>
      </c>
      <c r="G587" s="194"/>
      <c r="H587" s="208">
        <v>64.8</v>
      </c>
      <c r="I587" s="199"/>
      <c r="J587" s="194"/>
      <c r="K587" s="194"/>
      <c r="L587" s="200"/>
      <c r="M587" s="201"/>
      <c r="N587" s="202"/>
      <c r="O587" s="202"/>
      <c r="P587" s="202"/>
      <c r="Q587" s="202"/>
      <c r="R587" s="202"/>
      <c r="S587" s="202"/>
      <c r="T587" s="203"/>
      <c r="AT587" s="204" t="s">
        <v>191</v>
      </c>
      <c r="AU587" s="204" t="s">
        <v>88</v>
      </c>
      <c r="AV587" s="11" t="s">
        <v>88</v>
      </c>
      <c r="AW587" s="11" t="s">
        <v>45</v>
      </c>
      <c r="AX587" s="11" t="s">
        <v>80</v>
      </c>
      <c r="AY587" s="204" t="s">
        <v>182</v>
      </c>
    </row>
    <row r="588" spans="2:51" s="11" customFormat="1" ht="13.5">
      <c r="B588" s="193"/>
      <c r="C588" s="194"/>
      <c r="D588" s="205" t="s">
        <v>191</v>
      </c>
      <c r="E588" s="206" t="s">
        <v>36</v>
      </c>
      <c r="F588" s="207" t="s">
        <v>858</v>
      </c>
      <c r="G588" s="194"/>
      <c r="H588" s="208">
        <v>-7.33</v>
      </c>
      <c r="I588" s="199"/>
      <c r="J588" s="194"/>
      <c r="K588" s="194"/>
      <c r="L588" s="200"/>
      <c r="M588" s="201"/>
      <c r="N588" s="202"/>
      <c r="O588" s="202"/>
      <c r="P588" s="202"/>
      <c r="Q588" s="202"/>
      <c r="R588" s="202"/>
      <c r="S588" s="202"/>
      <c r="T588" s="203"/>
      <c r="AT588" s="204" t="s">
        <v>191</v>
      </c>
      <c r="AU588" s="204" t="s">
        <v>88</v>
      </c>
      <c r="AV588" s="11" t="s">
        <v>88</v>
      </c>
      <c r="AW588" s="11" t="s">
        <v>45</v>
      </c>
      <c r="AX588" s="11" t="s">
        <v>80</v>
      </c>
      <c r="AY588" s="204" t="s">
        <v>182</v>
      </c>
    </row>
    <row r="589" spans="2:51" s="11" customFormat="1" ht="13.5">
      <c r="B589" s="193"/>
      <c r="C589" s="194"/>
      <c r="D589" s="205" t="s">
        <v>191</v>
      </c>
      <c r="E589" s="206" t="s">
        <v>36</v>
      </c>
      <c r="F589" s="207" t="s">
        <v>859</v>
      </c>
      <c r="G589" s="194"/>
      <c r="H589" s="208">
        <v>2.9</v>
      </c>
      <c r="I589" s="199"/>
      <c r="J589" s="194"/>
      <c r="K589" s="194"/>
      <c r="L589" s="200"/>
      <c r="M589" s="201"/>
      <c r="N589" s="202"/>
      <c r="O589" s="202"/>
      <c r="P589" s="202"/>
      <c r="Q589" s="202"/>
      <c r="R589" s="202"/>
      <c r="S589" s="202"/>
      <c r="T589" s="203"/>
      <c r="AT589" s="204" t="s">
        <v>191</v>
      </c>
      <c r="AU589" s="204" t="s">
        <v>88</v>
      </c>
      <c r="AV589" s="11" t="s">
        <v>88</v>
      </c>
      <c r="AW589" s="11" t="s">
        <v>45</v>
      </c>
      <c r="AX589" s="11" t="s">
        <v>80</v>
      </c>
      <c r="AY589" s="204" t="s">
        <v>182</v>
      </c>
    </row>
    <row r="590" spans="2:51" s="12" customFormat="1" ht="13.5">
      <c r="B590" s="209"/>
      <c r="C590" s="210"/>
      <c r="D590" s="205" t="s">
        <v>191</v>
      </c>
      <c r="E590" s="211" t="s">
        <v>36</v>
      </c>
      <c r="F590" s="212" t="s">
        <v>860</v>
      </c>
      <c r="G590" s="210"/>
      <c r="H590" s="213" t="s">
        <v>36</v>
      </c>
      <c r="I590" s="214"/>
      <c r="J590" s="210"/>
      <c r="K590" s="210"/>
      <c r="L590" s="215"/>
      <c r="M590" s="216"/>
      <c r="N590" s="217"/>
      <c r="O590" s="217"/>
      <c r="P590" s="217"/>
      <c r="Q590" s="217"/>
      <c r="R590" s="217"/>
      <c r="S590" s="217"/>
      <c r="T590" s="218"/>
      <c r="AT590" s="219" t="s">
        <v>191</v>
      </c>
      <c r="AU590" s="219" t="s">
        <v>88</v>
      </c>
      <c r="AV590" s="12" t="s">
        <v>23</v>
      </c>
      <c r="AW590" s="12" t="s">
        <v>45</v>
      </c>
      <c r="AX590" s="12" t="s">
        <v>80</v>
      </c>
      <c r="AY590" s="219" t="s">
        <v>182</v>
      </c>
    </row>
    <row r="591" spans="2:51" s="11" customFormat="1" ht="13.5">
      <c r="B591" s="193"/>
      <c r="C591" s="194"/>
      <c r="D591" s="205" t="s">
        <v>191</v>
      </c>
      <c r="E591" s="206" t="s">
        <v>36</v>
      </c>
      <c r="F591" s="207" t="s">
        <v>861</v>
      </c>
      <c r="G591" s="194"/>
      <c r="H591" s="208">
        <v>162.75</v>
      </c>
      <c r="I591" s="199"/>
      <c r="J591" s="194"/>
      <c r="K591" s="194"/>
      <c r="L591" s="200"/>
      <c r="M591" s="201"/>
      <c r="N591" s="202"/>
      <c r="O591" s="202"/>
      <c r="P591" s="202"/>
      <c r="Q591" s="202"/>
      <c r="R591" s="202"/>
      <c r="S591" s="202"/>
      <c r="T591" s="203"/>
      <c r="AT591" s="204" t="s">
        <v>191</v>
      </c>
      <c r="AU591" s="204" t="s">
        <v>88</v>
      </c>
      <c r="AV591" s="11" t="s">
        <v>88</v>
      </c>
      <c r="AW591" s="11" t="s">
        <v>45</v>
      </c>
      <c r="AX591" s="11" t="s">
        <v>80</v>
      </c>
      <c r="AY591" s="204" t="s">
        <v>182</v>
      </c>
    </row>
    <row r="592" spans="2:51" s="11" customFormat="1" ht="13.5">
      <c r="B592" s="193"/>
      <c r="C592" s="194"/>
      <c r="D592" s="205" t="s">
        <v>191</v>
      </c>
      <c r="E592" s="206" t="s">
        <v>36</v>
      </c>
      <c r="F592" s="207" t="s">
        <v>862</v>
      </c>
      <c r="G592" s="194"/>
      <c r="H592" s="208">
        <v>-15.032</v>
      </c>
      <c r="I592" s="199"/>
      <c r="J592" s="194"/>
      <c r="K592" s="194"/>
      <c r="L592" s="200"/>
      <c r="M592" s="201"/>
      <c r="N592" s="202"/>
      <c r="O592" s="202"/>
      <c r="P592" s="202"/>
      <c r="Q592" s="202"/>
      <c r="R592" s="202"/>
      <c r="S592" s="202"/>
      <c r="T592" s="203"/>
      <c r="AT592" s="204" t="s">
        <v>191</v>
      </c>
      <c r="AU592" s="204" t="s">
        <v>88</v>
      </c>
      <c r="AV592" s="11" t="s">
        <v>88</v>
      </c>
      <c r="AW592" s="11" t="s">
        <v>45</v>
      </c>
      <c r="AX592" s="11" t="s">
        <v>80</v>
      </c>
      <c r="AY592" s="204" t="s">
        <v>182</v>
      </c>
    </row>
    <row r="593" spans="2:51" s="12" customFormat="1" ht="13.5">
      <c r="B593" s="209"/>
      <c r="C593" s="210"/>
      <c r="D593" s="205" t="s">
        <v>191</v>
      </c>
      <c r="E593" s="211" t="s">
        <v>36</v>
      </c>
      <c r="F593" s="212" t="s">
        <v>863</v>
      </c>
      <c r="G593" s="210"/>
      <c r="H593" s="213" t="s">
        <v>36</v>
      </c>
      <c r="I593" s="214"/>
      <c r="J593" s="210"/>
      <c r="K593" s="210"/>
      <c r="L593" s="215"/>
      <c r="M593" s="216"/>
      <c r="N593" s="217"/>
      <c r="O593" s="217"/>
      <c r="P593" s="217"/>
      <c r="Q593" s="217"/>
      <c r="R593" s="217"/>
      <c r="S593" s="217"/>
      <c r="T593" s="218"/>
      <c r="AT593" s="219" t="s">
        <v>191</v>
      </c>
      <c r="AU593" s="219" t="s">
        <v>88</v>
      </c>
      <c r="AV593" s="12" t="s">
        <v>23</v>
      </c>
      <c r="AW593" s="12" t="s">
        <v>45</v>
      </c>
      <c r="AX593" s="12" t="s">
        <v>80</v>
      </c>
      <c r="AY593" s="219" t="s">
        <v>182</v>
      </c>
    </row>
    <row r="594" spans="2:51" s="11" customFormat="1" ht="13.5">
      <c r="B594" s="193"/>
      <c r="C594" s="194"/>
      <c r="D594" s="205" t="s">
        <v>191</v>
      </c>
      <c r="E594" s="206" t="s">
        <v>36</v>
      </c>
      <c r="F594" s="207" t="s">
        <v>864</v>
      </c>
      <c r="G594" s="194"/>
      <c r="H594" s="208">
        <v>78.6</v>
      </c>
      <c r="I594" s="199"/>
      <c r="J594" s="194"/>
      <c r="K594" s="194"/>
      <c r="L594" s="200"/>
      <c r="M594" s="201"/>
      <c r="N594" s="202"/>
      <c r="O594" s="202"/>
      <c r="P594" s="202"/>
      <c r="Q594" s="202"/>
      <c r="R594" s="202"/>
      <c r="S594" s="202"/>
      <c r="T594" s="203"/>
      <c r="AT594" s="204" t="s">
        <v>191</v>
      </c>
      <c r="AU594" s="204" t="s">
        <v>88</v>
      </c>
      <c r="AV594" s="11" t="s">
        <v>88</v>
      </c>
      <c r="AW594" s="11" t="s">
        <v>45</v>
      </c>
      <c r="AX594" s="11" t="s">
        <v>80</v>
      </c>
      <c r="AY594" s="204" t="s">
        <v>182</v>
      </c>
    </row>
    <row r="595" spans="2:51" s="11" customFormat="1" ht="13.5">
      <c r="B595" s="193"/>
      <c r="C595" s="194"/>
      <c r="D595" s="205" t="s">
        <v>191</v>
      </c>
      <c r="E595" s="206" t="s">
        <v>36</v>
      </c>
      <c r="F595" s="207" t="s">
        <v>865</v>
      </c>
      <c r="G595" s="194"/>
      <c r="H595" s="208">
        <v>-4.836</v>
      </c>
      <c r="I595" s="199"/>
      <c r="J595" s="194"/>
      <c r="K595" s="194"/>
      <c r="L595" s="200"/>
      <c r="M595" s="201"/>
      <c r="N595" s="202"/>
      <c r="O595" s="202"/>
      <c r="P595" s="202"/>
      <c r="Q595" s="202"/>
      <c r="R595" s="202"/>
      <c r="S595" s="202"/>
      <c r="T595" s="203"/>
      <c r="AT595" s="204" t="s">
        <v>191</v>
      </c>
      <c r="AU595" s="204" t="s">
        <v>88</v>
      </c>
      <c r="AV595" s="11" t="s">
        <v>88</v>
      </c>
      <c r="AW595" s="11" t="s">
        <v>45</v>
      </c>
      <c r="AX595" s="11" t="s">
        <v>80</v>
      </c>
      <c r="AY595" s="204" t="s">
        <v>182</v>
      </c>
    </row>
    <row r="596" spans="2:51" s="11" customFormat="1" ht="13.5">
      <c r="B596" s="193"/>
      <c r="C596" s="194"/>
      <c r="D596" s="205" t="s">
        <v>191</v>
      </c>
      <c r="E596" s="206" t="s">
        <v>36</v>
      </c>
      <c r="F596" s="207" t="s">
        <v>866</v>
      </c>
      <c r="G596" s="194"/>
      <c r="H596" s="208">
        <v>2.216</v>
      </c>
      <c r="I596" s="199"/>
      <c r="J596" s="194"/>
      <c r="K596" s="194"/>
      <c r="L596" s="200"/>
      <c r="M596" s="201"/>
      <c r="N596" s="202"/>
      <c r="O596" s="202"/>
      <c r="P596" s="202"/>
      <c r="Q596" s="202"/>
      <c r="R596" s="202"/>
      <c r="S596" s="202"/>
      <c r="T596" s="203"/>
      <c r="AT596" s="204" t="s">
        <v>191</v>
      </c>
      <c r="AU596" s="204" t="s">
        <v>88</v>
      </c>
      <c r="AV596" s="11" t="s">
        <v>88</v>
      </c>
      <c r="AW596" s="11" t="s">
        <v>45</v>
      </c>
      <c r="AX596" s="11" t="s">
        <v>80</v>
      </c>
      <c r="AY596" s="204" t="s">
        <v>182</v>
      </c>
    </row>
    <row r="597" spans="2:51" s="12" customFormat="1" ht="13.5">
      <c r="B597" s="209"/>
      <c r="C597" s="210"/>
      <c r="D597" s="205" t="s">
        <v>191</v>
      </c>
      <c r="E597" s="211" t="s">
        <v>36</v>
      </c>
      <c r="F597" s="212" t="s">
        <v>867</v>
      </c>
      <c r="G597" s="210"/>
      <c r="H597" s="213" t="s">
        <v>36</v>
      </c>
      <c r="I597" s="214"/>
      <c r="J597" s="210"/>
      <c r="K597" s="210"/>
      <c r="L597" s="215"/>
      <c r="M597" s="216"/>
      <c r="N597" s="217"/>
      <c r="O597" s="217"/>
      <c r="P597" s="217"/>
      <c r="Q597" s="217"/>
      <c r="R597" s="217"/>
      <c r="S597" s="217"/>
      <c r="T597" s="218"/>
      <c r="AT597" s="219" t="s">
        <v>191</v>
      </c>
      <c r="AU597" s="219" t="s">
        <v>88</v>
      </c>
      <c r="AV597" s="12" t="s">
        <v>23</v>
      </c>
      <c r="AW597" s="12" t="s">
        <v>45</v>
      </c>
      <c r="AX597" s="12" t="s">
        <v>80</v>
      </c>
      <c r="AY597" s="219" t="s">
        <v>182</v>
      </c>
    </row>
    <row r="598" spans="2:51" s="11" customFormat="1" ht="13.5">
      <c r="B598" s="193"/>
      <c r="C598" s="194"/>
      <c r="D598" s="205" t="s">
        <v>191</v>
      </c>
      <c r="E598" s="206" t="s">
        <v>36</v>
      </c>
      <c r="F598" s="207" t="s">
        <v>864</v>
      </c>
      <c r="G598" s="194"/>
      <c r="H598" s="208">
        <v>78.6</v>
      </c>
      <c r="I598" s="199"/>
      <c r="J598" s="194"/>
      <c r="K598" s="194"/>
      <c r="L598" s="200"/>
      <c r="M598" s="201"/>
      <c r="N598" s="202"/>
      <c r="O598" s="202"/>
      <c r="P598" s="202"/>
      <c r="Q598" s="202"/>
      <c r="R598" s="202"/>
      <c r="S598" s="202"/>
      <c r="T598" s="203"/>
      <c r="AT598" s="204" t="s">
        <v>191</v>
      </c>
      <c r="AU598" s="204" t="s">
        <v>88</v>
      </c>
      <c r="AV598" s="11" t="s">
        <v>88</v>
      </c>
      <c r="AW598" s="11" t="s">
        <v>45</v>
      </c>
      <c r="AX598" s="11" t="s">
        <v>80</v>
      </c>
      <c r="AY598" s="204" t="s">
        <v>182</v>
      </c>
    </row>
    <row r="599" spans="2:51" s="11" customFormat="1" ht="13.5">
      <c r="B599" s="193"/>
      <c r="C599" s="194"/>
      <c r="D599" s="205" t="s">
        <v>191</v>
      </c>
      <c r="E599" s="206" t="s">
        <v>36</v>
      </c>
      <c r="F599" s="207" t="s">
        <v>868</v>
      </c>
      <c r="G599" s="194"/>
      <c r="H599" s="208">
        <v>-9.243</v>
      </c>
      <c r="I599" s="199"/>
      <c r="J599" s="194"/>
      <c r="K599" s="194"/>
      <c r="L599" s="200"/>
      <c r="M599" s="201"/>
      <c r="N599" s="202"/>
      <c r="O599" s="202"/>
      <c r="P599" s="202"/>
      <c r="Q599" s="202"/>
      <c r="R599" s="202"/>
      <c r="S599" s="202"/>
      <c r="T599" s="203"/>
      <c r="AT599" s="204" t="s">
        <v>191</v>
      </c>
      <c r="AU599" s="204" t="s">
        <v>88</v>
      </c>
      <c r="AV599" s="11" t="s">
        <v>88</v>
      </c>
      <c r="AW599" s="11" t="s">
        <v>45</v>
      </c>
      <c r="AX599" s="11" t="s">
        <v>80</v>
      </c>
      <c r="AY599" s="204" t="s">
        <v>182</v>
      </c>
    </row>
    <row r="600" spans="2:51" s="11" customFormat="1" ht="13.5">
      <c r="B600" s="193"/>
      <c r="C600" s="194"/>
      <c r="D600" s="205" t="s">
        <v>191</v>
      </c>
      <c r="E600" s="206" t="s">
        <v>36</v>
      </c>
      <c r="F600" s="207" t="s">
        <v>869</v>
      </c>
      <c r="G600" s="194"/>
      <c r="H600" s="208">
        <v>3.832</v>
      </c>
      <c r="I600" s="199"/>
      <c r="J600" s="194"/>
      <c r="K600" s="194"/>
      <c r="L600" s="200"/>
      <c r="M600" s="201"/>
      <c r="N600" s="202"/>
      <c r="O600" s="202"/>
      <c r="P600" s="202"/>
      <c r="Q600" s="202"/>
      <c r="R600" s="202"/>
      <c r="S600" s="202"/>
      <c r="T600" s="203"/>
      <c r="AT600" s="204" t="s">
        <v>191</v>
      </c>
      <c r="AU600" s="204" t="s">
        <v>88</v>
      </c>
      <c r="AV600" s="11" t="s">
        <v>88</v>
      </c>
      <c r="AW600" s="11" t="s">
        <v>45</v>
      </c>
      <c r="AX600" s="11" t="s">
        <v>80</v>
      </c>
      <c r="AY600" s="204" t="s">
        <v>182</v>
      </c>
    </row>
    <row r="601" spans="2:51" s="12" customFormat="1" ht="13.5">
      <c r="B601" s="209"/>
      <c r="C601" s="210"/>
      <c r="D601" s="205" t="s">
        <v>191</v>
      </c>
      <c r="E601" s="211" t="s">
        <v>36</v>
      </c>
      <c r="F601" s="212" t="s">
        <v>870</v>
      </c>
      <c r="G601" s="210"/>
      <c r="H601" s="213" t="s">
        <v>36</v>
      </c>
      <c r="I601" s="214"/>
      <c r="J601" s="210"/>
      <c r="K601" s="210"/>
      <c r="L601" s="215"/>
      <c r="M601" s="216"/>
      <c r="N601" s="217"/>
      <c r="O601" s="217"/>
      <c r="P601" s="217"/>
      <c r="Q601" s="217"/>
      <c r="R601" s="217"/>
      <c r="S601" s="217"/>
      <c r="T601" s="218"/>
      <c r="AT601" s="219" t="s">
        <v>191</v>
      </c>
      <c r="AU601" s="219" t="s">
        <v>88</v>
      </c>
      <c r="AV601" s="12" t="s">
        <v>23</v>
      </c>
      <c r="AW601" s="12" t="s">
        <v>45</v>
      </c>
      <c r="AX601" s="12" t="s">
        <v>80</v>
      </c>
      <c r="AY601" s="219" t="s">
        <v>182</v>
      </c>
    </row>
    <row r="602" spans="2:51" s="11" customFormat="1" ht="13.5">
      <c r="B602" s="193"/>
      <c r="C602" s="194"/>
      <c r="D602" s="205" t="s">
        <v>191</v>
      </c>
      <c r="E602" s="206" t="s">
        <v>36</v>
      </c>
      <c r="F602" s="207" t="s">
        <v>871</v>
      </c>
      <c r="G602" s="194"/>
      <c r="H602" s="208">
        <v>123.28</v>
      </c>
      <c r="I602" s="199"/>
      <c r="J602" s="194"/>
      <c r="K602" s="194"/>
      <c r="L602" s="200"/>
      <c r="M602" s="201"/>
      <c r="N602" s="202"/>
      <c r="O602" s="202"/>
      <c r="P602" s="202"/>
      <c r="Q602" s="202"/>
      <c r="R602" s="202"/>
      <c r="S602" s="202"/>
      <c r="T602" s="203"/>
      <c r="AT602" s="204" t="s">
        <v>191</v>
      </c>
      <c r="AU602" s="204" t="s">
        <v>88</v>
      </c>
      <c r="AV602" s="11" t="s">
        <v>88</v>
      </c>
      <c r="AW602" s="11" t="s">
        <v>45</v>
      </c>
      <c r="AX602" s="11" t="s">
        <v>80</v>
      </c>
      <c r="AY602" s="204" t="s">
        <v>182</v>
      </c>
    </row>
    <row r="603" spans="2:51" s="11" customFormat="1" ht="13.5">
      <c r="B603" s="193"/>
      <c r="C603" s="194"/>
      <c r="D603" s="205" t="s">
        <v>191</v>
      </c>
      <c r="E603" s="206" t="s">
        <v>36</v>
      </c>
      <c r="F603" s="207" t="s">
        <v>872</v>
      </c>
      <c r="G603" s="194"/>
      <c r="H603" s="208">
        <v>-32.24</v>
      </c>
      <c r="I603" s="199"/>
      <c r="J603" s="194"/>
      <c r="K603" s="194"/>
      <c r="L603" s="200"/>
      <c r="M603" s="201"/>
      <c r="N603" s="202"/>
      <c r="O603" s="202"/>
      <c r="P603" s="202"/>
      <c r="Q603" s="202"/>
      <c r="R603" s="202"/>
      <c r="S603" s="202"/>
      <c r="T603" s="203"/>
      <c r="AT603" s="204" t="s">
        <v>191</v>
      </c>
      <c r="AU603" s="204" t="s">
        <v>88</v>
      </c>
      <c r="AV603" s="11" t="s">
        <v>88</v>
      </c>
      <c r="AW603" s="11" t="s">
        <v>45</v>
      </c>
      <c r="AX603" s="11" t="s">
        <v>80</v>
      </c>
      <c r="AY603" s="204" t="s">
        <v>182</v>
      </c>
    </row>
    <row r="604" spans="2:51" s="11" customFormat="1" ht="13.5">
      <c r="B604" s="193"/>
      <c r="C604" s="194"/>
      <c r="D604" s="205" t="s">
        <v>191</v>
      </c>
      <c r="E604" s="206" t="s">
        <v>36</v>
      </c>
      <c r="F604" s="207" t="s">
        <v>873</v>
      </c>
      <c r="G604" s="194"/>
      <c r="H604" s="208">
        <v>2.38</v>
      </c>
      <c r="I604" s="199"/>
      <c r="J604" s="194"/>
      <c r="K604" s="194"/>
      <c r="L604" s="200"/>
      <c r="M604" s="201"/>
      <c r="N604" s="202"/>
      <c r="O604" s="202"/>
      <c r="P604" s="202"/>
      <c r="Q604" s="202"/>
      <c r="R604" s="202"/>
      <c r="S604" s="202"/>
      <c r="T604" s="203"/>
      <c r="AT604" s="204" t="s">
        <v>191</v>
      </c>
      <c r="AU604" s="204" t="s">
        <v>88</v>
      </c>
      <c r="AV604" s="11" t="s">
        <v>88</v>
      </c>
      <c r="AW604" s="11" t="s">
        <v>45</v>
      </c>
      <c r="AX604" s="11" t="s">
        <v>80</v>
      </c>
      <c r="AY604" s="204" t="s">
        <v>182</v>
      </c>
    </row>
    <row r="605" spans="2:51" s="12" customFormat="1" ht="13.5">
      <c r="B605" s="209"/>
      <c r="C605" s="210"/>
      <c r="D605" s="205" t="s">
        <v>191</v>
      </c>
      <c r="E605" s="211" t="s">
        <v>36</v>
      </c>
      <c r="F605" s="212" t="s">
        <v>874</v>
      </c>
      <c r="G605" s="210"/>
      <c r="H605" s="213" t="s">
        <v>36</v>
      </c>
      <c r="I605" s="214"/>
      <c r="J605" s="210"/>
      <c r="K605" s="210"/>
      <c r="L605" s="215"/>
      <c r="M605" s="216"/>
      <c r="N605" s="217"/>
      <c r="O605" s="217"/>
      <c r="P605" s="217"/>
      <c r="Q605" s="217"/>
      <c r="R605" s="217"/>
      <c r="S605" s="217"/>
      <c r="T605" s="218"/>
      <c r="AT605" s="219" t="s">
        <v>191</v>
      </c>
      <c r="AU605" s="219" t="s">
        <v>88</v>
      </c>
      <c r="AV605" s="12" t="s">
        <v>23</v>
      </c>
      <c r="AW605" s="12" t="s">
        <v>45</v>
      </c>
      <c r="AX605" s="12" t="s">
        <v>80</v>
      </c>
      <c r="AY605" s="219" t="s">
        <v>182</v>
      </c>
    </row>
    <row r="606" spans="2:51" s="11" customFormat="1" ht="13.5">
      <c r="B606" s="193"/>
      <c r="C606" s="194"/>
      <c r="D606" s="205" t="s">
        <v>191</v>
      </c>
      <c r="E606" s="206" t="s">
        <v>36</v>
      </c>
      <c r="F606" s="207" t="s">
        <v>875</v>
      </c>
      <c r="G606" s="194"/>
      <c r="H606" s="208">
        <v>39.06</v>
      </c>
      <c r="I606" s="199"/>
      <c r="J606" s="194"/>
      <c r="K606" s="194"/>
      <c r="L606" s="200"/>
      <c r="M606" s="201"/>
      <c r="N606" s="202"/>
      <c r="O606" s="202"/>
      <c r="P606" s="202"/>
      <c r="Q606" s="202"/>
      <c r="R606" s="202"/>
      <c r="S606" s="202"/>
      <c r="T606" s="203"/>
      <c r="AT606" s="204" t="s">
        <v>191</v>
      </c>
      <c r="AU606" s="204" t="s">
        <v>88</v>
      </c>
      <c r="AV606" s="11" t="s">
        <v>88</v>
      </c>
      <c r="AW606" s="11" t="s">
        <v>45</v>
      </c>
      <c r="AX606" s="11" t="s">
        <v>80</v>
      </c>
      <c r="AY606" s="204" t="s">
        <v>182</v>
      </c>
    </row>
    <row r="607" spans="2:51" s="11" customFormat="1" ht="13.5">
      <c r="B607" s="193"/>
      <c r="C607" s="194"/>
      <c r="D607" s="205" t="s">
        <v>191</v>
      </c>
      <c r="E607" s="206" t="s">
        <v>36</v>
      </c>
      <c r="F607" s="207" t="s">
        <v>876</v>
      </c>
      <c r="G607" s="194"/>
      <c r="H607" s="208">
        <v>-3</v>
      </c>
      <c r="I607" s="199"/>
      <c r="J607" s="194"/>
      <c r="K607" s="194"/>
      <c r="L607" s="200"/>
      <c r="M607" s="201"/>
      <c r="N607" s="202"/>
      <c r="O607" s="202"/>
      <c r="P607" s="202"/>
      <c r="Q607" s="202"/>
      <c r="R607" s="202"/>
      <c r="S607" s="202"/>
      <c r="T607" s="203"/>
      <c r="AT607" s="204" t="s">
        <v>191</v>
      </c>
      <c r="AU607" s="204" t="s">
        <v>88</v>
      </c>
      <c r="AV607" s="11" t="s">
        <v>88</v>
      </c>
      <c r="AW607" s="11" t="s">
        <v>45</v>
      </c>
      <c r="AX607" s="11" t="s">
        <v>80</v>
      </c>
      <c r="AY607" s="204" t="s">
        <v>182</v>
      </c>
    </row>
    <row r="608" spans="2:51" s="12" customFormat="1" ht="13.5">
      <c r="B608" s="209"/>
      <c r="C608" s="210"/>
      <c r="D608" s="205" t="s">
        <v>191</v>
      </c>
      <c r="E608" s="211" t="s">
        <v>36</v>
      </c>
      <c r="F608" s="212" t="s">
        <v>402</v>
      </c>
      <c r="G608" s="210"/>
      <c r="H608" s="213" t="s">
        <v>36</v>
      </c>
      <c r="I608" s="214"/>
      <c r="J608" s="210"/>
      <c r="K608" s="210"/>
      <c r="L608" s="215"/>
      <c r="M608" s="216"/>
      <c r="N608" s="217"/>
      <c r="O608" s="217"/>
      <c r="P608" s="217"/>
      <c r="Q608" s="217"/>
      <c r="R608" s="217"/>
      <c r="S608" s="217"/>
      <c r="T608" s="218"/>
      <c r="AT608" s="219" t="s">
        <v>191</v>
      </c>
      <c r="AU608" s="219" t="s">
        <v>88</v>
      </c>
      <c r="AV608" s="12" t="s">
        <v>23</v>
      </c>
      <c r="AW608" s="12" t="s">
        <v>45</v>
      </c>
      <c r="AX608" s="12" t="s">
        <v>80</v>
      </c>
      <c r="AY608" s="219" t="s">
        <v>182</v>
      </c>
    </row>
    <row r="609" spans="2:51" s="12" customFormat="1" ht="13.5">
      <c r="B609" s="209"/>
      <c r="C609" s="210"/>
      <c r="D609" s="205" t="s">
        <v>191</v>
      </c>
      <c r="E609" s="211" t="s">
        <v>36</v>
      </c>
      <c r="F609" s="212" t="s">
        <v>877</v>
      </c>
      <c r="G609" s="210"/>
      <c r="H609" s="213" t="s">
        <v>36</v>
      </c>
      <c r="I609" s="214"/>
      <c r="J609" s="210"/>
      <c r="K609" s="210"/>
      <c r="L609" s="215"/>
      <c r="M609" s="216"/>
      <c r="N609" s="217"/>
      <c r="O609" s="217"/>
      <c r="P609" s="217"/>
      <c r="Q609" s="217"/>
      <c r="R609" s="217"/>
      <c r="S609" s="217"/>
      <c r="T609" s="218"/>
      <c r="AT609" s="219" t="s">
        <v>191</v>
      </c>
      <c r="AU609" s="219" t="s">
        <v>88</v>
      </c>
      <c r="AV609" s="12" t="s">
        <v>23</v>
      </c>
      <c r="AW609" s="12" t="s">
        <v>45</v>
      </c>
      <c r="AX609" s="12" t="s">
        <v>80</v>
      </c>
      <c r="AY609" s="219" t="s">
        <v>182</v>
      </c>
    </row>
    <row r="610" spans="2:51" s="11" customFormat="1" ht="13.5">
      <c r="B610" s="193"/>
      <c r="C610" s="194"/>
      <c r="D610" s="205" t="s">
        <v>191</v>
      </c>
      <c r="E610" s="206" t="s">
        <v>36</v>
      </c>
      <c r="F610" s="207" t="s">
        <v>878</v>
      </c>
      <c r="G610" s="194"/>
      <c r="H610" s="208">
        <v>312.55</v>
      </c>
      <c r="I610" s="199"/>
      <c r="J610" s="194"/>
      <c r="K610" s="194"/>
      <c r="L610" s="200"/>
      <c r="M610" s="201"/>
      <c r="N610" s="202"/>
      <c r="O610" s="202"/>
      <c r="P610" s="202"/>
      <c r="Q610" s="202"/>
      <c r="R610" s="202"/>
      <c r="S610" s="202"/>
      <c r="T610" s="203"/>
      <c r="AT610" s="204" t="s">
        <v>191</v>
      </c>
      <c r="AU610" s="204" t="s">
        <v>88</v>
      </c>
      <c r="AV610" s="11" t="s">
        <v>88</v>
      </c>
      <c r="AW610" s="11" t="s">
        <v>45</v>
      </c>
      <c r="AX610" s="11" t="s">
        <v>80</v>
      </c>
      <c r="AY610" s="204" t="s">
        <v>182</v>
      </c>
    </row>
    <row r="611" spans="2:51" s="11" customFormat="1" ht="13.5">
      <c r="B611" s="193"/>
      <c r="C611" s="194"/>
      <c r="D611" s="205" t="s">
        <v>191</v>
      </c>
      <c r="E611" s="206" t="s">
        <v>36</v>
      </c>
      <c r="F611" s="207" t="s">
        <v>879</v>
      </c>
      <c r="G611" s="194"/>
      <c r="H611" s="208">
        <v>-51.316</v>
      </c>
      <c r="I611" s="199"/>
      <c r="J611" s="194"/>
      <c r="K611" s="194"/>
      <c r="L611" s="200"/>
      <c r="M611" s="201"/>
      <c r="N611" s="202"/>
      <c r="O611" s="202"/>
      <c r="P611" s="202"/>
      <c r="Q611" s="202"/>
      <c r="R611" s="202"/>
      <c r="S611" s="202"/>
      <c r="T611" s="203"/>
      <c r="AT611" s="204" t="s">
        <v>191</v>
      </c>
      <c r="AU611" s="204" t="s">
        <v>88</v>
      </c>
      <c r="AV611" s="11" t="s">
        <v>88</v>
      </c>
      <c r="AW611" s="11" t="s">
        <v>45</v>
      </c>
      <c r="AX611" s="11" t="s">
        <v>80</v>
      </c>
      <c r="AY611" s="204" t="s">
        <v>182</v>
      </c>
    </row>
    <row r="612" spans="2:51" s="11" customFormat="1" ht="13.5">
      <c r="B612" s="193"/>
      <c r="C612" s="194"/>
      <c r="D612" s="205" t="s">
        <v>191</v>
      </c>
      <c r="E612" s="206" t="s">
        <v>36</v>
      </c>
      <c r="F612" s="207" t="s">
        <v>880</v>
      </c>
      <c r="G612" s="194"/>
      <c r="H612" s="208">
        <v>4.575</v>
      </c>
      <c r="I612" s="199"/>
      <c r="J612" s="194"/>
      <c r="K612" s="194"/>
      <c r="L612" s="200"/>
      <c r="M612" s="201"/>
      <c r="N612" s="202"/>
      <c r="O612" s="202"/>
      <c r="P612" s="202"/>
      <c r="Q612" s="202"/>
      <c r="R612" s="202"/>
      <c r="S612" s="202"/>
      <c r="T612" s="203"/>
      <c r="AT612" s="204" t="s">
        <v>191</v>
      </c>
      <c r="AU612" s="204" t="s">
        <v>88</v>
      </c>
      <c r="AV612" s="11" t="s">
        <v>88</v>
      </c>
      <c r="AW612" s="11" t="s">
        <v>45</v>
      </c>
      <c r="AX612" s="11" t="s">
        <v>80</v>
      </c>
      <c r="AY612" s="204" t="s">
        <v>182</v>
      </c>
    </row>
    <row r="613" spans="2:51" s="11" customFormat="1" ht="13.5">
      <c r="B613" s="193"/>
      <c r="C613" s="194"/>
      <c r="D613" s="205" t="s">
        <v>191</v>
      </c>
      <c r="E613" s="206" t="s">
        <v>36</v>
      </c>
      <c r="F613" s="207" t="s">
        <v>881</v>
      </c>
      <c r="G613" s="194"/>
      <c r="H613" s="208">
        <v>16.192</v>
      </c>
      <c r="I613" s="199"/>
      <c r="J613" s="194"/>
      <c r="K613" s="194"/>
      <c r="L613" s="200"/>
      <c r="M613" s="201"/>
      <c r="N613" s="202"/>
      <c r="O613" s="202"/>
      <c r="P613" s="202"/>
      <c r="Q613" s="202"/>
      <c r="R613" s="202"/>
      <c r="S613" s="202"/>
      <c r="T613" s="203"/>
      <c r="AT613" s="204" t="s">
        <v>191</v>
      </c>
      <c r="AU613" s="204" t="s">
        <v>88</v>
      </c>
      <c r="AV613" s="11" t="s">
        <v>88</v>
      </c>
      <c r="AW613" s="11" t="s">
        <v>45</v>
      </c>
      <c r="AX613" s="11" t="s">
        <v>80</v>
      </c>
      <c r="AY613" s="204" t="s">
        <v>182</v>
      </c>
    </row>
    <row r="614" spans="2:51" s="12" customFormat="1" ht="13.5">
      <c r="B614" s="209"/>
      <c r="C614" s="210"/>
      <c r="D614" s="205" t="s">
        <v>191</v>
      </c>
      <c r="E614" s="211" t="s">
        <v>36</v>
      </c>
      <c r="F614" s="212" t="s">
        <v>882</v>
      </c>
      <c r="G614" s="210"/>
      <c r="H614" s="213" t="s">
        <v>36</v>
      </c>
      <c r="I614" s="214"/>
      <c r="J614" s="210"/>
      <c r="K614" s="210"/>
      <c r="L614" s="215"/>
      <c r="M614" s="216"/>
      <c r="N614" s="217"/>
      <c r="O614" s="217"/>
      <c r="P614" s="217"/>
      <c r="Q614" s="217"/>
      <c r="R614" s="217"/>
      <c r="S614" s="217"/>
      <c r="T614" s="218"/>
      <c r="AT614" s="219" t="s">
        <v>191</v>
      </c>
      <c r="AU614" s="219" t="s">
        <v>88</v>
      </c>
      <c r="AV614" s="12" t="s">
        <v>23</v>
      </c>
      <c r="AW614" s="12" t="s">
        <v>45</v>
      </c>
      <c r="AX614" s="12" t="s">
        <v>80</v>
      </c>
      <c r="AY614" s="219" t="s">
        <v>182</v>
      </c>
    </row>
    <row r="615" spans="2:51" s="11" customFormat="1" ht="13.5">
      <c r="B615" s="193"/>
      <c r="C615" s="194"/>
      <c r="D615" s="205" t="s">
        <v>191</v>
      </c>
      <c r="E615" s="206" t="s">
        <v>36</v>
      </c>
      <c r="F615" s="207" t="s">
        <v>883</v>
      </c>
      <c r="G615" s="194"/>
      <c r="H615" s="208">
        <v>69.125</v>
      </c>
      <c r="I615" s="199"/>
      <c r="J615" s="194"/>
      <c r="K615" s="194"/>
      <c r="L615" s="200"/>
      <c r="M615" s="201"/>
      <c r="N615" s="202"/>
      <c r="O615" s="202"/>
      <c r="P615" s="202"/>
      <c r="Q615" s="202"/>
      <c r="R615" s="202"/>
      <c r="S615" s="202"/>
      <c r="T615" s="203"/>
      <c r="AT615" s="204" t="s">
        <v>191</v>
      </c>
      <c r="AU615" s="204" t="s">
        <v>88</v>
      </c>
      <c r="AV615" s="11" t="s">
        <v>88</v>
      </c>
      <c r="AW615" s="11" t="s">
        <v>45</v>
      </c>
      <c r="AX615" s="11" t="s">
        <v>80</v>
      </c>
      <c r="AY615" s="204" t="s">
        <v>182</v>
      </c>
    </row>
    <row r="616" spans="2:51" s="11" customFormat="1" ht="13.5">
      <c r="B616" s="193"/>
      <c r="C616" s="194"/>
      <c r="D616" s="205" t="s">
        <v>191</v>
      </c>
      <c r="E616" s="206" t="s">
        <v>36</v>
      </c>
      <c r="F616" s="207" t="s">
        <v>884</v>
      </c>
      <c r="G616" s="194"/>
      <c r="H616" s="208">
        <v>-13.08</v>
      </c>
      <c r="I616" s="199"/>
      <c r="J616" s="194"/>
      <c r="K616" s="194"/>
      <c r="L616" s="200"/>
      <c r="M616" s="201"/>
      <c r="N616" s="202"/>
      <c r="O616" s="202"/>
      <c r="P616" s="202"/>
      <c r="Q616" s="202"/>
      <c r="R616" s="202"/>
      <c r="S616" s="202"/>
      <c r="T616" s="203"/>
      <c r="AT616" s="204" t="s">
        <v>191</v>
      </c>
      <c r="AU616" s="204" t="s">
        <v>88</v>
      </c>
      <c r="AV616" s="11" t="s">
        <v>88</v>
      </c>
      <c r="AW616" s="11" t="s">
        <v>45</v>
      </c>
      <c r="AX616" s="11" t="s">
        <v>80</v>
      </c>
      <c r="AY616" s="204" t="s">
        <v>182</v>
      </c>
    </row>
    <row r="617" spans="2:51" s="11" customFormat="1" ht="13.5">
      <c r="B617" s="193"/>
      <c r="C617" s="194"/>
      <c r="D617" s="205" t="s">
        <v>191</v>
      </c>
      <c r="E617" s="206" t="s">
        <v>36</v>
      </c>
      <c r="F617" s="207" t="s">
        <v>885</v>
      </c>
      <c r="G617" s="194"/>
      <c r="H617" s="208">
        <v>1.912</v>
      </c>
      <c r="I617" s="199"/>
      <c r="J617" s="194"/>
      <c r="K617" s="194"/>
      <c r="L617" s="200"/>
      <c r="M617" s="201"/>
      <c r="N617" s="202"/>
      <c r="O617" s="202"/>
      <c r="P617" s="202"/>
      <c r="Q617" s="202"/>
      <c r="R617" s="202"/>
      <c r="S617" s="202"/>
      <c r="T617" s="203"/>
      <c r="AT617" s="204" t="s">
        <v>191</v>
      </c>
      <c r="AU617" s="204" t="s">
        <v>88</v>
      </c>
      <c r="AV617" s="11" t="s">
        <v>88</v>
      </c>
      <c r="AW617" s="11" t="s">
        <v>45</v>
      </c>
      <c r="AX617" s="11" t="s">
        <v>80</v>
      </c>
      <c r="AY617" s="204" t="s">
        <v>182</v>
      </c>
    </row>
    <row r="618" spans="2:51" s="12" customFormat="1" ht="13.5">
      <c r="B618" s="209"/>
      <c r="C618" s="210"/>
      <c r="D618" s="205" t="s">
        <v>191</v>
      </c>
      <c r="E618" s="211" t="s">
        <v>36</v>
      </c>
      <c r="F618" s="212" t="s">
        <v>799</v>
      </c>
      <c r="G618" s="210"/>
      <c r="H618" s="213" t="s">
        <v>36</v>
      </c>
      <c r="I618" s="214"/>
      <c r="J618" s="210"/>
      <c r="K618" s="210"/>
      <c r="L618" s="215"/>
      <c r="M618" s="216"/>
      <c r="N618" s="217"/>
      <c r="O618" s="217"/>
      <c r="P618" s="217"/>
      <c r="Q618" s="217"/>
      <c r="R618" s="217"/>
      <c r="S618" s="217"/>
      <c r="T618" s="218"/>
      <c r="AT618" s="219" t="s">
        <v>191</v>
      </c>
      <c r="AU618" s="219" t="s">
        <v>88</v>
      </c>
      <c r="AV618" s="12" t="s">
        <v>23</v>
      </c>
      <c r="AW618" s="12" t="s">
        <v>45</v>
      </c>
      <c r="AX618" s="12" t="s">
        <v>80</v>
      </c>
      <c r="AY618" s="219" t="s">
        <v>182</v>
      </c>
    </row>
    <row r="619" spans="2:51" s="11" customFormat="1" ht="13.5">
      <c r="B619" s="193"/>
      <c r="C619" s="194"/>
      <c r="D619" s="205" t="s">
        <v>191</v>
      </c>
      <c r="E619" s="206" t="s">
        <v>36</v>
      </c>
      <c r="F619" s="207" t="s">
        <v>886</v>
      </c>
      <c r="G619" s="194"/>
      <c r="H619" s="208">
        <v>35.28</v>
      </c>
      <c r="I619" s="199"/>
      <c r="J619" s="194"/>
      <c r="K619" s="194"/>
      <c r="L619" s="200"/>
      <c r="M619" s="201"/>
      <c r="N619" s="202"/>
      <c r="O619" s="202"/>
      <c r="P619" s="202"/>
      <c r="Q619" s="202"/>
      <c r="R619" s="202"/>
      <c r="S619" s="202"/>
      <c r="T619" s="203"/>
      <c r="AT619" s="204" t="s">
        <v>191</v>
      </c>
      <c r="AU619" s="204" t="s">
        <v>88</v>
      </c>
      <c r="AV619" s="11" t="s">
        <v>88</v>
      </c>
      <c r="AW619" s="11" t="s">
        <v>45</v>
      </c>
      <c r="AX619" s="11" t="s">
        <v>80</v>
      </c>
      <c r="AY619" s="204" t="s">
        <v>182</v>
      </c>
    </row>
    <row r="620" spans="2:51" s="11" customFormat="1" ht="13.5">
      <c r="B620" s="193"/>
      <c r="C620" s="194"/>
      <c r="D620" s="205" t="s">
        <v>191</v>
      </c>
      <c r="E620" s="206" t="s">
        <v>36</v>
      </c>
      <c r="F620" s="207" t="s">
        <v>845</v>
      </c>
      <c r="G620" s="194"/>
      <c r="H620" s="208">
        <v>-1.3</v>
      </c>
      <c r="I620" s="199"/>
      <c r="J620" s="194"/>
      <c r="K620" s="194"/>
      <c r="L620" s="200"/>
      <c r="M620" s="201"/>
      <c r="N620" s="202"/>
      <c r="O620" s="202"/>
      <c r="P620" s="202"/>
      <c r="Q620" s="202"/>
      <c r="R620" s="202"/>
      <c r="S620" s="202"/>
      <c r="T620" s="203"/>
      <c r="AT620" s="204" t="s">
        <v>191</v>
      </c>
      <c r="AU620" s="204" t="s">
        <v>88</v>
      </c>
      <c r="AV620" s="11" t="s">
        <v>88</v>
      </c>
      <c r="AW620" s="11" t="s">
        <v>45</v>
      </c>
      <c r="AX620" s="11" t="s">
        <v>80</v>
      </c>
      <c r="AY620" s="204" t="s">
        <v>182</v>
      </c>
    </row>
    <row r="621" spans="2:51" s="11" customFormat="1" ht="13.5">
      <c r="B621" s="193"/>
      <c r="C621" s="194"/>
      <c r="D621" s="205" t="s">
        <v>191</v>
      </c>
      <c r="E621" s="206" t="s">
        <v>36</v>
      </c>
      <c r="F621" s="207" t="s">
        <v>843</v>
      </c>
      <c r="G621" s="194"/>
      <c r="H621" s="208">
        <v>0.66</v>
      </c>
      <c r="I621" s="199"/>
      <c r="J621" s="194"/>
      <c r="K621" s="194"/>
      <c r="L621" s="200"/>
      <c r="M621" s="201"/>
      <c r="N621" s="202"/>
      <c r="O621" s="202"/>
      <c r="P621" s="202"/>
      <c r="Q621" s="202"/>
      <c r="R621" s="202"/>
      <c r="S621" s="202"/>
      <c r="T621" s="203"/>
      <c r="AT621" s="204" t="s">
        <v>191</v>
      </c>
      <c r="AU621" s="204" t="s">
        <v>88</v>
      </c>
      <c r="AV621" s="11" t="s">
        <v>88</v>
      </c>
      <c r="AW621" s="11" t="s">
        <v>45</v>
      </c>
      <c r="AX621" s="11" t="s">
        <v>80</v>
      </c>
      <c r="AY621" s="204" t="s">
        <v>182</v>
      </c>
    </row>
    <row r="622" spans="2:51" s="12" customFormat="1" ht="13.5">
      <c r="B622" s="209"/>
      <c r="C622" s="210"/>
      <c r="D622" s="205" t="s">
        <v>191</v>
      </c>
      <c r="E622" s="211" t="s">
        <v>36</v>
      </c>
      <c r="F622" s="212" t="s">
        <v>803</v>
      </c>
      <c r="G622" s="210"/>
      <c r="H622" s="213" t="s">
        <v>36</v>
      </c>
      <c r="I622" s="214"/>
      <c r="J622" s="210"/>
      <c r="K622" s="210"/>
      <c r="L622" s="215"/>
      <c r="M622" s="216"/>
      <c r="N622" s="217"/>
      <c r="O622" s="217"/>
      <c r="P622" s="217"/>
      <c r="Q622" s="217"/>
      <c r="R622" s="217"/>
      <c r="S622" s="217"/>
      <c r="T622" s="218"/>
      <c r="AT622" s="219" t="s">
        <v>191</v>
      </c>
      <c r="AU622" s="219" t="s">
        <v>88</v>
      </c>
      <c r="AV622" s="12" t="s">
        <v>23</v>
      </c>
      <c r="AW622" s="12" t="s">
        <v>45</v>
      </c>
      <c r="AX622" s="12" t="s">
        <v>80</v>
      </c>
      <c r="AY622" s="219" t="s">
        <v>182</v>
      </c>
    </row>
    <row r="623" spans="2:51" s="11" customFormat="1" ht="13.5">
      <c r="B623" s="193"/>
      <c r="C623" s="194"/>
      <c r="D623" s="205" t="s">
        <v>191</v>
      </c>
      <c r="E623" s="206" t="s">
        <v>36</v>
      </c>
      <c r="F623" s="207" t="s">
        <v>887</v>
      </c>
      <c r="G623" s="194"/>
      <c r="H623" s="208">
        <v>12.585</v>
      </c>
      <c r="I623" s="199"/>
      <c r="J623" s="194"/>
      <c r="K623" s="194"/>
      <c r="L623" s="200"/>
      <c r="M623" s="201"/>
      <c r="N623" s="202"/>
      <c r="O623" s="202"/>
      <c r="P623" s="202"/>
      <c r="Q623" s="202"/>
      <c r="R623" s="202"/>
      <c r="S623" s="202"/>
      <c r="T623" s="203"/>
      <c r="AT623" s="204" t="s">
        <v>191</v>
      </c>
      <c r="AU623" s="204" t="s">
        <v>88</v>
      </c>
      <c r="AV623" s="11" t="s">
        <v>88</v>
      </c>
      <c r="AW623" s="11" t="s">
        <v>45</v>
      </c>
      <c r="AX623" s="11" t="s">
        <v>80</v>
      </c>
      <c r="AY623" s="204" t="s">
        <v>182</v>
      </c>
    </row>
    <row r="624" spans="2:51" s="12" customFormat="1" ht="13.5">
      <c r="B624" s="209"/>
      <c r="C624" s="210"/>
      <c r="D624" s="205" t="s">
        <v>191</v>
      </c>
      <c r="E624" s="211" t="s">
        <v>36</v>
      </c>
      <c r="F624" s="212" t="s">
        <v>805</v>
      </c>
      <c r="G624" s="210"/>
      <c r="H624" s="213" t="s">
        <v>36</v>
      </c>
      <c r="I624" s="214"/>
      <c r="J624" s="210"/>
      <c r="K624" s="210"/>
      <c r="L624" s="215"/>
      <c r="M624" s="216"/>
      <c r="N624" s="217"/>
      <c r="O624" s="217"/>
      <c r="P624" s="217"/>
      <c r="Q624" s="217"/>
      <c r="R624" s="217"/>
      <c r="S624" s="217"/>
      <c r="T624" s="218"/>
      <c r="AT624" s="219" t="s">
        <v>191</v>
      </c>
      <c r="AU624" s="219" t="s">
        <v>88</v>
      </c>
      <c r="AV624" s="12" t="s">
        <v>23</v>
      </c>
      <c r="AW624" s="12" t="s">
        <v>45</v>
      </c>
      <c r="AX624" s="12" t="s">
        <v>80</v>
      </c>
      <c r="AY624" s="219" t="s">
        <v>182</v>
      </c>
    </row>
    <row r="625" spans="2:51" s="11" customFormat="1" ht="13.5">
      <c r="B625" s="193"/>
      <c r="C625" s="194"/>
      <c r="D625" s="205" t="s">
        <v>191</v>
      </c>
      <c r="E625" s="206" t="s">
        <v>36</v>
      </c>
      <c r="F625" s="207" t="s">
        <v>888</v>
      </c>
      <c r="G625" s="194"/>
      <c r="H625" s="208">
        <v>11.58</v>
      </c>
      <c r="I625" s="199"/>
      <c r="J625" s="194"/>
      <c r="K625" s="194"/>
      <c r="L625" s="200"/>
      <c r="M625" s="201"/>
      <c r="N625" s="202"/>
      <c r="O625" s="202"/>
      <c r="P625" s="202"/>
      <c r="Q625" s="202"/>
      <c r="R625" s="202"/>
      <c r="S625" s="202"/>
      <c r="T625" s="203"/>
      <c r="AT625" s="204" t="s">
        <v>191</v>
      </c>
      <c r="AU625" s="204" t="s">
        <v>88</v>
      </c>
      <c r="AV625" s="11" t="s">
        <v>88</v>
      </c>
      <c r="AW625" s="11" t="s">
        <v>45</v>
      </c>
      <c r="AX625" s="11" t="s">
        <v>80</v>
      </c>
      <c r="AY625" s="204" t="s">
        <v>182</v>
      </c>
    </row>
    <row r="626" spans="2:51" s="12" customFormat="1" ht="13.5">
      <c r="B626" s="209"/>
      <c r="C626" s="210"/>
      <c r="D626" s="205" t="s">
        <v>191</v>
      </c>
      <c r="E626" s="211" t="s">
        <v>36</v>
      </c>
      <c r="F626" s="212" t="s">
        <v>807</v>
      </c>
      <c r="G626" s="210"/>
      <c r="H626" s="213" t="s">
        <v>36</v>
      </c>
      <c r="I626" s="214"/>
      <c r="J626" s="210"/>
      <c r="K626" s="210"/>
      <c r="L626" s="215"/>
      <c r="M626" s="216"/>
      <c r="N626" s="217"/>
      <c r="O626" s="217"/>
      <c r="P626" s="217"/>
      <c r="Q626" s="217"/>
      <c r="R626" s="217"/>
      <c r="S626" s="217"/>
      <c r="T626" s="218"/>
      <c r="AT626" s="219" t="s">
        <v>191</v>
      </c>
      <c r="AU626" s="219" t="s">
        <v>88</v>
      </c>
      <c r="AV626" s="12" t="s">
        <v>23</v>
      </c>
      <c r="AW626" s="12" t="s">
        <v>45</v>
      </c>
      <c r="AX626" s="12" t="s">
        <v>80</v>
      </c>
      <c r="AY626" s="219" t="s">
        <v>182</v>
      </c>
    </row>
    <row r="627" spans="2:51" s="11" customFormat="1" ht="13.5">
      <c r="B627" s="193"/>
      <c r="C627" s="194"/>
      <c r="D627" s="205" t="s">
        <v>191</v>
      </c>
      <c r="E627" s="206" t="s">
        <v>36</v>
      </c>
      <c r="F627" s="207" t="s">
        <v>889</v>
      </c>
      <c r="G627" s="194"/>
      <c r="H627" s="208">
        <v>35.415</v>
      </c>
      <c r="I627" s="199"/>
      <c r="J627" s="194"/>
      <c r="K627" s="194"/>
      <c r="L627" s="200"/>
      <c r="M627" s="201"/>
      <c r="N627" s="202"/>
      <c r="O627" s="202"/>
      <c r="P627" s="202"/>
      <c r="Q627" s="202"/>
      <c r="R627" s="202"/>
      <c r="S627" s="202"/>
      <c r="T627" s="203"/>
      <c r="AT627" s="204" t="s">
        <v>191</v>
      </c>
      <c r="AU627" s="204" t="s">
        <v>88</v>
      </c>
      <c r="AV627" s="11" t="s">
        <v>88</v>
      </c>
      <c r="AW627" s="11" t="s">
        <v>45</v>
      </c>
      <c r="AX627" s="11" t="s">
        <v>80</v>
      </c>
      <c r="AY627" s="204" t="s">
        <v>182</v>
      </c>
    </row>
    <row r="628" spans="2:51" s="11" customFormat="1" ht="13.5">
      <c r="B628" s="193"/>
      <c r="C628" s="194"/>
      <c r="D628" s="205" t="s">
        <v>191</v>
      </c>
      <c r="E628" s="206" t="s">
        <v>36</v>
      </c>
      <c r="F628" s="207" t="s">
        <v>845</v>
      </c>
      <c r="G628" s="194"/>
      <c r="H628" s="208">
        <v>-1.3</v>
      </c>
      <c r="I628" s="199"/>
      <c r="J628" s="194"/>
      <c r="K628" s="194"/>
      <c r="L628" s="200"/>
      <c r="M628" s="201"/>
      <c r="N628" s="202"/>
      <c r="O628" s="202"/>
      <c r="P628" s="202"/>
      <c r="Q628" s="202"/>
      <c r="R628" s="202"/>
      <c r="S628" s="202"/>
      <c r="T628" s="203"/>
      <c r="AT628" s="204" t="s">
        <v>191</v>
      </c>
      <c r="AU628" s="204" t="s">
        <v>88</v>
      </c>
      <c r="AV628" s="11" t="s">
        <v>88</v>
      </c>
      <c r="AW628" s="11" t="s">
        <v>45</v>
      </c>
      <c r="AX628" s="11" t="s">
        <v>80</v>
      </c>
      <c r="AY628" s="204" t="s">
        <v>182</v>
      </c>
    </row>
    <row r="629" spans="2:51" s="11" customFormat="1" ht="13.5">
      <c r="B629" s="193"/>
      <c r="C629" s="194"/>
      <c r="D629" s="205" t="s">
        <v>191</v>
      </c>
      <c r="E629" s="206" t="s">
        <v>36</v>
      </c>
      <c r="F629" s="207" t="s">
        <v>843</v>
      </c>
      <c r="G629" s="194"/>
      <c r="H629" s="208">
        <v>0.66</v>
      </c>
      <c r="I629" s="199"/>
      <c r="J629" s="194"/>
      <c r="K629" s="194"/>
      <c r="L629" s="200"/>
      <c r="M629" s="201"/>
      <c r="N629" s="202"/>
      <c r="O629" s="202"/>
      <c r="P629" s="202"/>
      <c r="Q629" s="202"/>
      <c r="R629" s="202"/>
      <c r="S629" s="202"/>
      <c r="T629" s="203"/>
      <c r="AT629" s="204" t="s">
        <v>191</v>
      </c>
      <c r="AU629" s="204" t="s">
        <v>88</v>
      </c>
      <c r="AV629" s="11" t="s">
        <v>88</v>
      </c>
      <c r="AW629" s="11" t="s">
        <v>45</v>
      </c>
      <c r="AX629" s="11" t="s">
        <v>80</v>
      </c>
      <c r="AY629" s="204" t="s">
        <v>182</v>
      </c>
    </row>
    <row r="630" spans="2:51" s="12" customFormat="1" ht="13.5">
      <c r="B630" s="209"/>
      <c r="C630" s="210"/>
      <c r="D630" s="205" t="s">
        <v>191</v>
      </c>
      <c r="E630" s="211" t="s">
        <v>36</v>
      </c>
      <c r="F630" s="212" t="s">
        <v>810</v>
      </c>
      <c r="G630" s="210"/>
      <c r="H630" s="213" t="s">
        <v>36</v>
      </c>
      <c r="I630" s="214"/>
      <c r="J630" s="210"/>
      <c r="K630" s="210"/>
      <c r="L630" s="215"/>
      <c r="M630" s="216"/>
      <c r="N630" s="217"/>
      <c r="O630" s="217"/>
      <c r="P630" s="217"/>
      <c r="Q630" s="217"/>
      <c r="R630" s="217"/>
      <c r="S630" s="217"/>
      <c r="T630" s="218"/>
      <c r="AT630" s="219" t="s">
        <v>191</v>
      </c>
      <c r="AU630" s="219" t="s">
        <v>88</v>
      </c>
      <c r="AV630" s="12" t="s">
        <v>23</v>
      </c>
      <c r="AW630" s="12" t="s">
        <v>45</v>
      </c>
      <c r="AX630" s="12" t="s">
        <v>80</v>
      </c>
      <c r="AY630" s="219" t="s">
        <v>182</v>
      </c>
    </row>
    <row r="631" spans="2:51" s="11" customFormat="1" ht="13.5">
      <c r="B631" s="193"/>
      <c r="C631" s="194"/>
      <c r="D631" s="205" t="s">
        <v>191</v>
      </c>
      <c r="E631" s="206" t="s">
        <v>36</v>
      </c>
      <c r="F631" s="207" t="s">
        <v>890</v>
      </c>
      <c r="G631" s="194"/>
      <c r="H631" s="208">
        <v>9.48</v>
      </c>
      <c r="I631" s="199"/>
      <c r="J631" s="194"/>
      <c r="K631" s="194"/>
      <c r="L631" s="200"/>
      <c r="M631" s="201"/>
      <c r="N631" s="202"/>
      <c r="O631" s="202"/>
      <c r="P631" s="202"/>
      <c r="Q631" s="202"/>
      <c r="R631" s="202"/>
      <c r="S631" s="202"/>
      <c r="T631" s="203"/>
      <c r="AT631" s="204" t="s">
        <v>191</v>
      </c>
      <c r="AU631" s="204" t="s">
        <v>88</v>
      </c>
      <c r="AV631" s="11" t="s">
        <v>88</v>
      </c>
      <c r="AW631" s="11" t="s">
        <v>45</v>
      </c>
      <c r="AX631" s="11" t="s">
        <v>80</v>
      </c>
      <c r="AY631" s="204" t="s">
        <v>182</v>
      </c>
    </row>
    <row r="632" spans="2:51" s="12" customFormat="1" ht="13.5">
      <c r="B632" s="209"/>
      <c r="C632" s="210"/>
      <c r="D632" s="205" t="s">
        <v>191</v>
      </c>
      <c r="E632" s="211" t="s">
        <v>36</v>
      </c>
      <c r="F632" s="212" t="s">
        <v>891</v>
      </c>
      <c r="G632" s="210"/>
      <c r="H632" s="213" t="s">
        <v>36</v>
      </c>
      <c r="I632" s="214"/>
      <c r="J632" s="210"/>
      <c r="K632" s="210"/>
      <c r="L632" s="215"/>
      <c r="M632" s="216"/>
      <c r="N632" s="217"/>
      <c r="O632" s="217"/>
      <c r="P632" s="217"/>
      <c r="Q632" s="217"/>
      <c r="R632" s="217"/>
      <c r="S632" s="217"/>
      <c r="T632" s="218"/>
      <c r="AT632" s="219" t="s">
        <v>191</v>
      </c>
      <c r="AU632" s="219" t="s">
        <v>88</v>
      </c>
      <c r="AV632" s="12" t="s">
        <v>23</v>
      </c>
      <c r="AW632" s="12" t="s">
        <v>45</v>
      </c>
      <c r="AX632" s="12" t="s">
        <v>80</v>
      </c>
      <c r="AY632" s="219" t="s">
        <v>182</v>
      </c>
    </row>
    <row r="633" spans="2:51" s="11" customFormat="1" ht="13.5">
      <c r="B633" s="193"/>
      <c r="C633" s="194"/>
      <c r="D633" s="205" t="s">
        <v>191</v>
      </c>
      <c r="E633" s="206" t="s">
        <v>36</v>
      </c>
      <c r="F633" s="207" t="s">
        <v>892</v>
      </c>
      <c r="G633" s="194"/>
      <c r="H633" s="208">
        <v>89.6</v>
      </c>
      <c r="I633" s="199"/>
      <c r="J633" s="194"/>
      <c r="K633" s="194"/>
      <c r="L633" s="200"/>
      <c r="M633" s="201"/>
      <c r="N633" s="202"/>
      <c r="O633" s="202"/>
      <c r="P633" s="202"/>
      <c r="Q633" s="202"/>
      <c r="R633" s="202"/>
      <c r="S633" s="202"/>
      <c r="T633" s="203"/>
      <c r="AT633" s="204" t="s">
        <v>191</v>
      </c>
      <c r="AU633" s="204" t="s">
        <v>88</v>
      </c>
      <c r="AV633" s="11" t="s">
        <v>88</v>
      </c>
      <c r="AW633" s="11" t="s">
        <v>45</v>
      </c>
      <c r="AX633" s="11" t="s">
        <v>80</v>
      </c>
      <c r="AY633" s="204" t="s">
        <v>182</v>
      </c>
    </row>
    <row r="634" spans="2:51" s="11" customFormat="1" ht="13.5">
      <c r="B634" s="193"/>
      <c r="C634" s="194"/>
      <c r="D634" s="205" t="s">
        <v>191</v>
      </c>
      <c r="E634" s="206" t="s">
        <v>36</v>
      </c>
      <c r="F634" s="207" t="s">
        <v>893</v>
      </c>
      <c r="G634" s="194"/>
      <c r="H634" s="208">
        <v>-17.382</v>
      </c>
      <c r="I634" s="199"/>
      <c r="J634" s="194"/>
      <c r="K634" s="194"/>
      <c r="L634" s="200"/>
      <c r="M634" s="201"/>
      <c r="N634" s="202"/>
      <c r="O634" s="202"/>
      <c r="P634" s="202"/>
      <c r="Q634" s="202"/>
      <c r="R634" s="202"/>
      <c r="S634" s="202"/>
      <c r="T634" s="203"/>
      <c r="AT634" s="204" t="s">
        <v>191</v>
      </c>
      <c r="AU634" s="204" t="s">
        <v>88</v>
      </c>
      <c r="AV634" s="11" t="s">
        <v>88</v>
      </c>
      <c r="AW634" s="11" t="s">
        <v>45</v>
      </c>
      <c r="AX634" s="11" t="s">
        <v>80</v>
      </c>
      <c r="AY634" s="204" t="s">
        <v>182</v>
      </c>
    </row>
    <row r="635" spans="2:51" s="11" customFormat="1" ht="13.5">
      <c r="B635" s="193"/>
      <c r="C635" s="194"/>
      <c r="D635" s="205" t="s">
        <v>191</v>
      </c>
      <c r="E635" s="206" t="s">
        <v>36</v>
      </c>
      <c r="F635" s="207" t="s">
        <v>894</v>
      </c>
      <c r="G635" s="194"/>
      <c r="H635" s="208">
        <v>2.252</v>
      </c>
      <c r="I635" s="199"/>
      <c r="J635" s="194"/>
      <c r="K635" s="194"/>
      <c r="L635" s="200"/>
      <c r="M635" s="201"/>
      <c r="N635" s="202"/>
      <c r="O635" s="202"/>
      <c r="P635" s="202"/>
      <c r="Q635" s="202"/>
      <c r="R635" s="202"/>
      <c r="S635" s="202"/>
      <c r="T635" s="203"/>
      <c r="AT635" s="204" t="s">
        <v>191</v>
      </c>
      <c r="AU635" s="204" t="s">
        <v>88</v>
      </c>
      <c r="AV635" s="11" t="s">
        <v>88</v>
      </c>
      <c r="AW635" s="11" t="s">
        <v>45</v>
      </c>
      <c r="AX635" s="11" t="s">
        <v>80</v>
      </c>
      <c r="AY635" s="204" t="s">
        <v>182</v>
      </c>
    </row>
    <row r="636" spans="2:51" s="12" customFormat="1" ht="13.5">
      <c r="B636" s="209"/>
      <c r="C636" s="210"/>
      <c r="D636" s="205" t="s">
        <v>191</v>
      </c>
      <c r="E636" s="211" t="s">
        <v>36</v>
      </c>
      <c r="F636" s="212" t="s">
        <v>895</v>
      </c>
      <c r="G636" s="210"/>
      <c r="H636" s="213" t="s">
        <v>36</v>
      </c>
      <c r="I636" s="214"/>
      <c r="J636" s="210"/>
      <c r="K636" s="210"/>
      <c r="L636" s="215"/>
      <c r="M636" s="216"/>
      <c r="N636" s="217"/>
      <c r="O636" s="217"/>
      <c r="P636" s="217"/>
      <c r="Q636" s="217"/>
      <c r="R636" s="217"/>
      <c r="S636" s="217"/>
      <c r="T636" s="218"/>
      <c r="AT636" s="219" t="s">
        <v>191</v>
      </c>
      <c r="AU636" s="219" t="s">
        <v>88</v>
      </c>
      <c r="AV636" s="12" t="s">
        <v>23</v>
      </c>
      <c r="AW636" s="12" t="s">
        <v>45</v>
      </c>
      <c r="AX636" s="12" t="s">
        <v>80</v>
      </c>
      <c r="AY636" s="219" t="s">
        <v>182</v>
      </c>
    </row>
    <row r="637" spans="2:51" s="11" customFormat="1" ht="13.5">
      <c r="B637" s="193"/>
      <c r="C637" s="194"/>
      <c r="D637" s="205" t="s">
        <v>191</v>
      </c>
      <c r="E637" s="206" t="s">
        <v>36</v>
      </c>
      <c r="F637" s="207" t="s">
        <v>892</v>
      </c>
      <c r="G637" s="194"/>
      <c r="H637" s="208">
        <v>89.6</v>
      </c>
      <c r="I637" s="199"/>
      <c r="J637" s="194"/>
      <c r="K637" s="194"/>
      <c r="L637" s="200"/>
      <c r="M637" s="201"/>
      <c r="N637" s="202"/>
      <c r="O637" s="202"/>
      <c r="P637" s="202"/>
      <c r="Q637" s="202"/>
      <c r="R637" s="202"/>
      <c r="S637" s="202"/>
      <c r="T637" s="203"/>
      <c r="AT637" s="204" t="s">
        <v>191</v>
      </c>
      <c r="AU637" s="204" t="s">
        <v>88</v>
      </c>
      <c r="AV637" s="11" t="s">
        <v>88</v>
      </c>
      <c r="AW637" s="11" t="s">
        <v>45</v>
      </c>
      <c r="AX637" s="11" t="s">
        <v>80</v>
      </c>
      <c r="AY637" s="204" t="s">
        <v>182</v>
      </c>
    </row>
    <row r="638" spans="2:51" s="11" customFormat="1" ht="13.5">
      <c r="B638" s="193"/>
      <c r="C638" s="194"/>
      <c r="D638" s="205" t="s">
        <v>191</v>
      </c>
      <c r="E638" s="206" t="s">
        <v>36</v>
      </c>
      <c r="F638" s="207" t="s">
        <v>893</v>
      </c>
      <c r="G638" s="194"/>
      <c r="H638" s="208">
        <v>-17.382</v>
      </c>
      <c r="I638" s="199"/>
      <c r="J638" s="194"/>
      <c r="K638" s="194"/>
      <c r="L638" s="200"/>
      <c r="M638" s="201"/>
      <c r="N638" s="202"/>
      <c r="O638" s="202"/>
      <c r="P638" s="202"/>
      <c r="Q638" s="202"/>
      <c r="R638" s="202"/>
      <c r="S638" s="202"/>
      <c r="T638" s="203"/>
      <c r="AT638" s="204" t="s">
        <v>191</v>
      </c>
      <c r="AU638" s="204" t="s">
        <v>88</v>
      </c>
      <c r="AV638" s="11" t="s">
        <v>88</v>
      </c>
      <c r="AW638" s="11" t="s">
        <v>45</v>
      </c>
      <c r="AX638" s="11" t="s">
        <v>80</v>
      </c>
      <c r="AY638" s="204" t="s">
        <v>182</v>
      </c>
    </row>
    <row r="639" spans="2:51" s="11" customFormat="1" ht="13.5">
      <c r="B639" s="193"/>
      <c r="C639" s="194"/>
      <c r="D639" s="205" t="s">
        <v>191</v>
      </c>
      <c r="E639" s="206" t="s">
        <v>36</v>
      </c>
      <c r="F639" s="207" t="s">
        <v>894</v>
      </c>
      <c r="G639" s="194"/>
      <c r="H639" s="208">
        <v>2.252</v>
      </c>
      <c r="I639" s="199"/>
      <c r="J639" s="194"/>
      <c r="K639" s="194"/>
      <c r="L639" s="200"/>
      <c r="M639" s="201"/>
      <c r="N639" s="202"/>
      <c r="O639" s="202"/>
      <c r="P639" s="202"/>
      <c r="Q639" s="202"/>
      <c r="R639" s="202"/>
      <c r="S639" s="202"/>
      <c r="T639" s="203"/>
      <c r="AT639" s="204" t="s">
        <v>191</v>
      </c>
      <c r="AU639" s="204" t="s">
        <v>88</v>
      </c>
      <c r="AV639" s="11" t="s">
        <v>88</v>
      </c>
      <c r="AW639" s="11" t="s">
        <v>45</v>
      </c>
      <c r="AX639" s="11" t="s">
        <v>80</v>
      </c>
      <c r="AY639" s="204" t="s">
        <v>182</v>
      </c>
    </row>
    <row r="640" spans="2:51" s="12" customFormat="1" ht="13.5">
      <c r="B640" s="209"/>
      <c r="C640" s="210"/>
      <c r="D640" s="205" t="s">
        <v>191</v>
      </c>
      <c r="E640" s="211" t="s">
        <v>36</v>
      </c>
      <c r="F640" s="212" t="s">
        <v>896</v>
      </c>
      <c r="G640" s="210"/>
      <c r="H640" s="213" t="s">
        <v>36</v>
      </c>
      <c r="I640" s="214"/>
      <c r="J640" s="210"/>
      <c r="K640" s="210"/>
      <c r="L640" s="215"/>
      <c r="M640" s="216"/>
      <c r="N640" s="217"/>
      <c r="O640" s="217"/>
      <c r="P640" s="217"/>
      <c r="Q640" s="217"/>
      <c r="R640" s="217"/>
      <c r="S640" s="217"/>
      <c r="T640" s="218"/>
      <c r="AT640" s="219" t="s">
        <v>191</v>
      </c>
      <c r="AU640" s="219" t="s">
        <v>88</v>
      </c>
      <c r="AV640" s="12" t="s">
        <v>23</v>
      </c>
      <c r="AW640" s="12" t="s">
        <v>45</v>
      </c>
      <c r="AX640" s="12" t="s">
        <v>80</v>
      </c>
      <c r="AY640" s="219" t="s">
        <v>182</v>
      </c>
    </row>
    <row r="641" spans="2:51" s="11" customFormat="1" ht="13.5">
      <c r="B641" s="193"/>
      <c r="C641" s="194"/>
      <c r="D641" s="205" t="s">
        <v>191</v>
      </c>
      <c r="E641" s="206" t="s">
        <v>36</v>
      </c>
      <c r="F641" s="207" t="s">
        <v>897</v>
      </c>
      <c r="G641" s="194"/>
      <c r="H641" s="208">
        <v>75.6</v>
      </c>
      <c r="I641" s="199"/>
      <c r="J641" s="194"/>
      <c r="K641" s="194"/>
      <c r="L641" s="200"/>
      <c r="M641" s="201"/>
      <c r="N641" s="202"/>
      <c r="O641" s="202"/>
      <c r="P641" s="202"/>
      <c r="Q641" s="202"/>
      <c r="R641" s="202"/>
      <c r="S641" s="202"/>
      <c r="T641" s="203"/>
      <c r="AT641" s="204" t="s">
        <v>191</v>
      </c>
      <c r="AU641" s="204" t="s">
        <v>88</v>
      </c>
      <c r="AV641" s="11" t="s">
        <v>88</v>
      </c>
      <c r="AW641" s="11" t="s">
        <v>45</v>
      </c>
      <c r="AX641" s="11" t="s">
        <v>80</v>
      </c>
      <c r="AY641" s="204" t="s">
        <v>182</v>
      </c>
    </row>
    <row r="642" spans="2:51" s="11" customFormat="1" ht="13.5">
      <c r="B642" s="193"/>
      <c r="C642" s="194"/>
      <c r="D642" s="205" t="s">
        <v>191</v>
      </c>
      <c r="E642" s="206" t="s">
        <v>36</v>
      </c>
      <c r="F642" s="207" t="s">
        <v>898</v>
      </c>
      <c r="G642" s="194"/>
      <c r="H642" s="208">
        <v>-9.402</v>
      </c>
      <c r="I642" s="199"/>
      <c r="J642" s="194"/>
      <c r="K642" s="194"/>
      <c r="L642" s="200"/>
      <c r="M642" s="201"/>
      <c r="N642" s="202"/>
      <c r="O642" s="202"/>
      <c r="P642" s="202"/>
      <c r="Q642" s="202"/>
      <c r="R642" s="202"/>
      <c r="S642" s="202"/>
      <c r="T642" s="203"/>
      <c r="AT642" s="204" t="s">
        <v>191</v>
      </c>
      <c r="AU642" s="204" t="s">
        <v>88</v>
      </c>
      <c r="AV642" s="11" t="s">
        <v>88</v>
      </c>
      <c r="AW642" s="11" t="s">
        <v>45</v>
      </c>
      <c r="AX642" s="11" t="s">
        <v>80</v>
      </c>
      <c r="AY642" s="204" t="s">
        <v>182</v>
      </c>
    </row>
    <row r="643" spans="2:51" s="11" customFormat="1" ht="13.5">
      <c r="B643" s="193"/>
      <c r="C643" s="194"/>
      <c r="D643" s="205" t="s">
        <v>191</v>
      </c>
      <c r="E643" s="206" t="s">
        <v>36</v>
      </c>
      <c r="F643" s="207" t="s">
        <v>899</v>
      </c>
      <c r="G643" s="194"/>
      <c r="H643" s="208">
        <v>1.552</v>
      </c>
      <c r="I643" s="199"/>
      <c r="J643" s="194"/>
      <c r="K643" s="194"/>
      <c r="L643" s="200"/>
      <c r="M643" s="201"/>
      <c r="N643" s="202"/>
      <c r="O643" s="202"/>
      <c r="P643" s="202"/>
      <c r="Q643" s="202"/>
      <c r="R643" s="202"/>
      <c r="S643" s="202"/>
      <c r="T643" s="203"/>
      <c r="AT643" s="204" t="s">
        <v>191</v>
      </c>
      <c r="AU643" s="204" t="s">
        <v>88</v>
      </c>
      <c r="AV643" s="11" t="s">
        <v>88</v>
      </c>
      <c r="AW643" s="11" t="s">
        <v>45</v>
      </c>
      <c r="AX643" s="11" t="s">
        <v>80</v>
      </c>
      <c r="AY643" s="204" t="s">
        <v>182</v>
      </c>
    </row>
    <row r="644" spans="2:51" s="12" customFormat="1" ht="13.5">
      <c r="B644" s="209"/>
      <c r="C644" s="210"/>
      <c r="D644" s="205" t="s">
        <v>191</v>
      </c>
      <c r="E644" s="211" t="s">
        <v>36</v>
      </c>
      <c r="F644" s="212" t="s">
        <v>900</v>
      </c>
      <c r="G644" s="210"/>
      <c r="H644" s="213" t="s">
        <v>36</v>
      </c>
      <c r="I644" s="214"/>
      <c r="J644" s="210"/>
      <c r="K644" s="210"/>
      <c r="L644" s="215"/>
      <c r="M644" s="216"/>
      <c r="N644" s="217"/>
      <c r="O644" s="217"/>
      <c r="P644" s="217"/>
      <c r="Q644" s="217"/>
      <c r="R644" s="217"/>
      <c r="S644" s="217"/>
      <c r="T644" s="218"/>
      <c r="AT644" s="219" t="s">
        <v>191</v>
      </c>
      <c r="AU644" s="219" t="s">
        <v>88</v>
      </c>
      <c r="AV644" s="12" t="s">
        <v>23</v>
      </c>
      <c r="AW644" s="12" t="s">
        <v>45</v>
      </c>
      <c r="AX644" s="12" t="s">
        <v>80</v>
      </c>
      <c r="AY644" s="219" t="s">
        <v>182</v>
      </c>
    </row>
    <row r="645" spans="2:51" s="11" customFormat="1" ht="13.5">
      <c r="B645" s="193"/>
      <c r="C645" s="194"/>
      <c r="D645" s="205" t="s">
        <v>191</v>
      </c>
      <c r="E645" s="206" t="s">
        <v>36</v>
      </c>
      <c r="F645" s="207" t="s">
        <v>901</v>
      </c>
      <c r="G645" s="194"/>
      <c r="H645" s="208">
        <v>137.935</v>
      </c>
      <c r="I645" s="199"/>
      <c r="J645" s="194"/>
      <c r="K645" s="194"/>
      <c r="L645" s="200"/>
      <c r="M645" s="201"/>
      <c r="N645" s="202"/>
      <c r="O645" s="202"/>
      <c r="P645" s="202"/>
      <c r="Q645" s="202"/>
      <c r="R645" s="202"/>
      <c r="S645" s="202"/>
      <c r="T645" s="203"/>
      <c r="AT645" s="204" t="s">
        <v>191</v>
      </c>
      <c r="AU645" s="204" t="s">
        <v>88</v>
      </c>
      <c r="AV645" s="11" t="s">
        <v>88</v>
      </c>
      <c r="AW645" s="11" t="s">
        <v>45</v>
      </c>
      <c r="AX645" s="11" t="s">
        <v>80</v>
      </c>
      <c r="AY645" s="204" t="s">
        <v>182</v>
      </c>
    </row>
    <row r="646" spans="2:51" s="11" customFormat="1" ht="13.5">
      <c r="B646" s="193"/>
      <c r="C646" s="194"/>
      <c r="D646" s="205" t="s">
        <v>191</v>
      </c>
      <c r="E646" s="206" t="s">
        <v>36</v>
      </c>
      <c r="F646" s="207" t="s">
        <v>902</v>
      </c>
      <c r="G646" s="194"/>
      <c r="H646" s="208">
        <v>-39.432</v>
      </c>
      <c r="I646" s="199"/>
      <c r="J646" s="194"/>
      <c r="K646" s="194"/>
      <c r="L646" s="200"/>
      <c r="M646" s="201"/>
      <c r="N646" s="202"/>
      <c r="O646" s="202"/>
      <c r="P646" s="202"/>
      <c r="Q646" s="202"/>
      <c r="R646" s="202"/>
      <c r="S646" s="202"/>
      <c r="T646" s="203"/>
      <c r="AT646" s="204" t="s">
        <v>191</v>
      </c>
      <c r="AU646" s="204" t="s">
        <v>88</v>
      </c>
      <c r="AV646" s="11" t="s">
        <v>88</v>
      </c>
      <c r="AW646" s="11" t="s">
        <v>45</v>
      </c>
      <c r="AX646" s="11" t="s">
        <v>80</v>
      </c>
      <c r="AY646" s="204" t="s">
        <v>182</v>
      </c>
    </row>
    <row r="647" spans="2:51" s="11" customFormat="1" ht="13.5">
      <c r="B647" s="193"/>
      <c r="C647" s="194"/>
      <c r="D647" s="205" t="s">
        <v>191</v>
      </c>
      <c r="E647" s="206" t="s">
        <v>36</v>
      </c>
      <c r="F647" s="207" t="s">
        <v>903</v>
      </c>
      <c r="G647" s="194"/>
      <c r="H647" s="208">
        <v>5.416</v>
      </c>
      <c r="I647" s="199"/>
      <c r="J647" s="194"/>
      <c r="K647" s="194"/>
      <c r="L647" s="200"/>
      <c r="M647" s="201"/>
      <c r="N647" s="202"/>
      <c r="O647" s="202"/>
      <c r="P647" s="202"/>
      <c r="Q647" s="202"/>
      <c r="R647" s="202"/>
      <c r="S647" s="202"/>
      <c r="T647" s="203"/>
      <c r="AT647" s="204" t="s">
        <v>191</v>
      </c>
      <c r="AU647" s="204" t="s">
        <v>88</v>
      </c>
      <c r="AV647" s="11" t="s">
        <v>88</v>
      </c>
      <c r="AW647" s="11" t="s">
        <v>45</v>
      </c>
      <c r="AX647" s="11" t="s">
        <v>80</v>
      </c>
      <c r="AY647" s="204" t="s">
        <v>182</v>
      </c>
    </row>
    <row r="648" spans="2:51" s="12" customFormat="1" ht="13.5">
      <c r="B648" s="209"/>
      <c r="C648" s="210"/>
      <c r="D648" s="205" t="s">
        <v>191</v>
      </c>
      <c r="E648" s="211" t="s">
        <v>36</v>
      </c>
      <c r="F648" s="212" t="s">
        <v>812</v>
      </c>
      <c r="G648" s="210"/>
      <c r="H648" s="213" t="s">
        <v>36</v>
      </c>
      <c r="I648" s="214"/>
      <c r="J648" s="210"/>
      <c r="K648" s="210"/>
      <c r="L648" s="215"/>
      <c r="M648" s="216"/>
      <c r="N648" s="217"/>
      <c r="O648" s="217"/>
      <c r="P648" s="217"/>
      <c r="Q648" s="217"/>
      <c r="R648" s="217"/>
      <c r="S648" s="217"/>
      <c r="T648" s="218"/>
      <c r="AT648" s="219" t="s">
        <v>191</v>
      </c>
      <c r="AU648" s="219" t="s">
        <v>88</v>
      </c>
      <c r="AV648" s="12" t="s">
        <v>23</v>
      </c>
      <c r="AW648" s="12" t="s">
        <v>45</v>
      </c>
      <c r="AX648" s="12" t="s">
        <v>80</v>
      </c>
      <c r="AY648" s="219" t="s">
        <v>182</v>
      </c>
    </row>
    <row r="649" spans="2:51" s="11" customFormat="1" ht="13.5">
      <c r="B649" s="193"/>
      <c r="C649" s="194"/>
      <c r="D649" s="205" t="s">
        <v>191</v>
      </c>
      <c r="E649" s="206" t="s">
        <v>36</v>
      </c>
      <c r="F649" s="207" t="s">
        <v>904</v>
      </c>
      <c r="G649" s="194"/>
      <c r="H649" s="208">
        <v>36.9</v>
      </c>
      <c r="I649" s="199"/>
      <c r="J649" s="194"/>
      <c r="K649" s="194"/>
      <c r="L649" s="200"/>
      <c r="M649" s="201"/>
      <c r="N649" s="202"/>
      <c r="O649" s="202"/>
      <c r="P649" s="202"/>
      <c r="Q649" s="202"/>
      <c r="R649" s="202"/>
      <c r="S649" s="202"/>
      <c r="T649" s="203"/>
      <c r="AT649" s="204" t="s">
        <v>191</v>
      </c>
      <c r="AU649" s="204" t="s">
        <v>88</v>
      </c>
      <c r="AV649" s="11" t="s">
        <v>88</v>
      </c>
      <c r="AW649" s="11" t="s">
        <v>45</v>
      </c>
      <c r="AX649" s="11" t="s">
        <v>80</v>
      </c>
      <c r="AY649" s="204" t="s">
        <v>182</v>
      </c>
    </row>
    <row r="650" spans="2:51" s="12" customFormat="1" ht="13.5">
      <c r="B650" s="209"/>
      <c r="C650" s="210"/>
      <c r="D650" s="205" t="s">
        <v>191</v>
      </c>
      <c r="E650" s="211" t="s">
        <v>36</v>
      </c>
      <c r="F650" s="212" t="s">
        <v>815</v>
      </c>
      <c r="G650" s="210"/>
      <c r="H650" s="213" t="s">
        <v>36</v>
      </c>
      <c r="I650" s="214"/>
      <c r="J650" s="210"/>
      <c r="K650" s="210"/>
      <c r="L650" s="215"/>
      <c r="M650" s="216"/>
      <c r="N650" s="217"/>
      <c r="O650" s="217"/>
      <c r="P650" s="217"/>
      <c r="Q650" s="217"/>
      <c r="R650" s="217"/>
      <c r="S650" s="217"/>
      <c r="T650" s="218"/>
      <c r="AT650" s="219" t="s">
        <v>191</v>
      </c>
      <c r="AU650" s="219" t="s">
        <v>88</v>
      </c>
      <c r="AV650" s="12" t="s">
        <v>23</v>
      </c>
      <c r="AW650" s="12" t="s">
        <v>45</v>
      </c>
      <c r="AX650" s="12" t="s">
        <v>80</v>
      </c>
      <c r="AY650" s="219" t="s">
        <v>182</v>
      </c>
    </row>
    <row r="651" spans="2:51" s="11" customFormat="1" ht="13.5">
      <c r="B651" s="193"/>
      <c r="C651" s="194"/>
      <c r="D651" s="195" t="s">
        <v>191</v>
      </c>
      <c r="E651" s="196" t="s">
        <v>36</v>
      </c>
      <c r="F651" s="197" t="s">
        <v>905</v>
      </c>
      <c r="G651" s="194"/>
      <c r="H651" s="198">
        <v>17.865</v>
      </c>
      <c r="I651" s="199"/>
      <c r="J651" s="194"/>
      <c r="K651" s="194"/>
      <c r="L651" s="200"/>
      <c r="M651" s="201"/>
      <c r="N651" s="202"/>
      <c r="O651" s="202"/>
      <c r="P651" s="202"/>
      <c r="Q651" s="202"/>
      <c r="R651" s="202"/>
      <c r="S651" s="202"/>
      <c r="T651" s="203"/>
      <c r="AT651" s="204" t="s">
        <v>191</v>
      </c>
      <c r="AU651" s="204" t="s">
        <v>88</v>
      </c>
      <c r="AV651" s="11" t="s">
        <v>88</v>
      </c>
      <c r="AW651" s="11" t="s">
        <v>45</v>
      </c>
      <c r="AX651" s="11" t="s">
        <v>80</v>
      </c>
      <c r="AY651" s="204" t="s">
        <v>182</v>
      </c>
    </row>
    <row r="652" spans="2:65" s="1" customFormat="1" ht="31.5" customHeight="1">
      <c r="B652" s="34"/>
      <c r="C652" s="181" t="s">
        <v>906</v>
      </c>
      <c r="D652" s="181" t="s">
        <v>184</v>
      </c>
      <c r="E652" s="182" t="s">
        <v>907</v>
      </c>
      <c r="F652" s="183" t="s">
        <v>908</v>
      </c>
      <c r="G652" s="184" t="s">
        <v>187</v>
      </c>
      <c r="H652" s="185">
        <v>4.075</v>
      </c>
      <c r="I652" s="186"/>
      <c r="J652" s="187">
        <f>ROUND(I652*H652,2)</f>
        <v>0</v>
      </c>
      <c r="K652" s="183" t="s">
        <v>188</v>
      </c>
      <c r="L652" s="54"/>
      <c r="M652" s="188" t="s">
        <v>36</v>
      </c>
      <c r="N652" s="189" t="s">
        <v>51</v>
      </c>
      <c r="O652" s="35"/>
      <c r="P652" s="190">
        <f>O652*H652</f>
        <v>0</v>
      </c>
      <c r="Q652" s="190">
        <v>0.01838</v>
      </c>
      <c r="R652" s="190">
        <f>Q652*H652</f>
        <v>0.0748985</v>
      </c>
      <c r="S652" s="190">
        <v>0</v>
      </c>
      <c r="T652" s="191">
        <f>S652*H652</f>
        <v>0</v>
      </c>
      <c r="AR652" s="16" t="s">
        <v>189</v>
      </c>
      <c r="AT652" s="16" t="s">
        <v>184</v>
      </c>
      <c r="AU652" s="16" t="s">
        <v>88</v>
      </c>
      <c r="AY652" s="16" t="s">
        <v>182</v>
      </c>
      <c r="BE652" s="192">
        <f>IF(N652="základní",J652,0)</f>
        <v>0</v>
      </c>
      <c r="BF652" s="192">
        <f>IF(N652="snížená",J652,0)</f>
        <v>0</v>
      </c>
      <c r="BG652" s="192">
        <f>IF(N652="zákl. přenesená",J652,0)</f>
        <v>0</v>
      </c>
      <c r="BH652" s="192">
        <f>IF(N652="sníž. přenesená",J652,0)</f>
        <v>0</v>
      </c>
      <c r="BI652" s="192">
        <f>IF(N652="nulová",J652,0)</f>
        <v>0</v>
      </c>
      <c r="BJ652" s="16" t="s">
        <v>23</v>
      </c>
      <c r="BK652" s="192">
        <f>ROUND(I652*H652,2)</f>
        <v>0</v>
      </c>
      <c r="BL652" s="16" t="s">
        <v>189</v>
      </c>
      <c r="BM652" s="16" t="s">
        <v>909</v>
      </c>
    </row>
    <row r="653" spans="2:51" s="11" customFormat="1" ht="13.5">
      <c r="B653" s="193"/>
      <c r="C653" s="194"/>
      <c r="D653" s="195" t="s">
        <v>191</v>
      </c>
      <c r="E653" s="196" t="s">
        <v>36</v>
      </c>
      <c r="F653" s="197" t="s">
        <v>910</v>
      </c>
      <c r="G653" s="194"/>
      <c r="H653" s="198">
        <v>4.075</v>
      </c>
      <c r="I653" s="199"/>
      <c r="J653" s="194"/>
      <c r="K653" s="194"/>
      <c r="L653" s="200"/>
      <c r="M653" s="201"/>
      <c r="N653" s="202"/>
      <c r="O653" s="202"/>
      <c r="P653" s="202"/>
      <c r="Q653" s="202"/>
      <c r="R653" s="202"/>
      <c r="S653" s="202"/>
      <c r="T653" s="203"/>
      <c r="AT653" s="204" t="s">
        <v>191</v>
      </c>
      <c r="AU653" s="204" t="s">
        <v>88</v>
      </c>
      <c r="AV653" s="11" t="s">
        <v>88</v>
      </c>
      <c r="AW653" s="11" t="s">
        <v>45</v>
      </c>
      <c r="AX653" s="11" t="s">
        <v>80</v>
      </c>
      <c r="AY653" s="204" t="s">
        <v>182</v>
      </c>
    </row>
    <row r="654" spans="2:65" s="1" customFormat="1" ht="22.5" customHeight="1">
      <c r="B654" s="34"/>
      <c r="C654" s="181" t="s">
        <v>911</v>
      </c>
      <c r="D654" s="181" t="s">
        <v>184</v>
      </c>
      <c r="E654" s="182" t="s">
        <v>912</v>
      </c>
      <c r="F654" s="183" t="s">
        <v>913</v>
      </c>
      <c r="G654" s="184" t="s">
        <v>187</v>
      </c>
      <c r="H654" s="185">
        <v>100</v>
      </c>
      <c r="I654" s="186"/>
      <c r="J654" s="187">
        <f>ROUND(I654*H654,2)</f>
        <v>0</v>
      </c>
      <c r="K654" s="183" t="s">
        <v>188</v>
      </c>
      <c r="L654" s="54"/>
      <c r="M654" s="188" t="s">
        <v>36</v>
      </c>
      <c r="N654" s="189" t="s">
        <v>51</v>
      </c>
      <c r="O654" s="35"/>
      <c r="P654" s="190">
        <f>O654*H654</f>
        <v>0</v>
      </c>
      <c r="Q654" s="190">
        <v>0.00024</v>
      </c>
      <c r="R654" s="190">
        <f>Q654*H654</f>
        <v>0.024</v>
      </c>
      <c r="S654" s="190">
        <v>0</v>
      </c>
      <c r="T654" s="191">
        <f>S654*H654</f>
        <v>0</v>
      </c>
      <c r="AR654" s="16" t="s">
        <v>189</v>
      </c>
      <c r="AT654" s="16" t="s">
        <v>184</v>
      </c>
      <c r="AU654" s="16" t="s">
        <v>88</v>
      </c>
      <c r="AY654" s="16" t="s">
        <v>182</v>
      </c>
      <c r="BE654" s="192">
        <f>IF(N654="základní",J654,0)</f>
        <v>0</v>
      </c>
      <c r="BF654" s="192">
        <f>IF(N654="snížená",J654,0)</f>
        <v>0</v>
      </c>
      <c r="BG654" s="192">
        <f>IF(N654="zákl. přenesená",J654,0)</f>
        <v>0</v>
      </c>
      <c r="BH654" s="192">
        <f>IF(N654="sníž. přenesená",J654,0)</f>
        <v>0</v>
      </c>
      <c r="BI654" s="192">
        <f>IF(N654="nulová",J654,0)</f>
        <v>0</v>
      </c>
      <c r="BJ654" s="16" t="s">
        <v>23</v>
      </c>
      <c r="BK654" s="192">
        <f>ROUND(I654*H654,2)</f>
        <v>0</v>
      </c>
      <c r="BL654" s="16" t="s">
        <v>189</v>
      </c>
      <c r="BM654" s="16" t="s">
        <v>914</v>
      </c>
    </row>
    <row r="655" spans="2:51" s="12" customFormat="1" ht="13.5">
      <c r="B655" s="209"/>
      <c r="C655" s="210"/>
      <c r="D655" s="205" t="s">
        <v>191</v>
      </c>
      <c r="E655" s="211" t="s">
        <v>36</v>
      </c>
      <c r="F655" s="212" t="s">
        <v>915</v>
      </c>
      <c r="G655" s="210"/>
      <c r="H655" s="213" t="s">
        <v>36</v>
      </c>
      <c r="I655" s="214"/>
      <c r="J655" s="210"/>
      <c r="K655" s="210"/>
      <c r="L655" s="215"/>
      <c r="M655" s="216"/>
      <c r="N655" s="217"/>
      <c r="O655" s="217"/>
      <c r="P655" s="217"/>
      <c r="Q655" s="217"/>
      <c r="R655" s="217"/>
      <c r="S655" s="217"/>
      <c r="T655" s="218"/>
      <c r="AT655" s="219" t="s">
        <v>191</v>
      </c>
      <c r="AU655" s="219" t="s">
        <v>88</v>
      </c>
      <c r="AV655" s="12" t="s">
        <v>23</v>
      </c>
      <c r="AW655" s="12" t="s">
        <v>45</v>
      </c>
      <c r="AX655" s="12" t="s">
        <v>80</v>
      </c>
      <c r="AY655" s="219" t="s">
        <v>182</v>
      </c>
    </row>
    <row r="656" spans="2:51" s="11" customFormat="1" ht="13.5">
      <c r="B656" s="193"/>
      <c r="C656" s="194"/>
      <c r="D656" s="195" t="s">
        <v>191</v>
      </c>
      <c r="E656" s="196" t="s">
        <v>36</v>
      </c>
      <c r="F656" s="197" t="s">
        <v>916</v>
      </c>
      <c r="G656" s="194"/>
      <c r="H656" s="198">
        <v>100</v>
      </c>
      <c r="I656" s="199"/>
      <c r="J656" s="194"/>
      <c r="K656" s="194"/>
      <c r="L656" s="200"/>
      <c r="M656" s="201"/>
      <c r="N656" s="202"/>
      <c r="O656" s="202"/>
      <c r="P656" s="202"/>
      <c r="Q656" s="202"/>
      <c r="R656" s="202"/>
      <c r="S656" s="202"/>
      <c r="T656" s="203"/>
      <c r="AT656" s="204" t="s">
        <v>191</v>
      </c>
      <c r="AU656" s="204" t="s">
        <v>88</v>
      </c>
      <c r="AV656" s="11" t="s">
        <v>88</v>
      </c>
      <c r="AW656" s="11" t="s">
        <v>45</v>
      </c>
      <c r="AX656" s="11" t="s">
        <v>80</v>
      </c>
      <c r="AY656" s="204" t="s">
        <v>182</v>
      </c>
    </row>
    <row r="657" spans="2:65" s="1" customFormat="1" ht="22.5" customHeight="1">
      <c r="B657" s="34"/>
      <c r="C657" s="181" t="s">
        <v>917</v>
      </c>
      <c r="D657" s="181" t="s">
        <v>184</v>
      </c>
      <c r="E657" s="182" t="s">
        <v>918</v>
      </c>
      <c r="F657" s="183" t="s">
        <v>919</v>
      </c>
      <c r="G657" s="184" t="s">
        <v>309</v>
      </c>
      <c r="H657" s="185">
        <v>432.115</v>
      </c>
      <c r="I657" s="186"/>
      <c r="J657" s="187">
        <f>ROUND(I657*H657,2)</f>
        <v>0</v>
      </c>
      <c r="K657" s="183" t="s">
        <v>188</v>
      </c>
      <c r="L657" s="54"/>
      <c r="M657" s="188" t="s">
        <v>36</v>
      </c>
      <c r="N657" s="189" t="s">
        <v>51</v>
      </c>
      <c r="O657" s="35"/>
      <c r="P657" s="190">
        <f>O657*H657</f>
        <v>0</v>
      </c>
      <c r="Q657" s="190">
        <v>0.0015</v>
      </c>
      <c r="R657" s="190">
        <f>Q657*H657</f>
        <v>0.6481725</v>
      </c>
      <c r="S657" s="190">
        <v>0</v>
      </c>
      <c r="T657" s="191">
        <f>S657*H657</f>
        <v>0</v>
      </c>
      <c r="AR657" s="16" t="s">
        <v>189</v>
      </c>
      <c r="AT657" s="16" t="s">
        <v>184</v>
      </c>
      <c r="AU657" s="16" t="s">
        <v>88</v>
      </c>
      <c r="AY657" s="16" t="s">
        <v>182</v>
      </c>
      <c r="BE657" s="192">
        <f>IF(N657="základní",J657,0)</f>
        <v>0</v>
      </c>
      <c r="BF657" s="192">
        <f>IF(N657="snížená",J657,0)</f>
        <v>0</v>
      </c>
      <c r="BG657" s="192">
        <f>IF(N657="zákl. přenesená",J657,0)</f>
        <v>0</v>
      </c>
      <c r="BH657" s="192">
        <f>IF(N657="sníž. přenesená",J657,0)</f>
        <v>0</v>
      </c>
      <c r="BI657" s="192">
        <f>IF(N657="nulová",J657,0)</f>
        <v>0</v>
      </c>
      <c r="BJ657" s="16" t="s">
        <v>23</v>
      </c>
      <c r="BK657" s="192">
        <f>ROUND(I657*H657,2)</f>
        <v>0</v>
      </c>
      <c r="BL657" s="16" t="s">
        <v>189</v>
      </c>
      <c r="BM657" s="16" t="s">
        <v>920</v>
      </c>
    </row>
    <row r="658" spans="2:51" s="12" customFormat="1" ht="13.5">
      <c r="B658" s="209"/>
      <c r="C658" s="210"/>
      <c r="D658" s="205" t="s">
        <v>191</v>
      </c>
      <c r="E658" s="211" t="s">
        <v>36</v>
      </c>
      <c r="F658" s="212" t="s">
        <v>921</v>
      </c>
      <c r="G658" s="210"/>
      <c r="H658" s="213" t="s">
        <v>36</v>
      </c>
      <c r="I658" s="214"/>
      <c r="J658" s="210"/>
      <c r="K658" s="210"/>
      <c r="L658" s="215"/>
      <c r="M658" s="216"/>
      <c r="N658" s="217"/>
      <c r="O658" s="217"/>
      <c r="P658" s="217"/>
      <c r="Q658" s="217"/>
      <c r="R658" s="217"/>
      <c r="S658" s="217"/>
      <c r="T658" s="218"/>
      <c r="AT658" s="219" t="s">
        <v>191</v>
      </c>
      <c r="AU658" s="219" t="s">
        <v>88</v>
      </c>
      <c r="AV658" s="12" t="s">
        <v>23</v>
      </c>
      <c r="AW658" s="12" t="s">
        <v>45</v>
      </c>
      <c r="AX658" s="12" t="s">
        <v>80</v>
      </c>
      <c r="AY658" s="219" t="s">
        <v>182</v>
      </c>
    </row>
    <row r="659" spans="2:51" s="11" customFormat="1" ht="13.5">
      <c r="B659" s="193"/>
      <c r="C659" s="194"/>
      <c r="D659" s="205" t="s">
        <v>191</v>
      </c>
      <c r="E659" s="206" t="s">
        <v>36</v>
      </c>
      <c r="F659" s="207" t="s">
        <v>922</v>
      </c>
      <c r="G659" s="194"/>
      <c r="H659" s="208">
        <v>99.2</v>
      </c>
      <c r="I659" s="199"/>
      <c r="J659" s="194"/>
      <c r="K659" s="194"/>
      <c r="L659" s="200"/>
      <c r="M659" s="201"/>
      <c r="N659" s="202"/>
      <c r="O659" s="202"/>
      <c r="P659" s="202"/>
      <c r="Q659" s="202"/>
      <c r="R659" s="202"/>
      <c r="S659" s="202"/>
      <c r="T659" s="203"/>
      <c r="AT659" s="204" t="s">
        <v>191</v>
      </c>
      <c r="AU659" s="204" t="s">
        <v>88</v>
      </c>
      <c r="AV659" s="11" t="s">
        <v>88</v>
      </c>
      <c r="AW659" s="11" t="s">
        <v>45</v>
      </c>
      <c r="AX659" s="11" t="s">
        <v>80</v>
      </c>
      <c r="AY659" s="204" t="s">
        <v>182</v>
      </c>
    </row>
    <row r="660" spans="2:51" s="12" customFormat="1" ht="13.5">
      <c r="B660" s="209"/>
      <c r="C660" s="210"/>
      <c r="D660" s="205" t="s">
        <v>191</v>
      </c>
      <c r="E660" s="211" t="s">
        <v>36</v>
      </c>
      <c r="F660" s="212" t="s">
        <v>923</v>
      </c>
      <c r="G660" s="210"/>
      <c r="H660" s="213" t="s">
        <v>36</v>
      </c>
      <c r="I660" s="214"/>
      <c r="J660" s="210"/>
      <c r="K660" s="210"/>
      <c r="L660" s="215"/>
      <c r="M660" s="216"/>
      <c r="N660" s="217"/>
      <c r="O660" s="217"/>
      <c r="P660" s="217"/>
      <c r="Q660" s="217"/>
      <c r="R660" s="217"/>
      <c r="S660" s="217"/>
      <c r="T660" s="218"/>
      <c r="AT660" s="219" t="s">
        <v>191</v>
      </c>
      <c r="AU660" s="219" t="s">
        <v>88</v>
      </c>
      <c r="AV660" s="12" t="s">
        <v>23</v>
      </c>
      <c r="AW660" s="12" t="s">
        <v>45</v>
      </c>
      <c r="AX660" s="12" t="s">
        <v>80</v>
      </c>
      <c r="AY660" s="219" t="s">
        <v>182</v>
      </c>
    </row>
    <row r="661" spans="2:51" s="11" customFormat="1" ht="13.5">
      <c r="B661" s="193"/>
      <c r="C661" s="194"/>
      <c r="D661" s="195" t="s">
        <v>191</v>
      </c>
      <c r="E661" s="196" t="s">
        <v>36</v>
      </c>
      <c r="F661" s="197" t="s">
        <v>924</v>
      </c>
      <c r="G661" s="194"/>
      <c r="H661" s="198">
        <v>332.915</v>
      </c>
      <c r="I661" s="199"/>
      <c r="J661" s="194"/>
      <c r="K661" s="194"/>
      <c r="L661" s="200"/>
      <c r="M661" s="201"/>
      <c r="N661" s="202"/>
      <c r="O661" s="202"/>
      <c r="P661" s="202"/>
      <c r="Q661" s="202"/>
      <c r="R661" s="202"/>
      <c r="S661" s="202"/>
      <c r="T661" s="203"/>
      <c r="AT661" s="204" t="s">
        <v>191</v>
      </c>
      <c r="AU661" s="204" t="s">
        <v>88</v>
      </c>
      <c r="AV661" s="11" t="s">
        <v>88</v>
      </c>
      <c r="AW661" s="11" t="s">
        <v>45</v>
      </c>
      <c r="AX661" s="11" t="s">
        <v>80</v>
      </c>
      <c r="AY661" s="204" t="s">
        <v>182</v>
      </c>
    </row>
    <row r="662" spans="2:65" s="1" customFormat="1" ht="22.5" customHeight="1">
      <c r="B662" s="34"/>
      <c r="C662" s="181" t="s">
        <v>925</v>
      </c>
      <c r="D662" s="181" t="s">
        <v>184</v>
      </c>
      <c r="E662" s="182" t="s">
        <v>926</v>
      </c>
      <c r="F662" s="183" t="s">
        <v>927</v>
      </c>
      <c r="G662" s="184" t="s">
        <v>309</v>
      </c>
      <c r="H662" s="185">
        <v>518.77</v>
      </c>
      <c r="I662" s="186"/>
      <c r="J662" s="187">
        <f>ROUND(I662*H662,2)</f>
        <v>0</v>
      </c>
      <c r="K662" s="183" t="s">
        <v>781</v>
      </c>
      <c r="L662" s="54"/>
      <c r="M662" s="188" t="s">
        <v>36</v>
      </c>
      <c r="N662" s="189" t="s">
        <v>51</v>
      </c>
      <c r="O662" s="35"/>
      <c r="P662" s="190">
        <f>O662*H662</f>
        <v>0</v>
      </c>
      <c r="Q662" s="190">
        <v>0</v>
      </c>
      <c r="R662" s="190">
        <f>Q662*H662</f>
        <v>0</v>
      </c>
      <c r="S662" s="190">
        <v>0</v>
      </c>
      <c r="T662" s="191">
        <f>S662*H662</f>
        <v>0</v>
      </c>
      <c r="AR662" s="16" t="s">
        <v>189</v>
      </c>
      <c r="AT662" s="16" t="s">
        <v>184</v>
      </c>
      <c r="AU662" s="16" t="s">
        <v>88</v>
      </c>
      <c r="AY662" s="16" t="s">
        <v>182</v>
      </c>
      <c r="BE662" s="192">
        <f>IF(N662="základní",J662,0)</f>
        <v>0</v>
      </c>
      <c r="BF662" s="192">
        <f>IF(N662="snížená",J662,0)</f>
        <v>0</v>
      </c>
      <c r="BG662" s="192">
        <f>IF(N662="zákl. přenesená",J662,0)</f>
        <v>0</v>
      </c>
      <c r="BH662" s="192">
        <f>IF(N662="sníž. přenesená",J662,0)</f>
        <v>0</v>
      </c>
      <c r="BI662" s="192">
        <f>IF(N662="nulová",J662,0)</f>
        <v>0</v>
      </c>
      <c r="BJ662" s="16" t="s">
        <v>23</v>
      </c>
      <c r="BK662" s="192">
        <f>ROUND(I662*H662,2)</f>
        <v>0</v>
      </c>
      <c r="BL662" s="16" t="s">
        <v>189</v>
      </c>
      <c r="BM662" s="16" t="s">
        <v>928</v>
      </c>
    </row>
    <row r="663" spans="2:51" s="12" customFormat="1" ht="13.5">
      <c r="B663" s="209"/>
      <c r="C663" s="210"/>
      <c r="D663" s="205" t="s">
        <v>191</v>
      </c>
      <c r="E663" s="211" t="s">
        <v>36</v>
      </c>
      <c r="F663" s="212" t="s">
        <v>399</v>
      </c>
      <c r="G663" s="210"/>
      <c r="H663" s="213" t="s">
        <v>36</v>
      </c>
      <c r="I663" s="214"/>
      <c r="J663" s="210"/>
      <c r="K663" s="210"/>
      <c r="L663" s="215"/>
      <c r="M663" s="216"/>
      <c r="N663" s="217"/>
      <c r="O663" s="217"/>
      <c r="P663" s="217"/>
      <c r="Q663" s="217"/>
      <c r="R663" s="217"/>
      <c r="S663" s="217"/>
      <c r="T663" s="218"/>
      <c r="AT663" s="219" t="s">
        <v>191</v>
      </c>
      <c r="AU663" s="219" t="s">
        <v>88</v>
      </c>
      <c r="AV663" s="12" t="s">
        <v>23</v>
      </c>
      <c r="AW663" s="12" t="s">
        <v>45</v>
      </c>
      <c r="AX663" s="12" t="s">
        <v>80</v>
      </c>
      <c r="AY663" s="219" t="s">
        <v>182</v>
      </c>
    </row>
    <row r="664" spans="2:51" s="11" customFormat="1" ht="36">
      <c r="B664" s="193"/>
      <c r="C664" s="194"/>
      <c r="D664" s="205" t="s">
        <v>191</v>
      </c>
      <c r="E664" s="206" t="s">
        <v>36</v>
      </c>
      <c r="F664" s="207" t="s">
        <v>929</v>
      </c>
      <c r="G664" s="194"/>
      <c r="H664" s="208">
        <v>69.4</v>
      </c>
      <c r="I664" s="199"/>
      <c r="J664" s="194"/>
      <c r="K664" s="194"/>
      <c r="L664" s="200"/>
      <c r="M664" s="201"/>
      <c r="N664" s="202"/>
      <c r="O664" s="202"/>
      <c r="P664" s="202"/>
      <c r="Q664" s="202"/>
      <c r="R664" s="202"/>
      <c r="S664" s="202"/>
      <c r="T664" s="203"/>
      <c r="AT664" s="204" t="s">
        <v>191</v>
      </c>
      <c r="AU664" s="204" t="s">
        <v>88</v>
      </c>
      <c r="AV664" s="11" t="s">
        <v>88</v>
      </c>
      <c r="AW664" s="11" t="s">
        <v>45</v>
      </c>
      <c r="AX664" s="11" t="s">
        <v>80</v>
      </c>
      <c r="AY664" s="204" t="s">
        <v>182</v>
      </c>
    </row>
    <row r="665" spans="2:51" s="11" customFormat="1" ht="13.5">
      <c r="B665" s="193"/>
      <c r="C665" s="194"/>
      <c r="D665" s="205" t="s">
        <v>191</v>
      </c>
      <c r="E665" s="206" t="s">
        <v>36</v>
      </c>
      <c r="F665" s="207" t="s">
        <v>930</v>
      </c>
      <c r="G665" s="194"/>
      <c r="H665" s="208">
        <v>86.2</v>
      </c>
      <c r="I665" s="199"/>
      <c r="J665" s="194"/>
      <c r="K665" s="194"/>
      <c r="L665" s="200"/>
      <c r="M665" s="201"/>
      <c r="N665" s="202"/>
      <c r="O665" s="202"/>
      <c r="P665" s="202"/>
      <c r="Q665" s="202"/>
      <c r="R665" s="202"/>
      <c r="S665" s="202"/>
      <c r="T665" s="203"/>
      <c r="AT665" s="204" t="s">
        <v>191</v>
      </c>
      <c r="AU665" s="204" t="s">
        <v>88</v>
      </c>
      <c r="AV665" s="11" t="s">
        <v>88</v>
      </c>
      <c r="AW665" s="11" t="s">
        <v>45</v>
      </c>
      <c r="AX665" s="11" t="s">
        <v>80</v>
      </c>
      <c r="AY665" s="204" t="s">
        <v>182</v>
      </c>
    </row>
    <row r="666" spans="2:51" s="11" customFormat="1" ht="13.5">
      <c r="B666" s="193"/>
      <c r="C666" s="194"/>
      <c r="D666" s="205" t="s">
        <v>191</v>
      </c>
      <c r="E666" s="206" t="s">
        <v>36</v>
      </c>
      <c r="F666" s="207" t="s">
        <v>931</v>
      </c>
      <c r="G666" s="194"/>
      <c r="H666" s="208">
        <v>78</v>
      </c>
      <c r="I666" s="199"/>
      <c r="J666" s="194"/>
      <c r="K666" s="194"/>
      <c r="L666" s="200"/>
      <c r="M666" s="201"/>
      <c r="N666" s="202"/>
      <c r="O666" s="202"/>
      <c r="P666" s="202"/>
      <c r="Q666" s="202"/>
      <c r="R666" s="202"/>
      <c r="S666" s="202"/>
      <c r="T666" s="203"/>
      <c r="AT666" s="204" t="s">
        <v>191</v>
      </c>
      <c r="AU666" s="204" t="s">
        <v>88</v>
      </c>
      <c r="AV666" s="11" t="s">
        <v>88</v>
      </c>
      <c r="AW666" s="11" t="s">
        <v>45</v>
      </c>
      <c r="AX666" s="11" t="s">
        <v>80</v>
      </c>
      <c r="AY666" s="204" t="s">
        <v>182</v>
      </c>
    </row>
    <row r="667" spans="2:51" s="11" customFormat="1" ht="13.5">
      <c r="B667" s="193"/>
      <c r="C667" s="194"/>
      <c r="D667" s="205" t="s">
        <v>191</v>
      </c>
      <c r="E667" s="206" t="s">
        <v>36</v>
      </c>
      <c r="F667" s="207" t="s">
        <v>932</v>
      </c>
      <c r="G667" s="194"/>
      <c r="H667" s="208">
        <v>10.5</v>
      </c>
      <c r="I667" s="199"/>
      <c r="J667" s="194"/>
      <c r="K667" s="194"/>
      <c r="L667" s="200"/>
      <c r="M667" s="201"/>
      <c r="N667" s="202"/>
      <c r="O667" s="202"/>
      <c r="P667" s="202"/>
      <c r="Q667" s="202"/>
      <c r="R667" s="202"/>
      <c r="S667" s="202"/>
      <c r="T667" s="203"/>
      <c r="AT667" s="204" t="s">
        <v>191</v>
      </c>
      <c r="AU667" s="204" t="s">
        <v>88</v>
      </c>
      <c r="AV667" s="11" t="s">
        <v>88</v>
      </c>
      <c r="AW667" s="11" t="s">
        <v>45</v>
      </c>
      <c r="AX667" s="11" t="s">
        <v>80</v>
      </c>
      <c r="AY667" s="204" t="s">
        <v>182</v>
      </c>
    </row>
    <row r="668" spans="2:51" s="11" customFormat="1" ht="13.5">
      <c r="B668" s="193"/>
      <c r="C668" s="194"/>
      <c r="D668" s="205" t="s">
        <v>191</v>
      </c>
      <c r="E668" s="206" t="s">
        <v>36</v>
      </c>
      <c r="F668" s="207" t="s">
        <v>933</v>
      </c>
      <c r="G668" s="194"/>
      <c r="H668" s="208">
        <v>5.9</v>
      </c>
      <c r="I668" s="199"/>
      <c r="J668" s="194"/>
      <c r="K668" s="194"/>
      <c r="L668" s="200"/>
      <c r="M668" s="201"/>
      <c r="N668" s="202"/>
      <c r="O668" s="202"/>
      <c r="P668" s="202"/>
      <c r="Q668" s="202"/>
      <c r="R668" s="202"/>
      <c r="S668" s="202"/>
      <c r="T668" s="203"/>
      <c r="AT668" s="204" t="s">
        <v>191</v>
      </c>
      <c r="AU668" s="204" t="s">
        <v>88</v>
      </c>
      <c r="AV668" s="11" t="s">
        <v>88</v>
      </c>
      <c r="AW668" s="11" t="s">
        <v>45</v>
      </c>
      <c r="AX668" s="11" t="s">
        <v>80</v>
      </c>
      <c r="AY668" s="204" t="s">
        <v>182</v>
      </c>
    </row>
    <row r="669" spans="2:51" s="11" customFormat="1" ht="13.5">
      <c r="B669" s="193"/>
      <c r="C669" s="194"/>
      <c r="D669" s="205" t="s">
        <v>191</v>
      </c>
      <c r="E669" s="206" t="s">
        <v>36</v>
      </c>
      <c r="F669" s="207" t="s">
        <v>934</v>
      </c>
      <c r="G669" s="194"/>
      <c r="H669" s="208">
        <v>9.1</v>
      </c>
      <c r="I669" s="199"/>
      <c r="J669" s="194"/>
      <c r="K669" s="194"/>
      <c r="L669" s="200"/>
      <c r="M669" s="201"/>
      <c r="N669" s="202"/>
      <c r="O669" s="202"/>
      <c r="P669" s="202"/>
      <c r="Q669" s="202"/>
      <c r="R669" s="202"/>
      <c r="S669" s="202"/>
      <c r="T669" s="203"/>
      <c r="AT669" s="204" t="s">
        <v>191</v>
      </c>
      <c r="AU669" s="204" t="s">
        <v>88</v>
      </c>
      <c r="AV669" s="11" t="s">
        <v>88</v>
      </c>
      <c r="AW669" s="11" t="s">
        <v>45</v>
      </c>
      <c r="AX669" s="11" t="s">
        <v>80</v>
      </c>
      <c r="AY669" s="204" t="s">
        <v>182</v>
      </c>
    </row>
    <row r="670" spans="2:51" s="12" customFormat="1" ht="13.5">
      <c r="B670" s="209"/>
      <c r="C670" s="210"/>
      <c r="D670" s="205" t="s">
        <v>191</v>
      </c>
      <c r="E670" s="211" t="s">
        <v>36</v>
      </c>
      <c r="F670" s="212" t="s">
        <v>402</v>
      </c>
      <c r="G670" s="210"/>
      <c r="H670" s="213" t="s">
        <v>36</v>
      </c>
      <c r="I670" s="214"/>
      <c r="J670" s="210"/>
      <c r="K670" s="210"/>
      <c r="L670" s="215"/>
      <c r="M670" s="216"/>
      <c r="N670" s="217"/>
      <c r="O670" s="217"/>
      <c r="P670" s="217"/>
      <c r="Q670" s="217"/>
      <c r="R670" s="217"/>
      <c r="S670" s="217"/>
      <c r="T670" s="218"/>
      <c r="AT670" s="219" t="s">
        <v>191</v>
      </c>
      <c r="AU670" s="219" t="s">
        <v>88</v>
      </c>
      <c r="AV670" s="12" t="s">
        <v>23</v>
      </c>
      <c r="AW670" s="12" t="s">
        <v>45</v>
      </c>
      <c r="AX670" s="12" t="s">
        <v>80</v>
      </c>
      <c r="AY670" s="219" t="s">
        <v>182</v>
      </c>
    </row>
    <row r="671" spans="2:51" s="11" customFormat="1" ht="36">
      <c r="B671" s="193"/>
      <c r="C671" s="194"/>
      <c r="D671" s="205" t="s">
        <v>191</v>
      </c>
      <c r="E671" s="206" t="s">
        <v>36</v>
      </c>
      <c r="F671" s="207" t="s">
        <v>935</v>
      </c>
      <c r="G671" s="194"/>
      <c r="H671" s="208">
        <v>121.71</v>
      </c>
      <c r="I671" s="199"/>
      <c r="J671" s="194"/>
      <c r="K671" s="194"/>
      <c r="L671" s="200"/>
      <c r="M671" s="201"/>
      <c r="N671" s="202"/>
      <c r="O671" s="202"/>
      <c r="P671" s="202"/>
      <c r="Q671" s="202"/>
      <c r="R671" s="202"/>
      <c r="S671" s="202"/>
      <c r="T671" s="203"/>
      <c r="AT671" s="204" t="s">
        <v>191</v>
      </c>
      <c r="AU671" s="204" t="s">
        <v>88</v>
      </c>
      <c r="AV671" s="11" t="s">
        <v>88</v>
      </c>
      <c r="AW671" s="11" t="s">
        <v>45</v>
      </c>
      <c r="AX671" s="11" t="s">
        <v>80</v>
      </c>
      <c r="AY671" s="204" t="s">
        <v>182</v>
      </c>
    </row>
    <row r="672" spans="2:51" s="11" customFormat="1" ht="13.5">
      <c r="B672" s="193"/>
      <c r="C672" s="194"/>
      <c r="D672" s="205" t="s">
        <v>191</v>
      </c>
      <c r="E672" s="206" t="s">
        <v>36</v>
      </c>
      <c r="F672" s="207" t="s">
        <v>936</v>
      </c>
      <c r="G672" s="194"/>
      <c r="H672" s="208">
        <v>43.56</v>
      </c>
      <c r="I672" s="199"/>
      <c r="J672" s="194"/>
      <c r="K672" s="194"/>
      <c r="L672" s="200"/>
      <c r="M672" s="201"/>
      <c r="N672" s="202"/>
      <c r="O672" s="202"/>
      <c r="P672" s="202"/>
      <c r="Q672" s="202"/>
      <c r="R672" s="202"/>
      <c r="S672" s="202"/>
      <c r="T672" s="203"/>
      <c r="AT672" s="204" t="s">
        <v>191</v>
      </c>
      <c r="AU672" s="204" t="s">
        <v>88</v>
      </c>
      <c r="AV672" s="11" t="s">
        <v>88</v>
      </c>
      <c r="AW672" s="11" t="s">
        <v>45</v>
      </c>
      <c r="AX672" s="11" t="s">
        <v>80</v>
      </c>
      <c r="AY672" s="204" t="s">
        <v>182</v>
      </c>
    </row>
    <row r="673" spans="2:51" s="11" customFormat="1" ht="13.5">
      <c r="B673" s="193"/>
      <c r="C673" s="194"/>
      <c r="D673" s="205" t="s">
        <v>191</v>
      </c>
      <c r="E673" s="206" t="s">
        <v>36</v>
      </c>
      <c r="F673" s="207" t="s">
        <v>937</v>
      </c>
      <c r="G673" s="194"/>
      <c r="H673" s="208">
        <v>66.5</v>
      </c>
      <c r="I673" s="199"/>
      <c r="J673" s="194"/>
      <c r="K673" s="194"/>
      <c r="L673" s="200"/>
      <c r="M673" s="201"/>
      <c r="N673" s="202"/>
      <c r="O673" s="202"/>
      <c r="P673" s="202"/>
      <c r="Q673" s="202"/>
      <c r="R673" s="202"/>
      <c r="S673" s="202"/>
      <c r="T673" s="203"/>
      <c r="AT673" s="204" t="s">
        <v>191</v>
      </c>
      <c r="AU673" s="204" t="s">
        <v>88</v>
      </c>
      <c r="AV673" s="11" t="s">
        <v>88</v>
      </c>
      <c r="AW673" s="11" t="s">
        <v>45</v>
      </c>
      <c r="AX673" s="11" t="s">
        <v>80</v>
      </c>
      <c r="AY673" s="204" t="s">
        <v>182</v>
      </c>
    </row>
    <row r="674" spans="2:51" s="11" customFormat="1" ht="13.5">
      <c r="B674" s="193"/>
      <c r="C674" s="194"/>
      <c r="D674" s="205" t="s">
        <v>191</v>
      </c>
      <c r="E674" s="206" t="s">
        <v>36</v>
      </c>
      <c r="F674" s="207" t="s">
        <v>938</v>
      </c>
      <c r="G674" s="194"/>
      <c r="H674" s="208">
        <v>17.8</v>
      </c>
      <c r="I674" s="199"/>
      <c r="J674" s="194"/>
      <c r="K674" s="194"/>
      <c r="L674" s="200"/>
      <c r="M674" s="201"/>
      <c r="N674" s="202"/>
      <c r="O674" s="202"/>
      <c r="P674" s="202"/>
      <c r="Q674" s="202"/>
      <c r="R674" s="202"/>
      <c r="S674" s="202"/>
      <c r="T674" s="203"/>
      <c r="AT674" s="204" t="s">
        <v>191</v>
      </c>
      <c r="AU674" s="204" t="s">
        <v>88</v>
      </c>
      <c r="AV674" s="11" t="s">
        <v>88</v>
      </c>
      <c r="AW674" s="11" t="s">
        <v>45</v>
      </c>
      <c r="AX674" s="11" t="s">
        <v>80</v>
      </c>
      <c r="AY674" s="204" t="s">
        <v>182</v>
      </c>
    </row>
    <row r="675" spans="2:51" s="11" customFormat="1" ht="13.5">
      <c r="B675" s="193"/>
      <c r="C675" s="194"/>
      <c r="D675" s="195" t="s">
        <v>191</v>
      </c>
      <c r="E675" s="196" t="s">
        <v>36</v>
      </c>
      <c r="F675" s="197" t="s">
        <v>939</v>
      </c>
      <c r="G675" s="194"/>
      <c r="H675" s="198">
        <v>10.1</v>
      </c>
      <c r="I675" s="199"/>
      <c r="J675" s="194"/>
      <c r="K675" s="194"/>
      <c r="L675" s="200"/>
      <c r="M675" s="201"/>
      <c r="N675" s="202"/>
      <c r="O675" s="202"/>
      <c r="P675" s="202"/>
      <c r="Q675" s="202"/>
      <c r="R675" s="202"/>
      <c r="S675" s="202"/>
      <c r="T675" s="203"/>
      <c r="AT675" s="204" t="s">
        <v>191</v>
      </c>
      <c r="AU675" s="204" t="s">
        <v>88</v>
      </c>
      <c r="AV675" s="11" t="s">
        <v>88</v>
      </c>
      <c r="AW675" s="11" t="s">
        <v>45</v>
      </c>
      <c r="AX675" s="11" t="s">
        <v>80</v>
      </c>
      <c r="AY675" s="204" t="s">
        <v>182</v>
      </c>
    </row>
    <row r="676" spans="2:65" s="1" customFormat="1" ht="22.5" customHeight="1">
      <c r="B676" s="34"/>
      <c r="C676" s="220" t="s">
        <v>940</v>
      </c>
      <c r="D676" s="220" t="s">
        <v>270</v>
      </c>
      <c r="E676" s="221" t="s">
        <v>941</v>
      </c>
      <c r="F676" s="222" t="s">
        <v>942</v>
      </c>
      <c r="G676" s="223" t="s">
        <v>309</v>
      </c>
      <c r="H676" s="224">
        <v>570.647</v>
      </c>
      <c r="I676" s="225"/>
      <c r="J676" s="226">
        <f>ROUND(I676*H676,2)</f>
        <v>0</v>
      </c>
      <c r="K676" s="222" t="s">
        <v>781</v>
      </c>
      <c r="L676" s="227"/>
      <c r="M676" s="228" t="s">
        <v>36</v>
      </c>
      <c r="N676" s="229" t="s">
        <v>51</v>
      </c>
      <c r="O676" s="35"/>
      <c r="P676" s="190">
        <f>O676*H676</f>
        <v>0</v>
      </c>
      <c r="Q676" s="190">
        <v>0.0001</v>
      </c>
      <c r="R676" s="190">
        <f>Q676*H676</f>
        <v>0.05706470000000001</v>
      </c>
      <c r="S676" s="190">
        <v>0</v>
      </c>
      <c r="T676" s="191">
        <f>S676*H676</f>
        <v>0</v>
      </c>
      <c r="AR676" s="16" t="s">
        <v>226</v>
      </c>
      <c r="AT676" s="16" t="s">
        <v>270</v>
      </c>
      <c r="AU676" s="16" t="s">
        <v>88</v>
      </c>
      <c r="AY676" s="16" t="s">
        <v>182</v>
      </c>
      <c r="BE676" s="192">
        <f>IF(N676="základní",J676,0)</f>
        <v>0</v>
      </c>
      <c r="BF676" s="192">
        <f>IF(N676="snížená",J676,0)</f>
        <v>0</v>
      </c>
      <c r="BG676" s="192">
        <f>IF(N676="zákl. přenesená",J676,0)</f>
        <v>0</v>
      </c>
      <c r="BH676" s="192">
        <f>IF(N676="sníž. přenesená",J676,0)</f>
        <v>0</v>
      </c>
      <c r="BI676" s="192">
        <f>IF(N676="nulová",J676,0)</f>
        <v>0</v>
      </c>
      <c r="BJ676" s="16" t="s">
        <v>23</v>
      </c>
      <c r="BK676" s="192">
        <f>ROUND(I676*H676,2)</f>
        <v>0</v>
      </c>
      <c r="BL676" s="16" t="s">
        <v>189</v>
      </c>
      <c r="BM676" s="16" t="s">
        <v>943</v>
      </c>
    </row>
    <row r="677" spans="2:51" s="11" customFormat="1" ht="13.5">
      <c r="B677" s="193"/>
      <c r="C677" s="194"/>
      <c r="D677" s="195" t="s">
        <v>191</v>
      </c>
      <c r="E677" s="196" t="s">
        <v>36</v>
      </c>
      <c r="F677" s="197" t="s">
        <v>944</v>
      </c>
      <c r="G677" s="194"/>
      <c r="H677" s="198">
        <v>570.647</v>
      </c>
      <c r="I677" s="199"/>
      <c r="J677" s="194"/>
      <c r="K677" s="194"/>
      <c r="L677" s="200"/>
      <c r="M677" s="201"/>
      <c r="N677" s="202"/>
      <c r="O677" s="202"/>
      <c r="P677" s="202"/>
      <c r="Q677" s="202"/>
      <c r="R677" s="202"/>
      <c r="S677" s="202"/>
      <c r="T677" s="203"/>
      <c r="AT677" s="204" t="s">
        <v>191</v>
      </c>
      <c r="AU677" s="204" t="s">
        <v>88</v>
      </c>
      <c r="AV677" s="11" t="s">
        <v>88</v>
      </c>
      <c r="AW677" s="11" t="s">
        <v>45</v>
      </c>
      <c r="AX677" s="11" t="s">
        <v>80</v>
      </c>
      <c r="AY677" s="204" t="s">
        <v>182</v>
      </c>
    </row>
    <row r="678" spans="2:65" s="1" customFormat="1" ht="22.5" customHeight="1">
      <c r="B678" s="34"/>
      <c r="C678" s="181" t="s">
        <v>945</v>
      </c>
      <c r="D678" s="181" t="s">
        <v>184</v>
      </c>
      <c r="E678" s="182" t="s">
        <v>946</v>
      </c>
      <c r="F678" s="183" t="s">
        <v>947</v>
      </c>
      <c r="G678" s="184" t="s">
        <v>309</v>
      </c>
      <c r="H678" s="185">
        <v>202.91</v>
      </c>
      <c r="I678" s="186"/>
      <c r="J678" s="187">
        <f>ROUND(I678*H678,2)</f>
        <v>0</v>
      </c>
      <c r="K678" s="183" t="s">
        <v>188</v>
      </c>
      <c r="L678" s="54"/>
      <c r="M678" s="188" t="s">
        <v>36</v>
      </c>
      <c r="N678" s="189" t="s">
        <v>51</v>
      </c>
      <c r="O678" s="35"/>
      <c r="P678" s="190">
        <f>O678*H678</f>
        <v>0</v>
      </c>
      <c r="Q678" s="190">
        <v>0</v>
      </c>
      <c r="R678" s="190">
        <f>Q678*H678</f>
        <v>0</v>
      </c>
      <c r="S678" s="190">
        <v>0</v>
      </c>
      <c r="T678" s="191">
        <f>S678*H678</f>
        <v>0</v>
      </c>
      <c r="AR678" s="16" t="s">
        <v>189</v>
      </c>
      <c r="AT678" s="16" t="s">
        <v>184</v>
      </c>
      <c r="AU678" s="16" t="s">
        <v>88</v>
      </c>
      <c r="AY678" s="16" t="s">
        <v>182</v>
      </c>
      <c r="BE678" s="192">
        <f>IF(N678="základní",J678,0)</f>
        <v>0</v>
      </c>
      <c r="BF678" s="192">
        <f>IF(N678="snížená",J678,0)</f>
        <v>0</v>
      </c>
      <c r="BG678" s="192">
        <f>IF(N678="zákl. přenesená",J678,0)</f>
        <v>0</v>
      </c>
      <c r="BH678" s="192">
        <f>IF(N678="sníž. přenesená",J678,0)</f>
        <v>0</v>
      </c>
      <c r="BI678" s="192">
        <f>IF(N678="nulová",J678,0)</f>
        <v>0</v>
      </c>
      <c r="BJ678" s="16" t="s">
        <v>23</v>
      </c>
      <c r="BK678" s="192">
        <f>ROUND(I678*H678,2)</f>
        <v>0</v>
      </c>
      <c r="BL678" s="16" t="s">
        <v>189</v>
      </c>
      <c r="BM678" s="16" t="s">
        <v>948</v>
      </c>
    </row>
    <row r="679" spans="2:51" s="12" customFormat="1" ht="13.5">
      <c r="B679" s="209"/>
      <c r="C679" s="210"/>
      <c r="D679" s="205" t="s">
        <v>191</v>
      </c>
      <c r="E679" s="211" t="s">
        <v>36</v>
      </c>
      <c r="F679" s="212" t="s">
        <v>399</v>
      </c>
      <c r="G679" s="210"/>
      <c r="H679" s="213" t="s">
        <v>36</v>
      </c>
      <c r="I679" s="214"/>
      <c r="J679" s="210"/>
      <c r="K679" s="210"/>
      <c r="L679" s="215"/>
      <c r="M679" s="216"/>
      <c r="N679" s="217"/>
      <c r="O679" s="217"/>
      <c r="P679" s="217"/>
      <c r="Q679" s="217"/>
      <c r="R679" s="217"/>
      <c r="S679" s="217"/>
      <c r="T679" s="218"/>
      <c r="AT679" s="219" t="s">
        <v>191</v>
      </c>
      <c r="AU679" s="219" t="s">
        <v>88</v>
      </c>
      <c r="AV679" s="12" t="s">
        <v>23</v>
      </c>
      <c r="AW679" s="12" t="s">
        <v>45</v>
      </c>
      <c r="AX679" s="12" t="s">
        <v>80</v>
      </c>
      <c r="AY679" s="219" t="s">
        <v>182</v>
      </c>
    </row>
    <row r="680" spans="2:51" s="11" customFormat="1" ht="36">
      <c r="B680" s="193"/>
      <c r="C680" s="194"/>
      <c r="D680" s="205" t="s">
        <v>191</v>
      </c>
      <c r="E680" s="206" t="s">
        <v>36</v>
      </c>
      <c r="F680" s="207" t="s">
        <v>929</v>
      </c>
      <c r="G680" s="194"/>
      <c r="H680" s="208">
        <v>69.4</v>
      </c>
      <c r="I680" s="199"/>
      <c r="J680" s="194"/>
      <c r="K680" s="194"/>
      <c r="L680" s="200"/>
      <c r="M680" s="201"/>
      <c r="N680" s="202"/>
      <c r="O680" s="202"/>
      <c r="P680" s="202"/>
      <c r="Q680" s="202"/>
      <c r="R680" s="202"/>
      <c r="S680" s="202"/>
      <c r="T680" s="203"/>
      <c r="AT680" s="204" t="s">
        <v>191</v>
      </c>
      <c r="AU680" s="204" t="s">
        <v>88</v>
      </c>
      <c r="AV680" s="11" t="s">
        <v>88</v>
      </c>
      <c r="AW680" s="11" t="s">
        <v>45</v>
      </c>
      <c r="AX680" s="11" t="s">
        <v>80</v>
      </c>
      <c r="AY680" s="204" t="s">
        <v>182</v>
      </c>
    </row>
    <row r="681" spans="2:51" s="11" customFormat="1" ht="13.5">
      <c r="B681" s="193"/>
      <c r="C681" s="194"/>
      <c r="D681" s="205" t="s">
        <v>191</v>
      </c>
      <c r="E681" s="206" t="s">
        <v>36</v>
      </c>
      <c r="F681" s="207" t="s">
        <v>949</v>
      </c>
      <c r="G681" s="194"/>
      <c r="H681" s="208">
        <v>11.8</v>
      </c>
      <c r="I681" s="199"/>
      <c r="J681" s="194"/>
      <c r="K681" s="194"/>
      <c r="L681" s="200"/>
      <c r="M681" s="201"/>
      <c r="N681" s="202"/>
      <c r="O681" s="202"/>
      <c r="P681" s="202"/>
      <c r="Q681" s="202"/>
      <c r="R681" s="202"/>
      <c r="S681" s="202"/>
      <c r="T681" s="203"/>
      <c r="AT681" s="204" t="s">
        <v>191</v>
      </c>
      <c r="AU681" s="204" t="s">
        <v>88</v>
      </c>
      <c r="AV681" s="11" t="s">
        <v>88</v>
      </c>
      <c r="AW681" s="11" t="s">
        <v>45</v>
      </c>
      <c r="AX681" s="11" t="s">
        <v>80</v>
      </c>
      <c r="AY681" s="204" t="s">
        <v>182</v>
      </c>
    </row>
    <row r="682" spans="2:51" s="12" customFormat="1" ht="13.5">
      <c r="B682" s="209"/>
      <c r="C682" s="210"/>
      <c r="D682" s="205" t="s">
        <v>191</v>
      </c>
      <c r="E682" s="211" t="s">
        <v>36</v>
      </c>
      <c r="F682" s="212" t="s">
        <v>402</v>
      </c>
      <c r="G682" s="210"/>
      <c r="H682" s="213" t="s">
        <v>36</v>
      </c>
      <c r="I682" s="214"/>
      <c r="J682" s="210"/>
      <c r="K682" s="210"/>
      <c r="L682" s="215"/>
      <c r="M682" s="216"/>
      <c r="N682" s="217"/>
      <c r="O682" s="217"/>
      <c r="P682" s="217"/>
      <c r="Q682" s="217"/>
      <c r="R682" s="217"/>
      <c r="S682" s="217"/>
      <c r="T682" s="218"/>
      <c r="AT682" s="219" t="s">
        <v>191</v>
      </c>
      <c r="AU682" s="219" t="s">
        <v>88</v>
      </c>
      <c r="AV682" s="12" t="s">
        <v>23</v>
      </c>
      <c r="AW682" s="12" t="s">
        <v>45</v>
      </c>
      <c r="AX682" s="12" t="s">
        <v>80</v>
      </c>
      <c r="AY682" s="219" t="s">
        <v>182</v>
      </c>
    </row>
    <row r="683" spans="2:51" s="11" customFormat="1" ht="36">
      <c r="B683" s="193"/>
      <c r="C683" s="194"/>
      <c r="D683" s="195" t="s">
        <v>191</v>
      </c>
      <c r="E683" s="196" t="s">
        <v>36</v>
      </c>
      <c r="F683" s="197" t="s">
        <v>935</v>
      </c>
      <c r="G683" s="194"/>
      <c r="H683" s="198">
        <v>121.71</v>
      </c>
      <c r="I683" s="199"/>
      <c r="J683" s="194"/>
      <c r="K683" s="194"/>
      <c r="L683" s="200"/>
      <c r="M683" s="201"/>
      <c r="N683" s="202"/>
      <c r="O683" s="202"/>
      <c r="P683" s="202"/>
      <c r="Q683" s="202"/>
      <c r="R683" s="202"/>
      <c r="S683" s="202"/>
      <c r="T683" s="203"/>
      <c r="AT683" s="204" t="s">
        <v>191</v>
      </c>
      <c r="AU683" s="204" t="s">
        <v>88</v>
      </c>
      <c r="AV683" s="11" t="s">
        <v>88</v>
      </c>
      <c r="AW683" s="11" t="s">
        <v>45</v>
      </c>
      <c r="AX683" s="11" t="s">
        <v>80</v>
      </c>
      <c r="AY683" s="204" t="s">
        <v>182</v>
      </c>
    </row>
    <row r="684" spans="2:65" s="1" customFormat="1" ht="22.5" customHeight="1">
      <c r="B684" s="34"/>
      <c r="C684" s="220" t="s">
        <v>950</v>
      </c>
      <c r="D684" s="220" t="s">
        <v>270</v>
      </c>
      <c r="E684" s="221" t="s">
        <v>951</v>
      </c>
      <c r="F684" s="222" t="s">
        <v>952</v>
      </c>
      <c r="G684" s="223" t="s">
        <v>309</v>
      </c>
      <c r="H684" s="224">
        <v>223.201</v>
      </c>
      <c r="I684" s="225"/>
      <c r="J684" s="226">
        <f>ROUND(I684*H684,2)</f>
        <v>0</v>
      </c>
      <c r="K684" s="222" t="s">
        <v>188</v>
      </c>
      <c r="L684" s="227"/>
      <c r="M684" s="228" t="s">
        <v>36</v>
      </c>
      <c r="N684" s="229" t="s">
        <v>51</v>
      </c>
      <c r="O684" s="35"/>
      <c r="P684" s="190">
        <f>O684*H684</f>
        <v>0</v>
      </c>
      <c r="Q684" s="190">
        <v>3E-05</v>
      </c>
      <c r="R684" s="190">
        <f>Q684*H684</f>
        <v>0.00669603</v>
      </c>
      <c r="S684" s="190">
        <v>0</v>
      </c>
      <c r="T684" s="191">
        <f>S684*H684</f>
        <v>0</v>
      </c>
      <c r="AR684" s="16" t="s">
        <v>226</v>
      </c>
      <c r="AT684" s="16" t="s">
        <v>270</v>
      </c>
      <c r="AU684" s="16" t="s">
        <v>88</v>
      </c>
      <c r="AY684" s="16" t="s">
        <v>182</v>
      </c>
      <c r="BE684" s="192">
        <f>IF(N684="základní",J684,0)</f>
        <v>0</v>
      </c>
      <c r="BF684" s="192">
        <f>IF(N684="snížená",J684,0)</f>
        <v>0</v>
      </c>
      <c r="BG684" s="192">
        <f>IF(N684="zákl. přenesená",J684,0)</f>
        <v>0</v>
      </c>
      <c r="BH684" s="192">
        <f>IF(N684="sníž. přenesená",J684,0)</f>
        <v>0</v>
      </c>
      <c r="BI684" s="192">
        <f>IF(N684="nulová",J684,0)</f>
        <v>0</v>
      </c>
      <c r="BJ684" s="16" t="s">
        <v>23</v>
      </c>
      <c r="BK684" s="192">
        <f>ROUND(I684*H684,2)</f>
        <v>0</v>
      </c>
      <c r="BL684" s="16" t="s">
        <v>189</v>
      </c>
      <c r="BM684" s="16" t="s">
        <v>953</v>
      </c>
    </row>
    <row r="685" spans="2:51" s="11" customFormat="1" ht="13.5">
      <c r="B685" s="193"/>
      <c r="C685" s="194"/>
      <c r="D685" s="195" t="s">
        <v>191</v>
      </c>
      <c r="E685" s="196" t="s">
        <v>36</v>
      </c>
      <c r="F685" s="197" t="s">
        <v>954</v>
      </c>
      <c r="G685" s="194"/>
      <c r="H685" s="198">
        <v>223.201</v>
      </c>
      <c r="I685" s="199"/>
      <c r="J685" s="194"/>
      <c r="K685" s="194"/>
      <c r="L685" s="200"/>
      <c r="M685" s="201"/>
      <c r="N685" s="202"/>
      <c r="O685" s="202"/>
      <c r="P685" s="202"/>
      <c r="Q685" s="202"/>
      <c r="R685" s="202"/>
      <c r="S685" s="202"/>
      <c r="T685" s="203"/>
      <c r="AT685" s="204" t="s">
        <v>191</v>
      </c>
      <c r="AU685" s="204" t="s">
        <v>88</v>
      </c>
      <c r="AV685" s="11" t="s">
        <v>88</v>
      </c>
      <c r="AW685" s="11" t="s">
        <v>45</v>
      </c>
      <c r="AX685" s="11" t="s">
        <v>80</v>
      </c>
      <c r="AY685" s="204" t="s">
        <v>182</v>
      </c>
    </row>
    <row r="686" spans="2:65" s="1" customFormat="1" ht="22.5" customHeight="1">
      <c r="B686" s="34"/>
      <c r="C686" s="181" t="s">
        <v>955</v>
      </c>
      <c r="D686" s="181" t="s">
        <v>184</v>
      </c>
      <c r="E686" s="182" t="s">
        <v>956</v>
      </c>
      <c r="F686" s="183" t="s">
        <v>957</v>
      </c>
      <c r="G686" s="184" t="s">
        <v>309</v>
      </c>
      <c r="H686" s="185">
        <v>251.59</v>
      </c>
      <c r="I686" s="186"/>
      <c r="J686" s="187">
        <f>ROUND(I686*H686,2)</f>
        <v>0</v>
      </c>
      <c r="K686" s="183" t="s">
        <v>188</v>
      </c>
      <c r="L686" s="54"/>
      <c r="M686" s="188" t="s">
        <v>36</v>
      </c>
      <c r="N686" s="189" t="s">
        <v>51</v>
      </c>
      <c r="O686" s="35"/>
      <c r="P686" s="190">
        <f>O686*H686</f>
        <v>0</v>
      </c>
      <c r="Q686" s="190">
        <v>0</v>
      </c>
      <c r="R686" s="190">
        <f>Q686*H686</f>
        <v>0</v>
      </c>
      <c r="S686" s="190">
        <v>0</v>
      </c>
      <c r="T686" s="191">
        <f>S686*H686</f>
        <v>0</v>
      </c>
      <c r="AR686" s="16" t="s">
        <v>189</v>
      </c>
      <c r="AT686" s="16" t="s">
        <v>184</v>
      </c>
      <c r="AU686" s="16" t="s">
        <v>88</v>
      </c>
      <c r="AY686" s="16" t="s">
        <v>182</v>
      </c>
      <c r="BE686" s="192">
        <f>IF(N686="základní",J686,0)</f>
        <v>0</v>
      </c>
      <c r="BF686" s="192">
        <f>IF(N686="snížená",J686,0)</f>
        <v>0</v>
      </c>
      <c r="BG686" s="192">
        <f>IF(N686="zákl. přenesená",J686,0)</f>
        <v>0</v>
      </c>
      <c r="BH686" s="192">
        <f>IF(N686="sníž. přenesená",J686,0)</f>
        <v>0</v>
      </c>
      <c r="BI686" s="192">
        <f>IF(N686="nulová",J686,0)</f>
        <v>0</v>
      </c>
      <c r="BJ686" s="16" t="s">
        <v>23</v>
      </c>
      <c r="BK686" s="192">
        <f>ROUND(I686*H686,2)</f>
        <v>0</v>
      </c>
      <c r="BL686" s="16" t="s">
        <v>189</v>
      </c>
      <c r="BM686" s="16" t="s">
        <v>958</v>
      </c>
    </row>
    <row r="687" spans="2:65" s="1" customFormat="1" ht="22.5" customHeight="1">
      <c r="B687" s="34"/>
      <c r="C687" s="220" t="s">
        <v>959</v>
      </c>
      <c r="D687" s="220" t="s">
        <v>270</v>
      </c>
      <c r="E687" s="221" t="s">
        <v>960</v>
      </c>
      <c r="F687" s="222" t="s">
        <v>961</v>
      </c>
      <c r="G687" s="223" t="s">
        <v>309</v>
      </c>
      <c r="H687" s="224">
        <v>276.749</v>
      </c>
      <c r="I687" s="225"/>
      <c r="J687" s="226">
        <f>ROUND(I687*H687,2)</f>
        <v>0</v>
      </c>
      <c r="K687" s="222" t="s">
        <v>188</v>
      </c>
      <c r="L687" s="227"/>
      <c r="M687" s="228" t="s">
        <v>36</v>
      </c>
      <c r="N687" s="229" t="s">
        <v>51</v>
      </c>
      <c r="O687" s="35"/>
      <c r="P687" s="190">
        <f>O687*H687</f>
        <v>0</v>
      </c>
      <c r="Q687" s="190">
        <v>5E-05</v>
      </c>
      <c r="R687" s="190">
        <f>Q687*H687</f>
        <v>0.013837450000000001</v>
      </c>
      <c r="S687" s="190">
        <v>0</v>
      </c>
      <c r="T687" s="191">
        <f>S687*H687</f>
        <v>0</v>
      </c>
      <c r="AR687" s="16" t="s">
        <v>226</v>
      </c>
      <c r="AT687" s="16" t="s">
        <v>270</v>
      </c>
      <c r="AU687" s="16" t="s">
        <v>88</v>
      </c>
      <c r="AY687" s="16" t="s">
        <v>182</v>
      </c>
      <c r="BE687" s="192">
        <f>IF(N687="základní",J687,0)</f>
        <v>0</v>
      </c>
      <c r="BF687" s="192">
        <f>IF(N687="snížená",J687,0)</f>
        <v>0</v>
      </c>
      <c r="BG687" s="192">
        <f>IF(N687="zákl. přenesená",J687,0)</f>
        <v>0</v>
      </c>
      <c r="BH687" s="192">
        <f>IF(N687="sníž. přenesená",J687,0)</f>
        <v>0</v>
      </c>
      <c r="BI687" s="192">
        <f>IF(N687="nulová",J687,0)</f>
        <v>0</v>
      </c>
      <c r="BJ687" s="16" t="s">
        <v>23</v>
      </c>
      <c r="BK687" s="192">
        <f>ROUND(I687*H687,2)</f>
        <v>0</v>
      </c>
      <c r="BL687" s="16" t="s">
        <v>189</v>
      </c>
      <c r="BM687" s="16" t="s">
        <v>962</v>
      </c>
    </row>
    <row r="688" spans="2:51" s="11" customFormat="1" ht="13.5">
      <c r="B688" s="193"/>
      <c r="C688" s="194"/>
      <c r="D688" s="195" t="s">
        <v>191</v>
      </c>
      <c r="E688" s="196" t="s">
        <v>36</v>
      </c>
      <c r="F688" s="197" t="s">
        <v>963</v>
      </c>
      <c r="G688" s="194"/>
      <c r="H688" s="198">
        <v>276.749</v>
      </c>
      <c r="I688" s="199"/>
      <c r="J688" s="194"/>
      <c r="K688" s="194"/>
      <c r="L688" s="200"/>
      <c r="M688" s="201"/>
      <c r="N688" s="202"/>
      <c r="O688" s="202"/>
      <c r="P688" s="202"/>
      <c r="Q688" s="202"/>
      <c r="R688" s="202"/>
      <c r="S688" s="202"/>
      <c r="T688" s="203"/>
      <c r="AT688" s="204" t="s">
        <v>191</v>
      </c>
      <c r="AU688" s="204" t="s">
        <v>88</v>
      </c>
      <c r="AV688" s="11" t="s">
        <v>88</v>
      </c>
      <c r="AW688" s="11" t="s">
        <v>45</v>
      </c>
      <c r="AX688" s="11" t="s">
        <v>80</v>
      </c>
      <c r="AY688" s="204" t="s">
        <v>182</v>
      </c>
    </row>
    <row r="689" spans="2:65" s="1" customFormat="1" ht="22.5" customHeight="1">
      <c r="B689" s="34"/>
      <c r="C689" s="181" t="s">
        <v>33</v>
      </c>
      <c r="D689" s="181" t="s">
        <v>184</v>
      </c>
      <c r="E689" s="182" t="s">
        <v>964</v>
      </c>
      <c r="F689" s="183" t="s">
        <v>965</v>
      </c>
      <c r="G689" s="184" t="s">
        <v>187</v>
      </c>
      <c r="H689" s="185">
        <v>186.92</v>
      </c>
      <c r="I689" s="186"/>
      <c r="J689" s="187">
        <f>ROUND(I689*H689,2)</f>
        <v>0</v>
      </c>
      <c r="K689" s="183" t="s">
        <v>188</v>
      </c>
      <c r="L689" s="54"/>
      <c r="M689" s="188" t="s">
        <v>36</v>
      </c>
      <c r="N689" s="189" t="s">
        <v>51</v>
      </c>
      <c r="O689" s="35"/>
      <c r="P689" s="190">
        <f>O689*H689</f>
        <v>0</v>
      </c>
      <c r="Q689" s="190">
        <v>0.00012648</v>
      </c>
      <c r="R689" s="190">
        <f>Q689*H689</f>
        <v>0.0236416416</v>
      </c>
      <c r="S689" s="190">
        <v>0</v>
      </c>
      <c r="T689" s="191">
        <f>S689*H689</f>
        <v>0</v>
      </c>
      <c r="AR689" s="16" t="s">
        <v>189</v>
      </c>
      <c r="AT689" s="16" t="s">
        <v>184</v>
      </c>
      <c r="AU689" s="16" t="s">
        <v>88</v>
      </c>
      <c r="AY689" s="16" t="s">
        <v>182</v>
      </c>
      <c r="BE689" s="192">
        <f>IF(N689="základní",J689,0)</f>
        <v>0</v>
      </c>
      <c r="BF689" s="192">
        <f>IF(N689="snížená",J689,0)</f>
        <v>0</v>
      </c>
      <c r="BG689" s="192">
        <f>IF(N689="zákl. přenesená",J689,0)</f>
        <v>0</v>
      </c>
      <c r="BH689" s="192">
        <f>IF(N689="sníž. přenesená",J689,0)</f>
        <v>0</v>
      </c>
      <c r="BI689" s="192">
        <f>IF(N689="nulová",J689,0)</f>
        <v>0</v>
      </c>
      <c r="BJ689" s="16" t="s">
        <v>23</v>
      </c>
      <c r="BK689" s="192">
        <f>ROUND(I689*H689,2)</f>
        <v>0</v>
      </c>
      <c r="BL689" s="16" t="s">
        <v>189</v>
      </c>
      <c r="BM689" s="16" t="s">
        <v>966</v>
      </c>
    </row>
    <row r="690" spans="2:51" s="12" customFormat="1" ht="13.5">
      <c r="B690" s="209"/>
      <c r="C690" s="210"/>
      <c r="D690" s="205" t="s">
        <v>191</v>
      </c>
      <c r="E690" s="211" t="s">
        <v>36</v>
      </c>
      <c r="F690" s="212" t="s">
        <v>399</v>
      </c>
      <c r="G690" s="210"/>
      <c r="H690" s="213" t="s">
        <v>36</v>
      </c>
      <c r="I690" s="214"/>
      <c r="J690" s="210"/>
      <c r="K690" s="210"/>
      <c r="L690" s="215"/>
      <c r="M690" s="216"/>
      <c r="N690" s="217"/>
      <c r="O690" s="217"/>
      <c r="P690" s="217"/>
      <c r="Q690" s="217"/>
      <c r="R690" s="217"/>
      <c r="S690" s="217"/>
      <c r="T690" s="218"/>
      <c r="AT690" s="219" t="s">
        <v>191</v>
      </c>
      <c r="AU690" s="219" t="s">
        <v>88</v>
      </c>
      <c r="AV690" s="12" t="s">
        <v>23</v>
      </c>
      <c r="AW690" s="12" t="s">
        <v>45</v>
      </c>
      <c r="AX690" s="12" t="s">
        <v>80</v>
      </c>
      <c r="AY690" s="219" t="s">
        <v>182</v>
      </c>
    </row>
    <row r="691" spans="2:51" s="11" customFormat="1" ht="13.5">
      <c r="B691" s="193"/>
      <c r="C691" s="194"/>
      <c r="D691" s="205" t="s">
        <v>191</v>
      </c>
      <c r="E691" s="206" t="s">
        <v>36</v>
      </c>
      <c r="F691" s="207" t="s">
        <v>967</v>
      </c>
      <c r="G691" s="194"/>
      <c r="H691" s="208">
        <v>37.324</v>
      </c>
      <c r="I691" s="199"/>
      <c r="J691" s="194"/>
      <c r="K691" s="194"/>
      <c r="L691" s="200"/>
      <c r="M691" s="201"/>
      <c r="N691" s="202"/>
      <c r="O691" s="202"/>
      <c r="P691" s="202"/>
      <c r="Q691" s="202"/>
      <c r="R691" s="202"/>
      <c r="S691" s="202"/>
      <c r="T691" s="203"/>
      <c r="AT691" s="204" t="s">
        <v>191</v>
      </c>
      <c r="AU691" s="204" t="s">
        <v>88</v>
      </c>
      <c r="AV691" s="11" t="s">
        <v>88</v>
      </c>
      <c r="AW691" s="11" t="s">
        <v>45</v>
      </c>
      <c r="AX691" s="11" t="s">
        <v>80</v>
      </c>
      <c r="AY691" s="204" t="s">
        <v>182</v>
      </c>
    </row>
    <row r="692" spans="2:51" s="11" customFormat="1" ht="13.5">
      <c r="B692" s="193"/>
      <c r="C692" s="194"/>
      <c r="D692" s="205" t="s">
        <v>191</v>
      </c>
      <c r="E692" s="206" t="s">
        <v>36</v>
      </c>
      <c r="F692" s="207" t="s">
        <v>968</v>
      </c>
      <c r="G692" s="194"/>
      <c r="H692" s="208">
        <v>31.4785</v>
      </c>
      <c r="I692" s="199"/>
      <c r="J692" s="194"/>
      <c r="K692" s="194"/>
      <c r="L692" s="200"/>
      <c r="M692" s="201"/>
      <c r="N692" s="202"/>
      <c r="O692" s="202"/>
      <c r="P692" s="202"/>
      <c r="Q692" s="202"/>
      <c r="R692" s="202"/>
      <c r="S692" s="202"/>
      <c r="T692" s="203"/>
      <c r="AT692" s="204" t="s">
        <v>191</v>
      </c>
      <c r="AU692" s="204" t="s">
        <v>88</v>
      </c>
      <c r="AV692" s="11" t="s">
        <v>88</v>
      </c>
      <c r="AW692" s="11" t="s">
        <v>45</v>
      </c>
      <c r="AX692" s="11" t="s">
        <v>80</v>
      </c>
      <c r="AY692" s="204" t="s">
        <v>182</v>
      </c>
    </row>
    <row r="693" spans="2:51" s="12" customFormat="1" ht="13.5">
      <c r="B693" s="209"/>
      <c r="C693" s="210"/>
      <c r="D693" s="205" t="s">
        <v>191</v>
      </c>
      <c r="E693" s="211" t="s">
        <v>36</v>
      </c>
      <c r="F693" s="212" t="s">
        <v>402</v>
      </c>
      <c r="G693" s="210"/>
      <c r="H693" s="213" t="s">
        <v>36</v>
      </c>
      <c r="I693" s="214"/>
      <c r="J693" s="210"/>
      <c r="K693" s="210"/>
      <c r="L693" s="215"/>
      <c r="M693" s="216"/>
      <c r="N693" s="217"/>
      <c r="O693" s="217"/>
      <c r="P693" s="217"/>
      <c r="Q693" s="217"/>
      <c r="R693" s="217"/>
      <c r="S693" s="217"/>
      <c r="T693" s="218"/>
      <c r="AT693" s="219" t="s">
        <v>191</v>
      </c>
      <c r="AU693" s="219" t="s">
        <v>88</v>
      </c>
      <c r="AV693" s="12" t="s">
        <v>23</v>
      </c>
      <c r="AW693" s="12" t="s">
        <v>45</v>
      </c>
      <c r="AX693" s="12" t="s">
        <v>80</v>
      </c>
      <c r="AY693" s="219" t="s">
        <v>182</v>
      </c>
    </row>
    <row r="694" spans="2:51" s="11" customFormat="1" ht="24">
      <c r="B694" s="193"/>
      <c r="C694" s="194"/>
      <c r="D694" s="205" t="s">
        <v>191</v>
      </c>
      <c r="E694" s="206" t="s">
        <v>36</v>
      </c>
      <c r="F694" s="207" t="s">
        <v>969</v>
      </c>
      <c r="G694" s="194"/>
      <c r="H694" s="208">
        <v>118.1174</v>
      </c>
      <c r="I694" s="199"/>
      <c r="J694" s="194"/>
      <c r="K694" s="194"/>
      <c r="L694" s="200"/>
      <c r="M694" s="201"/>
      <c r="N694" s="202"/>
      <c r="O694" s="202"/>
      <c r="P694" s="202"/>
      <c r="Q694" s="202"/>
      <c r="R694" s="202"/>
      <c r="S694" s="202"/>
      <c r="T694" s="203"/>
      <c r="AT694" s="204" t="s">
        <v>191</v>
      </c>
      <c r="AU694" s="204" t="s">
        <v>88</v>
      </c>
      <c r="AV694" s="11" t="s">
        <v>88</v>
      </c>
      <c r="AW694" s="11" t="s">
        <v>45</v>
      </c>
      <c r="AX694" s="11" t="s">
        <v>80</v>
      </c>
      <c r="AY694" s="204" t="s">
        <v>182</v>
      </c>
    </row>
    <row r="695" spans="2:63" s="10" customFormat="1" ht="29.85" customHeight="1">
      <c r="B695" s="164"/>
      <c r="C695" s="165"/>
      <c r="D695" s="178" t="s">
        <v>79</v>
      </c>
      <c r="E695" s="179" t="s">
        <v>576</v>
      </c>
      <c r="F695" s="179" t="s">
        <v>970</v>
      </c>
      <c r="G695" s="165"/>
      <c r="H695" s="165"/>
      <c r="I695" s="168"/>
      <c r="J695" s="180">
        <f>BK695</f>
        <v>0</v>
      </c>
      <c r="K695" s="165"/>
      <c r="L695" s="170"/>
      <c r="M695" s="171"/>
      <c r="N695" s="172"/>
      <c r="O695" s="172"/>
      <c r="P695" s="173">
        <f>SUM(P696:P779)</f>
        <v>0</v>
      </c>
      <c r="Q695" s="172"/>
      <c r="R695" s="173">
        <f>SUM(R696:R779)</f>
        <v>16.47646635768</v>
      </c>
      <c r="S695" s="172"/>
      <c r="T695" s="174">
        <f>SUM(T696:T779)</f>
        <v>0</v>
      </c>
      <c r="AR695" s="175" t="s">
        <v>23</v>
      </c>
      <c r="AT695" s="176" t="s">
        <v>79</v>
      </c>
      <c r="AU695" s="176" t="s">
        <v>23</v>
      </c>
      <c r="AY695" s="175" t="s">
        <v>182</v>
      </c>
      <c r="BK695" s="177">
        <f>SUM(BK696:BK779)</f>
        <v>0</v>
      </c>
    </row>
    <row r="696" spans="2:65" s="1" customFormat="1" ht="22.5" customHeight="1">
      <c r="B696" s="34"/>
      <c r="C696" s="181" t="s">
        <v>971</v>
      </c>
      <c r="D696" s="181" t="s">
        <v>184</v>
      </c>
      <c r="E696" s="182" t="s">
        <v>912</v>
      </c>
      <c r="F696" s="183" t="s">
        <v>913</v>
      </c>
      <c r="G696" s="184" t="s">
        <v>187</v>
      </c>
      <c r="H696" s="185">
        <v>100</v>
      </c>
      <c r="I696" s="186"/>
      <c r="J696" s="187">
        <f>ROUND(I696*H696,2)</f>
        <v>0</v>
      </c>
      <c r="K696" s="183" t="s">
        <v>188</v>
      </c>
      <c r="L696" s="54"/>
      <c r="M696" s="188" t="s">
        <v>36</v>
      </c>
      <c r="N696" s="189" t="s">
        <v>51</v>
      </c>
      <c r="O696" s="35"/>
      <c r="P696" s="190">
        <f>O696*H696</f>
        <v>0</v>
      </c>
      <c r="Q696" s="190">
        <v>0.00024</v>
      </c>
      <c r="R696" s="190">
        <f>Q696*H696</f>
        <v>0.024</v>
      </c>
      <c r="S696" s="190">
        <v>0</v>
      </c>
      <c r="T696" s="191">
        <f>S696*H696</f>
        <v>0</v>
      </c>
      <c r="AR696" s="16" t="s">
        <v>189</v>
      </c>
      <c r="AT696" s="16" t="s">
        <v>184</v>
      </c>
      <c r="AU696" s="16" t="s">
        <v>88</v>
      </c>
      <c r="AY696" s="16" t="s">
        <v>182</v>
      </c>
      <c r="BE696" s="192">
        <f>IF(N696="základní",J696,0)</f>
        <v>0</v>
      </c>
      <c r="BF696" s="192">
        <f>IF(N696="snížená",J696,0)</f>
        <v>0</v>
      </c>
      <c r="BG696" s="192">
        <f>IF(N696="zákl. přenesená",J696,0)</f>
        <v>0</v>
      </c>
      <c r="BH696" s="192">
        <f>IF(N696="sníž. přenesená",J696,0)</f>
        <v>0</v>
      </c>
      <c r="BI696" s="192">
        <f>IF(N696="nulová",J696,0)</f>
        <v>0</v>
      </c>
      <c r="BJ696" s="16" t="s">
        <v>23</v>
      </c>
      <c r="BK696" s="192">
        <f>ROUND(I696*H696,2)</f>
        <v>0</v>
      </c>
      <c r="BL696" s="16" t="s">
        <v>189</v>
      </c>
      <c r="BM696" s="16" t="s">
        <v>972</v>
      </c>
    </row>
    <row r="697" spans="2:51" s="12" customFormat="1" ht="13.5">
      <c r="B697" s="209"/>
      <c r="C697" s="210"/>
      <c r="D697" s="205" t="s">
        <v>191</v>
      </c>
      <c r="E697" s="211" t="s">
        <v>36</v>
      </c>
      <c r="F697" s="212" t="s">
        <v>915</v>
      </c>
      <c r="G697" s="210"/>
      <c r="H697" s="213" t="s">
        <v>36</v>
      </c>
      <c r="I697" s="214"/>
      <c r="J697" s="210"/>
      <c r="K697" s="210"/>
      <c r="L697" s="215"/>
      <c r="M697" s="216"/>
      <c r="N697" s="217"/>
      <c r="O697" s="217"/>
      <c r="P697" s="217"/>
      <c r="Q697" s="217"/>
      <c r="R697" s="217"/>
      <c r="S697" s="217"/>
      <c r="T697" s="218"/>
      <c r="AT697" s="219" t="s">
        <v>191</v>
      </c>
      <c r="AU697" s="219" t="s">
        <v>88</v>
      </c>
      <c r="AV697" s="12" t="s">
        <v>23</v>
      </c>
      <c r="AW697" s="12" t="s">
        <v>45</v>
      </c>
      <c r="AX697" s="12" t="s">
        <v>80</v>
      </c>
      <c r="AY697" s="219" t="s">
        <v>182</v>
      </c>
    </row>
    <row r="698" spans="2:51" s="11" customFormat="1" ht="13.5">
      <c r="B698" s="193"/>
      <c r="C698" s="194"/>
      <c r="D698" s="195" t="s">
        <v>191</v>
      </c>
      <c r="E698" s="196" t="s">
        <v>36</v>
      </c>
      <c r="F698" s="197" t="s">
        <v>916</v>
      </c>
      <c r="G698" s="194"/>
      <c r="H698" s="198">
        <v>100</v>
      </c>
      <c r="I698" s="199"/>
      <c r="J698" s="194"/>
      <c r="K698" s="194"/>
      <c r="L698" s="200"/>
      <c r="M698" s="201"/>
      <c r="N698" s="202"/>
      <c r="O698" s="202"/>
      <c r="P698" s="202"/>
      <c r="Q698" s="202"/>
      <c r="R698" s="202"/>
      <c r="S698" s="202"/>
      <c r="T698" s="203"/>
      <c r="AT698" s="204" t="s">
        <v>191</v>
      </c>
      <c r="AU698" s="204" t="s">
        <v>88</v>
      </c>
      <c r="AV698" s="11" t="s">
        <v>88</v>
      </c>
      <c r="AW698" s="11" t="s">
        <v>45</v>
      </c>
      <c r="AX698" s="11" t="s">
        <v>80</v>
      </c>
      <c r="AY698" s="204" t="s">
        <v>182</v>
      </c>
    </row>
    <row r="699" spans="2:65" s="1" customFormat="1" ht="22.5" customHeight="1">
      <c r="B699" s="34"/>
      <c r="C699" s="181" t="s">
        <v>973</v>
      </c>
      <c r="D699" s="181" t="s">
        <v>184</v>
      </c>
      <c r="E699" s="182" t="s">
        <v>974</v>
      </c>
      <c r="F699" s="183" t="s">
        <v>975</v>
      </c>
      <c r="G699" s="184" t="s">
        <v>187</v>
      </c>
      <c r="H699" s="185">
        <v>25.85</v>
      </c>
      <c r="I699" s="186"/>
      <c r="J699" s="187">
        <f>ROUND(I699*H699,2)</f>
        <v>0</v>
      </c>
      <c r="K699" s="183" t="s">
        <v>188</v>
      </c>
      <c r="L699" s="54"/>
      <c r="M699" s="188" t="s">
        <v>36</v>
      </c>
      <c r="N699" s="189" t="s">
        <v>51</v>
      </c>
      <c r="O699" s="35"/>
      <c r="P699" s="190">
        <f>O699*H699</f>
        <v>0</v>
      </c>
      <c r="Q699" s="190">
        <v>0.00865</v>
      </c>
      <c r="R699" s="190">
        <f>Q699*H699</f>
        <v>0.2236025</v>
      </c>
      <c r="S699" s="190">
        <v>0</v>
      </c>
      <c r="T699" s="191">
        <f>S699*H699</f>
        <v>0</v>
      </c>
      <c r="AR699" s="16" t="s">
        <v>189</v>
      </c>
      <c r="AT699" s="16" t="s">
        <v>184</v>
      </c>
      <c r="AU699" s="16" t="s">
        <v>88</v>
      </c>
      <c r="AY699" s="16" t="s">
        <v>182</v>
      </c>
      <c r="BE699" s="192">
        <f>IF(N699="základní",J699,0)</f>
        <v>0</v>
      </c>
      <c r="BF699" s="192">
        <f>IF(N699="snížená",J699,0)</f>
        <v>0</v>
      </c>
      <c r="BG699" s="192">
        <f>IF(N699="zákl. přenesená",J699,0)</f>
        <v>0</v>
      </c>
      <c r="BH699" s="192">
        <f>IF(N699="sníž. přenesená",J699,0)</f>
        <v>0</v>
      </c>
      <c r="BI699" s="192">
        <f>IF(N699="nulová",J699,0)</f>
        <v>0</v>
      </c>
      <c r="BJ699" s="16" t="s">
        <v>23</v>
      </c>
      <c r="BK699" s="192">
        <f>ROUND(I699*H699,2)</f>
        <v>0</v>
      </c>
      <c r="BL699" s="16" t="s">
        <v>189</v>
      </c>
      <c r="BM699" s="16" t="s">
        <v>976</v>
      </c>
    </row>
    <row r="700" spans="2:51" s="11" customFormat="1" ht="13.5">
      <c r="B700" s="193"/>
      <c r="C700" s="194"/>
      <c r="D700" s="195" t="s">
        <v>191</v>
      </c>
      <c r="E700" s="196" t="s">
        <v>36</v>
      </c>
      <c r="F700" s="197" t="s">
        <v>977</v>
      </c>
      <c r="G700" s="194"/>
      <c r="H700" s="198">
        <v>25.85</v>
      </c>
      <c r="I700" s="199"/>
      <c r="J700" s="194"/>
      <c r="K700" s="194"/>
      <c r="L700" s="200"/>
      <c r="M700" s="201"/>
      <c r="N700" s="202"/>
      <c r="O700" s="202"/>
      <c r="P700" s="202"/>
      <c r="Q700" s="202"/>
      <c r="R700" s="202"/>
      <c r="S700" s="202"/>
      <c r="T700" s="203"/>
      <c r="AT700" s="204" t="s">
        <v>191</v>
      </c>
      <c r="AU700" s="204" t="s">
        <v>88</v>
      </c>
      <c r="AV700" s="11" t="s">
        <v>88</v>
      </c>
      <c r="AW700" s="11" t="s">
        <v>45</v>
      </c>
      <c r="AX700" s="11" t="s">
        <v>80</v>
      </c>
      <c r="AY700" s="204" t="s">
        <v>182</v>
      </c>
    </row>
    <row r="701" spans="2:65" s="1" customFormat="1" ht="22.5" customHeight="1">
      <c r="B701" s="34"/>
      <c r="C701" s="220" t="s">
        <v>978</v>
      </c>
      <c r="D701" s="220" t="s">
        <v>270</v>
      </c>
      <c r="E701" s="221" t="s">
        <v>979</v>
      </c>
      <c r="F701" s="222" t="s">
        <v>980</v>
      </c>
      <c r="G701" s="223" t="s">
        <v>187</v>
      </c>
      <c r="H701" s="224">
        <v>27.143</v>
      </c>
      <c r="I701" s="225"/>
      <c r="J701" s="226">
        <f>ROUND(I701*H701,2)</f>
        <v>0</v>
      </c>
      <c r="K701" s="222" t="s">
        <v>188</v>
      </c>
      <c r="L701" s="227"/>
      <c r="M701" s="228" t="s">
        <v>36</v>
      </c>
      <c r="N701" s="229" t="s">
        <v>51</v>
      </c>
      <c r="O701" s="35"/>
      <c r="P701" s="190">
        <f>O701*H701</f>
        <v>0</v>
      </c>
      <c r="Q701" s="190">
        <v>0.00414</v>
      </c>
      <c r="R701" s="190">
        <f>Q701*H701</f>
        <v>0.11237201999999999</v>
      </c>
      <c r="S701" s="190">
        <v>0</v>
      </c>
      <c r="T701" s="191">
        <f>S701*H701</f>
        <v>0</v>
      </c>
      <c r="AR701" s="16" t="s">
        <v>226</v>
      </c>
      <c r="AT701" s="16" t="s">
        <v>270</v>
      </c>
      <c r="AU701" s="16" t="s">
        <v>88</v>
      </c>
      <c r="AY701" s="16" t="s">
        <v>182</v>
      </c>
      <c r="BE701" s="192">
        <f>IF(N701="základní",J701,0)</f>
        <v>0</v>
      </c>
      <c r="BF701" s="192">
        <f>IF(N701="snížená",J701,0)</f>
        <v>0</v>
      </c>
      <c r="BG701" s="192">
        <f>IF(N701="zákl. přenesená",J701,0)</f>
        <v>0</v>
      </c>
      <c r="BH701" s="192">
        <f>IF(N701="sníž. přenesená",J701,0)</f>
        <v>0</v>
      </c>
      <c r="BI701" s="192">
        <f>IF(N701="nulová",J701,0)</f>
        <v>0</v>
      </c>
      <c r="BJ701" s="16" t="s">
        <v>23</v>
      </c>
      <c r="BK701" s="192">
        <f>ROUND(I701*H701,2)</f>
        <v>0</v>
      </c>
      <c r="BL701" s="16" t="s">
        <v>189</v>
      </c>
      <c r="BM701" s="16" t="s">
        <v>981</v>
      </c>
    </row>
    <row r="702" spans="2:51" s="11" customFormat="1" ht="13.5">
      <c r="B702" s="193"/>
      <c r="C702" s="194"/>
      <c r="D702" s="195" t="s">
        <v>191</v>
      </c>
      <c r="E702" s="196" t="s">
        <v>36</v>
      </c>
      <c r="F702" s="197" t="s">
        <v>982</v>
      </c>
      <c r="G702" s="194"/>
      <c r="H702" s="198">
        <v>27.1425</v>
      </c>
      <c r="I702" s="199"/>
      <c r="J702" s="194"/>
      <c r="K702" s="194"/>
      <c r="L702" s="200"/>
      <c r="M702" s="201"/>
      <c r="N702" s="202"/>
      <c r="O702" s="202"/>
      <c r="P702" s="202"/>
      <c r="Q702" s="202"/>
      <c r="R702" s="202"/>
      <c r="S702" s="202"/>
      <c r="T702" s="203"/>
      <c r="AT702" s="204" t="s">
        <v>191</v>
      </c>
      <c r="AU702" s="204" t="s">
        <v>88</v>
      </c>
      <c r="AV702" s="11" t="s">
        <v>88</v>
      </c>
      <c r="AW702" s="11" t="s">
        <v>45</v>
      </c>
      <c r="AX702" s="11" t="s">
        <v>80</v>
      </c>
      <c r="AY702" s="204" t="s">
        <v>182</v>
      </c>
    </row>
    <row r="703" spans="2:65" s="1" customFormat="1" ht="31.5" customHeight="1">
      <c r="B703" s="34"/>
      <c r="C703" s="181" t="s">
        <v>983</v>
      </c>
      <c r="D703" s="181" t="s">
        <v>184</v>
      </c>
      <c r="E703" s="182" t="s">
        <v>984</v>
      </c>
      <c r="F703" s="183" t="s">
        <v>985</v>
      </c>
      <c r="G703" s="184" t="s">
        <v>187</v>
      </c>
      <c r="H703" s="185">
        <v>25.85</v>
      </c>
      <c r="I703" s="186"/>
      <c r="J703" s="187">
        <f>ROUND(I703*H703,2)</f>
        <v>0</v>
      </c>
      <c r="K703" s="183" t="s">
        <v>188</v>
      </c>
      <c r="L703" s="54"/>
      <c r="M703" s="188" t="s">
        <v>36</v>
      </c>
      <c r="N703" s="189" t="s">
        <v>51</v>
      </c>
      <c r="O703" s="35"/>
      <c r="P703" s="190">
        <f>O703*H703</f>
        <v>0</v>
      </c>
      <c r="Q703" s="190">
        <v>9E-05</v>
      </c>
      <c r="R703" s="190">
        <f>Q703*H703</f>
        <v>0.0023265000000000004</v>
      </c>
      <c r="S703" s="190">
        <v>0</v>
      </c>
      <c r="T703" s="191">
        <f>S703*H703</f>
        <v>0</v>
      </c>
      <c r="AR703" s="16" t="s">
        <v>189</v>
      </c>
      <c r="AT703" s="16" t="s">
        <v>184</v>
      </c>
      <c r="AU703" s="16" t="s">
        <v>88</v>
      </c>
      <c r="AY703" s="16" t="s">
        <v>182</v>
      </c>
      <c r="BE703" s="192">
        <f>IF(N703="základní",J703,0)</f>
        <v>0</v>
      </c>
      <c r="BF703" s="192">
        <f>IF(N703="snížená",J703,0)</f>
        <v>0</v>
      </c>
      <c r="BG703" s="192">
        <f>IF(N703="zákl. přenesená",J703,0)</f>
        <v>0</v>
      </c>
      <c r="BH703" s="192">
        <f>IF(N703="sníž. přenesená",J703,0)</f>
        <v>0</v>
      </c>
      <c r="BI703" s="192">
        <f>IF(N703="nulová",J703,0)</f>
        <v>0</v>
      </c>
      <c r="BJ703" s="16" t="s">
        <v>23</v>
      </c>
      <c r="BK703" s="192">
        <f>ROUND(I703*H703,2)</f>
        <v>0</v>
      </c>
      <c r="BL703" s="16" t="s">
        <v>189</v>
      </c>
      <c r="BM703" s="16" t="s">
        <v>986</v>
      </c>
    </row>
    <row r="704" spans="2:65" s="1" customFormat="1" ht="22.5" customHeight="1">
      <c r="B704" s="34"/>
      <c r="C704" s="181" t="s">
        <v>987</v>
      </c>
      <c r="D704" s="181" t="s">
        <v>184</v>
      </c>
      <c r="E704" s="182" t="s">
        <v>988</v>
      </c>
      <c r="F704" s="183" t="s">
        <v>989</v>
      </c>
      <c r="G704" s="184" t="s">
        <v>187</v>
      </c>
      <c r="H704" s="185">
        <v>8.188</v>
      </c>
      <c r="I704" s="186"/>
      <c r="J704" s="187">
        <f>ROUND(I704*H704,2)</f>
        <v>0</v>
      </c>
      <c r="K704" s="183" t="s">
        <v>188</v>
      </c>
      <c r="L704" s="54"/>
      <c r="M704" s="188" t="s">
        <v>36</v>
      </c>
      <c r="N704" s="189" t="s">
        <v>51</v>
      </c>
      <c r="O704" s="35"/>
      <c r="P704" s="190">
        <f>O704*H704</f>
        <v>0</v>
      </c>
      <c r="Q704" s="190">
        <v>0.00489</v>
      </c>
      <c r="R704" s="190">
        <f>Q704*H704</f>
        <v>0.04003932</v>
      </c>
      <c r="S704" s="190">
        <v>0</v>
      </c>
      <c r="T704" s="191">
        <f>S704*H704</f>
        <v>0</v>
      </c>
      <c r="AR704" s="16" t="s">
        <v>189</v>
      </c>
      <c r="AT704" s="16" t="s">
        <v>184</v>
      </c>
      <c r="AU704" s="16" t="s">
        <v>88</v>
      </c>
      <c r="AY704" s="16" t="s">
        <v>182</v>
      </c>
      <c r="BE704" s="192">
        <f>IF(N704="základní",J704,0)</f>
        <v>0</v>
      </c>
      <c r="BF704" s="192">
        <f>IF(N704="snížená",J704,0)</f>
        <v>0</v>
      </c>
      <c r="BG704" s="192">
        <f>IF(N704="zákl. přenesená",J704,0)</f>
        <v>0</v>
      </c>
      <c r="BH704" s="192">
        <f>IF(N704="sníž. přenesená",J704,0)</f>
        <v>0</v>
      </c>
      <c r="BI704" s="192">
        <f>IF(N704="nulová",J704,0)</f>
        <v>0</v>
      </c>
      <c r="BJ704" s="16" t="s">
        <v>23</v>
      </c>
      <c r="BK704" s="192">
        <f>ROUND(I704*H704,2)</f>
        <v>0</v>
      </c>
      <c r="BL704" s="16" t="s">
        <v>189</v>
      </c>
      <c r="BM704" s="16" t="s">
        <v>990</v>
      </c>
    </row>
    <row r="705" spans="2:51" s="12" customFormat="1" ht="13.5">
      <c r="B705" s="209"/>
      <c r="C705" s="210"/>
      <c r="D705" s="205" t="s">
        <v>191</v>
      </c>
      <c r="E705" s="211" t="s">
        <v>36</v>
      </c>
      <c r="F705" s="212" t="s">
        <v>991</v>
      </c>
      <c r="G705" s="210"/>
      <c r="H705" s="213" t="s">
        <v>36</v>
      </c>
      <c r="I705" s="214"/>
      <c r="J705" s="210"/>
      <c r="K705" s="210"/>
      <c r="L705" s="215"/>
      <c r="M705" s="216"/>
      <c r="N705" s="217"/>
      <c r="O705" s="217"/>
      <c r="P705" s="217"/>
      <c r="Q705" s="217"/>
      <c r="R705" s="217"/>
      <c r="S705" s="217"/>
      <c r="T705" s="218"/>
      <c r="AT705" s="219" t="s">
        <v>191</v>
      </c>
      <c r="AU705" s="219" t="s">
        <v>88</v>
      </c>
      <c r="AV705" s="12" t="s">
        <v>23</v>
      </c>
      <c r="AW705" s="12" t="s">
        <v>45</v>
      </c>
      <c r="AX705" s="12" t="s">
        <v>80</v>
      </c>
      <c r="AY705" s="219" t="s">
        <v>182</v>
      </c>
    </row>
    <row r="706" spans="2:51" s="11" customFormat="1" ht="13.5">
      <c r="B706" s="193"/>
      <c r="C706" s="194"/>
      <c r="D706" s="195" t="s">
        <v>191</v>
      </c>
      <c r="E706" s="196" t="s">
        <v>36</v>
      </c>
      <c r="F706" s="197" t="s">
        <v>992</v>
      </c>
      <c r="G706" s="194"/>
      <c r="H706" s="198">
        <v>8.188</v>
      </c>
      <c r="I706" s="199"/>
      <c r="J706" s="194"/>
      <c r="K706" s="194"/>
      <c r="L706" s="200"/>
      <c r="M706" s="201"/>
      <c r="N706" s="202"/>
      <c r="O706" s="202"/>
      <c r="P706" s="202"/>
      <c r="Q706" s="202"/>
      <c r="R706" s="202"/>
      <c r="S706" s="202"/>
      <c r="T706" s="203"/>
      <c r="AT706" s="204" t="s">
        <v>191</v>
      </c>
      <c r="AU706" s="204" t="s">
        <v>88</v>
      </c>
      <c r="AV706" s="11" t="s">
        <v>88</v>
      </c>
      <c r="AW706" s="11" t="s">
        <v>45</v>
      </c>
      <c r="AX706" s="11" t="s">
        <v>80</v>
      </c>
      <c r="AY706" s="204" t="s">
        <v>182</v>
      </c>
    </row>
    <row r="707" spans="2:65" s="1" customFormat="1" ht="22.5" customHeight="1">
      <c r="B707" s="34"/>
      <c r="C707" s="181" t="s">
        <v>993</v>
      </c>
      <c r="D707" s="181" t="s">
        <v>184</v>
      </c>
      <c r="E707" s="182" t="s">
        <v>946</v>
      </c>
      <c r="F707" s="183" t="s">
        <v>947</v>
      </c>
      <c r="G707" s="184" t="s">
        <v>309</v>
      </c>
      <c r="H707" s="185">
        <v>191.11</v>
      </c>
      <c r="I707" s="186"/>
      <c r="J707" s="187">
        <f>ROUND(I707*H707,2)</f>
        <v>0</v>
      </c>
      <c r="K707" s="183" t="s">
        <v>188</v>
      </c>
      <c r="L707" s="54"/>
      <c r="M707" s="188" t="s">
        <v>36</v>
      </c>
      <c r="N707" s="189" t="s">
        <v>51</v>
      </c>
      <c r="O707" s="35"/>
      <c r="P707" s="190">
        <f>O707*H707</f>
        <v>0</v>
      </c>
      <c r="Q707" s="190">
        <v>0</v>
      </c>
      <c r="R707" s="190">
        <f>Q707*H707</f>
        <v>0</v>
      </c>
      <c r="S707" s="190">
        <v>0</v>
      </c>
      <c r="T707" s="191">
        <f>S707*H707</f>
        <v>0</v>
      </c>
      <c r="AR707" s="16" t="s">
        <v>189</v>
      </c>
      <c r="AT707" s="16" t="s">
        <v>184</v>
      </c>
      <c r="AU707" s="16" t="s">
        <v>88</v>
      </c>
      <c r="AY707" s="16" t="s">
        <v>182</v>
      </c>
      <c r="BE707" s="192">
        <f>IF(N707="základní",J707,0)</f>
        <v>0</v>
      </c>
      <c r="BF707" s="192">
        <f>IF(N707="snížená",J707,0)</f>
        <v>0</v>
      </c>
      <c r="BG707" s="192">
        <f>IF(N707="zákl. přenesená",J707,0)</f>
        <v>0</v>
      </c>
      <c r="BH707" s="192">
        <f>IF(N707="sníž. přenesená",J707,0)</f>
        <v>0</v>
      </c>
      <c r="BI707" s="192">
        <f>IF(N707="nulová",J707,0)</f>
        <v>0</v>
      </c>
      <c r="BJ707" s="16" t="s">
        <v>23</v>
      </c>
      <c r="BK707" s="192">
        <f>ROUND(I707*H707,2)</f>
        <v>0</v>
      </c>
      <c r="BL707" s="16" t="s">
        <v>189</v>
      </c>
      <c r="BM707" s="16" t="s">
        <v>994</v>
      </c>
    </row>
    <row r="708" spans="2:51" s="12" customFormat="1" ht="13.5">
      <c r="B708" s="209"/>
      <c r="C708" s="210"/>
      <c r="D708" s="205" t="s">
        <v>191</v>
      </c>
      <c r="E708" s="211" t="s">
        <v>36</v>
      </c>
      <c r="F708" s="212" t="s">
        <v>399</v>
      </c>
      <c r="G708" s="210"/>
      <c r="H708" s="213" t="s">
        <v>36</v>
      </c>
      <c r="I708" s="214"/>
      <c r="J708" s="210"/>
      <c r="K708" s="210"/>
      <c r="L708" s="215"/>
      <c r="M708" s="216"/>
      <c r="N708" s="217"/>
      <c r="O708" s="217"/>
      <c r="P708" s="217"/>
      <c r="Q708" s="217"/>
      <c r="R708" s="217"/>
      <c r="S708" s="217"/>
      <c r="T708" s="218"/>
      <c r="AT708" s="219" t="s">
        <v>191</v>
      </c>
      <c r="AU708" s="219" t="s">
        <v>88</v>
      </c>
      <c r="AV708" s="12" t="s">
        <v>23</v>
      </c>
      <c r="AW708" s="12" t="s">
        <v>45</v>
      </c>
      <c r="AX708" s="12" t="s">
        <v>80</v>
      </c>
      <c r="AY708" s="219" t="s">
        <v>182</v>
      </c>
    </row>
    <row r="709" spans="2:51" s="11" customFormat="1" ht="36">
      <c r="B709" s="193"/>
      <c r="C709" s="194"/>
      <c r="D709" s="205" t="s">
        <v>191</v>
      </c>
      <c r="E709" s="206" t="s">
        <v>36</v>
      </c>
      <c r="F709" s="207" t="s">
        <v>929</v>
      </c>
      <c r="G709" s="194"/>
      <c r="H709" s="208">
        <v>69.4</v>
      </c>
      <c r="I709" s="199"/>
      <c r="J709" s="194"/>
      <c r="K709" s="194"/>
      <c r="L709" s="200"/>
      <c r="M709" s="201"/>
      <c r="N709" s="202"/>
      <c r="O709" s="202"/>
      <c r="P709" s="202"/>
      <c r="Q709" s="202"/>
      <c r="R709" s="202"/>
      <c r="S709" s="202"/>
      <c r="T709" s="203"/>
      <c r="AT709" s="204" t="s">
        <v>191</v>
      </c>
      <c r="AU709" s="204" t="s">
        <v>88</v>
      </c>
      <c r="AV709" s="11" t="s">
        <v>88</v>
      </c>
      <c r="AW709" s="11" t="s">
        <v>45</v>
      </c>
      <c r="AX709" s="11" t="s">
        <v>80</v>
      </c>
      <c r="AY709" s="204" t="s">
        <v>182</v>
      </c>
    </row>
    <row r="710" spans="2:51" s="12" customFormat="1" ht="13.5">
      <c r="B710" s="209"/>
      <c r="C710" s="210"/>
      <c r="D710" s="205" t="s">
        <v>191</v>
      </c>
      <c r="E710" s="211" t="s">
        <v>36</v>
      </c>
      <c r="F710" s="212" t="s">
        <v>402</v>
      </c>
      <c r="G710" s="210"/>
      <c r="H710" s="213" t="s">
        <v>36</v>
      </c>
      <c r="I710" s="214"/>
      <c r="J710" s="210"/>
      <c r="K710" s="210"/>
      <c r="L710" s="215"/>
      <c r="M710" s="216"/>
      <c r="N710" s="217"/>
      <c r="O710" s="217"/>
      <c r="P710" s="217"/>
      <c r="Q710" s="217"/>
      <c r="R710" s="217"/>
      <c r="S710" s="217"/>
      <c r="T710" s="218"/>
      <c r="AT710" s="219" t="s">
        <v>191</v>
      </c>
      <c r="AU710" s="219" t="s">
        <v>88</v>
      </c>
      <c r="AV710" s="12" t="s">
        <v>23</v>
      </c>
      <c r="AW710" s="12" t="s">
        <v>45</v>
      </c>
      <c r="AX710" s="12" t="s">
        <v>80</v>
      </c>
      <c r="AY710" s="219" t="s">
        <v>182</v>
      </c>
    </row>
    <row r="711" spans="2:51" s="11" customFormat="1" ht="36">
      <c r="B711" s="193"/>
      <c r="C711" s="194"/>
      <c r="D711" s="195" t="s">
        <v>191</v>
      </c>
      <c r="E711" s="196" t="s">
        <v>36</v>
      </c>
      <c r="F711" s="197" t="s">
        <v>935</v>
      </c>
      <c r="G711" s="194"/>
      <c r="H711" s="198">
        <v>121.71</v>
      </c>
      <c r="I711" s="199"/>
      <c r="J711" s="194"/>
      <c r="K711" s="194"/>
      <c r="L711" s="200"/>
      <c r="M711" s="201"/>
      <c r="N711" s="202"/>
      <c r="O711" s="202"/>
      <c r="P711" s="202"/>
      <c r="Q711" s="202"/>
      <c r="R711" s="202"/>
      <c r="S711" s="202"/>
      <c r="T711" s="203"/>
      <c r="AT711" s="204" t="s">
        <v>191</v>
      </c>
      <c r="AU711" s="204" t="s">
        <v>88</v>
      </c>
      <c r="AV711" s="11" t="s">
        <v>88</v>
      </c>
      <c r="AW711" s="11" t="s">
        <v>45</v>
      </c>
      <c r="AX711" s="11" t="s">
        <v>80</v>
      </c>
      <c r="AY711" s="204" t="s">
        <v>182</v>
      </c>
    </row>
    <row r="712" spans="2:65" s="1" customFormat="1" ht="22.5" customHeight="1">
      <c r="B712" s="34"/>
      <c r="C712" s="220" t="s">
        <v>995</v>
      </c>
      <c r="D712" s="220" t="s">
        <v>270</v>
      </c>
      <c r="E712" s="221" t="s">
        <v>951</v>
      </c>
      <c r="F712" s="222" t="s">
        <v>952</v>
      </c>
      <c r="G712" s="223" t="s">
        <v>309</v>
      </c>
      <c r="H712" s="224">
        <v>210.221</v>
      </c>
      <c r="I712" s="225"/>
      <c r="J712" s="226">
        <f>ROUND(I712*H712,2)</f>
        <v>0</v>
      </c>
      <c r="K712" s="222" t="s">
        <v>188</v>
      </c>
      <c r="L712" s="227"/>
      <c r="M712" s="228" t="s">
        <v>36</v>
      </c>
      <c r="N712" s="229" t="s">
        <v>51</v>
      </c>
      <c r="O712" s="35"/>
      <c r="P712" s="190">
        <f>O712*H712</f>
        <v>0</v>
      </c>
      <c r="Q712" s="190">
        <v>3E-05</v>
      </c>
      <c r="R712" s="190">
        <f>Q712*H712</f>
        <v>0.006306630000000001</v>
      </c>
      <c r="S712" s="190">
        <v>0</v>
      </c>
      <c r="T712" s="191">
        <f>S712*H712</f>
        <v>0</v>
      </c>
      <c r="AR712" s="16" t="s">
        <v>226</v>
      </c>
      <c r="AT712" s="16" t="s">
        <v>270</v>
      </c>
      <c r="AU712" s="16" t="s">
        <v>88</v>
      </c>
      <c r="AY712" s="16" t="s">
        <v>182</v>
      </c>
      <c r="BE712" s="192">
        <f>IF(N712="základní",J712,0)</f>
        <v>0</v>
      </c>
      <c r="BF712" s="192">
        <f>IF(N712="snížená",J712,0)</f>
        <v>0</v>
      </c>
      <c r="BG712" s="192">
        <f>IF(N712="zákl. přenesená",J712,0)</f>
        <v>0</v>
      </c>
      <c r="BH712" s="192">
        <f>IF(N712="sníž. přenesená",J712,0)</f>
        <v>0</v>
      </c>
      <c r="BI712" s="192">
        <f>IF(N712="nulová",J712,0)</f>
        <v>0</v>
      </c>
      <c r="BJ712" s="16" t="s">
        <v>23</v>
      </c>
      <c r="BK712" s="192">
        <f>ROUND(I712*H712,2)</f>
        <v>0</v>
      </c>
      <c r="BL712" s="16" t="s">
        <v>189</v>
      </c>
      <c r="BM712" s="16" t="s">
        <v>996</v>
      </c>
    </row>
    <row r="713" spans="2:51" s="11" customFormat="1" ht="13.5">
      <c r="B713" s="193"/>
      <c r="C713" s="194"/>
      <c r="D713" s="195" t="s">
        <v>191</v>
      </c>
      <c r="E713" s="196" t="s">
        <v>36</v>
      </c>
      <c r="F713" s="197" t="s">
        <v>997</v>
      </c>
      <c r="G713" s="194"/>
      <c r="H713" s="198">
        <v>210.221</v>
      </c>
      <c r="I713" s="199"/>
      <c r="J713" s="194"/>
      <c r="K713" s="194"/>
      <c r="L713" s="200"/>
      <c r="M713" s="201"/>
      <c r="N713" s="202"/>
      <c r="O713" s="202"/>
      <c r="P713" s="202"/>
      <c r="Q713" s="202"/>
      <c r="R713" s="202"/>
      <c r="S713" s="202"/>
      <c r="T713" s="203"/>
      <c r="AT713" s="204" t="s">
        <v>191</v>
      </c>
      <c r="AU713" s="204" t="s">
        <v>88</v>
      </c>
      <c r="AV713" s="11" t="s">
        <v>88</v>
      </c>
      <c r="AW713" s="11" t="s">
        <v>45</v>
      </c>
      <c r="AX713" s="11" t="s">
        <v>80</v>
      </c>
      <c r="AY713" s="204" t="s">
        <v>182</v>
      </c>
    </row>
    <row r="714" spans="2:65" s="1" customFormat="1" ht="22.5" customHeight="1">
      <c r="B714" s="34"/>
      <c r="C714" s="181" t="s">
        <v>998</v>
      </c>
      <c r="D714" s="181" t="s">
        <v>184</v>
      </c>
      <c r="E714" s="182" t="s">
        <v>999</v>
      </c>
      <c r="F714" s="183" t="s">
        <v>1000</v>
      </c>
      <c r="G714" s="184" t="s">
        <v>187</v>
      </c>
      <c r="H714" s="185">
        <v>963.781</v>
      </c>
      <c r="I714" s="186"/>
      <c r="J714" s="187">
        <f>ROUND(I714*H714,2)</f>
        <v>0</v>
      </c>
      <c r="K714" s="183" t="s">
        <v>188</v>
      </c>
      <c r="L714" s="54"/>
      <c r="M714" s="188" t="s">
        <v>36</v>
      </c>
      <c r="N714" s="189" t="s">
        <v>51</v>
      </c>
      <c r="O714" s="35"/>
      <c r="P714" s="190">
        <f>O714*H714</f>
        <v>0</v>
      </c>
      <c r="Q714" s="190">
        <v>0.0085</v>
      </c>
      <c r="R714" s="190">
        <f>Q714*H714</f>
        <v>8.1921385</v>
      </c>
      <c r="S714" s="190">
        <v>0</v>
      </c>
      <c r="T714" s="191">
        <f>S714*H714</f>
        <v>0</v>
      </c>
      <c r="AR714" s="16" t="s">
        <v>189</v>
      </c>
      <c r="AT714" s="16" t="s">
        <v>184</v>
      </c>
      <c r="AU714" s="16" t="s">
        <v>88</v>
      </c>
      <c r="AY714" s="16" t="s">
        <v>182</v>
      </c>
      <c r="BE714" s="192">
        <f>IF(N714="základní",J714,0)</f>
        <v>0</v>
      </c>
      <c r="BF714" s="192">
        <f>IF(N714="snížená",J714,0)</f>
        <v>0</v>
      </c>
      <c r="BG714" s="192">
        <f>IF(N714="zákl. přenesená",J714,0)</f>
        <v>0</v>
      </c>
      <c r="BH714" s="192">
        <f>IF(N714="sníž. přenesená",J714,0)</f>
        <v>0</v>
      </c>
      <c r="BI714" s="192">
        <f>IF(N714="nulová",J714,0)</f>
        <v>0</v>
      </c>
      <c r="BJ714" s="16" t="s">
        <v>23</v>
      </c>
      <c r="BK714" s="192">
        <f>ROUND(I714*H714,2)</f>
        <v>0</v>
      </c>
      <c r="BL714" s="16" t="s">
        <v>189</v>
      </c>
      <c r="BM714" s="16" t="s">
        <v>1001</v>
      </c>
    </row>
    <row r="715" spans="2:51" s="12" customFormat="1" ht="13.5">
      <c r="B715" s="209"/>
      <c r="C715" s="210"/>
      <c r="D715" s="205" t="s">
        <v>191</v>
      </c>
      <c r="E715" s="211" t="s">
        <v>36</v>
      </c>
      <c r="F715" s="212" t="s">
        <v>1002</v>
      </c>
      <c r="G715" s="210"/>
      <c r="H715" s="213" t="s">
        <v>36</v>
      </c>
      <c r="I715" s="214"/>
      <c r="J715" s="210"/>
      <c r="K715" s="210"/>
      <c r="L715" s="215"/>
      <c r="M715" s="216"/>
      <c r="N715" s="217"/>
      <c r="O715" s="217"/>
      <c r="P715" s="217"/>
      <c r="Q715" s="217"/>
      <c r="R715" s="217"/>
      <c r="S715" s="217"/>
      <c r="T715" s="218"/>
      <c r="AT715" s="219" t="s">
        <v>191</v>
      </c>
      <c r="AU715" s="219" t="s">
        <v>88</v>
      </c>
      <c r="AV715" s="12" t="s">
        <v>23</v>
      </c>
      <c r="AW715" s="12" t="s">
        <v>45</v>
      </c>
      <c r="AX715" s="12" t="s">
        <v>80</v>
      </c>
      <c r="AY715" s="219" t="s">
        <v>182</v>
      </c>
    </row>
    <row r="716" spans="2:51" s="11" customFormat="1" ht="13.5">
      <c r="B716" s="193"/>
      <c r="C716" s="194"/>
      <c r="D716" s="205" t="s">
        <v>191</v>
      </c>
      <c r="E716" s="206" t="s">
        <v>36</v>
      </c>
      <c r="F716" s="207" t="s">
        <v>1003</v>
      </c>
      <c r="G716" s="194"/>
      <c r="H716" s="208">
        <v>647.0625</v>
      </c>
      <c r="I716" s="199"/>
      <c r="J716" s="194"/>
      <c r="K716" s="194"/>
      <c r="L716" s="200"/>
      <c r="M716" s="201"/>
      <c r="N716" s="202"/>
      <c r="O716" s="202"/>
      <c r="P716" s="202"/>
      <c r="Q716" s="202"/>
      <c r="R716" s="202"/>
      <c r="S716" s="202"/>
      <c r="T716" s="203"/>
      <c r="AT716" s="204" t="s">
        <v>191</v>
      </c>
      <c r="AU716" s="204" t="s">
        <v>88</v>
      </c>
      <c r="AV716" s="11" t="s">
        <v>88</v>
      </c>
      <c r="AW716" s="11" t="s">
        <v>45</v>
      </c>
      <c r="AX716" s="11" t="s">
        <v>80</v>
      </c>
      <c r="AY716" s="204" t="s">
        <v>182</v>
      </c>
    </row>
    <row r="717" spans="2:51" s="11" customFormat="1" ht="13.5">
      <c r="B717" s="193"/>
      <c r="C717" s="194"/>
      <c r="D717" s="205" t="s">
        <v>191</v>
      </c>
      <c r="E717" s="206" t="s">
        <v>36</v>
      </c>
      <c r="F717" s="207" t="s">
        <v>1004</v>
      </c>
      <c r="G717" s="194"/>
      <c r="H717" s="208">
        <v>15.125</v>
      </c>
      <c r="I717" s="199"/>
      <c r="J717" s="194"/>
      <c r="K717" s="194"/>
      <c r="L717" s="200"/>
      <c r="M717" s="201"/>
      <c r="N717" s="202"/>
      <c r="O717" s="202"/>
      <c r="P717" s="202"/>
      <c r="Q717" s="202"/>
      <c r="R717" s="202"/>
      <c r="S717" s="202"/>
      <c r="T717" s="203"/>
      <c r="AT717" s="204" t="s">
        <v>191</v>
      </c>
      <c r="AU717" s="204" t="s">
        <v>88</v>
      </c>
      <c r="AV717" s="11" t="s">
        <v>88</v>
      </c>
      <c r="AW717" s="11" t="s">
        <v>45</v>
      </c>
      <c r="AX717" s="11" t="s">
        <v>80</v>
      </c>
      <c r="AY717" s="204" t="s">
        <v>182</v>
      </c>
    </row>
    <row r="718" spans="2:51" s="12" customFormat="1" ht="13.5">
      <c r="B718" s="209"/>
      <c r="C718" s="210"/>
      <c r="D718" s="205" t="s">
        <v>191</v>
      </c>
      <c r="E718" s="211" t="s">
        <v>36</v>
      </c>
      <c r="F718" s="212" t="s">
        <v>1005</v>
      </c>
      <c r="G718" s="210"/>
      <c r="H718" s="213" t="s">
        <v>36</v>
      </c>
      <c r="I718" s="214"/>
      <c r="J718" s="210"/>
      <c r="K718" s="210"/>
      <c r="L718" s="215"/>
      <c r="M718" s="216"/>
      <c r="N718" s="217"/>
      <c r="O718" s="217"/>
      <c r="P718" s="217"/>
      <c r="Q718" s="217"/>
      <c r="R718" s="217"/>
      <c r="S718" s="217"/>
      <c r="T718" s="218"/>
      <c r="AT718" s="219" t="s">
        <v>191</v>
      </c>
      <c r="AU718" s="219" t="s">
        <v>88</v>
      </c>
      <c r="AV718" s="12" t="s">
        <v>23</v>
      </c>
      <c r="AW718" s="12" t="s">
        <v>45</v>
      </c>
      <c r="AX718" s="12" t="s">
        <v>80</v>
      </c>
      <c r="AY718" s="219" t="s">
        <v>182</v>
      </c>
    </row>
    <row r="719" spans="2:51" s="11" customFormat="1" ht="13.5">
      <c r="B719" s="193"/>
      <c r="C719" s="194"/>
      <c r="D719" s="205" t="s">
        <v>191</v>
      </c>
      <c r="E719" s="206" t="s">
        <v>36</v>
      </c>
      <c r="F719" s="207" t="s">
        <v>1006</v>
      </c>
      <c r="G719" s="194"/>
      <c r="H719" s="208">
        <v>94</v>
      </c>
      <c r="I719" s="199"/>
      <c r="J719" s="194"/>
      <c r="K719" s="194"/>
      <c r="L719" s="200"/>
      <c r="M719" s="201"/>
      <c r="N719" s="202"/>
      <c r="O719" s="202"/>
      <c r="P719" s="202"/>
      <c r="Q719" s="202"/>
      <c r="R719" s="202"/>
      <c r="S719" s="202"/>
      <c r="T719" s="203"/>
      <c r="AT719" s="204" t="s">
        <v>191</v>
      </c>
      <c r="AU719" s="204" t="s">
        <v>88</v>
      </c>
      <c r="AV719" s="11" t="s">
        <v>88</v>
      </c>
      <c r="AW719" s="11" t="s">
        <v>45</v>
      </c>
      <c r="AX719" s="11" t="s">
        <v>80</v>
      </c>
      <c r="AY719" s="204" t="s">
        <v>182</v>
      </c>
    </row>
    <row r="720" spans="2:51" s="12" customFormat="1" ht="13.5">
      <c r="B720" s="209"/>
      <c r="C720" s="210"/>
      <c r="D720" s="205" t="s">
        <v>191</v>
      </c>
      <c r="E720" s="211" t="s">
        <v>36</v>
      </c>
      <c r="F720" s="212" t="s">
        <v>1007</v>
      </c>
      <c r="G720" s="210"/>
      <c r="H720" s="213" t="s">
        <v>36</v>
      </c>
      <c r="I720" s="214"/>
      <c r="J720" s="210"/>
      <c r="K720" s="210"/>
      <c r="L720" s="215"/>
      <c r="M720" s="216"/>
      <c r="N720" s="217"/>
      <c r="O720" s="217"/>
      <c r="P720" s="217"/>
      <c r="Q720" s="217"/>
      <c r="R720" s="217"/>
      <c r="S720" s="217"/>
      <c r="T720" s="218"/>
      <c r="AT720" s="219" t="s">
        <v>191</v>
      </c>
      <c r="AU720" s="219" t="s">
        <v>88</v>
      </c>
      <c r="AV720" s="12" t="s">
        <v>23</v>
      </c>
      <c r="AW720" s="12" t="s">
        <v>45</v>
      </c>
      <c r="AX720" s="12" t="s">
        <v>80</v>
      </c>
      <c r="AY720" s="219" t="s">
        <v>182</v>
      </c>
    </row>
    <row r="721" spans="2:51" s="11" customFormat="1" ht="13.5">
      <c r="B721" s="193"/>
      <c r="C721" s="194"/>
      <c r="D721" s="205" t="s">
        <v>191</v>
      </c>
      <c r="E721" s="206" t="s">
        <v>36</v>
      </c>
      <c r="F721" s="207" t="s">
        <v>1008</v>
      </c>
      <c r="G721" s="194"/>
      <c r="H721" s="208">
        <v>38.75</v>
      </c>
      <c r="I721" s="199"/>
      <c r="J721" s="194"/>
      <c r="K721" s="194"/>
      <c r="L721" s="200"/>
      <c r="M721" s="201"/>
      <c r="N721" s="202"/>
      <c r="O721" s="202"/>
      <c r="P721" s="202"/>
      <c r="Q721" s="202"/>
      <c r="R721" s="202"/>
      <c r="S721" s="202"/>
      <c r="T721" s="203"/>
      <c r="AT721" s="204" t="s">
        <v>191</v>
      </c>
      <c r="AU721" s="204" t="s">
        <v>88</v>
      </c>
      <c r="AV721" s="11" t="s">
        <v>88</v>
      </c>
      <c r="AW721" s="11" t="s">
        <v>45</v>
      </c>
      <c r="AX721" s="11" t="s">
        <v>80</v>
      </c>
      <c r="AY721" s="204" t="s">
        <v>182</v>
      </c>
    </row>
    <row r="722" spans="2:51" s="12" customFormat="1" ht="13.5">
      <c r="B722" s="209"/>
      <c r="C722" s="210"/>
      <c r="D722" s="205" t="s">
        <v>191</v>
      </c>
      <c r="E722" s="211" t="s">
        <v>36</v>
      </c>
      <c r="F722" s="212" t="s">
        <v>1009</v>
      </c>
      <c r="G722" s="210"/>
      <c r="H722" s="213" t="s">
        <v>36</v>
      </c>
      <c r="I722" s="214"/>
      <c r="J722" s="210"/>
      <c r="K722" s="210"/>
      <c r="L722" s="215"/>
      <c r="M722" s="216"/>
      <c r="N722" s="217"/>
      <c r="O722" s="217"/>
      <c r="P722" s="217"/>
      <c r="Q722" s="217"/>
      <c r="R722" s="217"/>
      <c r="S722" s="217"/>
      <c r="T722" s="218"/>
      <c r="AT722" s="219" t="s">
        <v>191</v>
      </c>
      <c r="AU722" s="219" t="s">
        <v>88</v>
      </c>
      <c r="AV722" s="12" t="s">
        <v>23</v>
      </c>
      <c r="AW722" s="12" t="s">
        <v>45</v>
      </c>
      <c r="AX722" s="12" t="s">
        <v>80</v>
      </c>
      <c r="AY722" s="219" t="s">
        <v>182</v>
      </c>
    </row>
    <row r="723" spans="2:51" s="11" customFormat="1" ht="13.5">
      <c r="B723" s="193"/>
      <c r="C723" s="194"/>
      <c r="D723" s="205" t="s">
        <v>191</v>
      </c>
      <c r="E723" s="206" t="s">
        <v>36</v>
      </c>
      <c r="F723" s="207" t="s">
        <v>1010</v>
      </c>
      <c r="G723" s="194"/>
      <c r="H723" s="208">
        <v>9.5555</v>
      </c>
      <c r="I723" s="199"/>
      <c r="J723" s="194"/>
      <c r="K723" s="194"/>
      <c r="L723" s="200"/>
      <c r="M723" s="201"/>
      <c r="N723" s="202"/>
      <c r="O723" s="202"/>
      <c r="P723" s="202"/>
      <c r="Q723" s="202"/>
      <c r="R723" s="202"/>
      <c r="S723" s="202"/>
      <c r="T723" s="203"/>
      <c r="AT723" s="204" t="s">
        <v>191</v>
      </c>
      <c r="AU723" s="204" t="s">
        <v>88</v>
      </c>
      <c r="AV723" s="11" t="s">
        <v>88</v>
      </c>
      <c r="AW723" s="11" t="s">
        <v>45</v>
      </c>
      <c r="AX723" s="11" t="s">
        <v>80</v>
      </c>
      <c r="AY723" s="204" t="s">
        <v>182</v>
      </c>
    </row>
    <row r="724" spans="2:51" s="12" customFormat="1" ht="13.5">
      <c r="B724" s="209"/>
      <c r="C724" s="210"/>
      <c r="D724" s="205" t="s">
        <v>191</v>
      </c>
      <c r="E724" s="211" t="s">
        <v>36</v>
      </c>
      <c r="F724" s="212" t="s">
        <v>1011</v>
      </c>
      <c r="G724" s="210"/>
      <c r="H724" s="213" t="s">
        <v>36</v>
      </c>
      <c r="I724" s="214"/>
      <c r="J724" s="210"/>
      <c r="K724" s="210"/>
      <c r="L724" s="215"/>
      <c r="M724" s="216"/>
      <c r="N724" s="217"/>
      <c r="O724" s="217"/>
      <c r="P724" s="217"/>
      <c r="Q724" s="217"/>
      <c r="R724" s="217"/>
      <c r="S724" s="217"/>
      <c r="T724" s="218"/>
      <c r="AT724" s="219" t="s">
        <v>191</v>
      </c>
      <c r="AU724" s="219" t="s">
        <v>88</v>
      </c>
      <c r="AV724" s="12" t="s">
        <v>23</v>
      </c>
      <c r="AW724" s="12" t="s">
        <v>45</v>
      </c>
      <c r="AX724" s="12" t="s">
        <v>80</v>
      </c>
      <c r="AY724" s="219" t="s">
        <v>182</v>
      </c>
    </row>
    <row r="725" spans="2:51" s="11" customFormat="1" ht="13.5">
      <c r="B725" s="193"/>
      <c r="C725" s="194"/>
      <c r="D725" s="205" t="s">
        <v>191</v>
      </c>
      <c r="E725" s="206" t="s">
        <v>36</v>
      </c>
      <c r="F725" s="207" t="s">
        <v>1012</v>
      </c>
      <c r="G725" s="194"/>
      <c r="H725" s="208">
        <v>129.4125</v>
      </c>
      <c r="I725" s="199"/>
      <c r="J725" s="194"/>
      <c r="K725" s="194"/>
      <c r="L725" s="200"/>
      <c r="M725" s="201"/>
      <c r="N725" s="202"/>
      <c r="O725" s="202"/>
      <c r="P725" s="202"/>
      <c r="Q725" s="202"/>
      <c r="R725" s="202"/>
      <c r="S725" s="202"/>
      <c r="T725" s="203"/>
      <c r="AT725" s="204" t="s">
        <v>191</v>
      </c>
      <c r="AU725" s="204" t="s">
        <v>88</v>
      </c>
      <c r="AV725" s="11" t="s">
        <v>88</v>
      </c>
      <c r="AW725" s="11" t="s">
        <v>45</v>
      </c>
      <c r="AX725" s="11" t="s">
        <v>80</v>
      </c>
      <c r="AY725" s="204" t="s">
        <v>182</v>
      </c>
    </row>
    <row r="726" spans="2:51" s="11" customFormat="1" ht="13.5">
      <c r="B726" s="193"/>
      <c r="C726" s="194"/>
      <c r="D726" s="205" t="s">
        <v>191</v>
      </c>
      <c r="E726" s="206" t="s">
        <v>36</v>
      </c>
      <c r="F726" s="207" t="s">
        <v>1013</v>
      </c>
      <c r="G726" s="194"/>
      <c r="H726" s="208">
        <v>37.375</v>
      </c>
      <c r="I726" s="199"/>
      <c r="J726" s="194"/>
      <c r="K726" s="194"/>
      <c r="L726" s="200"/>
      <c r="M726" s="201"/>
      <c r="N726" s="202"/>
      <c r="O726" s="202"/>
      <c r="P726" s="202"/>
      <c r="Q726" s="202"/>
      <c r="R726" s="202"/>
      <c r="S726" s="202"/>
      <c r="T726" s="203"/>
      <c r="AT726" s="204" t="s">
        <v>191</v>
      </c>
      <c r="AU726" s="204" t="s">
        <v>88</v>
      </c>
      <c r="AV726" s="11" t="s">
        <v>88</v>
      </c>
      <c r="AW726" s="11" t="s">
        <v>45</v>
      </c>
      <c r="AX726" s="11" t="s">
        <v>80</v>
      </c>
      <c r="AY726" s="204" t="s">
        <v>182</v>
      </c>
    </row>
    <row r="727" spans="2:51" s="11" customFormat="1" ht="13.5">
      <c r="B727" s="193"/>
      <c r="C727" s="194"/>
      <c r="D727" s="205" t="s">
        <v>191</v>
      </c>
      <c r="E727" s="206" t="s">
        <v>36</v>
      </c>
      <c r="F727" s="207" t="s">
        <v>1014</v>
      </c>
      <c r="G727" s="194"/>
      <c r="H727" s="208">
        <v>8.25</v>
      </c>
      <c r="I727" s="199"/>
      <c r="J727" s="194"/>
      <c r="K727" s="194"/>
      <c r="L727" s="200"/>
      <c r="M727" s="201"/>
      <c r="N727" s="202"/>
      <c r="O727" s="202"/>
      <c r="P727" s="202"/>
      <c r="Q727" s="202"/>
      <c r="R727" s="202"/>
      <c r="S727" s="202"/>
      <c r="T727" s="203"/>
      <c r="AT727" s="204" t="s">
        <v>191</v>
      </c>
      <c r="AU727" s="204" t="s">
        <v>88</v>
      </c>
      <c r="AV727" s="11" t="s">
        <v>88</v>
      </c>
      <c r="AW727" s="11" t="s">
        <v>45</v>
      </c>
      <c r="AX727" s="11" t="s">
        <v>80</v>
      </c>
      <c r="AY727" s="204" t="s">
        <v>182</v>
      </c>
    </row>
    <row r="728" spans="2:51" s="12" customFormat="1" ht="13.5">
      <c r="B728" s="209"/>
      <c r="C728" s="210"/>
      <c r="D728" s="205" t="s">
        <v>191</v>
      </c>
      <c r="E728" s="211" t="s">
        <v>36</v>
      </c>
      <c r="F728" s="212" t="s">
        <v>1015</v>
      </c>
      <c r="G728" s="210"/>
      <c r="H728" s="213" t="s">
        <v>36</v>
      </c>
      <c r="I728" s="214"/>
      <c r="J728" s="210"/>
      <c r="K728" s="210"/>
      <c r="L728" s="215"/>
      <c r="M728" s="216"/>
      <c r="N728" s="217"/>
      <c r="O728" s="217"/>
      <c r="P728" s="217"/>
      <c r="Q728" s="217"/>
      <c r="R728" s="217"/>
      <c r="S728" s="217"/>
      <c r="T728" s="218"/>
      <c r="AT728" s="219" t="s">
        <v>191</v>
      </c>
      <c r="AU728" s="219" t="s">
        <v>88</v>
      </c>
      <c r="AV728" s="12" t="s">
        <v>23</v>
      </c>
      <c r="AW728" s="12" t="s">
        <v>45</v>
      </c>
      <c r="AX728" s="12" t="s">
        <v>80</v>
      </c>
      <c r="AY728" s="219" t="s">
        <v>182</v>
      </c>
    </row>
    <row r="729" spans="2:51" s="11" customFormat="1" ht="13.5">
      <c r="B729" s="193"/>
      <c r="C729" s="194"/>
      <c r="D729" s="195" t="s">
        <v>191</v>
      </c>
      <c r="E729" s="196" t="s">
        <v>36</v>
      </c>
      <c r="F729" s="197" t="s">
        <v>1016</v>
      </c>
      <c r="G729" s="194"/>
      <c r="H729" s="198">
        <v>-15.75</v>
      </c>
      <c r="I729" s="199"/>
      <c r="J729" s="194"/>
      <c r="K729" s="194"/>
      <c r="L729" s="200"/>
      <c r="M729" s="201"/>
      <c r="N729" s="202"/>
      <c r="O729" s="202"/>
      <c r="P729" s="202"/>
      <c r="Q729" s="202"/>
      <c r="R729" s="202"/>
      <c r="S729" s="202"/>
      <c r="T729" s="203"/>
      <c r="AT729" s="204" t="s">
        <v>191</v>
      </c>
      <c r="AU729" s="204" t="s">
        <v>88</v>
      </c>
      <c r="AV729" s="11" t="s">
        <v>88</v>
      </c>
      <c r="AW729" s="11" t="s">
        <v>45</v>
      </c>
      <c r="AX729" s="11" t="s">
        <v>80</v>
      </c>
      <c r="AY729" s="204" t="s">
        <v>182</v>
      </c>
    </row>
    <row r="730" spans="2:65" s="1" customFormat="1" ht="22.5" customHeight="1">
      <c r="B730" s="34"/>
      <c r="C730" s="220" t="s">
        <v>1017</v>
      </c>
      <c r="D730" s="220" t="s">
        <v>270</v>
      </c>
      <c r="E730" s="221" t="s">
        <v>1018</v>
      </c>
      <c r="F730" s="222" t="s">
        <v>1019</v>
      </c>
      <c r="G730" s="223" t="s">
        <v>187</v>
      </c>
      <c r="H730" s="224">
        <v>192.541</v>
      </c>
      <c r="I730" s="225"/>
      <c r="J730" s="226">
        <f>ROUND(I730*H730,2)</f>
        <v>0</v>
      </c>
      <c r="K730" s="222" t="s">
        <v>188</v>
      </c>
      <c r="L730" s="227"/>
      <c r="M730" s="228" t="s">
        <v>36</v>
      </c>
      <c r="N730" s="229" t="s">
        <v>51</v>
      </c>
      <c r="O730" s="35"/>
      <c r="P730" s="190">
        <f>O730*H730</f>
        <v>0</v>
      </c>
      <c r="Q730" s="190">
        <v>0.0041</v>
      </c>
      <c r="R730" s="190">
        <f>Q730*H730</f>
        <v>0.7894181</v>
      </c>
      <c r="S730" s="190">
        <v>0</v>
      </c>
      <c r="T730" s="191">
        <f>S730*H730</f>
        <v>0</v>
      </c>
      <c r="AR730" s="16" t="s">
        <v>226</v>
      </c>
      <c r="AT730" s="16" t="s">
        <v>270</v>
      </c>
      <c r="AU730" s="16" t="s">
        <v>88</v>
      </c>
      <c r="AY730" s="16" t="s">
        <v>182</v>
      </c>
      <c r="BE730" s="192">
        <f>IF(N730="základní",J730,0)</f>
        <v>0</v>
      </c>
      <c r="BF730" s="192">
        <f>IF(N730="snížená",J730,0)</f>
        <v>0</v>
      </c>
      <c r="BG730" s="192">
        <f>IF(N730="zákl. přenesená",J730,0)</f>
        <v>0</v>
      </c>
      <c r="BH730" s="192">
        <f>IF(N730="sníž. přenesená",J730,0)</f>
        <v>0</v>
      </c>
      <c r="BI730" s="192">
        <f>IF(N730="nulová",J730,0)</f>
        <v>0</v>
      </c>
      <c r="BJ730" s="16" t="s">
        <v>23</v>
      </c>
      <c r="BK730" s="192">
        <f>ROUND(I730*H730,2)</f>
        <v>0</v>
      </c>
      <c r="BL730" s="16" t="s">
        <v>189</v>
      </c>
      <c r="BM730" s="16" t="s">
        <v>1020</v>
      </c>
    </row>
    <row r="731" spans="2:51" s="12" customFormat="1" ht="13.5">
      <c r="B731" s="209"/>
      <c r="C731" s="210"/>
      <c r="D731" s="205" t="s">
        <v>191</v>
      </c>
      <c r="E731" s="211" t="s">
        <v>36</v>
      </c>
      <c r="F731" s="212" t="s">
        <v>1011</v>
      </c>
      <c r="G731" s="210"/>
      <c r="H731" s="213" t="s">
        <v>36</v>
      </c>
      <c r="I731" s="214"/>
      <c r="J731" s="210"/>
      <c r="K731" s="210"/>
      <c r="L731" s="215"/>
      <c r="M731" s="216"/>
      <c r="N731" s="217"/>
      <c r="O731" s="217"/>
      <c r="P731" s="217"/>
      <c r="Q731" s="217"/>
      <c r="R731" s="217"/>
      <c r="S731" s="217"/>
      <c r="T731" s="218"/>
      <c r="AT731" s="219" t="s">
        <v>191</v>
      </c>
      <c r="AU731" s="219" t="s">
        <v>88</v>
      </c>
      <c r="AV731" s="12" t="s">
        <v>23</v>
      </c>
      <c r="AW731" s="12" t="s">
        <v>45</v>
      </c>
      <c r="AX731" s="12" t="s">
        <v>80</v>
      </c>
      <c r="AY731" s="219" t="s">
        <v>182</v>
      </c>
    </row>
    <row r="732" spans="2:51" s="11" customFormat="1" ht="13.5">
      <c r="B732" s="193"/>
      <c r="C732" s="194"/>
      <c r="D732" s="205" t="s">
        <v>191</v>
      </c>
      <c r="E732" s="206" t="s">
        <v>36</v>
      </c>
      <c r="F732" s="207" t="s">
        <v>1021</v>
      </c>
      <c r="G732" s="194"/>
      <c r="H732" s="208">
        <v>142.35375</v>
      </c>
      <c r="I732" s="199"/>
      <c r="J732" s="194"/>
      <c r="K732" s="194"/>
      <c r="L732" s="200"/>
      <c r="M732" s="201"/>
      <c r="N732" s="202"/>
      <c r="O732" s="202"/>
      <c r="P732" s="202"/>
      <c r="Q732" s="202"/>
      <c r="R732" s="202"/>
      <c r="S732" s="202"/>
      <c r="T732" s="203"/>
      <c r="AT732" s="204" t="s">
        <v>191</v>
      </c>
      <c r="AU732" s="204" t="s">
        <v>88</v>
      </c>
      <c r="AV732" s="11" t="s">
        <v>88</v>
      </c>
      <c r="AW732" s="11" t="s">
        <v>45</v>
      </c>
      <c r="AX732" s="11" t="s">
        <v>80</v>
      </c>
      <c r="AY732" s="204" t="s">
        <v>182</v>
      </c>
    </row>
    <row r="733" spans="2:51" s="11" customFormat="1" ht="13.5">
      <c r="B733" s="193"/>
      <c r="C733" s="194"/>
      <c r="D733" s="205" t="s">
        <v>191</v>
      </c>
      <c r="E733" s="206" t="s">
        <v>36</v>
      </c>
      <c r="F733" s="207" t="s">
        <v>1022</v>
      </c>
      <c r="G733" s="194"/>
      <c r="H733" s="208">
        <v>41.1125</v>
      </c>
      <c r="I733" s="199"/>
      <c r="J733" s="194"/>
      <c r="K733" s="194"/>
      <c r="L733" s="200"/>
      <c r="M733" s="201"/>
      <c r="N733" s="202"/>
      <c r="O733" s="202"/>
      <c r="P733" s="202"/>
      <c r="Q733" s="202"/>
      <c r="R733" s="202"/>
      <c r="S733" s="202"/>
      <c r="T733" s="203"/>
      <c r="AT733" s="204" t="s">
        <v>191</v>
      </c>
      <c r="AU733" s="204" t="s">
        <v>88</v>
      </c>
      <c r="AV733" s="11" t="s">
        <v>88</v>
      </c>
      <c r="AW733" s="11" t="s">
        <v>45</v>
      </c>
      <c r="AX733" s="11" t="s">
        <v>80</v>
      </c>
      <c r="AY733" s="204" t="s">
        <v>182</v>
      </c>
    </row>
    <row r="734" spans="2:51" s="11" customFormat="1" ht="13.5">
      <c r="B734" s="193"/>
      <c r="C734" s="194"/>
      <c r="D734" s="195" t="s">
        <v>191</v>
      </c>
      <c r="E734" s="196" t="s">
        <v>36</v>
      </c>
      <c r="F734" s="197" t="s">
        <v>1023</v>
      </c>
      <c r="G734" s="194"/>
      <c r="H734" s="198">
        <v>9.075</v>
      </c>
      <c r="I734" s="199"/>
      <c r="J734" s="194"/>
      <c r="K734" s="194"/>
      <c r="L734" s="200"/>
      <c r="M734" s="201"/>
      <c r="N734" s="202"/>
      <c r="O734" s="202"/>
      <c r="P734" s="202"/>
      <c r="Q734" s="202"/>
      <c r="R734" s="202"/>
      <c r="S734" s="202"/>
      <c r="T734" s="203"/>
      <c r="AT734" s="204" t="s">
        <v>191</v>
      </c>
      <c r="AU734" s="204" t="s">
        <v>88</v>
      </c>
      <c r="AV734" s="11" t="s">
        <v>88</v>
      </c>
      <c r="AW734" s="11" t="s">
        <v>45</v>
      </c>
      <c r="AX734" s="11" t="s">
        <v>80</v>
      </c>
      <c r="AY734" s="204" t="s">
        <v>182</v>
      </c>
    </row>
    <row r="735" spans="2:65" s="1" customFormat="1" ht="22.5" customHeight="1">
      <c r="B735" s="34"/>
      <c r="C735" s="220" t="s">
        <v>1024</v>
      </c>
      <c r="D735" s="220" t="s">
        <v>270</v>
      </c>
      <c r="E735" s="221" t="s">
        <v>1025</v>
      </c>
      <c r="F735" s="222" t="s">
        <v>1026</v>
      </c>
      <c r="G735" s="223" t="s">
        <v>187</v>
      </c>
      <c r="H735" s="224">
        <v>867.617</v>
      </c>
      <c r="I735" s="225"/>
      <c r="J735" s="226">
        <f>ROUND(I735*H735,2)</f>
        <v>0</v>
      </c>
      <c r="K735" s="222" t="s">
        <v>36</v>
      </c>
      <c r="L735" s="227"/>
      <c r="M735" s="228" t="s">
        <v>36</v>
      </c>
      <c r="N735" s="229" t="s">
        <v>51</v>
      </c>
      <c r="O735" s="35"/>
      <c r="P735" s="190">
        <f>O735*H735</f>
        <v>0</v>
      </c>
      <c r="Q735" s="190">
        <v>0.00322</v>
      </c>
      <c r="R735" s="190">
        <f>Q735*H735</f>
        <v>2.79372674</v>
      </c>
      <c r="S735" s="190">
        <v>0</v>
      </c>
      <c r="T735" s="191">
        <f>S735*H735</f>
        <v>0</v>
      </c>
      <c r="AR735" s="16" t="s">
        <v>226</v>
      </c>
      <c r="AT735" s="16" t="s">
        <v>270</v>
      </c>
      <c r="AU735" s="16" t="s">
        <v>88</v>
      </c>
      <c r="AY735" s="16" t="s">
        <v>182</v>
      </c>
      <c r="BE735" s="192">
        <f>IF(N735="základní",J735,0)</f>
        <v>0</v>
      </c>
      <c r="BF735" s="192">
        <f>IF(N735="snížená",J735,0)</f>
        <v>0</v>
      </c>
      <c r="BG735" s="192">
        <f>IF(N735="zákl. přenesená",J735,0)</f>
        <v>0</v>
      </c>
      <c r="BH735" s="192">
        <f>IF(N735="sníž. přenesená",J735,0)</f>
        <v>0</v>
      </c>
      <c r="BI735" s="192">
        <f>IF(N735="nulová",J735,0)</f>
        <v>0</v>
      </c>
      <c r="BJ735" s="16" t="s">
        <v>23</v>
      </c>
      <c r="BK735" s="192">
        <f>ROUND(I735*H735,2)</f>
        <v>0</v>
      </c>
      <c r="BL735" s="16" t="s">
        <v>189</v>
      </c>
      <c r="BM735" s="16" t="s">
        <v>1027</v>
      </c>
    </row>
    <row r="736" spans="2:51" s="12" customFormat="1" ht="13.5">
      <c r="B736" s="209"/>
      <c r="C736" s="210"/>
      <c r="D736" s="205" t="s">
        <v>191</v>
      </c>
      <c r="E736" s="211" t="s">
        <v>36</v>
      </c>
      <c r="F736" s="212" t="s">
        <v>1002</v>
      </c>
      <c r="G736" s="210"/>
      <c r="H736" s="213" t="s">
        <v>36</v>
      </c>
      <c r="I736" s="214"/>
      <c r="J736" s="210"/>
      <c r="K736" s="210"/>
      <c r="L736" s="215"/>
      <c r="M736" s="216"/>
      <c r="N736" s="217"/>
      <c r="O736" s="217"/>
      <c r="P736" s="217"/>
      <c r="Q736" s="217"/>
      <c r="R736" s="217"/>
      <c r="S736" s="217"/>
      <c r="T736" s="218"/>
      <c r="AT736" s="219" t="s">
        <v>191</v>
      </c>
      <c r="AU736" s="219" t="s">
        <v>88</v>
      </c>
      <c r="AV736" s="12" t="s">
        <v>23</v>
      </c>
      <c r="AW736" s="12" t="s">
        <v>45</v>
      </c>
      <c r="AX736" s="12" t="s">
        <v>80</v>
      </c>
      <c r="AY736" s="219" t="s">
        <v>182</v>
      </c>
    </row>
    <row r="737" spans="2:51" s="11" customFormat="1" ht="13.5">
      <c r="B737" s="193"/>
      <c r="C737" s="194"/>
      <c r="D737" s="205" t="s">
        <v>191</v>
      </c>
      <c r="E737" s="206" t="s">
        <v>36</v>
      </c>
      <c r="F737" s="207" t="s">
        <v>1028</v>
      </c>
      <c r="G737" s="194"/>
      <c r="H737" s="208">
        <v>711.76875</v>
      </c>
      <c r="I737" s="199"/>
      <c r="J737" s="194"/>
      <c r="K737" s="194"/>
      <c r="L737" s="200"/>
      <c r="M737" s="201"/>
      <c r="N737" s="202"/>
      <c r="O737" s="202"/>
      <c r="P737" s="202"/>
      <c r="Q737" s="202"/>
      <c r="R737" s="202"/>
      <c r="S737" s="202"/>
      <c r="T737" s="203"/>
      <c r="AT737" s="204" t="s">
        <v>191</v>
      </c>
      <c r="AU737" s="204" t="s">
        <v>88</v>
      </c>
      <c r="AV737" s="11" t="s">
        <v>88</v>
      </c>
      <c r="AW737" s="11" t="s">
        <v>45</v>
      </c>
      <c r="AX737" s="11" t="s">
        <v>80</v>
      </c>
      <c r="AY737" s="204" t="s">
        <v>182</v>
      </c>
    </row>
    <row r="738" spans="2:51" s="11" customFormat="1" ht="13.5">
      <c r="B738" s="193"/>
      <c r="C738" s="194"/>
      <c r="D738" s="205" t="s">
        <v>191</v>
      </c>
      <c r="E738" s="206" t="s">
        <v>36</v>
      </c>
      <c r="F738" s="207" t="s">
        <v>1029</v>
      </c>
      <c r="G738" s="194"/>
      <c r="H738" s="208">
        <v>16.6375</v>
      </c>
      <c r="I738" s="199"/>
      <c r="J738" s="194"/>
      <c r="K738" s="194"/>
      <c r="L738" s="200"/>
      <c r="M738" s="201"/>
      <c r="N738" s="202"/>
      <c r="O738" s="202"/>
      <c r="P738" s="202"/>
      <c r="Q738" s="202"/>
      <c r="R738" s="202"/>
      <c r="S738" s="202"/>
      <c r="T738" s="203"/>
      <c r="AT738" s="204" t="s">
        <v>191</v>
      </c>
      <c r="AU738" s="204" t="s">
        <v>88</v>
      </c>
      <c r="AV738" s="11" t="s">
        <v>88</v>
      </c>
      <c r="AW738" s="11" t="s">
        <v>45</v>
      </c>
      <c r="AX738" s="11" t="s">
        <v>80</v>
      </c>
      <c r="AY738" s="204" t="s">
        <v>182</v>
      </c>
    </row>
    <row r="739" spans="2:51" s="12" customFormat="1" ht="13.5">
      <c r="B739" s="209"/>
      <c r="C739" s="210"/>
      <c r="D739" s="205" t="s">
        <v>191</v>
      </c>
      <c r="E739" s="211" t="s">
        <v>36</v>
      </c>
      <c r="F739" s="212" t="s">
        <v>1005</v>
      </c>
      <c r="G739" s="210"/>
      <c r="H739" s="213" t="s">
        <v>36</v>
      </c>
      <c r="I739" s="214"/>
      <c r="J739" s="210"/>
      <c r="K739" s="210"/>
      <c r="L739" s="215"/>
      <c r="M739" s="216"/>
      <c r="N739" s="217"/>
      <c r="O739" s="217"/>
      <c r="P739" s="217"/>
      <c r="Q739" s="217"/>
      <c r="R739" s="217"/>
      <c r="S739" s="217"/>
      <c r="T739" s="218"/>
      <c r="AT739" s="219" t="s">
        <v>191</v>
      </c>
      <c r="AU739" s="219" t="s">
        <v>88</v>
      </c>
      <c r="AV739" s="12" t="s">
        <v>23</v>
      </c>
      <c r="AW739" s="12" t="s">
        <v>45</v>
      </c>
      <c r="AX739" s="12" t="s">
        <v>80</v>
      </c>
      <c r="AY739" s="219" t="s">
        <v>182</v>
      </c>
    </row>
    <row r="740" spans="2:51" s="11" customFormat="1" ht="13.5">
      <c r="B740" s="193"/>
      <c r="C740" s="194"/>
      <c r="D740" s="205" t="s">
        <v>191</v>
      </c>
      <c r="E740" s="206" t="s">
        <v>36</v>
      </c>
      <c r="F740" s="207" t="s">
        <v>1030</v>
      </c>
      <c r="G740" s="194"/>
      <c r="H740" s="208">
        <v>103.4</v>
      </c>
      <c r="I740" s="199"/>
      <c r="J740" s="194"/>
      <c r="K740" s="194"/>
      <c r="L740" s="200"/>
      <c r="M740" s="201"/>
      <c r="N740" s="202"/>
      <c r="O740" s="202"/>
      <c r="P740" s="202"/>
      <c r="Q740" s="202"/>
      <c r="R740" s="202"/>
      <c r="S740" s="202"/>
      <c r="T740" s="203"/>
      <c r="AT740" s="204" t="s">
        <v>191</v>
      </c>
      <c r="AU740" s="204" t="s">
        <v>88</v>
      </c>
      <c r="AV740" s="11" t="s">
        <v>88</v>
      </c>
      <c r="AW740" s="11" t="s">
        <v>45</v>
      </c>
      <c r="AX740" s="11" t="s">
        <v>80</v>
      </c>
      <c r="AY740" s="204" t="s">
        <v>182</v>
      </c>
    </row>
    <row r="741" spans="2:51" s="12" customFormat="1" ht="13.5">
      <c r="B741" s="209"/>
      <c r="C741" s="210"/>
      <c r="D741" s="205" t="s">
        <v>191</v>
      </c>
      <c r="E741" s="211" t="s">
        <v>36</v>
      </c>
      <c r="F741" s="212" t="s">
        <v>1007</v>
      </c>
      <c r="G741" s="210"/>
      <c r="H741" s="213" t="s">
        <v>36</v>
      </c>
      <c r="I741" s="214"/>
      <c r="J741" s="210"/>
      <c r="K741" s="210"/>
      <c r="L741" s="215"/>
      <c r="M741" s="216"/>
      <c r="N741" s="217"/>
      <c r="O741" s="217"/>
      <c r="P741" s="217"/>
      <c r="Q741" s="217"/>
      <c r="R741" s="217"/>
      <c r="S741" s="217"/>
      <c r="T741" s="218"/>
      <c r="AT741" s="219" t="s">
        <v>191</v>
      </c>
      <c r="AU741" s="219" t="s">
        <v>88</v>
      </c>
      <c r="AV741" s="12" t="s">
        <v>23</v>
      </c>
      <c r="AW741" s="12" t="s">
        <v>45</v>
      </c>
      <c r="AX741" s="12" t="s">
        <v>80</v>
      </c>
      <c r="AY741" s="219" t="s">
        <v>182</v>
      </c>
    </row>
    <row r="742" spans="2:51" s="11" customFormat="1" ht="13.5">
      <c r="B742" s="193"/>
      <c r="C742" s="194"/>
      <c r="D742" s="205" t="s">
        <v>191</v>
      </c>
      <c r="E742" s="206" t="s">
        <v>36</v>
      </c>
      <c r="F742" s="207" t="s">
        <v>1031</v>
      </c>
      <c r="G742" s="194"/>
      <c r="H742" s="208">
        <v>42.625</v>
      </c>
      <c r="I742" s="199"/>
      <c r="J742" s="194"/>
      <c r="K742" s="194"/>
      <c r="L742" s="200"/>
      <c r="M742" s="201"/>
      <c r="N742" s="202"/>
      <c r="O742" s="202"/>
      <c r="P742" s="202"/>
      <c r="Q742" s="202"/>
      <c r="R742" s="202"/>
      <c r="S742" s="202"/>
      <c r="T742" s="203"/>
      <c r="AT742" s="204" t="s">
        <v>191</v>
      </c>
      <c r="AU742" s="204" t="s">
        <v>88</v>
      </c>
      <c r="AV742" s="11" t="s">
        <v>88</v>
      </c>
      <c r="AW742" s="11" t="s">
        <v>45</v>
      </c>
      <c r="AX742" s="11" t="s">
        <v>80</v>
      </c>
      <c r="AY742" s="204" t="s">
        <v>182</v>
      </c>
    </row>
    <row r="743" spans="2:51" s="12" customFormat="1" ht="13.5">
      <c r="B743" s="209"/>
      <c r="C743" s="210"/>
      <c r="D743" s="205" t="s">
        <v>191</v>
      </c>
      <c r="E743" s="211" t="s">
        <v>36</v>
      </c>
      <c r="F743" s="212" t="s">
        <v>1009</v>
      </c>
      <c r="G743" s="210"/>
      <c r="H743" s="213" t="s">
        <v>36</v>
      </c>
      <c r="I743" s="214"/>
      <c r="J743" s="210"/>
      <c r="K743" s="210"/>
      <c r="L743" s="215"/>
      <c r="M743" s="216"/>
      <c r="N743" s="217"/>
      <c r="O743" s="217"/>
      <c r="P743" s="217"/>
      <c r="Q743" s="217"/>
      <c r="R743" s="217"/>
      <c r="S743" s="217"/>
      <c r="T743" s="218"/>
      <c r="AT743" s="219" t="s">
        <v>191</v>
      </c>
      <c r="AU743" s="219" t="s">
        <v>88</v>
      </c>
      <c r="AV743" s="12" t="s">
        <v>23</v>
      </c>
      <c r="AW743" s="12" t="s">
        <v>45</v>
      </c>
      <c r="AX743" s="12" t="s">
        <v>80</v>
      </c>
      <c r="AY743" s="219" t="s">
        <v>182</v>
      </c>
    </row>
    <row r="744" spans="2:51" s="11" customFormat="1" ht="13.5">
      <c r="B744" s="193"/>
      <c r="C744" s="194"/>
      <c r="D744" s="205" t="s">
        <v>191</v>
      </c>
      <c r="E744" s="206" t="s">
        <v>36</v>
      </c>
      <c r="F744" s="207" t="s">
        <v>1032</v>
      </c>
      <c r="G744" s="194"/>
      <c r="H744" s="208">
        <v>10.51105</v>
      </c>
      <c r="I744" s="199"/>
      <c r="J744" s="194"/>
      <c r="K744" s="194"/>
      <c r="L744" s="200"/>
      <c r="M744" s="201"/>
      <c r="N744" s="202"/>
      <c r="O744" s="202"/>
      <c r="P744" s="202"/>
      <c r="Q744" s="202"/>
      <c r="R744" s="202"/>
      <c r="S744" s="202"/>
      <c r="T744" s="203"/>
      <c r="AT744" s="204" t="s">
        <v>191</v>
      </c>
      <c r="AU744" s="204" t="s">
        <v>88</v>
      </c>
      <c r="AV744" s="11" t="s">
        <v>88</v>
      </c>
      <c r="AW744" s="11" t="s">
        <v>45</v>
      </c>
      <c r="AX744" s="11" t="s">
        <v>80</v>
      </c>
      <c r="AY744" s="204" t="s">
        <v>182</v>
      </c>
    </row>
    <row r="745" spans="2:51" s="12" customFormat="1" ht="13.5">
      <c r="B745" s="209"/>
      <c r="C745" s="210"/>
      <c r="D745" s="205" t="s">
        <v>191</v>
      </c>
      <c r="E745" s="211" t="s">
        <v>36</v>
      </c>
      <c r="F745" s="212" t="s">
        <v>1015</v>
      </c>
      <c r="G745" s="210"/>
      <c r="H745" s="213" t="s">
        <v>36</v>
      </c>
      <c r="I745" s="214"/>
      <c r="J745" s="210"/>
      <c r="K745" s="210"/>
      <c r="L745" s="215"/>
      <c r="M745" s="216"/>
      <c r="N745" s="217"/>
      <c r="O745" s="217"/>
      <c r="P745" s="217"/>
      <c r="Q745" s="217"/>
      <c r="R745" s="217"/>
      <c r="S745" s="217"/>
      <c r="T745" s="218"/>
      <c r="AT745" s="219" t="s">
        <v>191</v>
      </c>
      <c r="AU745" s="219" t="s">
        <v>88</v>
      </c>
      <c r="AV745" s="12" t="s">
        <v>23</v>
      </c>
      <c r="AW745" s="12" t="s">
        <v>45</v>
      </c>
      <c r="AX745" s="12" t="s">
        <v>80</v>
      </c>
      <c r="AY745" s="219" t="s">
        <v>182</v>
      </c>
    </row>
    <row r="746" spans="2:51" s="11" customFormat="1" ht="13.5">
      <c r="B746" s="193"/>
      <c r="C746" s="194"/>
      <c r="D746" s="195" t="s">
        <v>191</v>
      </c>
      <c r="E746" s="196" t="s">
        <v>36</v>
      </c>
      <c r="F746" s="197" t="s">
        <v>1033</v>
      </c>
      <c r="G746" s="194"/>
      <c r="H746" s="198">
        <v>-17.325</v>
      </c>
      <c r="I746" s="199"/>
      <c r="J746" s="194"/>
      <c r="K746" s="194"/>
      <c r="L746" s="200"/>
      <c r="M746" s="201"/>
      <c r="N746" s="202"/>
      <c r="O746" s="202"/>
      <c r="P746" s="202"/>
      <c r="Q746" s="202"/>
      <c r="R746" s="202"/>
      <c r="S746" s="202"/>
      <c r="T746" s="203"/>
      <c r="AT746" s="204" t="s">
        <v>191</v>
      </c>
      <c r="AU746" s="204" t="s">
        <v>88</v>
      </c>
      <c r="AV746" s="11" t="s">
        <v>88</v>
      </c>
      <c r="AW746" s="11" t="s">
        <v>45</v>
      </c>
      <c r="AX746" s="11" t="s">
        <v>80</v>
      </c>
      <c r="AY746" s="204" t="s">
        <v>182</v>
      </c>
    </row>
    <row r="747" spans="2:65" s="1" customFormat="1" ht="31.5" customHeight="1">
      <c r="B747" s="34"/>
      <c r="C747" s="181" t="s">
        <v>1034</v>
      </c>
      <c r="D747" s="181" t="s">
        <v>184</v>
      </c>
      <c r="E747" s="182" t="s">
        <v>1035</v>
      </c>
      <c r="F747" s="183" t="s">
        <v>1036</v>
      </c>
      <c r="G747" s="184" t="s">
        <v>187</v>
      </c>
      <c r="H747" s="185">
        <v>15.75</v>
      </c>
      <c r="I747" s="186"/>
      <c r="J747" s="187">
        <f>ROUND(I747*H747,2)</f>
        <v>0</v>
      </c>
      <c r="K747" s="183" t="s">
        <v>188</v>
      </c>
      <c r="L747" s="54"/>
      <c r="M747" s="188" t="s">
        <v>36</v>
      </c>
      <c r="N747" s="189" t="s">
        <v>51</v>
      </c>
      <c r="O747" s="35"/>
      <c r="P747" s="190">
        <f>O747*H747</f>
        <v>0</v>
      </c>
      <c r="Q747" s="190">
        <v>0.00944</v>
      </c>
      <c r="R747" s="190">
        <f>Q747*H747</f>
        <v>0.14868</v>
      </c>
      <c r="S747" s="190">
        <v>0</v>
      </c>
      <c r="T747" s="191">
        <f>S747*H747</f>
        <v>0</v>
      </c>
      <c r="AR747" s="16" t="s">
        <v>189</v>
      </c>
      <c r="AT747" s="16" t="s">
        <v>184</v>
      </c>
      <c r="AU747" s="16" t="s">
        <v>88</v>
      </c>
      <c r="AY747" s="16" t="s">
        <v>182</v>
      </c>
      <c r="BE747" s="192">
        <f>IF(N747="základní",J747,0)</f>
        <v>0</v>
      </c>
      <c r="BF747" s="192">
        <f>IF(N747="snížená",J747,0)</f>
        <v>0</v>
      </c>
      <c r="BG747" s="192">
        <f>IF(N747="zákl. přenesená",J747,0)</f>
        <v>0</v>
      </c>
      <c r="BH747" s="192">
        <f>IF(N747="sníž. přenesená",J747,0)</f>
        <v>0</v>
      </c>
      <c r="BI747" s="192">
        <f>IF(N747="nulová",J747,0)</f>
        <v>0</v>
      </c>
      <c r="BJ747" s="16" t="s">
        <v>23</v>
      </c>
      <c r="BK747" s="192">
        <f>ROUND(I747*H747,2)</f>
        <v>0</v>
      </c>
      <c r="BL747" s="16" t="s">
        <v>189</v>
      </c>
      <c r="BM747" s="16" t="s">
        <v>1037</v>
      </c>
    </row>
    <row r="748" spans="2:51" s="11" customFormat="1" ht="13.5">
      <c r="B748" s="193"/>
      <c r="C748" s="194"/>
      <c r="D748" s="195" t="s">
        <v>191</v>
      </c>
      <c r="E748" s="196" t="s">
        <v>36</v>
      </c>
      <c r="F748" s="197" t="s">
        <v>1038</v>
      </c>
      <c r="G748" s="194"/>
      <c r="H748" s="198">
        <v>15.75</v>
      </c>
      <c r="I748" s="199"/>
      <c r="J748" s="194"/>
      <c r="K748" s="194"/>
      <c r="L748" s="200"/>
      <c r="M748" s="201"/>
      <c r="N748" s="202"/>
      <c r="O748" s="202"/>
      <c r="P748" s="202"/>
      <c r="Q748" s="202"/>
      <c r="R748" s="202"/>
      <c r="S748" s="202"/>
      <c r="T748" s="203"/>
      <c r="AT748" s="204" t="s">
        <v>191</v>
      </c>
      <c r="AU748" s="204" t="s">
        <v>88</v>
      </c>
      <c r="AV748" s="11" t="s">
        <v>88</v>
      </c>
      <c r="AW748" s="11" t="s">
        <v>45</v>
      </c>
      <c r="AX748" s="11" t="s">
        <v>80</v>
      </c>
      <c r="AY748" s="204" t="s">
        <v>182</v>
      </c>
    </row>
    <row r="749" spans="2:65" s="1" customFormat="1" ht="22.5" customHeight="1">
      <c r="B749" s="34"/>
      <c r="C749" s="220" t="s">
        <v>1039</v>
      </c>
      <c r="D749" s="220" t="s">
        <v>270</v>
      </c>
      <c r="E749" s="221" t="s">
        <v>1040</v>
      </c>
      <c r="F749" s="222" t="s">
        <v>1041</v>
      </c>
      <c r="G749" s="223" t="s">
        <v>187</v>
      </c>
      <c r="H749" s="224">
        <v>17.325</v>
      </c>
      <c r="I749" s="225"/>
      <c r="J749" s="226">
        <f>ROUND(I749*H749,2)</f>
        <v>0</v>
      </c>
      <c r="K749" s="222" t="s">
        <v>188</v>
      </c>
      <c r="L749" s="227"/>
      <c r="M749" s="228" t="s">
        <v>36</v>
      </c>
      <c r="N749" s="229" t="s">
        <v>51</v>
      </c>
      <c r="O749" s="35"/>
      <c r="P749" s="190">
        <f>O749*H749</f>
        <v>0</v>
      </c>
      <c r="Q749" s="190">
        <v>0.0165</v>
      </c>
      <c r="R749" s="190">
        <f>Q749*H749</f>
        <v>0.2858625</v>
      </c>
      <c r="S749" s="190">
        <v>0</v>
      </c>
      <c r="T749" s="191">
        <f>S749*H749</f>
        <v>0</v>
      </c>
      <c r="AR749" s="16" t="s">
        <v>226</v>
      </c>
      <c r="AT749" s="16" t="s">
        <v>270</v>
      </c>
      <c r="AU749" s="16" t="s">
        <v>88</v>
      </c>
      <c r="AY749" s="16" t="s">
        <v>182</v>
      </c>
      <c r="BE749" s="192">
        <f>IF(N749="základní",J749,0)</f>
        <v>0</v>
      </c>
      <c r="BF749" s="192">
        <f>IF(N749="snížená",J749,0)</f>
        <v>0</v>
      </c>
      <c r="BG749" s="192">
        <f>IF(N749="zákl. přenesená",J749,0)</f>
        <v>0</v>
      </c>
      <c r="BH749" s="192">
        <f>IF(N749="sníž. přenesená",J749,0)</f>
        <v>0</v>
      </c>
      <c r="BI749" s="192">
        <f>IF(N749="nulová",J749,0)</f>
        <v>0</v>
      </c>
      <c r="BJ749" s="16" t="s">
        <v>23</v>
      </c>
      <c r="BK749" s="192">
        <f>ROUND(I749*H749,2)</f>
        <v>0</v>
      </c>
      <c r="BL749" s="16" t="s">
        <v>189</v>
      </c>
      <c r="BM749" s="16" t="s">
        <v>1042</v>
      </c>
    </row>
    <row r="750" spans="2:51" s="11" customFormat="1" ht="13.5">
      <c r="B750" s="193"/>
      <c r="C750" s="194"/>
      <c r="D750" s="195" t="s">
        <v>191</v>
      </c>
      <c r="E750" s="196" t="s">
        <v>36</v>
      </c>
      <c r="F750" s="197" t="s">
        <v>1043</v>
      </c>
      <c r="G750" s="194"/>
      <c r="H750" s="198">
        <v>17.325</v>
      </c>
      <c r="I750" s="199"/>
      <c r="J750" s="194"/>
      <c r="K750" s="194"/>
      <c r="L750" s="200"/>
      <c r="M750" s="201"/>
      <c r="N750" s="202"/>
      <c r="O750" s="202"/>
      <c r="P750" s="202"/>
      <c r="Q750" s="202"/>
      <c r="R750" s="202"/>
      <c r="S750" s="202"/>
      <c r="T750" s="203"/>
      <c r="AT750" s="204" t="s">
        <v>191</v>
      </c>
      <c r="AU750" s="204" t="s">
        <v>88</v>
      </c>
      <c r="AV750" s="11" t="s">
        <v>88</v>
      </c>
      <c r="AW750" s="11" t="s">
        <v>45</v>
      </c>
      <c r="AX750" s="11" t="s">
        <v>80</v>
      </c>
      <c r="AY750" s="204" t="s">
        <v>182</v>
      </c>
    </row>
    <row r="751" spans="2:65" s="1" customFormat="1" ht="31.5" customHeight="1">
      <c r="B751" s="34"/>
      <c r="C751" s="181" t="s">
        <v>1044</v>
      </c>
      <c r="D751" s="181" t="s">
        <v>184</v>
      </c>
      <c r="E751" s="182" t="s">
        <v>1045</v>
      </c>
      <c r="F751" s="183" t="s">
        <v>1046</v>
      </c>
      <c r="G751" s="184" t="s">
        <v>187</v>
      </c>
      <c r="H751" s="185">
        <v>963.781</v>
      </c>
      <c r="I751" s="186"/>
      <c r="J751" s="187">
        <f>ROUND(I751*H751,2)</f>
        <v>0</v>
      </c>
      <c r="K751" s="183" t="s">
        <v>188</v>
      </c>
      <c r="L751" s="54"/>
      <c r="M751" s="188" t="s">
        <v>36</v>
      </c>
      <c r="N751" s="189" t="s">
        <v>51</v>
      </c>
      <c r="O751" s="35"/>
      <c r="P751" s="190">
        <f>O751*H751</f>
        <v>0</v>
      </c>
      <c r="Q751" s="190">
        <v>6E-05</v>
      </c>
      <c r="R751" s="190">
        <f>Q751*H751</f>
        <v>0.05782686</v>
      </c>
      <c r="S751" s="190">
        <v>0</v>
      </c>
      <c r="T751" s="191">
        <f>S751*H751</f>
        <v>0</v>
      </c>
      <c r="AR751" s="16" t="s">
        <v>189</v>
      </c>
      <c r="AT751" s="16" t="s">
        <v>184</v>
      </c>
      <c r="AU751" s="16" t="s">
        <v>88</v>
      </c>
      <c r="AY751" s="16" t="s">
        <v>182</v>
      </c>
      <c r="BE751" s="192">
        <f>IF(N751="základní",J751,0)</f>
        <v>0</v>
      </c>
      <c r="BF751" s="192">
        <f>IF(N751="snížená",J751,0)</f>
        <v>0</v>
      </c>
      <c r="BG751" s="192">
        <f>IF(N751="zákl. přenesená",J751,0)</f>
        <v>0</v>
      </c>
      <c r="BH751" s="192">
        <f>IF(N751="sníž. přenesená",J751,0)</f>
        <v>0</v>
      </c>
      <c r="BI751" s="192">
        <f>IF(N751="nulová",J751,0)</f>
        <v>0</v>
      </c>
      <c r="BJ751" s="16" t="s">
        <v>23</v>
      </c>
      <c r="BK751" s="192">
        <f>ROUND(I751*H751,2)</f>
        <v>0</v>
      </c>
      <c r="BL751" s="16" t="s">
        <v>189</v>
      </c>
      <c r="BM751" s="16" t="s">
        <v>1047</v>
      </c>
    </row>
    <row r="752" spans="2:65" s="1" customFormat="1" ht="31.5" customHeight="1">
      <c r="B752" s="34"/>
      <c r="C752" s="181" t="s">
        <v>1048</v>
      </c>
      <c r="D752" s="181" t="s">
        <v>184</v>
      </c>
      <c r="E752" s="182" t="s">
        <v>1049</v>
      </c>
      <c r="F752" s="183" t="s">
        <v>1050</v>
      </c>
      <c r="G752" s="184" t="s">
        <v>187</v>
      </c>
      <c r="H752" s="185">
        <v>15.75</v>
      </c>
      <c r="I752" s="186"/>
      <c r="J752" s="187">
        <f>ROUND(I752*H752,2)</f>
        <v>0</v>
      </c>
      <c r="K752" s="183" t="s">
        <v>188</v>
      </c>
      <c r="L752" s="54"/>
      <c r="M752" s="188" t="s">
        <v>36</v>
      </c>
      <c r="N752" s="189" t="s">
        <v>51</v>
      </c>
      <c r="O752" s="35"/>
      <c r="P752" s="190">
        <f>O752*H752</f>
        <v>0</v>
      </c>
      <c r="Q752" s="190">
        <v>6E-05</v>
      </c>
      <c r="R752" s="190">
        <f>Q752*H752</f>
        <v>0.000945</v>
      </c>
      <c r="S752" s="190">
        <v>0</v>
      </c>
      <c r="T752" s="191">
        <f>S752*H752</f>
        <v>0</v>
      </c>
      <c r="AR752" s="16" t="s">
        <v>189</v>
      </c>
      <c r="AT752" s="16" t="s">
        <v>184</v>
      </c>
      <c r="AU752" s="16" t="s">
        <v>88</v>
      </c>
      <c r="AY752" s="16" t="s">
        <v>182</v>
      </c>
      <c r="BE752" s="192">
        <f>IF(N752="základní",J752,0)</f>
        <v>0</v>
      </c>
      <c r="BF752" s="192">
        <f>IF(N752="snížená",J752,0)</f>
        <v>0</v>
      </c>
      <c r="BG752" s="192">
        <f>IF(N752="zákl. přenesená",J752,0)</f>
        <v>0</v>
      </c>
      <c r="BH752" s="192">
        <f>IF(N752="sníž. přenesená",J752,0)</f>
        <v>0</v>
      </c>
      <c r="BI752" s="192">
        <f>IF(N752="nulová",J752,0)</f>
        <v>0</v>
      </c>
      <c r="BJ752" s="16" t="s">
        <v>23</v>
      </c>
      <c r="BK752" s="192">
        <f>ROUND(I752*H752,2)</f>
        <v>0</v>
      </c>
      <c r="BL752" s="16" t="s">
        <v>189</v>
      </c>
      <c r="BM752" s="16" t="s">
        <v>1051</v>
      </c>
    </row>
    <row r="753" spans="2:65" s="1" customFormat="1" ht="22.5" customHeight="1">
      <c r="B753" s="34"/>
      <c r="C753" s="181" t="s">
        <v>1052</v>
      </c>
      <c r="D753" s="181" t="s">
        <v>184</v>
      </c>
      <c r="E753" s="182" t="s">
        <v>1053</v>
      </c>
      <c r="F753" s="183" t="s">
        <v>1054</v>
      </c>
      <c r="G753" s="184" t="s">
        <v>309</v>
      </c>
      <c r="H753" s="185">
        <v>123.95</v>
      </c>
      <c r="I753" s="186"/>
      <c r="J753" s="187">
        <f>ROUND(I753*H753,2)</f>
        <v>0</v>
      </c>
      <c r="K753" s="183" t="s">
        <v>188</v>
      </c>
      <c r="L753" s="54"/>
      <c r="M753" s="188" t="s">
        <v>36</v>
      </c>
      <c r="N753" s="189" t="s">
        <v>51</v>
      </c>
      <c r="O753" s="35"/>
      <c r="P753" s="190">
        <f>O753*H753</f>
        <v>0</v>
      </c>
      <c r="Q753" s="190">
        <v>6E-05</v>
      </c>
      <c r="R753" s="190">
        <f>Q753*H753</f>
        <v>0.007437</v>
      </c>
      <c r="S753" s="190">
        <v>0</v>
      </c>
      <c r="T753" s="191">
        <f>S753*H753</f>
        <v>0</v>
      </c>
      <c r="AR753" s="16" t="s">
        <v>189</v>
      </c>
      <c r="AT753" s="16" t="s">
        <v>184</v>
      </c>
      <c r="AU753" s="16" t="s">
        <v>88</v>
      </c>
      <c r="AY753" s="16" t="s">
        <v>182</v>
      </c>
      <c r="BE753" s="192">
        <f>IF(N753="základní",J753,0)</f>
        <v>0</v>
      </c>
      <c r="BF753" s="192">
        <f>IF(N753="snížená",J753,0)</f>
        <v>0</v>
      </c>
      <c r="BG753" s="192">
        <f>IF(N753="zákl. přenesená",J753,0)</f>
        <v>0</v>
      </c>
      <c r="BH753" s="192">
        <f>IF(N753="sníž. přenesená",J753,0)</f>
        <v>0</v>
      </c>
      <c r="BI753" s="192">
        <f>IF(N753="nulová",J753,0)</f>
        <v>0</v>
      </c>
      <c r="BJ753" s="16" t="s">
        <v>23</v>
      </c>
      <c r="BK753" s="192">
        <f>ROUND(I753*H753,2)</f>
        <v>0</v>
      </c>
      <c r="BL753" s="16" t="s">
        <v>189</v>
      </c>
      <c r="BM753" s="16" t="s">
        <v>1055</v>
      </c>
    </row>
    <row r="754" spans="2:51" s="11" customFormat="1" ht="13.5">
      <c r="B754" s="193"/>
      <c r="C754" s="194"/>
      <c r="D754" s="195" t="s">
        <v>191</v>
      </c>
      <c r="E754" s="196" t="s">
        <v>36</v>
      </c>
      <c r="F754" s="197" t="s">
        <v>1056</v>
      </c>
      <c r="G754" s="194"/>
      <c r="H754" s="198">
        <v>123.95</v>
      </c>
      <c r="I754" s="199"/>
      <c r="J754" s="194"/>
      <c r="K754" s="194"/>
      <c r="L754" s="200"/>
      <c r="M754" s="201"/>
      <c r="N754" s="202"/>
      <c r="O754" s="202"/>
      <c r="P754" s="202"/>
      <c r="Q754" s="202"/>
      <c r="R754" s="202"/>
      <c r="S754" s="202"/>
      <c r="T754" s="203"/>
      <c r="AT754" s="204" t="s">
        <v>191</v>
      </c>
      <c r="AU754" s="204" t="s">
        <v>88</v>
      </c>
      <c r="AV754" s="11" t="s">
        <v>88</v>
      </c>
      <c r="AW754" s="11" t="s">
        <v>45</v>
      </c>
      <c r="AX754" s="11" t="s">
        <v>80</v>
      </c>
      <c r="AY754" s="204" t="s">
        <v>182</v>
      </c>
    </row>
    <row r="755" spans="2:65" s="1" customFormat="1" ht="22.5" customHeight="1">
      <c r="B755" s="34"/>
      <c r="C755" s="220" t="s">
        <v>1057</v>
      </c>
      <c r="D755" s="220" t="s">
        <v>270</v>
      </c>
      <c r="E755" s="221" t="s">
        <v>1058</v>
      </c>
      <c r="F755" s="222" t="s">
        <v>1059</v>
      </c>
      <c r="G755" s="223" t="s">
        <v>309</v>
      </c>
      <c r="H755" s="224">
        <v>136.345</v>
      </c>
      <c r="I755" s="225"/>
      <c r="J755" s="226">
        <f>ROUND(I755*H755,2)</f>
        <v>0</v>
      </c>
      <c r="K755" s="222" t="s">
        <v>188</v>
      </c>
      <c r="L755" s="227"/>
      <c r="M755" s="228" t="s">
        <v>36</v>
      </c>
      <c r="N755" s="229" t="s">
        <v>51</v>
      </c>
      <c r="O755" s="35"/>
      <c r="P755" s="190">
        <f>O755*H755</f>
        <v>0</v>
      </c>
      <c r="Q755" s="190">
        <v>0.00054</v>
      </c>
      <c r="R755" s="190">
        <f>Q755*H755</f>
        <v>0.0736263</v>
      </c>
      <c r="S755" s="190">
        <v>0</v>
      </c>
      <c r="T755" s="191">
        <f>S755*H755</f>
        <v>0</v>
      </c>
      <c r="AR755" s="16" t="s">
        <v>226</v>
      </c>
      <c r="AT755" s="16" t="s">
        <v>270</v>
      </c>
      <c r="AU755" s="16" t="s">
        <v>88</v>
      </c>
      <c r="AY755" s="16" t="s">
        <v>182</v>
      </c>
      <c r="BE755" s="192">
        <f>IF(N755="základní",J755,0)</f>
        <v>0</v>
      </c>
      <c r="BF755" s="192">
        <f>IF(N755="snížená",J755,0)</f>
        <v>0</v>
      </c>
      <c r="BG755" s="192">
        <f>IF(N755="zákl. přenesená",J755,0)</f>
        <v>0</v>
      </c>
      <c r="BH755" s="192">
        <f>IF(N755="sníž. přenesená",J755,0)</f>
        <v>0</v>
      </c>
      <c r="BI755" s="192">
        <f>IF(N755="nulová",J755,0)</f>
        <v>0</v>
      </c>
      <c r="BJ755" s="16" t="s">
        <v>23</v>
      </c>
      <c r="BK755" s="192">
        <f>ROUND(I755*H755,2)</f>
        <v>0</v>
      </c>
      <c r="BL755" s="16" t="s">
        <v>189</v>
      </c>
      <c r="BM755" s="16" t="s">
        <v>1060</v>
      </c>
    </row>
    <row r="756" spans="2:51" s="11" customFormat="1" ht="13.5">
      <c r="B756" s="193"/>
      <c r="C756" s="194"/>
      <c r="D756" s="195" t="s">
        <v>191</v>
      </c>
      <c r="E756" s="196" t="s">
        <v>36</v>
      </c>
      <c r="F756" s="197" t="s">
        <v>1061</v>
      </c>
      <c r="G756" s="194"/>
      <c r="H756" s="198">
        <v>136.345</v>
      </c>
      <c r="I756" s="199"/>
      <c r="J756" s="194"/>
      <c r="K756" s="194"/>
      <c r="L756" s="200"/>
      <c r="M756" s="201"/>
      <c r="N756" s="202"/>
      <c r="O756" s="202"/>
      <c r="P756" s="202"/>
      <c r="Q756" s="202"/>
      <c r="R756" s="202"/>
      <c r="S756" s="202"/>
      <c r="T756" s="203"/>
      <c r="AT756" s="204" t="s">
        <v>191</v>
      </c>
      <c r="AU756" s="204" t="s">
        <v>88</v>
      </c>
      <c r="AV756" s="11" t="s">
        <v>88</v>
      </c>
      <c r="AW756" s="11" t="s">
        <v>45</v>
      </c>
      <c r="AX756" s="11" t="s">
        <v>80</v>
      </c>
      <c r="AY756" s="204" t="s">
        <v>182</v>
      </c>
    </row>
    <row r="757" spans="2:65" s="1" customFormat="1" ht="22.5" customHeight="1">
      <c r="B757" s="34"/>
      <c r="C757" s="181" t="s">
        <v>1062</v>
      </c>
      <c r="D757" s="181" t="s">
        <v>184</v>
      </c>
      <c r="E757" s="182" t="s">
        <v>1063</v>
      </c>
      <c r="F757" s="183" t="s">
        <v>1064</v>
      </c>
      <c r="G757" s="184" t="s">
        <v>309</v>
      </c>
      <c r="H757" s="185">
        <v>252.71</v>
      </c>
      <c r="I757" s="186"/>
      <c r="J757" s="187">
        <f>ROUND(I757*H757,2)</f>
        <v>0</v>
      </c>
      <c r="K757" s="183" t="s">
        <v>188</v>
      </c>
      <c r="L757" s="54"/>
      <c r="M757" s="188" t="s">
        <v>36</v>
      </c>
      <c r="N757" s="189" t="s">
        <v>51</v>
      </c>
      <c r="O757" s="35"/>
      <c r="P757" s="190">
        <f>O757*H757</f>
        <v>0</v>
      </c>
      <c r="Q757" s="190">
        <v>0.00025</v>
      </c>
      <c r="R757" s="190">
        <f>Q757*H757</f>
        <v>0.0631775</v>
      </c>
      <c r="S757" s="190">
        <v>0</v>
      </c>
      <c r="T757" s="191">
        <f>S757*H757</f>
        <v>0</v>
      </c>
      <c r="AR757" s="16" t="s">
        <v>189</v>
      </c>
      <c r="AT757" s="16" t="s">
        <v>184</v>
      </c>
      <c r="AU757" s="16" t="s">
        <v>88</v>
      </c>
      <c r="AY757" s="16" t="s">
        <v>182</v>
      </c>
      <c r="BE757" s="192">
        <f>IF(N757="základní",J757,0)</f>
        <v>0</v>
      </c>
      <c r="BF757" s="192">
        <f>IF(N757="snížená",J757,0)</f>
        <v>0</v>
      </c>
      <c r="BG757" s="192">
        <f>IF(N757="zákl. přenesená",J757,0)</f>
        <v>0</v>
      </c>
      <c r="BH757" s="192">
        <f>IF(N757="sníž. přenesená",J757,0)</f>
        <v>0</v>
      </c>
      <c r="BI757" s="192">
        <f>IF(N757="nulová",J757,0)</f>
        <v>0</v>
      </c>
      <c r="BJ757" s="16" t="s">
        <v>23</v>
      </c>
      <c r="BK757" s="192">
        <f>ROUND(I757*H757,2)</f>
        <v>0</v>
      </c>
      <c r="BL757" s="16" t="s">
        <v>189</v>
      </c>
      <c r="BM757" s="16" t="s">
        <v>1065</v>
      </c>
    </row>
    <row r="758" spans="2:51" s="12" customFormat="1" ht="13.5">
      <c r="B758" s="209"/>
      <c r="C758" s="210"/>
      <c r="D758" s="205" t="s">
        <v>191</v>
      </c>
      <c r="E758" s="211" t="s">
        <v>36</v>
      </c>
      <c r="F758" s="212" t="s">
        <v>1066</v>
      </c>
      <c r="G758" s="210"/>
      <c r="H758" s="213" t="s">
        <v>36</v>
      </c>
      <c r="I758" s="214"/>
      <c r="J758" s="210"/>
      <c r="K758" s="210"/>
      <c r="L758" s="215"/>
      <c r="M758" s="216"/>
      <c r="N758" s="217"/>
      <c r="O758" s="217"/>
      <c r="P758" s="217"/>
      <c r="Q758" s="217"/>
      <c r="R758" s="217"/>
      <c r="S758" s="217"/>
      <c r="T758" s="218"/>
      <c r="AT758" s="219" t="s">
        <v>191</v>
      </c>
      <c r="AU758" s="219" t="s">
        <v>88</v>
      </c>
      <c r="AV758" s="12" t="s">
        <v>23</v>
      </c>
      <c r="AW758" s="12" t="s">
        <v>45</v>
      </c>
      <c r="AX758" s="12" t="s">
        <v>80</v>
      </c>
      <c r="AY758" s="219" t="s">
        <v>182</v>
      </c>
    </row>
    <row r="759" spans="2:51" s="11" customFormat="1" ht="13.5">
      <c r="B759" s="193"/>
      <c r="C759" s="194"/>
      <c r="D759" s="205" t="s">
        <v>191</v>
      </c>
      <c r="E759" s="206" t="s">
        <v>36</v>
      </c>
      <c r="F759" s="207" t="s">
        <v>1067</v>
      </c>
      <c r="G759" s="194"/>
      <c r="H759" s="208">
        <v>40</v>
      </c>
      <c r="I759" s="199"/>
      <c r="J759" s="194"/>
      <c r="K759" s="194"/>
      <c r="L759" s="200"/>
      <c r="M759" s="201"/>
      <c r="N759" s="202"/>
      <c r="O759" s="202"/>
      <c r="P759" s="202"/>
      <c r="Q759" s="202"/>
      <c r="R759" s="202"/>
      <c r="S759" s="202"/>
      <c r="T759" s="203"/>
      <c r="AT759" s="204" t="s">
        <v>191</v>
      </c>
      <c r="AU759" s="204" t="s">
        <v>88</v>
      </c>
      <c r="AV759" s="11" t="s">
        <v>88</v>
      </c>
      <c r="AW759" s="11" t="s">
        <v>45</v>
      </c>
      <c r="AX759" s="11" t="s">
        <v>80</v>
      </c>
      <c r="AY759" s="204" t="s">
        <v>182</v>
      </c>
    </row>
    <row r="760" spans="2:51" s="12" customFormat="1" ht="13.5">
      <c r="B760" s="209"/>
      <c r="C760" s="210"/>
      <c r="D760" s="205" t="s">
        <v>191</v>
      </c>
      <c r="E760" s="211" t="s">
        <v>36</v>
      </c>
      <c r="F760" s="212" t="s">
        <v>1068</v>
      </c>
      <c r="G760" s="210"/>
      <c r="H760" s="213" t="s">
        <v>36</v>
      </c>
      <c r="I760" s="214"/>
      <c r="J760" s="210"/>
      <c r="K760" s="210"/>
      <c r="L760" s="215"/>
      <c r="M760" s="216"/>
      <c r="N760" s="217"/>
      <c r="O760" s="217"/>
      <c r="P760" s="217"/>
      <c r="Q760" s="217"/>
      <c r="R760" s="217"/>
      <c r="S760" s="217"/>
      <c r="T760" s="218"/>
      <c r="AT760" s="219" t="s">
        <v>191</v>
      </c>
      <c r="AU760" s="219" t="s">
        <v>88</v>
      </c>
      <c r="AV760" s="12" t="s">
        <v>23</v>
      </c>
      <c r="AW760" s="12" t="s">
        <v>45</v>
      </c>
      <c r="AX760" s="12" t="s">
        <v>80</v>
      </c>
      <c r="AY760" s="219" t="s">
        <v>182</v>
      </c>
    </row>
    <row r="761" spans="2:51" s="11" customFormat="1" ht="13.5">
      <c r="B761" s="193"/>
      <c r="C761" s="194"/>
      <c r="D761" s="205" t="s">
        <v>191</v>
      </c>
      <c r="E761" s="206" t="s">
        <v>36</v>
      </c>
      <c r="F761" s="207" t="s">
        <v>1069</v>
      </c>
      <c r="G761" s="194"/>
      <c r="H761" s="208">
        <v>21.6</v>
      </c>
      <c r="I761" s="199"/>
      <c r="J761" s="194"/>
      <c r="K761" s="194"/>
      <c r="L761" s="200"/>
      <c r="M761" s="201"/>
      <c r="N761" s="202"/>
      <c r="O761" s="202"/>
      <c r="P761" s="202"/>
      <c r="Q761" s="202"/>
      <c r="R761" s="202"/>
      <c r="S761" s="202"/>
      <c r="T761" s="203"/>
      <c r="AT761" s="204" t="s">
        <v>191</v>
      </c>
      <c r="AU761" s="204" t="s">
        <v>88</v>
      </c>
      <c r="AV761" s="11" t="s">
        <v>88</v>
      </c>
      <c r="AW761" s="11" t="s">
        <v>45</v>
      </c>
      <c r="AX761" s="11" t="s">
        <v>80</v>
      </c>
      <c r="AY761" s="204" t="s">
        <v>182</v>
      </c>
    </row>
    <row r="762" spans="2:51" s="12" customFormat="1" ht="13.5">
      <c r="B762" s="209"/>
      <c r="C762" s="210"/>
      <c r="D762" s="205" t="s">
        <v>191</v>
      </c>
      <c r="E762" s="211" t="s">
        <v>36</v>
      </c>
      <c r="F762" s="212" t="s">
        <v>1070</v>
      </c>
      <c r="G762" s="210"/>
      <c r="H762" s="213" t="s">
        <v>36</v>
      </c>
      <c r="I762" s="214"/>
      <c r="J762" s="210"/>
      <c r="K762" s="210"/>
      <c r="L762" s="215"/>
      <c r="M762" s="216"/>
      <c r="N762" s="217"/>
      <c r="O762" s="217"/>
      <c r="P762" s="217"/>
      <c r="Q762" s="217"/>
      <c r="R762" s="217"/>
      <c r="S762" s="217"/>
      <c r="T762" s="218"/>
      <c r="AT762" s="219" t="s">
        <v>191</v>
      </c>
      <c r="AU762" s="219" t="s">
        <v>88</v>
      </c>
      <c r="AV762" s="12" t="s">
        <v>23</v>
      </c>
      <c r="AW762" s="12" t="s">
        <v>45</v>
      </c>
      <c r="AX762" s="12" t="s">
        <v>80</v>
      </c>
      <c r="AY762" s="219" t="s">
        <v>182</v>
      </c>
    </row>
    <row r="763" spans="2:51" s="11" customFormat="1" ht="13.5">
      <c r="B763" s="193"/>
      <c r="C763" s="194"/>
      <c r="D763" s="195" t="s">
        <v>191</v>
      </c>
      <c r="E763" s="196" t="s">
        <v>36</v>
      </c>
      <c r="F763" s="197" t="s">
        <v>1071</v>
      </c>
      <c r="G763" s="194"/>
      <c r="H763" s="198">
        <v>191.11</v>
      </c>
      <c r="I763" s="199"/>
      <c r="J763" s="194"/>
      <c r="K763" s="194"/>
      <c r="L763" s="200"/>
      <c r="M763" s="201"/>
      <c r="N763" s="202"/>
      <c r="O763" s="202"/>
      <c r="P763" s="202"/>
      <c r="Q763" s="202"/>
      <c r="R763" s="202"/>
      <c r="S763" s="202"/>
      <c r="T763" s="203"/>
      <c r="AT763" s="204" t="s">
        <v>191</v>
      </c>
      <c r="AU763" s="204" t="s">
        <v>88</v>
      </c>
      <c r="AV763" s="11" t="s">
        <v>88</v>
      </c>
      <c r="AW763" s="11" t="s">
        <v>45</v>
      </c>
      <c r="AX763" s="11" t="s">
        <v>80</v>
      </c>
      <c r="AY763" s="204" t="s">
        <v>182</v>
      </c>
    </row>
    <row r="764" spans="2:65" s="1" customFormat="1" ht="22.5" customHeight="1">
      <c r="B764" s="34"/>
      <c r="C764" s="220" t="s">
        <v>1072</v>
      </c>
      <c r="D764" s="220" t="s">
        <v>270</v>
      </c>
      <c r="E764" s="221" t="s">
        <v>1073</v>
      </c>
      <c r="F764" s="222" t="s">
        <v>1074</v>
      </c>
      <c r="G764" s="223" t="s">
        <v>309</v>
      </c>
      <c r="H764" s="224">
        <v>277.981</v>
      </c>
      <c r="I764" s="225"/>
      <c r="J764" s="226">
        <f>ROUND(I764*H764,2)</f>
        <v>0</v>
      </c>
      <c r="K764" s="222" t="s">
        <v>188</v>
      </c>
      <c r="L764" s="227"/>
      <c r="M764" s="228" t="s">
        <v>36</v>
      </c>
      <c r="N764" s="229" t="s">
        <v>51</v>
      </c>
      <c r="O764" s="35"/>
      <c r="P764" s="190">
        <f>O764*H764</f>
        <v>0</v>
      </c>
      <c r="Q764" s="190">
        <v>3E-05</v>
      </c>
      <c r="R764" s="190">
        <f>Q764*H764</f>
        <v>0.00833943</v>
      </c>
      <c r="S764" s="190">
        <v>0</v>
      </c>
      <c r="T764" s="191">
        <f>S764*H764</f>
        <v>0</v>
      </c>
      <c r="AR764" s="16" t="s">
        <v>226</v>
      </c>
      <c r="AT764" s="16" t="s">
        <v>270</v>
      </c>
      <c r="AU764" s="16" t="s">
        <v>88</v>
      </c>
      <c r="AY764" s="16" t="s">
        <v>182</v>
      </c>
      <c r="BE764" s="192">
        <f>IF(N764="základní",J764,0)</f>
        <v>0</v>
      </c>
      <c r="BF764" s="192">
        <f>IF(N764="snížená",J764,0)</f>
        <v>0</v>
      </c>
      <c r="BG764" s="192">
        <f>IF(N764="zákl. přenesená",J764,0)</f>
        <v>0</v>
      </c>
      <c r="BH764" s="192">
        <f>IF(N764="sníž. přenesená",J764,0)</f>
        <v>0</v>
      </c>
      <c r="BI764" s="192">
        <f>IF(N764="nulová",J764,0)</f>
        <v>0</v>
      </c>
      <c r="BJ764" s="16" t="s">
        <v>23</v>
      </c>
      <c r="BK764" s="192">
        <f>ROUND(I764*H764,2)</f>
        <v>0</v>
      </c>
      <c r="BL764" s="16" t="s">
        <v>189</v>
      </c>
      <c r="BM764" s="16" t="s">
        <v>1075</v>
      </c>
    </row>
    <row r="765" spans="2:51" s="11" customFormat="1" ht="13.5">
      <c r="B765" s="193"/>
      <c r="C765" s="194"/>
      <c r="D765" s="195" t="s">
        <v>191</v>
      </c>
      <c r="E765" s="196" t="s">
        <v>36</v>
      </c>
      <c r="F765" s="197" t="s">
        <v>1076</v>
      </c>
      <c r="G765" s="194"/>
      <c r="H765" s="198">
        <v>277.981</v>
      </c>
      <c r="I765" s="199"/>
      <c r="J765" s="194"/>
      <c r="K765" s="194"/>
      <c r="L765" s="200"/>
      <c r="M765" s="201"/>
      <c r="N765" s="202"/>
      <c r="O765" s="202"/>
      <c r="P765" s="202"/>
      <c r="Q765" s="202"/>
      <c r="R765" s="202"/>
      <c r="S765" s="202"/>
      <c r="T765" s="203"/>
      <c r="AT765" s="204" t="s">
        <v>191</v>
      </c>
      <c r="AU765" s="204" t="s">
        <v>88</v>
      </c>
      <c r="AV765" s="11" t="s">
        <v>88</v>
      </c>
      <c r="AW765" s="11" t="s">
        <v>45</v>
      </c>
      <c r="AX765" s="11" t="s">
        <v>80</v>
      </c>
      <c r="AY765" s="204" t="s">
        <v>182</v>
      </c>
    </row>
    <row r="766" spans="2:65" s="1" customFormat="1" ht="22.5" customHeight="1">
      <c r="B766" s="34"/>
      <c r="C766" s="181" t="s">
        <v>1077</v>
      </c>
      <c r="D766" s="181" t="s">
        <v>184</v>
      </c>
      <c r="E766" s="182" t="s">
        <v>1078</v>
      </c>
      <c r="F766" s="183" t="s">
        <v>1079</v>
      </c>
      <c r="G766" s="184" t="s">
        <v>187</v>
      </c>
      <c r="H766" s="185">
        <v>1042.236</v>
      </c>
      <c r="I766" s="186"/>
      <c r="J766" s="187">
        <f>ROUND(I766*H766,2)</f>
        <v>0</v>
      </c>
      <c r="K766" s="183" t="s">
        <v>36</v>
      </c>
      <c r="L766" s="54"/>
      <c r="M766" s="188" t="s">
        <v>36</v>
      </c>
      <c r="N766" s="189" t="s">
        <v>51</v>
      </c>
      <c r="O766" s="35"/>
      <c r="P766" s="190">
        <f>O766*H766</f>
        <v>0</v>
      </c>
      <c r="Q766" s="190">
        <v>0.00348</v>
      </c>
      <c r="R766" s="190">
        <f>Q766*H766</f>
        <v>3.6269812800000003</v>
      </c>
      <c r="S766" s="190">
        <v>0</v>
      </c>
      <c r="T766" s="191">
        <f>S766*H766</f>
        <v>0</v>
      </c>
      <c r="AR766" s="16" t="s">
        <v>189</v>
      </c>
      <c r="AT766" s="16" t="s">
        <v>184</v>
      </c>
      <c r="AU766" s="16" t="s">
        <v>88</v>
      </c>
      <c r="AY766" s="16" t="s">
        <v>182</v>
      </c>
      <c r="BE766" s="192">
        <f>IF(N766="základní",J766,0)</f>
        <v>0</v>
      </c>
      <c r="BF766" s="192">
        <f>IF(N766="snížená",J766,0)</f>
        <v>0</v>
      </c>
      <c r="BG766" s="192">
        <f>IF(N766="zákl. přenesená",J766,0)</f>
        <v>0</v>
      </c>
      <c r="BH766" s="192">
        <f>IF(N766="sníž. přenesená",J766,0)</f>
        <v>0</v>
      </c>
      <c r="BI766" s="192">
        <f>IF(N766="nulová",J766,0)</f>
        <v>0</v>
      </c>
      <c r="BJ766" s="16" t="s">
        <v>23</v>
      </c>
      <c r="BK766" s="192">
        <f>ROUND(I766*H766,2)</f>
        <v>0</v>
      </c>
      <c r="BL766" s="16" t="s">
        <v>189</v>
      </c>
      <c r="BM766" s="16" t="s">
        <v>1080</v>
      </c>
    </row>
    <row r="767" spans="2:51" s="12" customFormat="1" ht="13.5">
      <c r="B767" s="209"/>
      <c r="C767" s="210"/>
      <c r="D767" s="205" t="s">
        <v>191</v>
      </c>
      <c r="E767" s="211" t="s">
        <v>36</v>
      </c>
      <c r="F767" s="212" t="s">
        <v>1081</v>
      </c>
      <c r="G767" s="210"/>
      <c r="H767" s="213" t="s">
        <v>36</v>
      </c>
      <c r="I767" s="214"/>
      <c r="J767" s="210"/>
      <c r="K767" s="210"/>
      <c r="L767" s="215"/>
      <c r="M767" s="216"/>
      <c r="N767" s="217"/>
      <c r="O767" s="217"/>
      <c r="P767" s="217"/>
      <c r="Q767" s="217"/>
      <c r="R767" s="217"/>
      <c r="S767" s="217"/>
      <c r="T767" s="218"/>
      <c r="AT767" s="219" t="s">
        <v>191</v>
      </c>
      <c r="AU767" s="219" t="s">
        <v>88</v>
      </c>
      <c r="AV767" s="12" t="s">
        <v>23</v>
      </c>
      <c r="AW767" s="12" t="s">
        <v>45</v>
      </c>
      <c r="AX767" s="12" t="s">
        <v>80</v>
      </c>
      <c r="AY767" s="219" t="s">
        <v>182</v>
      </c>
    </row>
    <row r="768" spans="2:51" s="11" customFormat="1" ht="13.5">
      <c r="B768" s="193"/>
      <c r="C768" s="194"/>
      <c r="D768" s="205" t="s">
        <v>191</v>
      </c>
      <c r="E768" s="206" t="s">
        <v>36</v>
      </c>
      <c r="F768" s="207" t="s">
        <v>1082</v>
      </c>
      <c r="G768" s="194"/>
      <c r="H768" s="208">
        <v>979.531</v>
      </c>
      <c r="I768" s="199"/>
      <c r="J768" s="194"/>
      <c r="K768" s="194"/>
      <c r="L768" s="200"/>
      <c r="M768" s="201"/>
      <c r="N768" s="202"/>
      <c r="O768" s="202"/>
      <c r="P768" s="202"/>
      <c r="Q768" s="202"/>
      <c r="R768" s="202"/>
      <c r="S768" s="202"/>
      <c r="T768" s="203"/>
      <c r="AT768" s="204" t="s">
        <v>191</v>
      </c>
      <c r="AU768" s="204" t="s">
        <v>88</v>
      </c>
      <c r="AV768" s="11" t="s">
        <v>88</v>
      </c>
      <c r="AW768" s="11" t="s">
        <v>45</v>
      </c>
      <c r="AX768" s="11" t="s">
        <v>80</v>
      </c>
      <c r="AY768" s="204" t="s">
        <v>182</v>
      </c>
    </row>
    <row r="769" spans="2:51" s="12" customFormat="1" ht="13.5">
      <c r="B769" s="209"/>
      <c r="C769" s="210"/>
      <c r="D769" s="205" t="s">
        <v>191</v>
      </c>
      <c r="E769" s="211" t="s">
        <v>36</v>
      </c>
      <c r="F769" s="212" t="s">
        <v>1083</v>
      </c>
      <c r="G769" s="210"/>
      <c r="H769" s="213" t="s">
        <v>36</v>
      </c>
      <c r="I769" s="214"/>
      <c r="J769" s="210"/>
      <c r="K769" s="210"/>
      <c r="L769" s="215"/>
      <c r="M769" s="216"/>
      <c r="N769" s="217"/>
      <c r="O769" s="217"/>
      <c r="P769" s="217"/>
      <c r="Q769" s="217"/>
      <c r="R769" s="217"/>
      <c r="S769" s="217"/>
      <c r="T769" s="218"/>
      <c r="AT769" s="219" t="s">
        <v>191</v>
      </c>
      <c r="AU769" s="219" t="s">
        <v>88</v>
      </c>
      <c r="AV769" s="12" t="s">
        <v>23</v>
      </c>
      <c r="AW769" s="12" t="s">
        <v>45</v>
      </c>
      <c r="AX769" s="12" t="s">
        <v>80</v>
      </c>
      <c r="AY769" s="219" t="s">
        <v>182</v>
      </c>
    </row>
    <row r="770" spans="2:51" s="11" customFormat="1" ht="13.5">
      <c r="B770" s="193"/>
      <c r="C770" s="194"/>
      <c r="D770" s="205" t="s">
        <v>191</v>
      </c>
      <c r="E770" s="206" t="s">
        <v>36</v>
      </c>
      <c r="F770" s="207" t="s">
        <v>1084</v>
      </c>
      <c r="G770" s="194"/>
      <c r="H770" s="208">
        <v>28.6665</v>
      </c>
      <c r="I770" s="199"/>
      <c r="J770" s="194"/>
      <c r="K770" s="194"/>
      <c r="L770" s="200"/>
      <c r="M770" s="201"/>
      <c r="N770" s="202"/>
      <c r="O770" s="202"/>
      <c r="P770" s="202"/>
      <c r="Q770" s="202"/>
      <c r="R770" s="202"/>
      <c r="S770" s="202"/>
      <c r="T770" s="203"/>
      <c r="AT770" s="204" t="s">
        <v>191</v>
      </c>
      <c r="AU770" s="204" t="s">
        <v>88</v>
      </c>
      <c r="AV770" s="11" t="s">
        <v>88</v>
      </c>
      <c r="AW770" s="11" t="s">
        <v>45</v>
      </c>
      <c r="AX770" s="11" t="s">
        <v>80</v>
      </c>
      <c r="AY770" s="204" t="s">
        <v>182</v>
      </c>
    </row>
    <row r="771" spans="2:51" s="12" customFormat="1" ht="13.5">
      <c r="B771" s="209"/>
      <c r="C771" s="210"/>
      <c r="D771" s="205" t="s">
        <v>191</v>
      </c>
      <c r="E771" s="211" t="s">
        <v>36</v>
      </c>
      <c r="F771" s="212" t="s">
        <v>1085</v>
      </c>
      <c r="G771" s="210"/>
      <c r="H771" s="213" t="s">
        <v>36</v>
      </c>
      <c r="I771" s="214"/>
      <c r="J771" s="210"/>
      <c r="K771" s="210"/>
      <c r="L771" s="215"/>
      <c r="M771" s="216"/>
      <c r="N771" s="217"/>
      <c r="O771" s="217"/>
      <c r="P771" s="217"/>
      <c r="Q771" s="217"/>
      <c r="R771" s="217"/>
      <c r="S771" s="217"/>
      <c r="T771" s="218"/>
      <c r="AT771" s="219" t="s">
        <v>191</v>
      </c>
      <c r="AU771" s="219" t="s">
        <v>88</v>
      </c>
      <c r="AV771" s="12" t="s">
        <v>23</v>
      </c>
      <c r="AW771" s="12" t="s">
        <v>45</v>
      </c>
      <c r="AX771" s="12" t="s">
        <v>80</v>
      </c>
      <c r="AY771" s="219" t="s">
        <v>182</v>
      </c>
    </row>
    <row r="772" spans="2:51" s="11" customFormat="1" ht="13.5">
      <c r="B772" s="193"/>
      <c r="C772" s="194"/>
      <c r="D772" s="205" t="s">
        <v>191</v>
      </c>
      <c r="E772" s="206" t="s">
        <v>36</v>
      </c>
      <c r="F772" s="207" t="s">
        <v>1086</v>
      </c>
      <c r="G772" s="194"/>
      <c r="H772" s="208">
        <v>25.85</v>
      </c>
      <c r="I772" s="199"/>
      <c r="J772" s="194"/>
      <c r="K772" s="194"/>
      <c r="L772" s="200"/>
      <c r="M772" s="201"/>
      <c r="N772" s="202"/>
      <c r="O772" s="202"/>
      <c r="P772" s="202"/>
      <c r="Q772" s="202"/>
      <c r="R772" s="202"/>
      <c r="S772" s="202"/>
      <c r="T772" s="203"/>
      <c r="AT772" s="204" t="s">
        <v>191</v>
      </c>
      <c r="AU772" s="204" t="s">
        <v>88</v>
      </c>
      <c r="AV772" s="11" t="s">
        <v>88</v>
      </c>
      <c r="AW772" s="11" t="s">
        <v>45</v>
      </c>
      <c r="AX772" s="11" t="s">
        <v>80</v>
      </c>
      <c r="AY772" s="204" t="s">
        <v>182</v>
      </c>
    </row>
    <row r="773" spans="2:51" s="12" customFormat="1" ht="13.5">
      <c r="B773" s="209"/>
      <c r="C773" s="210"/>
      <c r="D773" s="205" t="s">
        <v>191</v>
      </c>
      <c r="E773" s="211" t="s">
        <v>36</v>
      </c>
      <c r="F773" s="212" t="s">
        <v>991</v>
      </c>
      <c r="G773" s="210"/>
      <c r="H773" s="213" t="s">
        <v>36</v>
      </c>
      <c r="I773" s="214"/>
      <c r="J773" s="210"/>
      <c r="K773" s="210"/>
      <c r="L773" s="215"/>
      <c r="M773" s="216"/>
      <c r="N773" s="217"/>
      <c r="O773" s="217"/>
      <c r="P773" s="217"/>
      <c r="Q773" s="217"/>
      <c r="R773" s="217"/>
      <c r="S773" s="217"/>
      <c r="T773" s="218"/>
      <c r="AT773" s="219" t="s">
        <v>191</v>
      </c>
      <c r="AU773" s="219" t="s">
        <v>88</v>
      </c>
      <c r="AV773" s="12" t="s">
        <v>23</v>
      </c>
      <c r="AW773" s="12" t="s">
        <v>45</v>
      </c>
      <c r="AX773" s="12" t="s">
        <v>80</v>
      </c>
      <c r="AY773" s="219" t="s">
        <v>182</v>
      </c>
    </row>
    <row r="774" spans="2:51" s="11" customFormat="1" ht="13.5">
      <c r="B774" s="193"/>
      <c r="C774" s="194"/>
      <c r="D774" s="195" t="s">
        <v>191</v>
      </c>
      <c r="E774" s="196" t="s">
        <v>36</v>
      </c>
      <c r="F774" s="197" t="s">
        <v>992</v>
      </c>
      <c r="G774" s="194"/>
      <c r="H774" s="198">
        <v>8.188</v>
      </c>
      <c r="I774" s="199"/>
      <c r="J774" s="194"/>
      <c r="K774" s="194"/>
      <c r="L774" s="200"/>
      <c r="M774" s="201"/>
      <c r="N774" s="202"/>
      <c r="O774" s="202"/>
      <c r="P774" s="202"/>
      <c r="Q774" s="202"/>
      <c r="R774" s="202"/>
      <c r="S774" s="202"/>
      <c r="T774" s="203"/>
      <c r="AT774" s="204" t="s">
        <v>191</v>
      </c>
      <c r="AU774" s="204" t="s">
        <v>88</v>
      </c>
      <c r="AV774" s="11" t="s">
        <v>88</v>
      </c>
      <c r="AW774" s="11" t="s">
        <v>45</v>
      </c>
      <c r="AX774" s="11" t="s">
        <v>80</v>
      </c>
      <c r="AY774" s="204" t="s">
        <v>182</v>
      </c>
    </row>
    <row r="775" spans="2:65" s="1" customFormat="1" ht="22.5" customHeight="1">
      <c r="B775" s="34"/>
      <c r="C775" s="181" t="s">
        <v>1087</v>
      </c>
      <c r="D775" s="181" t="s">
        <v>184</v>
      </c>
      <c r="E775" s="182" t="s">
        <v>964</v>
      </c>
      <c r="F775" s="183" t="s">
        <v>965</v>
      </c>
      <c r="G775" s="184" t="s">
        <v>187</v>
      </c>
      <c r="H775" s="185">
        <v>155.441</v>
      </c>
      <c r="I775" s="186"/>
      <c r="J775" s="187">
        <f>ROUND(I775*H775,2)</f>
        <v>0</v>
      </c>
      <c r="K775" s="183" t="s">
        <v>188</v>
      </c>
      <c r="L775" s="54"/>
      <c r="M775" s="188" t="s">
        <v>36</v>
      </c>
      <c r="N775" s="189" t="s">
        <v>51</v>
      </c>
      <c r="O775" s="35"/>
      <c r="P775" s="190">
        <f>O775*H775</f>
        <v>0</v>
      </c>
      <c r="Q775" s="190">
        <v>0.00012648</v>
      </c>
      <c r="R775" s="190">
        <f>Q775*H775</f>
        <v>0.019660177679999998</v>
      </c>
      <c r="S775" s="190">
        <v>0</v>
      </c>
      <c r="T775" s="191">
        <f>S775*H775</f>
        <v>0</v>
      </c>
      <c r="AR775" s="16" t="s">
        <v>189</v>
      </c>
      <c r="AT775" s="16" t="s">
        <v>184</v>
      </c>
      <c r="AU775" s="16" t="s">
        <v>88</v>
      </c>
      <c r="AY775" s="16" t="s">
        <v>182</v>
      </c>
      <c r="BE775" s="192">
        <f>IF(N775="základní",J775,0)</f>
        <v>0</v>
      </c>
      <c r="BF775" s="192">
        <f>IF(N775="snížená",J775,0)</f>
        <v>0</v>
      </c>
      <c r="BG775" s="192">
        <f>IF(N775="zákl. přenesená",J775,0)</f>
        <v>0</v>
      </c>
      <c r="BH775" s="192">
        <f>IF(N775="sníž. přenesená",J775,0)</f>
        <v>0</v>
      </c>
      <c r="BI775" s="192">
        <f>IF(N775="nulová",J775,0)</f>
        <v>0</v>
      </c>
      <c r="BJ775" s="16" t="s">
        <v>23</v>
      </c>
      <c r="BK775" s="192">
        <f>ROUND(I775*H775,2)</f>
        <v>0</v>
      </c>
      <c r="BL775" s="16" t="s">
        <v>189</v>
      </c>
      <c r="BM775" s="16" t="s">
        <v>1088</v>
      </c>
    </row>
    <row r="776" spans="2:51" s="12" customFormat="1" ht="13.5">
      <c r="B776" s="209"/>
      <c r="C776" s="210"/>
      <c r="D776" s="205" t="s">
        <v>191</v>
      </c>
      <c r="E776" s="211" t="s">
        <v>36</v>
      </c>
      <c r="F776" s="212" t="s">
        <v>399</v>
      </c>
      <c r="G776" s="210"/>
      <c r="H776" s="213" t="s">
        <v>36</v>
      </c>
      <c r="I776" s="214"/>
      <c r="J776" s="210"/>
      <c r="K776" s="210"/>
      <c r="L776" s="215"/>
      <c r="M776" s="216"/>
      <c r="N776" s="217"/>
      <c r="O776" s="217"/>
      <c r="P776" s="217"/>
      <c r="Q776" s="217"/>
      <c r="R776" s="217"/>
      <c r="S776" s="217"/>
      <c r="T776" s="218"/>
      <c r="AT776" s="219" t="s">
        <v>191</v>
      </c>
      <c r="AU776" s="219" t="s">
        <v>88</v>
      </c>
      <c r="AV776" s="12" t="s">
        <v>23</v>
      </c>
      <c r="AW776" s="12" t="s">
        <v>45</v>
      </c>
      <c r="AX776" s="12" t="s">
        <v>80</v>
      </c>
      <c r="AY776" s="219" t="s">
        <v>182</v>
      </c>
    </row>
    <row r="777" spans="2:51" s="11" customFormat="1" ht="13.5">
      <c r="B777" s="193"/>
      <c r="C777" s="194"/>
      <c r="D777" s="205" t="s">
        <v>191</v>
      </c>
      <c r="E777" s="206" t="s">
        <v>36</v>
      </c>
      <c r="F777" s="207" t="s">
        <v>967</v>
      </c>
      <c r="G777" s="194"/>
      <c r="H777" s="208">
        <v>37.324</v>
      </c>
      <c r="I777" s="199"/>
      <c r="J777" s="194"/>
      <c r="K777" s="194"/>
      <c r="L777" s="200"/>
      <c r="M777" s="201"/>
      <c r="N777" s="202"/>
      <c r="O777" s="202"/>
      <c r="P777" s="202"/>
      <c r="Q777" s="202"/>
      <c r="R777" s="202"/>
      <c r="S777" s="202"/>
      <c r="T777" s="203"/>
      <c r="AT777" s="204" t="s">
        <v>191</v>
      </c>
      <c r="AU777" s="204" t="s">
        <v>88</v>
      </c>
      <c r="AV777" s="11" t="s">
        <v>88</v>
      </c>
      <c r="AW777" s="11" t="s">
        <v>45</v>
      </c>
      <c r="AX777" s="11" t="s">
        <v>80</v>
      </c>
      <c r="AY777" s="204" t="s">
        <v>182</v>
      </c>
    </row>
    <row r="778" spans="2:51" s="12" customFormat="1" ht="13.5">
      <c r="B778" s="209"/>
      <c r="C778" s="210"/>
      <c r="D778" s="205" t="s">
        <v>191</v>
      </c>
      <c r="E778" s="211" t="s">
        <v>36</v>
      </c>
      <c r="F778" s="212" t="s">
        <v>402</v>
      </c>
      <c r="G778" s="210"/>
      <c r="H778" s="213" t="s">
        <v>36</v>
      </c>
      <c r="I778" s="214"/>
      <c r="J778" s="210"/>
      <c r="K778" s="210"/>
      <c r="L778" s="215"/>
      <c r="M778" s="216"/>
      <c r="N778" s="217"/>
      <c r="O778" s="217"/>
      <c r="P778" s="217"/>
      <c r="Q778" s="217"/>
      <c r="R778" s="217"/>
      <c r="S778" s="217"/>
      <c r="T778" s="218"/>
      <c r="AT778" s="219" t="s">
        <v>191</v>
      </c>
      <c r="AU778" s="219" t="s">
        <v>88</v>
      </c>
      <c r="AV778" s="12" t="s">
        <v>23</v>
      </c>
      <c r="AW778" s="12" t="s">
        <v>45</v>
      </c>
      <c r="AX778" s="12" t="s">
        <v>80</v>
      </c>
      <c r="AY778" s="219" t="s">
        <v>182</v>
      </c>
    </row>
    <row r="779" spans="2:51" s="11" customFormat="1" ht="24">
      <c r="B779" s="193"/>
      <c r="C779" s="194"/>
      <c r="D779" s="205" t="s">
        <v>191</v>
      </c>
      <c r="E779" s="206" t="s">
        <v>36</v>
      </c>
      <c r="F779" s="207" t="s">
        <v>969</v>
      </c>
      <c r="G779" s="194"/>
      <c r="H779" s="208">
        <v>118.1174</v>
      </c>
      <c r="I779" s="199"/>
      <c r="J779" s="194"/>
      <c r="K779" s="194"/>
      <c r="L779" s="200"/>
      <c r="M779" s="201"/>
      <c r="N779" s="202"/>
      <c r="O779" s="202"/>
      <c r="P779" s="202"/>
      <c r="Q779" s="202"/>
      <c r="R779" s="202"/>
      <c r="S779" s="202"/>
      <c r="T779" s="203"/>
      <c r="AT779" s="204" t="s">
        <v>191</v>
      </c>
      <c r="AU779" s="204" t="s">
        <v>88</v>
      </c>
      <c r="AV779" s="11" t="s">
        <v>88</v>
      </c>
      <c r="AW779" s="11" t="s">
        <v>45</v>
      </c>
      <c r="AX779" s="11" t="s">
        <v>80</v>
      </c>
      <c r="AY779" s="204" t="s">
        <v>182</v>
      </c>
    </row>
    <row r="780" spans="2:63" s="10" customFormat="1" ht="29.85" customHeight="1">
      <c r="B780" s="164"/>
      <c r="C780" s="165"/>
      <c r="D780" s="178" t="s">
        <v>79</v>
      </c>
      <c r="E780" s="179" t="s">
        <v>581</v>
      </c>
      <c r="F780" s="179" t="s">
        <v>1089</v>
      </c>
      <c r="G780" s="165"/>
      <c r="H780" s="165"/>
      <c r="I780" s="168"/>
      <c r="J780" s="180">
        <f>BK780</f>
        <v>0</v>
      </c>
      <c r="K780" s="165"/>
      <c r="L780" s="170"/>
      <c r="M780" s="171"/>
      <c r="N780" s="172"/>
      <c r="O780" s="172"/>
      <c r="P780" s="173">
        <f>SUM(P781:P878)</f>
        <v>0</v>
      </c>
      <c r="Q780" s="172"/>
      <c r="R780" s="173">
        <f>SUM(R781:R878)</f>
        <v>258.1625665</v>
      </c>
      <c r="S780" s="172"/>
      <c r="T780" s="174">
        <f>SUM(T781:T878)</f>
        <v>0</v>
      </c>
      <c r="AR780" s="175" t="s">
        <v>23</v>
      </c>
      <c r="AT780" s="176" t="s">
        <v>79</v>
      </c>
      <c r="AU780" s="176" t="s">
        <v>23</v>
      </c>
      <c r="AY780" s="175" t="s">
        <v>182</v>
      </c>
      <c r="BK780" s="177">
        <f>SUM(BK781:BK878)</f>
        <v>0</v>
      </c>
    </row>
    <row r="781" spans="2:65" s="1" customFormat="1" ht="22.5" customHeight="1">
      <c r="B781" s="34"/>
      <c r="C781" s="181" t="s">
        <v>1090</v>
      </c>
      <c r="D781" s="181" t="s">
        <v>184</v>
      </c>
      <c r="E781" s="182" t="s">
        <v>1091</v>
      </c>
      <c r="F781" s="183" t="s">
        <v>1092</v>
      </c>
      <c r="G781" s="184" t="s">
        <v>205</v>
      </c>
      <c r="H781" s="185">
        <v>24.555</v>
      </c>
      <c r="I781" s="186"/>
      <c r="J781" s="187">
        <f>ROUND(I781*H781,2)</f>
        <v>0</v>
      </c>
      <c r="K781" s="183" t="s">
        <v>188</v>
      </c>
      <c r="L781" s="54"/>
      <c r="M781" s="188" t="s">
        <v>36</v>
      </c>
      <c r="N781" s="189" t="s">
        <v>51</v>
      </c>
      <c r="O781" s="35"/>
      <c r="P781" s="190">
        <f>O781*H781</f>
        <v>0</v>
      </c>
      <c r="Q781" s="190">
        <v>2.25634</v>
      </c>
      <c r="R781" s="190">
        <f>Q781*H781</f>
        <v>55.4044287</v>
      </c>
      <c r="S781" s="190">
        <v>0</v>
      </c>
      <c r="T781" s="191">
        <f>S781*H781</f>
        <v>0</v>
      </c>
      <c r="AR781" s="16" t="s">
        <v>189</v>
      </c>
      <c r="AT781" s="16" t="s">
        <v>184</v>
      </c>
      <c r="AU781" s="16" t="s">
        <v>88</v>
      </c>
      <c r="AY781" s="16" t="s">
        <v>182</v>
      </c>
      <c r="BE781" s="192">
        <f>IF(N781="základní",J781,0)</f>
        <v>0</v>
      </c>
      <c r="BF781" s="192">
        <f>IF(N781="snížená",J781,0)</f>
        <v>0</v>
      </c>
      <c r="BG781" s="192">
        <f>IF(N781="zákl. přenesená",J781,0)</f>
        <v>0</v>
      </c>
      <c r="BH781" s="192">
        <f>IF(N781="sníž. přenesená",J781,0)</f>
        <v>0</v>
      </c>
      <c r="BI781" s="192">
        <f>IF(N781="nulová",J781,0)</f>
        <v>0</v>
      </c>
      <c r="BJ781" s="16" t="s">
        <v>23</v>
      </c>
      <c r="BK781" s="192">
        <f>ROUND(I781*H781,2)</f>
        <v>0</v>
      </c>
      <c r="BL781" s="16" t="s">
        <v>189</v>
      </c>
      <c r="BM781" s="16" t="s">
        <v>1093</v>
      </c>
    </row>
    <row r="782" spans="2:51" s="12" customFormat="1" ht="13.5">
      <c r="B782" s="209"/>
      <c r="C782" s="210"/>
      <c r="D782" s="205" t="s">
        <v>191</v>
      </c>
      <c r="E782" s="211" t="s">
        <v>36</v>
      </c>
      <c r="F782" s="212" t="s">
        <v>399</v>
      </c>
      <c r="G782" s="210"/>
      <c r="H782" s="213" t="s">
        <v>36</v>
      </c>
      <c r="I782" s="214"/>
      <c r="J782" s="210"/>
      <c r="K782" s="210"/>
      <c r="L782" s="215"/>
      <c r="M782" s="216"/>
      <c r="N782" s="217"/>
      <c r="O782" s="217"/>
      <c r="P782" s="217"/>
      <c r="Q782" s="217"/>
      <c r="R782" s="217"/>
      <c r="S782" s="217"/>
      <c r="T782" s="218"/>
      <c r="AT782" s="219" t="s">
        <v>191</v>
      </c>
      <c r="AU782" s="219" t="s">
        <v>88</v>
      </c>
      <c r="AV782" s="12" t="s">
        <v>23</v>
      </c>
      <c r="AW782" s="12" t="s">
        <v>45</v>
      </c>
      <c r="AX782" s="12" t="s">
        <v>80</v>
      </c>
      <c r="AY782" s="219" t="s">
        <v>182</v>
      </c>
    </row>
    <row r="783" spans="2:51" s="11" customFormat="1" ht="13.5">
      <c r="B783" s="193"/>
      <c r="C783" s="194"/>
      <c r="D783" s="205" t="s">
        <v>191</v>
      </c>
      <c r="E783" s="206" t="s">
        <v>36</v>
      </c>
      <c r="F783" s="207" t="s">
        <v>1094</v>
      </c>
      <c r="G783" s="194"/>
      <c r="H783" s="208">
        <v>1.297625</v>
      </c>
      <c r="I783" s="199"/>
      <c r="J783" s="194"/>
      <c r="K783" s="194"/>
      <c r="L783" s="200"/>
      <c r="M783" s="201"/>
      <c r="N783" s="202"/>
      <c r="O783" s="202"/>
      <c r="P783" s="202"/>
      <c r="Q783" s="202"/>
      <c r="R783" s="202"/>
      <c r="S783" s="202"/>
      <c r="T783" s="203"/>
      <c r="AT783" s="204" t="s">
        <v>191</v>
      </c>
      <c r="AU783" s="204" t="s">
        <v>88</v>
      </c>
      <c r="AV783" s="11" t="s">
        <v>88</v>
      </c>
      <c r="AW783" s="11" t="s">
        <v>45</v>
      </c>
      <c r="AX783" s="11" t="s">
        <v>80</v>
      </c>
      <c r="AY783" s="204" t="s">
        <v>182</v>
      </c>
    </row>
    <row r="784" spans="2:51" s="11" customFormat="1" ht="13.5">
      <c r="B784" s="193"/>
      <c r="C784" s="194"/>
      <c r="D784" s="205" t="s">
        <v>191</v>
      </c>
      <c r="E784" s="206" t="s">
        <v>36</v>
      </c>
      <c r="F784" s="207" t="s">
        <v>1095</v>
      </c>
      <c r="G784" s="194"/>
      <c r="H784" s="208">
        <v>2.939336</v>
      </c>
      <c r="I784" s="199"/>
      <c r="J784" s="194"/>
      <c r="K784" s="194"/>
      <c r="L784" s="200"/>
      <c r="M784" s="201"/>
      <c r="N784" s="202"/>
      <c r="O784" s="202"/>
      <c r="P784" s="202"/>
      <c r="Q784" s="202"/>
      <c r="R784" s="202"/>
      <c r="S784" s="202"/>
      <c r="T784" s="203"/>
      <c r="AT784" s="204" t="s">
        <v>191</v>
      </c>
      <c r="AU784" s="204" t="s">
        <v>88</v>
      </c>
      <c r="AV784" s="11" t="s">
        <v>88</v>
      </c>
      <c r="AW784" s="11" t="s">
        <v>45</v>
      </c>
      <c r="AX784" s="11" t="s">
        <v>80</v>
      </c>
      <c r="AY784" s="204" t="s">
        <v>182</v>
      </c>
    </row>
    <row r="785" spans="2:51" s="12" customFormat="1" ht="13.5">
      <c r="B785" s="209"/>
      <c r="C785" s="210"/>
      <c r="D785" s="205" t="s">
        <v>191</v>
      </c>
      <c r="E785" s="211" t="s">
        <v>36</v>
      </c>
      <c r="F785" s="212" t="s">
        <v>402</v>
      </c>
      <c r="G785" s="210"/>
      <c r="H785" s="213" t="s">
        <v>36</v>
      </c>
      <c r="I785" s="214"/>
      <c r="J785" s="210"/>
      <c r="K785" s="210"/>
      <c r="L785" s="215"/>
      <c r="M785" s="216"/>
      <c r="N785" s="217"/>
      <c r="O785" s="217"/>
      <c r="P785" s="217"/>
      <c r="Q785" s="217"/>
      <c r="R785" s="217"/>
      <c r="S785" s="217"/>
      <c r="T785" s="218"/>
      <c r="AT785" s="219" t="s">
        <v>191</v>
      </c>
      <c r="AU785" s="219" t="s">
        <v>88</v>
      </c>
      <c r="AV785" s="12" t="s">
        <v>23</v>
      </c>
      <c r="AW785" s="12" t="s">
        <v>45</v>
      </c>
      <c r="AX785" s="12" t="s">
        <v>80</v>
      </c>
      <c r="AY785" s="219" t="s">
        <v>182</v>
      </c>
    </row>
    <row r="786" spans="2:51" s="11" customFormat="1" ht="24">
      <c r="B786" s="193"/>
      <c r="C786" s="194"/>
      <c r="D786" s="205" t="s">
        <v>191</v>
      </c>
      <c r="E786" s="206" t="s">
        <v>36</v>
      </c>
      <c r="F786" s="207" t="s">
        <v>1096</v>
      </c>
      <c r="G786" s="194"/>
      <c r="H786" s="208">
        <v>19.317623875</v>
      </c>
      <c r="I786" s="199"/>
      <c r="J786" s="194"/>
      <c r="K786" s="194"/>
      <c r="L786" s="200"/>
      <c r="M786" s="201"/>
      <c r="N786" s="202"/>
      <c r="O786" s="202"/>
      <c r="P786" s="202"/>
      <c r="Q786" s="202"/>
      <c r="R786" s="202"/>
      <c r="S786" s="202"/>
      <c r="T786" s="203"/>
      <c r="AT786" s="204" t="s">
        <v>191</v>
      </c>
      <c r="AU786" s="204" t="s">
        <v>88</v>
      </c>
      <c r="AV786" s="11" t="s">
        <v>88</v>
      </c>
      <c r="AW786" s="11" t="s">
        <v>45</v>
      </c>
      <c r="AX786" s="11" t="s">
        <v>80</v>
      </c>
      <c r="AY786" s="204" t="s">
        <v>182</v>
      </c>
    </row>
    <row r="787" spans="2:51" s="12" customFormat="1" ht="13.5">
      <c r="B787" s="209"/>
      <c r="C787" s="210"/>
      <c r="D787" s="205" t="s">
        <v>191</v>
      </c>
      <c r="E787" s="211" t="s">
        <v>36</v>
      </c>
      <c r="F787" s="212" t="s">
        <v>1097</v>
      </c>
      <c r="G787" s="210"/>
      <c r="H787" s="213" t="s">
        <v>36</v>
      </c>
      <c r="I787" s="214"/>
      <c r="J787" s="210"/>
      <c r="K787" s="210"/>
      <c r="L787" s="215"/>
      <c r="M787" s="216"/>
      <c r="N787" s="217"/>
      <c r="O787" s="217"/>
      <c r="P787" s="217"/>
      <c r="Q787" s="217"/>
      <c r="R787" s="217"/>
      <c r="S787" s="217"/>
      <c r="T787" s="218"/>
      <c r="AT787" s="219" t="s">
        <v>191</v>
      </c>
      <c r="AU787" s="219" t="s">
        <v>88</v>
      </c>
      <c r="AV787" s="12" t="s">
        <v>23</v>
      </c>
      <c r="AW787" s="12" t="s">
        <v>45</v>
      </c>
      <c r="AX787" s="12" t="s">
        <v>80</v>
      </c>
      <c r="AY787" s="219" t="s">
        <v>182</v>
      </c>
    </row>
    <row r="788" spans="2:51" s="11" customFormat="1" ht="13.5">
      <c r="B788" s="193"/>
      <c r="C788" s="194"/>
      <c r="D788" s="195" t="s">
        <v>191</v>
      </c>
      <c r="E788" s="196" t="s">
        <v>36</v>
      </c>
      <c r="F788" s="197" t="s">
        <v>1098</v>
      </c>
      <c r="G788" s="194"/>
      <c r="H788" s="198">
        <v>1</v>
      </c>
      <c r="I788" s="199"/>
      <c r="J788" s="194"/>
      <c r="K788" s="194"/>
      <c r="L788" s="200"/>
      <c r="M788" s="201"/>
      <c r="N788" s="202"/>
      <c r="O788" s="202"/>
      <c r="P788" s="202"/>
      <c r="Q788" s="202"/>
      <c r="R788" s="202"/>
      <c r="S788" s="202"/>
      <c r="T788" s="203"/>
      <c r="AT788" s="204" t="s">
        <v>191</v>
      </c>
      <c r="AU788" s="204" t="s">
        <v>88</v>
      </c>
      <c r="AV788" s="11" t="s">
        <v>88</v>
      </c>
      <c r="AW788" s="11" t="s">
        <v>45</v>
      </c>
      <c r="AX788" s="11" t="s">
        <v>80</v>
      </c>
      <c r="AY788" s="204" t="s">
        <v>182</v>
      </c>
    </row>
    <row r="789" spans="2:65" s="1" customFormat="1" ht="31.5" customHeight="1">
      <c r="B789" s="34"/>
      <c r="C789" s="181" t="s">
        <v>1099</v>
      </c>
      <c r="D789" s="181" t="s">
        <v>184</v>
      </c>
      <c r="E789" s="182" t="s">
        <v>1100</v>
      </c>
      <c r="F789" s="183" t="s">
        <v>1101</v>
      </c>
      <c r="G789" s="184" t="s">
        <v>205</v>
      </c>
      <c r="H789" s="185">
        <v>25.31</v>
      </c>
      <c r="I789" s="186"/>
      <c r="J789" s="187">
        <f>ROUND(I789*H789,2)</f>
        <v>0</v>
      </c>
      <c r="K789" s="183" t="s">
        <v>188</v>
      </c>
      <c r="L789" s="54"/>
      <c r="M789" s="188" t="s">
        <v>36</v>
      </c>
      <c r="N789" s="189" t="s">
        <v>51</v>
      </c>
      <c r="O789" s="35"/>
      <c r="P789" s="190">
        <f>O789*H789</f>
        <v>0</v>
      </c>
      <c r="Q789" s="190">
        <v>2.25634</v>
      </c>
      <c r="R789" s="190">
        <f>Q789*H789</f>
        <v>57.10796539999999</v>
      </c>
      <c r="S789" s="190">
        <v>0</v>
      </c>
      <c r="T789" s="191">
        <f>S789*H789</f>
        <v>0</v>
      </c>
      <c r="AR789" s="16" t="s">
        <v>189</v>
      </c>
      <c r="AT789" s="16" t="s">
        <v>184</v>
      </c>
      <c r="AU789" s="16" t="s">
        <v>88</v>
      </c>
      <c r="AY789" s="16" t="s">
        <v>182</v>
      </c>
      <c r="BE789" s="192">
        <f>IF(N789="základní",J789,0)</f>
        <v>0</v>
      </c>
      <c r="BF789" s="192">
        <f>IF(N789="snížená",J789,0)</f>
        <v>0</v>
      </c>
      <c r="BG789" s="192">
        <f>IF(N789="zákl. přenesená",J789,0)</f>
        <v>0</v>
      </c>
      <c r="BH789" s="192">
        <f>IF(N789="sníž. přenesená",J789,0)</f>
        <v>0</v>
      </c>
      <c r="BI789" s="192">
        <f>IF(N789="nulová",J789,0)</f>
        <v>0</v>
      </c>
      <c r="BJ789" s="16" t="s">
        <v>23</v>
      </c>
      <c r="BK789" s="192">
        <f>ROUND(I789*H789,2)</f>
        <v>0</v>
      </c>
      <c r="BL789" s="16" t="s">
        <v>189</v>
      </c>
      <c r="BM789" s="16" t="s">
        <v>1102</v>
      </c>
    </row>
    <row r="790" spans="2:51" s="12" customFormat="1" ht="13.5">
      <c r="B790" s="209"/>
      <c r="C790" s="210"/>
      <c r="D790" s="205" t="s">
        <v>191</v>
      </c>
      <c r="E790" s="211" t="s">
        <v>36</v>
      </c>
      <c r="F790" s="212" t="s">
        <v>399</v>
      </c>
      <c r="G790" s="210"/>
      <c r="H790" s="213" t="s">
        <v>36</v>
      </c>
      <c r="I790" s="214"/>
      <c r="J790" s="210"/>
      <c r="K790" s="210"/>
      <c r="L790" s="215"/>
      <c r="M790" s="216"/>
      <c r="N790" s="217"/>
      <c r="O790" s="217"/>
      <c r="P790" s="217"/>
      <c r="Q790" s="217"/>
      <c r="R790" s="217"/>
      <c r="S790" s="217"/>
      <c r="T790" s="218"/>
      <c r="AT790" s="219" t="s">
        <v>191</v>
      </c>
      <c r="AU790" s="219" t="s">
        <v>88</v>
      </c>
      <c r="AV790" s="12" t="s">
        <v>23</v>
      </c>
      <c r="AW790" s="12" t="s">
        <v>45</v>
      </c>
      <c r="AX790" s="12" t="s">
        <v>80</v>
      </c>
      <c r="AY790" s="219" t="s">
        <v>182</v>
      </c>
    </row>
    <row r="791" spans="2:51" s="11" customFormat="1" ht="24">
      <c r="B791" s="193"/>
      <c r="C791" s="194"/>
      <c r="D791" s="205" t="s">
        <v>191</v>
      </c>
      <c r="E791" s="206" t="s">
        <v>36</v>
      </c>
      <c r="F791" s="207" t="s">
        <v>1103</v>
      </c>
      <c r="G791" s="194"/>
      <c r="H791" s="208">
        <v>21.898499</v>
      </c>
      <c r="I791" s="199"/>
      <c r="J791" s="194"/>
      <c r="K791" s="194"/>
      <c r="L791" s="200"/>
      <c r="M791" s="201"/>
      <c r="N791" s="202"/>
      <c r="O791" s="202"/>
      <c r="P791" s="202"/>
      <c r="Q791" s="202"/>
      <c r="R791" s="202"/>
      <c r="S791" s="202"/>
      <c r="T791" s="203"/>
      <c r="AT791" s="204" t="s">
        <v>191</v>
      </c>
      <c r="AU791" s="204" t="s">
        <v>88</v>
      </c>
      <c r="AV791" s="11" t="s">
        <v>88</v>
      </c>
      <c r="AW791" s="11" t="s">
        <v>45</v>
      </c>
      <c r="AX791" s="11" t="s">
        <v>80</v>
      </c>
      <c r="AY791" s="204" t="s">
        <v>182</v>
      </c>
    </row>
    <row r="792" spans="2:51" s="12" customFormat="1" ht="13.5">
      <c r="B792" s="209"/>
      <c r="C792" s="210"/>
      <c r="D792" s="205" t="s">
        <v>191</v>
      </c>
      <c r="E792" s="211" t="s">
        <v>36</v>
      </c>
      <c r="F792" s="212" t="s">
        <v>402</v>
      </c>
      <c r="G792" s="210"/>
      <c r="H792" s="213" t="s">
        <v>36</v>
      </c>
      <c r="I792" s="214"/>
      <c r="J792" s="210"/>
      <c r="K792" s="210"/>
      <c r="L792" s="215"/>
      <c r="M792" s="216"/>
      <c r="N792" s="217"/>
      <c r="O792" s="217"/>
      <c r="P792" s="217"/>
      <c r="Q792" s="217"/>
      <c r="R792" s="217"/>
      <c r="S792" s="217"/>
      <c r="T792" s="218"/>
      <c r="AT792" s="219" t="s">
        <v>191</v>
      </c>
      <c r="AU792" s="219" t="s">
        <v>88</v>
      </c>
      <c r="AV792" s="12" t="s">
        <v>23</v>
      </c>
      <c r="AW792" s="12" t="s">
        <v>45</v>
      </c>
      <c r="AX792" s="12" t="s">
        <v>80</v>
      </c>
      <c r="AY792" s="219" t="s">
        <v>182</v>
      </c>
    </row>
    <row r="793" spans="2:51" s="11" customFormat="1" ht="13.5">
      <c r="B793" s="193"/>
      <c r="C793" s="194"/>
      <c r="D793" s="205" t="s">
        <v>191</v>
      </c>
      <c r="E793" s="206" t="s">
        <v>36</v>
      </c>
      <c r="F793" s="207" t="s">
        <v>1104</v>
      </c>
      <c r="G793" s="194"/>
      <c r="H793" s="208">
        <v>2.4117475</v>
      </c>
      <c r="I793" s="199"/>
      <c r="J793" s="194"/>
      <c r="K793" s="194"/>
      <c r="L793" s="200"/>
      <c r="M793" s="201"/>
      <c r="N793" s="202"/>
      <c r="O793" s="202"/>
      <c r="P793" s="202"/>
      <c r="Q793" s="202"/>
      <c r="R793" s="202"/>
      <c r="S793" s="202"/>
      <c r="T793" s="203"/>
      <c r="AT793" s="204" t="s">
        <v>191</v>
      </c>
      <c r="AU793" s="204" t="s">
        <v>88</v>
      </c>
      <c r="AV793" s="11" t="s">
        <v>88</v>
      </c>
      <c r="AW793" s="11" t="s">
        <v>45</v>
      </c>
      <c r="AX793" s="11" t="s">
        <v>80</v>
      </c>
      <c r="AY793" s="204" t="s">
        <v>182</v>
      </c>
    </row>
    <row r="794" spans="2:51" s="12" customFormat="1" ht="13.5">
      <c r="B794" s="209"/>
      <c r="C794" s="210"/>
      <c r="D794" s="205" t="s">
        <v>191</v>
      </c>
      <c r="E794" s="211" t="s">
        <v>36</v>
      </c>
      <c r="F794" s="212" t="s">
        <v>1097</v>
      </c>
      <c r="G794" s="210"/>
      <c r="H794" s="213" t="s">
        <v>36</v>
      </c>
      <c r="I794" s="214"/>
      <c r="J794" s="210"/>
      <c r="K794" s="210"/>
      <c r="L794" s="215"/>
      <c r="M794" s="216"/>
      <c r="N794" s="217"/>
      <c r="O794" s="217"/>
      <c r="P794" s="217"/>
      <c r="Q794" s="217"/>
      <c r="R794" s="217"/>
      <c r="S794" s="217"/>
      <c r="T794" s="218"/>
      <c r="AT794" s="219" t="s">
        <v>191</v>
      </c>
      <c r="AU794" s="219" t="s">
        <v>88</v>
      </c>
      <c r="AV794" s="12" t="s">
        <v>23</v>
      </c>
      <c r="AW794" s="12" t="s">
        <v>45</v>
      </c>
      <c r="AX794" s="12" t="s">
        <v>80</v>
      </c>
      <c r="AY794" s="219" t="s">
        <v>182</v>
      </c>
    </row>
    <row r="795" spans="2:51" s="11" customFormat="1" ht="13.5">
      <c r="B795" s="193"/>
      <c r="C795" s="194"/>
      <c r="D795" s="195" t="s">
        <v>191</v>
      </c>
      <c r="E795" s="196" t="s">
        <v>36</v>
      </c>
      <c r="F795" s="197" t="s">
        <v>1098</v>
      </c>
      <c r="G795" s="194"/>
      <c r="H795" s="198">
        <v>1</v>
      </c>
      <c r="I795" s="199"/>
      <c r="J795" s="194"/>
      <c r="K795" s="194"/>
      <c r="L795" s="200"/>
      <c r="M795" s="201"/>
      <c r="N795" s="202"/>
      <c r="O795" s="202"/>
      <c r="P795" s="202"/>
      <c r="Q795" s="202"/>
      <c r="R795" s="202"/>
      <c r="S795" s="202"/>
      <c r="T795" s="203"/>
      <c r="AT795" s="204" t="s">
        <v>191</v>
      </c>
      <c r="AU795" s="204" t="s">
        <v>88</v>
      </c>
      <c r="AV795" s="11" t="s">
        <v>88</v>
      </c>
      <c r="AW795" s="11" t="s">
        <v>45</v>
      </c>
      <c r="AX795" s="11" t="s">
        <v>80</v>
      </c>
      <c r="AY795" s="204" t="s">
        <v>182</v>
      </c>
    </row>
    <row r="796" spans="2:65" s="1" customFormat="1" ht="31.5" customHeight="1">
      <c r="B796" s="34"/>
      <c r="C796" s="181" t="s">
        <v>1105</v>
      </c>
      <c r="D796" s="181" t="s">
        <v>184</v>
      </c>
      <c r="E796" s="182" t="s">
        <v>1106</v>
      </c>
      <c r="F796" s="183" t="s">
        <v>1107</v>
      </c>
      <c r="G796" s="184" t="s">
        <v>205</v>
      </c>
      <c r="H796" s="185">
        <v>35.9</v>
      </c>
      <c r="I796" s="186"/>
      <c r="J796" s="187">
        <f>ROUND(I796*H796,2)</f>
        <v>0</v>
      </c>
      <c r="K796" s="183" t="s">
        <v>188</v>
      </c>
      <c r="L796" s="54"/>
      <c r="M796" s="188" t="s">
        <v>36</v>
      </c>
      <c r="N796" s="189" t="s">
        <v>51</v>
      </c>
      <c r="O796" s="35"/>
      <c r="P796" s="190">
        <f>O796*H796</f>
        <v>0</v>
      </c>
      <c r="Q796" s="190">
        <v>2.45329</v>
      </c>
      <c r="R796" s="190">
        <f>Q796*H796</f>
        <v>88.073111</v>
      </c>
      <c r="S796" s="190">
        <v>0</v>
      </c>
      <c r="T796" s="191">
        <f>S796*H796</f>
        <v>0</v>
      </c>
      <c r="AR796" s="16" t="s">
        <v>189</v>
      </c>
      <c r="AT796" s="16" t="s">
        <v>184</v>
      </c>
      <c r="AU796" s="16" t="s">
        <v>88</v>
      </c>
      <c r="AY796" s="16" t="s">
        <v>182</v>
      </c>
      <c r="BE796" s="192">
        <f>IF(N796="základní",J796,0)</f>
        <v>0</v>
      </c>
      <c r="BF796" s="192">
        <f>IF(N796="snížená",J796,0)</f>
        <v>0</v>
      </c>
      <c r="BG796" s="192">
        <f>IF(N796="zákl. přenesená",J796,0)</f>
        <v>0</v>
      </c>
      <c r="BH796" s="192">
        <f>IF(N796="sníž. přenesená",J796,0)</f>
        <v>0</v>
      </c>
      <c r="BI796" s="192">
        <f>IF(N796="nulová",J796,0)</f>
        <v>0</v>
      </c>
      <c r="BJ796" s="16" t="s">
        <v>23</v>
      </c>
      <c r="BK796" s="192">
        <f>ROUND(I796*H796,2)</f>
        <v>0</v>
      </c>
      <c r="BL796" s="16" t="s">
        <v>189</v>
      </c>
      <c r="BM796" s="16" t="s">
        <v>1108</v>
      </c>
    </row>
    <row r="797" spans="2:51" s="12" customFormat="1" ht="13.5">
      <c r="B797" s="209"/>
      <c r="C797" s="210"/>
      <c r="D797" s="205" t="s">
        <v>191</v>
      </c>
      <c r="E797" s="211" t="s">
        <v>36</v>
      </c>
      <c r="F797" s="212" t="s">
        <v>399</v>
      </c>
      <c r="G797" s="210"/>
      <c r="H797" s="213" t="s">
        <v>36</v>
      </c>
      <c r="I797" s="214"/>
      <c r="J797" s="210"/>
      <c r="K797" s="210"/>
      <c r="L797" s="215"/>
      <c r="M797" s="216"/>
      <c r="N797" s="217"/>
      <c r="O797" s="217"/>
      <c r="P797" s="217"/>
      <c r="Q797" s="217"/>
      <c r="R797" s="217"/>
      <c r="S797" s="217"/>
      <c r="T797" s="218"/>
      <c r="AT797" s="219" t="s">
        <v>191</v>
      </c>
      <c r="AU797" s="219" t="s">
        <v>88</v>
      </c>
      <c r="AV797" s="12" t="s">
        <v>23</v>
      </c>
      <c r="AW797" s="12" t="s">
        <v>45</v>
      </c>
      <c r="AX797" s="12" t="s">
        <v>80</v>
      </c>
      <c r="AY797" s="219" t="s">
        <v>182</v>
      </c>
    </row>
    <row r="798" spans="2:51" s="11" customFormat="1" ht="13.5">
      <c r="B798" s="193"/>
      <c r="C798" s="194"/>
      <c r="D798" s="205" t="s">
        <v>191</v>
      </c>
      <c r="E798" s="206" t="s">
        <v>36</v>
      </c>
      <c r="F798" s="207" t="s">
        <v>1109</v>
      </c>
      <c r="G798" s="194"/>
      <c r="H798" s="208">
        <v>34.899975</v>
      </c>
      <c r="I798" s="199"/>
      <c r="J798" s="194"/>
      <c r="K798" s="194"/>
      <c r="L798" s="200"/>
      <c r="M798" s="201"/>
      <c r="N798" s="202"/>
      <c r="O798" s="202"/>
      <c r="P798" s="202"/>
      <c r="Q798" s="202"/>
      <c r="R798" s="202"/>
      <c r="S798" s="202"/>
      <c r="T798" s="203"/>
      <c r="AT798" s="204" t="s">
        <v>191</v>
      </c>
      <c r="AU798" s="204" t="s">
        <v>88</v>
      </c>
      <c r="AV798" s="11" t="s">
        <v>88</v>
      </c>
      <c r="AW798" s="11" t="s">
        <v>45</v>
      </c>
      <c r="AX798" s="11" t="s">
        <v>80</v>
      </c>
      <c r="AY798" s="204" t="s">
        <v>182</v>
      </c>
    </row>
    <row r="799" spans="2:51" s="12" customFormat="1" ht="13.5">
      <c r="B799" s="209"/>
      <c r="C799" s="210"/>
      <c r="D799" s="205" t="s">
        <v>191</v>
      </c>
      <c r="E799" s="211" t="s">
        <v>36</v>
      </c>
      <c r="F799" s="212" t="s">
        <v>1097</v>
      </c>
      <c r="G799" s="210"/>
      <c r="H799" s="213" t="s">
        <v>36</v>
      </c>
      <c r="I799" s="214"/>
      <c r="J799" s="210"/>
      <c r="K799" s="210"/>
      <c r="L799" s="215"/>
      <c r="M799" s="216"/>
      <c r="N799" s="217"/>
      <c r="O799" s="217"/>
      <c r="P799" s="217"/>
      <c r="Q799" s="217"/>
      <c r="R799" s="217"/>
      <c r="S799" s="217"/>
      <c r="T799" s="218"/>
      <c r="AT799" s="219" t="s">
        <v>191</v>
      </c>
      <c r="AU799" s="219" t="s">
        <v>88</v>
      </c>
      <c r="AV799" s="12" t="s">
        <v>23</v>
      </c>
      <c r="AW799" s="12" t="s">
        <v>45</v>
      </c>
      <c r="AX799" s="12" t="s">
        <v>80</v>
      </c>
      <c r="AY799" s="219" t="s">
        <v>182</v>
      </c>
    </row>
    <row r="800" spans="2:51" s="11" customFormat="1" ht="13.5">
      <c r="B800" s="193"/>
      <c r="C800" s="194"/>
      <c r="D800" s="195" t="s">
        <v>191</v>
      </c>
      <c r="E800" s="196" t="s">
        <v>36</v>
      </c>
      <c r="F800" s="197" t="s">
        <v>1098</v>
      </c>
      <c r="G800" s="194"/>
      <c r="H800" s="198">
        <v>1</v>
      </c>
      <c r="I800" s="199"/>
      <c r="J800" s="194"/>
      <c r="K800" s="194"/>
      <c r="L800" s="200"/>
      <c r="M800" s="201"/>
      <c r="N800" s="202"/>
      <c r="O800" s="202"/>
      <c r="P800" s="202"/>
      <c r="Q800" s="202"/>
      <c r="R800" s="202"/>
      <c r="S800" s="202"/>
      <c r="T800" s="203"/>
      <c r="AT800" s="204" t="s">
        <v>191</v>
      </c>
      <c r="AU800" s="204" t="s">
        <v>88</v>
      </c>
      <c r="AV800" s="11" t="s">
        <v>88</v>
      </c>
      <c r="AW800" s="11" t="s">
        <v>45</v>
      </c>
      <c r="AX800" s="11" t="s">
        <v>80</v>
      </c>
      <c r="AY800" s="204" t="s">
        <v>182</v>
      </c>
    </row>
    <row r="801" spans="2:65" s="1" customFormat="1" ht="22.5" customHeight="1">
      <c r="B801" s="34"/>
      <c r="C801" s="181" t="s">
        <v>1110</v>
      </c>
      <c r="D801" s="181" t="s">
        <v>184</v>
      </c>
      <c r="E801" s="182" t="s">
        <v>1111</v>
      </c>
      <c r="F801" s="183" t="s">
        <v>1112</v>
      </c>
      <c r="G801" s="184" t="s">
        <v>205</v>
      </c>
      <c r="H801" s="185">
        <v>24.555</v>
      </c>
      <c r="I801" s="186"/>
      <c r="J801" s="187">
        <f>ROUND(I801*H801,2)</f>
        <v>0</v>
      </c>
      <c r="K801" s="183" t="s">
        <v>188</v>
      </c>
      <c r="L801" s="54"/>
      <c r="M801" s="188" t="s">
        <v>36</v>
      </c>
      <c r="N801" s="189" t="s">
        <v>51</v>
      </c>
      <c r="O801" s="35"/>
      <c r="P801" s="190">
        <f>O801*H801</f>
        <v>0</v>
      </c>
      <c r="Q801" s="190">
        <v>0</v>
      </c>
      <c r="R801" s="190">
        <f>Q801*H801</f>
        <v>0</v>
      </c>
      <c r="S801" s="190">
        <v>0</v>
      </c>
      <c r="T801" s="191">
        <f>S801*H801</f>
        <v>0</v>
      </c>
      <c r="AR801" s="16" t="s">
        <v>189</v>
      </c>
      <c r="AT801" s="16" t="s">
        <v>184</v>
      </c>
      <c r="AU801" s="16" t="s">
        <v>88</v>
      </c>
      <c r="AY801" s="16" t="s">
        <v>182</v>
      </c>
      <c r="BE801" s="192">
        <f>IF(N801="základní",J801,0)</f>
        <v>0</v>
      </c>
      <c r="BF801" s="192">
        <f>IF(N801="snížená",J801,0)</f>
        <v>0</v>
      </c>
      <c r="BG801" s="192">
        <f>IF(N801="zákl. přenesená",J801,0)</f>
        <v>0</v>
      </c>
      <c r="BH801" s="192">
        <f>IF(N801="sníž. přenesená",J801,0)</f>
        <v>0</v>
      </c>
      <c r="BI801" s="192">
        <f>IF(N801="nulová",J801,0)</f>
        <v>0</v>
      </c>
      <c r="BJ801" s="16" t="s">
        <v>23</v>
      </c>
      <c r="BK801" s="192">
        <f>ROUND(I801*H801,2)</f>
        <v>0</v>
      </c>
      <c r="BL801" s="16" t="s">
        <v>189</v>
      </c>
      <c r="BM801" s="16" t="s">
        <v>1113</v>
      </c>
    </row>
    <row r="802" spans="2:65" s="1" customFormat="1" ht="22.5" customHeight="1">
      <c r="B802" s="34"/>
      <c r="C802" s="181" t="s">
        <v>1114</v>
      </c>
      <c r="D802" s="181" t="s">
        <v>184</v>
      </c>
      <c r="E802" s="182" t="s">
        <v>1115</v>
      </c>
      <c r="F802" s="183" t="s">
        <v>1116</v>
      </c>
      <c r="G802" s="184" t="s">
        <v>205</v>
      </c>
      <c r="H802" s="185">
        <v>61.21</v>
      </c>
      <c r="I802" s="186"/>
      <c r="J802" s="187">
        <f>ROUND(I802*H802,2)</f>
        <v>0</v>
      </c>
      <c r="K802" s="183" t="s">
        <v>188</v>
      </c>
      <c r="L802" s="54"/>
      <c r="M802" s="188" t="s">
        <v>36</v>
      </c>
      <c r="N802" s="189" t="s">
        <v>51</v>
      </c>
      <c r="O802" s="35"/>
      <c r="P802" s="190">
        <f>O802*H802</f>
        <v>0</v>
      </c>
      <c r="Q802" s="190">
        <v>0</v>
      </c>
      <c r="R802" s="190">
        <f>Q802*H802</f>
        <v>0</v>
      </c>
      <c r="S802" s="190">
        <v>0</v>
      </c>
      <c r="T802" s="191">
        <f>S802*H802</f>
        <v>0</v>
      </c>
      <c r="AR802" s="16" t="s">
        <v>189</v>
      </c>
      <c r="AT802" s="16" t="s">
        <v>184</v>
      </c>
      <c r="AU802" s="16" t="s">
        <v>88</v>
      </c>
      <c r="AY802" s="16" t="s">
        <v>182</v>
      </c>
      <c r="BE802" s="192">
        <f>IF(N802="základní",J802,0)</f>
        <v>0</v>
      </c>
      <c r="BF802" s="192">
        <f>IF(N802="snížená",J802,0)</f>
        <v>0</v>
      </c>
      <c r="BG802" s="192">
        <f>IF(N802="zákl. přenesená",J802,0)</f>
        <v>0</v>
      </c>
      <c r="BH802" s="192">
        <f>IF(N802="sníž. přenesená",J802,0)</f>
        <v>0</v>
      </c>
      <c r="BI802" s="192">
        <f>IF(N802="nulová",J802,0)</f>
        <v>0</v>
      </c>
      <c r="BJ802" s="16" t="s">
        <v>23</v>
      </c>
      <c r="BK802" s="192">
        <f>ROUND(I802*H802,2)</f>
        <v>0</v>
      </c>
      <c r="BL802" s="16" t="s">
        <v>189</v>
      </c>
      <c r="BM802" s="16" t="s">
        <v>1117</v>
      </c>
    </row>
    <row r="803" spans="2:51" s="11" customFormat="1" ht="13.5">
      <c r="B803" s="193"/>
      <c r="C803" s="194"/>
      <c r="D803" s="195" t="s">
        <v>191</v>
      </c>
      <c r="E803" s="196" t="s">
        <v>36</v>
      </c>
      <c r="F803" s="197" t="s">
        <v>1118</v>
      </c>
      <c r="G803" s="194"/>
      <c r="H803" s="198">
        <v>61.21</v>
      </c>
      <c r="I803" s="199"/>
      <c r="J803" s="194"/>
      <c r="K803" s="194"/>
      <c r="L803" s="200"/>
      <c r="M803" s="201"/>
      <c r="N803" s="202"/>
      <c r="O803" s="202"/>
      <c r="P803" s="202"/>
      <c r="Q803" s="202"/>
      <c r="R803" s="202"/>
      <c r="S803" s="202"/>
      <c r="T803" s="203"/>
      <c r="AT803" s="204" t="s">
        <v>191</v>
      </c>
      <c r="AU803" s="204" t="s">
        <v>88</v>
      </c>
      <c r="AV803" s="11" t="s">
        <v>88</v>
      </c>
      <c r="AW803" s="11" t="s">
        <v>45</v>
      </c>
      <c r="AX803" s="11" t="s">
        <v>80</v>
      </c>
      <c r="AY803" s="204" t="s">
        <v>182</v>
      </c>
    </row>
    <row r="804" spans="2:65" s="1" customFormat="1" ht="31.5" customHeight="1">
      <c r="B804" s="34"/>
      <c r="C804" s="181" t="s">
        <v>1119</v>
      </c>
      <c r="D804" s="181" t="s">
        <v>184</v>
      </c>
      <c r="E804" s="182" t="s">
        <v>1120</v>
      </c>
      <c r="F804" s="183" t="s">
        <v>1121</v>
      </c>
      <c r="G804" s="184" t="s">
        <v>205</v>
      </c>
      <c r="H804" s="185">
        <v>24.555</v>
      </c>
      <c r="I804" s="186"/>
      <c r="J804" s="187">
        <f>ROUND(I804*H804,2)</f>
        <v>0</v>
      </c>
      <c r="K804" s="183" t="s">
        <v>188</v>
      </c>
      <c r="L804" s="54"/>
      <c r="M804" s="188" t="s">
        <v>36</v>
      </c>
      <c r="N804" s="189" t="s">
        <v>51</v>
      </c>
      <c r="O804" s="35"/>
      <c r="P804" s="190">
        <f>O804*H804</f>
        <v>0</v>
      </c>
      <c r="Q804" s="190">
        <v>0</v>
      </c>
      <c r="R804" s="190">
        <f>Q804*H804</f>
        <v>0</v>
      </c>
      <c r="S804" s="190">
        <v>0</v>
      </c>
      <c r="T804" s="191">
        <f>S804*H804</f>
        <v>0</v>
      </c>
      <c r="AR804" s="16" t="s">
        <v>189</v>
      </c>
      <c r="AT804" s="16" t="s">
        <v>184</v>
      </c>
      <c r="AU804" s="16" t="s">
        <v>88</v>
      </c>
      <c r="AY804" s="16" t="s">
        <v>182</v>
      </c>
      <c r="BE804" s="192">
        <f>IF(N804="základní",J804,0)</f>
        <v>0</v>
      </c>
      <c r="BF804" s="192">
        <f>IF(N804="snížená",J804,0)</f>
        <v>0</v>
      </c>
      <c r="BG804" s="192">
        <f>IF(N804="zákl. přenesená",J804,0)</f>
        <v>0</v>
      </c>
      <c r="BH804" s="192">
        <f>IF(N804="sníž. přenesená",J804,0)</f>
        <v>0</v>
      </c>
      <c r="BI804" s="192">
        <f>IF(N804="nulová",J804,0)</f>
        <v>0</v>
      </c>
      <c r="BJ804" s="16" t="s">
        <v>23</v>
      </c>
      <c r="BK804" s="192">
        <f>ROUND(I804*H804,2)</f>
        <v>0</v>
      </c>
      <c r="BL804" s="16" t="s">
        <v>189</v>
      </c>
      <c r="BM804" s="16" t="s">
        <v>1122</v>
      </c>
    </row>
    <row r="805" spans="2:65" s="1" customFormat="1" ht="31.5" customHeight="1">
      <c r="B805" s="34"/>
      <c r="C805" s="181" t="s">
        <v>1123</v>
      </c>
      <c r="D805" s="181" t="s">
        <v>184</v>
      </c>
      <c r="E805" s="182" t="s">
        <v>1124</v>
      </c>
      <c r="F805" s="183" t="s">
        <v>1125</v>
      </c>
      <c r="G805" s="184" t="s">
        <v>205</v>
      </c>
      <c r="H805" s="185">
        <v>25.31</v>
      </c>
      <c r="I805" s="186"/>
      <c r="J805" s="187">
        <f>ROUND(I805*H805,2)</f>
        <v>0</v>
      </c>
      <c r="K805" s="183" t="s">
        <v>188</v>
      </c>
      <c r="L805" s="54"/>
      <c r="M805" s="188" t="s">
        <v>36</v>
      </c>
      <c r="N805" s="189" t="s">
        <v>51</v>
      </c>
      <c r="O805" s="35"/>
      <c r="P805" s="190">
        <f>O805*H805</f>
        <v>0</v>
      </c>
      <c r="Q805" s="190">
        <v>0</v>
      </c>
      <c r="R805" s="190">
        <f>Q805*H805</f>
        <v>0</v>
      </c>
      <c r="S805" s="190">
        <v>0</v>
      </c>
      <c r="T805" s="191">
        <f>S805*H805</f>
        <v>0</v>
      </c>
      <c r="AR805" s="16" t="s">
        <v>189</v>
      </c>
      <c r="AT805" s="16" t="s">
        <v>184</v>
      </c>
      <c r="AU805" s="16" t="s">
        <v>88</v>
      </c>
      <c r="AY805" s="16" t="s">
        <v>182</v>
      </c>
      <c r="BE805" s="192">
        <f>IF(N805="základní",J805,0)</f>
        <v>0</v>
      </c>
      <c r="BF805" s="192">
        <f>IF(N805="snížená",J805,0)</f>
        <v>0</v>
      </c>
      <c r="BG805" s="192">
        <f>IF(N805="zákl. přenesená",J805,0)</f>
        <v>0</v>
      </c>
      <c r="BH805" s="192">
        <f>IF(N805="sníž. přenesená",J805,0)</f>
        <v>0</v>
      </c>
      <c r="BI805" s="192">
        <f>IF(N805="nulová",J805,0)</f>
        <v>0</v>
      </c>
      <c r="BJ805" s="16" t="s">
        <v>23</v>
      </c>
      <c r="BK805" s="192">
        <f>ROUND(I805*H805,2)</f>
        <v>0</v>
      </c>
      <c r="BL805" s="16" t="s">
        <v>189</v>
      </c>
      <c r="BM805" s="16" t="s">
        <v>1126</v>
      </c>
    </row>
    <row r="806" spans="2:65" s="1" customFormat="1" ht="31.5" customHeight="1">
      <c r="B806" s="34"/>
      <c r="C806" s="181" t="s">
        <v>1127</v>
      </c>
      <c r="D806" s="181" t="s">
        <v>184</v>
      </c>
      <c r="E806" s="182" t="s">
        <v>1128</v>
      </c>
      <c r="F806" s="183" t="s">
        <v>1129</v>
      </c>
      <c r="G806" s="184" t="s">
        <v>205</v>
      </c>
      <c r="H806" s="185">
        <v>35.9</v>
      </c>
      <c r="I806" s="186"/>
      <c r="J806" s="187">
        <f>ROUND(I806*H806,2)</f>
        <v>0</v>
      </c>
      <c r="K806" s="183" t="s">
        <v>188</v>
      </c>
      <c r="L806" s="54"/>
      <c r="M806" s="188" t="s">
        <v>36</v>
      </c>
      <c r="N806" s="189" t="s">
        <v>51</v>
      </c>
      <c r="O806" s="35"/>
      <c r="P806" s="190">
        <f>O806*H806</f>
        <v>0</v>
      </c>
      <c r="Q806" s="190">
        <v>0.0404</v>
      </c>
      <c r="R806" s="190">
        <f>Q806*H806</f>
        <v>1.4503599999999999</v>
      </c>
      <c r="S806" s="190">
        <v>0</v>
      </c>
      <c r="T806" s="191">
        <f>S806*H806</f>
        <v>0</v>
      </c>
      <c r="AR806" s="16" t="s">
        <v>189</v>
      </c>
      <c r="AT806" s="16" t="s">
        <v>184</v>
      </c>
      <c r="AU806" s="16" t="s">
        <v>88</v>
      </c>
      <c r="AY806" s="16" t="s">
        <v>182</v>
      </c>
      <c r="BE806" s="192">
        <f>IF(N806="základní",J806,0)</f>
        <v>0</v>
      </c>
      <c r="BF806" s="192">
        <f>IF(N806="snížená",J806,0)</f>
        <v>0</v>
      </c>
      <c r="BG806" s="192">
        <f>IF(N806="zákl. přenesená",J806,0)</f>
        <v>0</v>
      </c>
      <c r="BH806" s="192">
        <f>IF(N806="sníž. přenesená",J806,0)</f>
        <v>0</v>
      </c>
      <c r="BI806" s="192">
        <f>IF(N806="nulová",J806,0)</f>
        <v>0</v>
      </c>
      <c r="BJ806" s="16" t="s">
        <v>23</v>
      </c>
      <c r="BK806" s="192">
        <f>ROUND(I806*H806,2)</f>
        <v>0</v>
      </c>
      <c r="BL806" s="16" t="s">
        <v>189</v>
      </c>
      <c r="BM806" s="16" t="s">
        <v>1130</v>
      </c>
    </row>
    <row r="807" spans="2:65" s="1" customFormat="1" ht="22.5" customHeight="1">
      <c r="B807" s="34"/>
      <c r="C807" s="181" t="s">
        <v>1131</v>
      </c>
      <c r="D807" s="181" t="s">
        <v>184</v>
      </c>
      <c r="E807" s="182" t="s">
        <v>1132</v>
      </c>
      <c r="F807" s="183" t="s">
        <v>1133</v>
      </c>
      <c r="G807" s="184" t="s">
        <v>187</v>
      </c>
      <c r="H807" s="185">
        <v>4.475</v>
      </c>
      <c r="I807" s="186"/>
      <c r="J807" s="187">
        <f>ROUND(I807*H807,2)</f>
        <v>0</v>
      </c>
      <c r="K807" s="183" t="s">
        <v>188</v>
      </c>
      <c r="L807" s="54"/>
      <c r="M807" s="188" t="s">
        <v>36</v>
      </c>
      <c r="N807" s="189" t="s">
        <v>51</v>
      </c>
      <c r="O807" s="35"/>
      <c r="P807" s="190">
        <f>O807*H807</f>
        <v>0</v>
      </c>
      <c r="Q807" s="190">
        <v>0.01352</v>
      </c>
      <c r="R807" s="190">
        <f>Q807*H807</f>
        <v>0.060502</v>
      </c>
      <c r="S807" s="190">
        <v>0</v>
      </c>
      <c r="T807" s="191">
        <f>S807*H807</f>
        <v>0</v>
      </c>
      <c r="AR807" s="16" t="s">
        <v>189</v>
      </c>
      <c r="AT807" s="16" t="s">
        <v>184</v>
      </c>
      <c r="AU807" s="16" t="s">
        <v>88</v>
      </c>
      <c r="AY807" s="16" t="s">
        <v>182</v>
      </c>
      <c r="BE807" s="192">
        <f>IF(N807="základní",J807,0)</f>
        <v>0</v>
      </c>
      <c r="BF807" s="192">
        <f>IF(N807="snížená",J807,0)</f>
        <v>0</v>
      </c>
      <c r="BG807" s="192">
        <f>IF(N807="zákl. přenesená",J807,0)</f>
        <v>0</v>
      </c>
      <c r="BH807" s="192">
        <f>IF(N807="sníž. přenesená",J807,0)</f>
        <v>0</v>
      </c>
      <c r="BI807" s="192">
        <f>IF(N807="nulová",J807,0)</f>
        <v>0</v>
      </c>
      <c r="BJ807" s="16" t="s">
        <v>23</v>
      </c>
      <c r="BK807" s="192">
        <f>ROUND(I807*H807,2)</f>
        <v>0</v>
      </c>
      <c r="BL807" s="16" t="s">
        <v>189</v>
      </c>
      <c r="BM807" s="16" t="s">
        <v>1134</v>
      </c>
    </row>
    <row r="808" spans="2:51" s="12" customFormat="1" ht="13.5">
      <c r="B808" s="209"/>
      <c r="C808" s="210"/>
      <c r="D808" s="205" t="s">
        <v>191</v>
      </c>
      <c r="E808" s="211" t="s">
        <v>36</v>
      </c>
      <c r="F808" s="212" t="s">
        <v>1135</v>
      </c>
      <c r="G808" s="210"/>
      <c r="H808" s="213" t="s">
        <v>36</v>
      </c>
      <c r="I808" s="214"/>
      <c r="J808" s="210"/>
      <c r="K808" s="210"/>
      <c r="L808" s="215"/>
      <c r="M808" s="216"/>
      <c r="N808" s="217"/>
      <c r="O808" s="217"/>
      <c r="P808" s="217"/>
      <c r="Q808" s="217"/>
      <c r="R808" s="217"/>
      <c r="S808" s="217"/>
      <c r="T808" s="218"/>
      <c r="AT808" s="219" t="s">
        <v>191</v>
      </c>
      <c r="AU808" s="219" t="s">
        <v>88</v>
      </c>
      <c r="AV808" s="12" t="s">
        <v>23</v>
      </c>
      <c r="AW808" s="12" t="s">
        <v>45</v>
      </c>
      <c r="AX808" s="12" t="s">
        <v>80</v>
      </c>
      <c r="AY808" s="219" t="s">
        <v>182</v>
      </c>
    </row>
    <row r="809" spans="2:51" s="11" customFormat="1" ht="13.5">
      <c r="B809" s="193"/>
      <c r="C809" s="194"/>
      <c r="D809" s="205" t="s">
        <v>191</v>
      </c>
      <c r="E809" s="206" t="s">
        <v>36</v>
      </c>
      <c r="F809" s="207" t="s">
        <v>1136</v>
      </c>
      <c r="G809" s="194"/>
      <c r="H809" s="208">
        <v>0.96</v>
      </c>
      <c r="I809" s="199"/>
      <c r="J809" s="194"/>
      <c r="K809" s="194"/>
      <c r="L809" s="200"/>
      <c r="M809" s="201"/>
      <c r="N809" s="202"/>
      <c r="O809" s="202"/>
      <c r="P809" s="202"/>
      <c r="Q809" s="202"/>
      <c r="R809" s="202"/>
      <c r="S809" s="202"/>
      <c r="T809" s="203"/>
      <c r="AT809" s="204" t="s">
        <v>191</v>
      </c>
      <c r="AU809" s="204" t="s">
        <v>88</v>
      </c>
      <c r="AV809" s="11" t="s">
        <v>88</v>
      </c>
      <c r="AW809" s="11" t="s">
        <v>45</v>
      </c>
      <c r="AX809" s="11" t="s">
        <v>80</v>
      </c>
      <c r="AY809" s="204" t="s">
        <v>182</v>
      </c>
    </row>
    <row r="810" spans="2:51" s="12" customFormat="1" ht="13.5">
      <c r="B810" s="209"/>
      <c r="C810" s="210"/>
      <c r="D810" s="205" t="s">
        <v>191</v>
      </c>
      <c r="E810" s="211" t="s">
        <v>36</v>
      </c>
      <c r="F810" s="212" t="s">
        <v>1137</v>
      </c>
      <c r="G810" s="210"/>
      <c r="H810" s="213" t="s">
        <v>36</v>
      </c>
      <c r="I810" s="214"/>
      <c r="J810" s="210"/>
      <c r="K810" s="210"/>
      <c r="L810" s="215"/>
      <c r="M810" s="216"/>
      <c r="N810" s="217"/>
      <c r="O810" s="217"/>
      <c r="P810" s="217"/>
      <c r="Q810" s="217"/>
      <c r="R810" s="217"/>
      <c r="S810" s="217"/>
      <c r="T810" s="218"/>
      <c r="AT810" s="219" t="s">
        <v>191</v>
      </c>
      <c r="AU810" s="219" t="s">
        <v>88</v>
      </c>
      <c r="AV810" s="12" t="s">
        <v>23</v>
      </c>
      <c r="AW810" s="12" t="s">
        <v>45</v>
      </c>
      <c r="AX810" s="12" t="s">
        <v>80</v>
      </c>
      <c r="AY810" s="219" t="s">
        <v>182</v>
      </c>
    </row>
    <row r="811" spans="2:51" s="11" customFormat="1" ht="13.5">
      <c r="B811" s="193"/>
      <c r="C811" s="194"/>
      <c r="D811" s="205" t="s">
        <v>191</v>
      </c>
      <c r="E811" s="206" t="s">
        <v>36</v>
      </c>
      <c r="F811" s="207" t="s">
        <v>1138</v>
      </c>
      <c r="G811" s="194"/>
      <c r="H811" s="208">
        <v>0.34</v>
      </c>
      <c r="I811" s="199"/>
      <c r="J811" s="194"/>
      <c r="K811" s="194"/>
      <c r="L811" s="200"/>
      <c r="M811" s="201"/>
      <c r="N811" s="202"/>
      <c r="O811" s="202"/>
      <c r="P811" s="202"/>
      <c r="Q811" s="202"/>
      <c r="R811" s="202"/>
      <c r="S811" s="202"/>
      <c r="T811" s="203"/>
      <c r="AT811" s="204" t="s">
        <v>191</v>
      </c>
      <c r="AU811" s="204" t="s">
        <v>88</v>
      </c>
      <c r="AV811" s="11" t="s">
        <v>88</v>
      </c>
      <c r="AW811" s="11" t="s">
        <v>45</v>
      </c>
      <c r="AX811" s="11" t="s">
        <v>80</v>
      </c>
      <c r="AY811" s="204" t="s">
        <v>182</v>
      </c>
    </row>
    <row r="812" spans="2:51" s="12" customFormat="1" ht="13.5">
      <c r="B812" s="209"/>
      <c r="C812" s="210"/>
      <c r="D812" s="205" t="s">
        <v>191</v>
      </c>
      <c r="E812" s="211" t="s">
        <v>36</v>
      </c>
      <c r="F812" s="212" t="s">
        <v>1139</v>
      </c>
      <c r="G812" s="210"/>
      <c r="H812" s="213" t="s">
        <v>36</v>
      </c>
      <c r="I812" s="214"/>
      <c r="J812" s="210"/>
      <c r="K812" s="210"/>
      <c r="L812" s="215"/>
      <c r="M812" s="216"/>
      <c r="N812" s="217"/>
      <c r="O812" s="217"/>
      <c r="P812" s="217"/>
      <c r="Q812" s="217"/>
      <c r="R812" s="217"/>
      <c r="S812" s="217"/>
      <c r="T812" s="218"/>
      <c r="AT812" s="219" t="s">
        <v>191</v>
      </c>
      <c r="AU812" s="219" t="s">
        <v>88</v>
      </c>
      <c r="AV812" s="12" t="s">
        <v>23</v>
      </c>
      <c r="AW812" s="12" t="s">
        <v>45</v>
      </c>
      <c r="AX812" s="12" t="s">
        <v>80</v>
      </c>
      <c r="AY812" s="219" t="s">
        <v>182</v>
      </c>
    </row>
    <row r="813" spans="2:51" s="11" customFormat="1" ht="13.5">
      <c r="B813" s="193"/>
      <c r="C813" s="194"/>
      <c r="D813" s="205" t="s">
        <v>191</v>
      </c>
      <c r="E813" s="206" t="s">
        <v>36</v>
      </c>
      <c r="F813" s="207" t="s">
        <v>1140</v>
      </c>
      <c r="G813" s="194"/>
      <c r="H813" s="208">
        <v>1.975</v>
      </c>
      <c r="I813" s="199"/>
      <c r="J813" s="194"/>
      <c r="K813" s="194"/>
      <c r="L813" s="200"/>
      <c r="M813" s="201"/>
      <c r="N813" s="202"/>
      <c r="O813" s="202"/>
      <c r="P813" s="202"/>
      <c r="Q813" s="202"/>
      <c r="R813" s="202"/>
      <c r="S813" s="202"/>
      <c r="T813" s="203"/>
      <c r="AT813" s="204" t="s">
        <v>191</v>
      </c>
      <c r="AU813" s="204" t="s">
        <v>88</v>
      </c>
      <c r="AV813" s="11" t="s">
        <v>88</v>
      </c>
      <c r="AW813" s="11" t="s">
        <v>45</v>
      </c>
      <c r="AX813" s="11" t="s">
        <v>80</v>
      </c>
      <c r="AY813" s="204" t="s">
        <v>182</v>
      </c>
    </row>
    <row r="814" spans="2:51" s="12" customFormat="1" ht="13.5">
      <c r="B814" s="209"/>
      <c r="C814" s="210"/>
      <c r="D814" s="205" t="s">
        <v>191</v>
      </c>
      <c r="E814" s="211" t="s">
        <v>36</v>
      </c>
      <c r="F814" s="212" t="s">
        <v>1141</v>
      </c>
      <c r="G814" s="210"/>
      <c r="H814" s="213" t="s">
        <v>36</v>
      </c>
      <c r="I814" s="214"/>
      <c r="J814" s="210"/>
      <c r="K814" s="210"/>
      <c r="L814" s="215"/>
      <c r="M814" s="216"/>
      <c r="N814" s="217"/>
      <c r="O814" s="217"/>
      <c r="P814" s="217"/>
      <c r="Q814" s="217"/>
      <c r="R814" s="217"/>
      <c r="S814" s="217"/>
      <c r="T814" s="218"/>
      <c r="AT814" s="219" t="s">
        <v>191</v>
      </c>
      <c r="AU814" s="219" t="s">
        <v>88</v>
      </c>
      <c r="AV814" s="12" t="s">
        <v>23</v>
      </c>
      <c r="AW814" s="12" t="s">
        <v>45</v>
      </c>
      <c r="AX814" s="12" t="s">
        <v>80</v>
      </c>
      <c r="AY814" s="219" t="s">
        <v>182</v>
      </c>
    </row>
    <row r="815" spans="2:51" s="11" customFormat="1" ht="13.5">
      <c r="B815" s="193"/>
      <c r="C815" s="194"/>
      <c r="D815" s="195" t="s">
        <v>191</v>
      </c>
      <c r="E815" s="196" t="s">
        <v>36</v>
      </c>
      <c r="F815" s="197" t="s">
        <v>1142</v>
      </c>
      <c r="G815" s="194"/>
      <c r="H815" s="198">
        <v>1.2</v>
      </c>
      <c r="I815" s="199"/>
      <c r="J815" s="194"/>
      <c r="K815" s="194"/>
      <c r="L815" s="200"/>
      <c r="M815" s="201"/>
      <c r="N815" s="202"/>
      <c r="O815" s="202"/>
      <c r="P815" s="202"/>
      <c r="Q815" s="202"/>
      <c r="R815" s="202"/>
      <c r="S815" s="202"/>
      <c r="T815" s="203"/>
      <c r="AT815" s="204" t="s">
        <v>191</v>
      </c>
      <c r="AU815" s="204" t="s">
        <v>88</v>
      </c>
      <c r="AV815" s="11" t="s">
        <v>88</v>
      </c>
      <c r="AW815" s="11" t="s">
        <v>45</v>
      </c>
      <c r="AX815" s="11" t="s">
        <v>80</v>
      </c>
      <c r="AY815" s="204" t="s">
        <v>182</v>
      </c>
    </row>
    <row r="816" spans="2:65" s="1" customFormat="1" ht="22.5" customHeight="1">
      <c r="B816" s="34"/>
      <c r="C816" s="181" t="s">
        <v>1143</v>
      </c>
      <c r="D816" s="181" t="s">
        <v>184</v>
      </c>
      <c r="E816" s="182" t="s">
        <v>1144</v>
      </c>
      <c r="F816" s="183" t="s">
        <v>1145</v>
      </c>
      <c r="G816" s="184" t="s">
        <v>187</v>
      </c>
      <c r="H816" s="185">
        <v>4.475</v>
      </c>
      <c r="I816" s="186"/>
      <c r="J816" s="187">
        <f>ROUND(I816*H816,2)</f>
        <v>0</v>
      </c>
      <c r="K816" s="183" t="s">
        <v>188</v>
      </c>
      <c r="L816" s="54"/>
      <c r="M816" s="188" t="s">
        <v>36</v>
      </c>
      <c r="N816" s="189" t="s">
        <v>51</v>
      </c>
      <c r="O816" s="35"/>
      <c r="P816" s="190">
        <f>O816*H816</f>
        <v>0</v>
      </c>
      <c r="Q816" s="190">
        <v>0</v>
      </c>
      <c r="R816" s="190">
        <f>Q816*H816</f>
        <v>0</v>
      </c>
      <c r="S816" s="190">
        <v>0</v>
      </c>
      <c r="T816" s="191">
        <f>S816*H816</f>
        <v>0</v>
      </c>
      <c r="AR816" s="16" t="s">
        <v>189</v>
      </c>
      <c r="AT816" s="16" t="s">
        <v>184</v>
      </c>
      <c r="AU816" s="16" t="s">
        <v>88</v>
      </c>
      <c r="AY816" s="16" t="s">
        <v>182</v>
      </c>
      <c r="BE816" s="192">
        <f>IF(N816="základní",J816,0)</f>
        <v>0</v>
      </c>
      <c r="BF816" s="192">
        <f>IF(N816="snížená",J816,0)</f>
        <v>0</v>
      </c>
      <c r="BG816" s="192">
        <f>IF(N816="zákl. přenesená",J816,0)</f>
        <v>0</v>
      </c>
      <c r="BH816" s="192">
        <f>IF(N816="sníž. přenesená",J816,0)</f>
        <v>0</v>
      </c>
      <c r="BI816" s="192">
        <f>IF(N816="nulová",J816,0)</f>
        <v>0</v>
      </c>
      <c r="BJ816" s="16" t="s">
        <v>23</v>
      </c>
      <c r="BK816" s="192">
        <f>ROUND(I816*H816,2)</f>
        <v>0</v>
      </c>
      <c r="BL816" s="16" t="s">
        <v>189</v>
      </c>
      <c r="BM816" s="16" t="s">
        <v>1146</v>
      </c>
    </row>
    <row r="817" spans="2:65" s="1" customFormat="1" ht="22.5" customHeight="1">
      <c r="B817" s="34"/>
      <c r="C817" s="181" t="s">
        <v>1147</v>
      </c>
      <c r="D817" s="181" t="s">
        <v>184</v>
      </c>
      <c r="E817" s="182" t="s">
        <v>1148</v>
      </c>
      <c r="F817" s="183" t="s">
        <v>1149</v>
      </c>
      <c r="G817" s="184" t="s">
        <v>256</v>
      </c>
      <c r="H817" s="185">
        <v>2.442</v>
      </c>
      <c r="I817" s="186"/>
      <c r="J817" s="187">
        <f>ROUND(I817*H817,2)</f>
        <v>0</v>
      </c>
      <c r="K817" s="183" t="s">
        <v>188</v>
      </c>
      <c r="L817" s="54"/>
      <c r="M817" s="188" t="s">
        <v>36</v>
      </c>
      <c r="N817" s="189" t="s">
        <v>51</v>
      </c>
      <c r="O817" s="35"/>
      <c r="P817" s="190">
        <f>O817*H817</f>
        <v>0</v>
      </c>
      <c r="Q817" s="190">
        <v>1.05306</v>
      </c>
      <c r="R817" s="190">
        <f>Q817*H817</f>
        <v>2.5715725200000006</v>
      </c>
      <c r="S817" s="190">
        <v>0</v>
      </c>
      <c r="T817" s="191">
        <f>S817*H817</f>
        <v>0</v>
      </c>
      <c r="AR817" s="16" t="s">
        <v>189</v>
      </c>
      <c r="AT817" s="16" t="s">
        <v>184</v>
      </c>
      <c r="AU817" s="16" t="s">
        <v>88</v>
      </c>
      <c r="AY817" s="16" t="s">
        <v>182</v>
      </c>
      <c r="BE817" s="192">
        <f>IF(N817="základní",J817,0)</f>
        <v>0</v>
      </c>
      <c r="BF817" s="192">
        <f>IF(N817="snížená",J817,0)</f>
        <v>0</v>
      </c>
      <c r="BG817" s="192">
        <f>IF(N817="zákl. přenesená",J817,0)</f>
        <v>0</v>
      </c>
      <c r="BH817" s="192">
        <f>IF(N817="sníž. přenesená",J817,0)</f>
        <v>0</v>
      </c>
      <c r="BI817" s="192">
        <f>IF(N817="nulová",J817,0)</f>
        <v>0</v>
      </c>
      <c r="BJ817" s="16" t="s">
        <v>23</v>
      </c>
      <c r="BK817" s="192">
        <f>ROUND(I817*H817,2)</f>
        <v>0</v>
      </c>
      <c r="BL817" s="16" t="s">
        <v>189</v>
      </c>
      <c r="BM817" s="16" t="s">
        <v>1150</v>
      </c>
    </row>
    <row r="818" spans="2:51" s="12" customFormat="1" ht="13.5">
      <c r="B818" s="209"/>
      <c r="C818" s="210"/>
      <c r="D818" s="205" t="s">
        <v>191</v>
      </c>
      <c r="E818" s="211" t="s">
        <v>36</v>
      </c>
      <c r="F818" s="212" t="s">
        <v>399</v>
      </c>
      <c r="G818" s="210"/>
      <c r="H818" s="213" t="s">
        <v>36</v>
      </c>
      <c r="I818" s="214"/>
      <c r="J818" s="210"/>
      <c r="K818" s="210"/>
      <c r="L818" s="215"/>
      <c r="M818" s="216"/>
      <c r="N818" s="217"/>
      <c r="O818" s="217"/>
      <c r="P818" s="217"/>
      <c r="Q818" s="217"/>
      <c r="R818" s="217"/>
      <c r="S818" s="217"/>
      <c r="T818" s="218"/>
      <c r="AT818" s="219" t="s">
        <v>191</v>
      </c>
      <c r="AU818" s="219" t="s">
        <v>88</v>
      </c>
      <c r="AV818" s="12" t="s">
        <v>23</v>
      </c>
      <c r="AW818" s="12" t="s">
        <v>45</v>
      </c>
      <c r="AX818" s="12" t="s">
        <v>80</v>
      </c>
      <c r="AY818" s="219" t="s">
        <v>182</v>
      </c>
    </row>
    <row r="819" spans="2:51" s="11" customFormat="1" ht="13.5">
      <c r="B819" s="193"/>
      <c r="C819" s="194"/>
      <c r="D819" s="205" t="s">
        <v>191</v>
      </c>
      <c r="E819" s="206" t="s">
        <v>36</v>
      </c>
      <c r="F819" s="207" t="s">
        <v>1151</v>
      </c>
      <c r="G819" s="194"/>
      <c r="H819" s="208">
        <v>0.0905309708333333</v>
      </c>
      <c r="I819" s="199"/>
      <c r="J819" s="194"/>
      <c r="K819" s="194"/>
      <c r="L819" s="200"/>
      <c r="M819" s="201"/>
      <c r="N819" s="202"/>
      <c r="O819" s="202"/>
      <c r="P819" s="202"/>
      <c r="Q819" s="202"/>
      <c r="R819" s="202"/>
      <c r="S819" s="202"/>
      <c r="T819" s="203"/>
      <c r="AT819" s="204" t="s">
        <v>191</v>
      </c>
      <c r="AU819" s="204" t="s">
        <v>88</v>
      </c>
      <c r="AV819" s="11" t="s">
        <v>88</v>
      </c>
      <c r="AW819" s="11" t="s">
        <v>45</v>
      </c>
      <c r="AX819" s="11" t="s">
        <v>80</v>
      </c>
      <c r="AY819" s="204" t="s">
        <v>182</v>
      </c>
    </row>
    <row r="820" spans="2:51" s="11" customFormat="1" ht="13.5">
      <c r="B820" s="193"/>
      <c r="C820" s="194"/>
      <c r="D820" s="205" t="s">
        <v>191</v>
      </c>
      <c r="E820" s="206" t="s">
        <v>36</v>
      </c>
      <c r="F820" s="207" t="s">
        <v>1152</v>
      </c>
      <c r="G820" s="194"/>
      <c r="H820" s="208">
        <v>0.128167296833333</v>
      </c>
      <c r="I820" s="199"/>
      <c r="J820" s="194"/>
      <c r="K820" s="194"/>
      <c r="L820" s="200"/>
      <c r="M820" s="201"/>
      <c r="N820" s="202"/>
      <c r="O820" s="202"/>
      <c r="P820" s="202"/>
      <c r="Q820" s="202"/>
      <c r="R820" s="202"/>
      <c r="S820" s="202"/>
      <c r="T820" s="203"/>
      <c r="AT820" s="204" t="s">
        <v>191</v>
      </c>
      <c r="AU820" s="204" t="s">
        <v>88</v>
      </c>
      <c r="AV820" s="11" t="s">
        <v>88</v>
      </c>
      <c r="AW820" s="11" t="s">
        <v>45</v>
      </c>
      <c r="AX820" s="11" t="s">
        <v>80</v>
      </c>
      <c r="AY820" s="204" t="s">
        <v>182</v>
      </c>
    </row>
    <row r="821" spans="2:51" s="12" customFormat="1" ht="13.5">
      <c r="B821" s="209"/>
      <c r="C821" s="210"/>
      <c r="D821" s="205" t="s">
        <v>191</v>
      </c>
      <c r="E821" s="211" t="s">
        <v>36</v>
      </c>
      <c r="F821" s="212" t="s">
        <v>402</v>
      </c>
      <c r="G821" s="210"/>
      <c r="H821" s="213" t="s">
        <v>36</v>
      </c>
      <c r="I821" s="214"/>
      <c r="J821" s="210"/>
      <c r="K821" s="210"/>
      <c r="L821" s="215"/>
      <c r="M821" s="216"/>
      <c r="N821" s="217"/>
      <c r="O821" s="217"/>
      <c r="P821" s="217"/>
      <c r="Q821" s="217"/>
      <c r="R821" s="217"/>
      <c r="S821" s="217"/>
      <c r="T821" s="218"/>
      <c r="AT821" s="219" t="s">
        <v>191</v>
      </c>
      <c r="AU821" s="219" t="s">
        <v>88</v>
      </c>
      <c r="AV821" s="12" t="s">
        <v>23</v>
      </c>
      <c r="AW821" s="12" t="s">
        <v>45</v>
      </c>
      <c r="AX821" s="12" t="s">
        <v>80</v>
      </c>
      <c r="AY821" s="219" t="s">
        <v>182</v>
      </c>
    </row>
    <row r="822" spans="2:51" s="11" customFormat="1" ht="24">
      <c r="B822" s="193"/>
      <c r="C822" s="194"/>
      <c r="D822" s="205" t="s">
        <v>191</v>
      </c>
      <c r="E822" s="206" t="s">
        <v>36</v>
      </c>
      <c r="F822" s="207" t="s">
        <v>1153</v>
      </c>
      <c r="G822" s="194"/>
      <c r="H822" s="208">
        <v>1.06275964491667</v>
      </c>
      <c r="I822" s="199"/>
      <c r="J822" s="194"/>
      <c r="K822" s="194"/>
      <c r="L822" s="200"/>
      <c r="M822" s="201"/>
      <c r="N822" s="202"/>
      <c r="O822" s="202"/>
      <c r="P822" s="202"/>
      <c r="Q822" s="202"/>
      <c r="R822" s="202"/>
      <c r="S822" s="202"/>
      <c r="T822" s="203"/>
      <c r="AT822" s="204" t="s">
        <v>191</v>
      </c>
      <c r="AU822" s="204" t="s">
        <v>88</v>
      </c>
      <c r="AV822" s="11" t="s">
        <v>88</v>
      </c>
      <c r="AW822" s="11" t="s">
        <v>45</v>
      </c>
      <c r="AX822" s="11" t="s">
        <v>80</v>
      </c>
      <c r="AY822" s="204" t="s">
        <v>182</v>
      </c>
    </row>
    <row r="823" spans="2:51" s="11" customFormat="1" ht="13.5">
      <c r="B823" s="193"/>
      <c r="C823" s="194"/>
      <c r="D823" s="205" t="s">
        <v>191</v>
      </c>
      <c r="E823" s="206" t="s">
        <v>36</v>
      </c>
      <c r="F823" s="207" t="s">
        <v>1154</v>
      </c>
      <c r="G823" s="194"/>
      <c r="H823" s="208">
        <v>0.162446014791667</v>
      </c>
      <c r="I823" s="199"/>
      <c r="J823" s="194"/>
      <c r="K823" s="194"/>
      <c r="L823" s="200"/>
      <c r="M823" s="201"/>
      <c r="N823" s="202"/>
      <c r="O823" s="202"/>
      <c r="P823" s="202"/>
      <c r="Q823" s="202"/>
      <c r="R823" s="202"/>
      <c r="S823" s="202"/>
      <c r="T823" s="203"/>
      <c r="AT823" s="204" t="s">
        <v>191</v>
      </c>
      <c r="AU823" s="204" t="s">
        <v>88</v>
      </c>
      <c r="AV823" s="11" t="s">
        <v>88</v>
      </c>
      <c r="AW823" s="11" t="s">
        <v>45</v>
      </c>
      <c r="AX823" s="11" t="s">
        <v>80</v>
      </c>
      <c r="AY823" s="204" t="s">
        <v>182</v>
      </c>
    </row>
    <row r="824" spans="2:51" s="12" customFormat="1" ht="13.5">
      <c r="B824" s="209"/>
      <c r="C824" s="210"/>
      <c r="D824" s="205" t="s">
        <v>191</v>
      </c>
      <c r="E824" s="211" t="s">
        <v>36</v>
      </c>
      <c r="F824" s="212" t="s">
        <v>399</v>
      </c>
      <c r="G824" s="210"/>
      <c r="H824" s="213" t="s">
        <v>36</v>
      </c>
      <c r="I824" s="214"/>
      <c r="J824" s="210"/>
      <c r="K824" s="210"/>
      <c r="L824" s="215"/>
      <c r="M824" s="216"/>
      <c r="N824" s="217"/>
      <c r="O824" s="217"/>
      <c r="P824" s="217"/>
      <c r="Q824" s="217"/>
      <c r="R824" s="217"/>
      <c r="S824" s="217"/>
      <c r="T824" s="218"/>
      <c r="AT824" s="219" t="s">
        <v>191</v>
      </c>
      <c r="AU824" s="219" t="s">
        <v>88</v>
      </c>
      <c r="AV824" s="12" t="s">
        <v>23</v>
      </c>
      <c r="AW824" s="12" t="s">
        <v>45</v>
      </c>
      <c r="AX824" s="12" t="s">
        <v>80</v>
      </c>
      <c r="AY824" s="219" t="s">
        <v>182</v>
      </c>
    </row>
    <row r="825" spans="2:51" s="11" customFormat="1" ht="24">
      <c r="B825" s="193"/>
      <c r="C825" s="194"/>
      <c r="D825" s="205" t="s">
        <v>191</v>
      </c>
      <c r="E825" s="206" t="s">
        <v>36</v>
      </c>
      <c r="F825" s="207" t="s">
        <v>1155</v>
      </c>
      <c r="G825" s="194"/>
      <c r="H825" s="208">
        <v>0.898697223666666</v>
      </c>
      <c r="I825" s="199"/>
      <c r="J825" s="194"/>
      <c r="K825" s="194"/>
      <c r="L825" s="200"/>
      <c r="M825" s="201"/>
      <c r="N825" s="202"/>
      <c r="O825" s="202"/>
      <c r="P825" s="202"/>
      <c r="Q825" s="202"/>
      <c r="R825" s="202"/>
      <c r="S825" s="202"/>
      <c r="T825" s="203"/>
      <c r="AT825" s="204" t="s">
        <v>191</v>
      </c>
      <c r="AU825" s="204" t="s">
        <v>88</v>
      </c>
      <c r="AV825" s="11" t="s">
        <v>88</v>
      </c>
      <c r="AW825" s="11" t="s">
        <v>45</v>
      </c>
      <c r="AX825" s="11" t="s">
        <v>80</v>
      </c>
      <c r="AY825" s="204" t="s">
        <v>182</v>
      </c>
    </row>
    <row r="826" spans="2:51" s="12" customFormat="1" ht="13.5">
      <c r="B826" s="209"/>
      <c r="C826" s="210"/>
      <c r="D826" s="205" t="s">
        <v>191</v>
      </c>
      <c r="E826" s="211" t="s">
        <v>36</v>
      </c>
      <c r="F826" s="212" t="s">
        <v>402</v>
      </c>
      <c r="G826" s="210"/>
      <c r="H826" s="213" t="s">
        <v>36</v>
      </c>
      <c r="I826" s="214"/>
      <c r="J826" s="210"/>
      <c r="K826" s="210"/>
      <c r="L826" s="215"/>
      <c r="M826" s="216"/>
      <c r="N826" s="217"/>
      <c r="O826" s="217"/>
      <c r="P826" s="217"/>
      <c r="Q826" s="217"/>
      <c r="R826" s="217"/>
      <c r="S826" s="217"/>
      <c r="T826" s="218"/>
      <c r="AT826" s="219" t="s">
        <v>191</v>
      </c>
      <c r="AU826" s="219" t="s">
        <v>88</v>
      </c>
      <c r="AV826" s="12" t="s">
        <v>23</v>
      </c>
      <c r="AW826" s="12" t="s">
        <v>45</v>
      </c>
      <c r="AX826" s="12" t="s">
        <v>80</v>
      </c>
      <c r="AY826" s="219" t="s">
        <v>182</v>
      </c>
    </row>
    <row r="827" spans="2:51" s="11" customFormat="1" ht="13.5">
      <c r="B827" s="193"/>
      <c r="C827" s="194"/>
      <c r="D827" s="195" t="s">
        <v>191</v>
      </c>
      <c r="E827" s="196" t="s">
        <v>36</v>
      </c>
      <c r="F827" s="197" t="s">
        <v>1156</v>
      </c>
      <c r="G827" s="194"/>
      <c r="H827" s="198">
        <v>0.0989762258333333</v>
      </c>
      <c r="I827" s="199"/>
      <c r="J827" s="194"/>
      <c r="K827" s="194"/>
      <c r="L827" s="200"/>
      <c r="M827" s="201"/>
      <c r="N827" s="202"/>
      <c r="O827" s="202"/>
      <c r="P827" s="202"/>
      <c r="Q827" s="202"/>
      <c r="R827" s="202"/>
      <c r="S827" s="202"/>
      <c r="T827" s="203"/>
      <c r="AT827" s="204" t="s">
        <v>191</v>
      </c>
      <c r="AU827" s="204" t="s">
        <v>88</v>
      </c>
      <c r="AV827" s="11" t="s">
        <v>88</v>
      </c>
      <c r="AW827" s="11" t="s">
        <v>45</v>
      </c>
      <c r="AX827" s="11" t="s">
        <v>80</v>
      </c>
      <c r="AY827" s="204" t="s">
        <v>182</v>
      </c>
    </row>
    <row r="828" spans="2:65" s="1" customFormat="1" ht="22.5" customHeight="1">
      <c r="B828" s="34"/>
      <c r="C828" s="181" t="s">
        <v>1157</v>
      </c>
      <c r="D828" s="181" t="s">
        <v>184</v>
      </c>
      <c r="E828" s="182" t="s">
        <v>1158</v>
      </c>
      <c r="F828" s="183" t="s">
        <v>1159</v>
      </c>
      <c r="G828" s="184" t="s">
        <v>187</v>
      </c>
      <c r="H828" s="185">
        <v>82.16</v>
      </c>
      <c r="I828" s="186"/>
      <c r="J828" s="187">
        <f>ROUND(I828*H828,2)</f>
        <v>0</v>
      </c>
      <c r="K828" s="183" t="s">
        <v>188</v>
      </c>
      <c r="L828" s="54"/>
      <c r="M828" s="188" t="s">
        <v>36</v>
      </c>
      <c r="N828" s="189" t="s">
        <v>51</v>
      </c>
      <c r="O828" s="35"/>
      <c r="P828" s="190">
        <f>O828*H828</f>
        <v>0</v>
      </c>
      <c r="Q828" s="190">
        <v>0.102</v>
      </c>
      <c r="R828" s="190">
        <f>Q828*H828</f>
        <v>8.38032</v>
      </c>
      <c r="S828" s="190">
        <v>0</v>
      </c>
      <c r="T828" s="191">
        <f>S828*H828</f>
        <v>0</v>
      </c>
      <c r="AR828" s="16" t="s">
        <v>189</v>
      </c>
      <c r="AT828" s="16" t="s">
        <v>184</v>
      </c>
      <c r="AU828" s="16" t="s">
        <v>88</v>
      </c>
      <c r="AY828" s="16" t="s">
        <v>182</v>
      </c>
      <c r="BE828" s="192">
        <f>IF(N828="základní",J828,0)</f>
        <v>0</v>
      </c>
      <c r="BF828" s="192">
        <f>IF(N828="snížená",J828,0)</f>
        <v>0</v>
      </c>
      <c r="BG828" s="192">
        <f>IF(N828="zákl. přenesená",J828,0)</f>
        <v>0</v>
      </c>
      <c r="BH828" s="192">
        <f>IF(N828="sníž. přenesená",J828,0)</f>
        <v>0</v>
      </c>
      <c r="BI828" s="192">
        <f>IF(N828="nulová",J828,0)</f>
        <v>0</v>
      </c>
      <c r="BJ828" s="16" t="s">
        <v>23</v>
      </c>
      <c r="BK828" s="192">
        <f>ROUND(I828*H828,2)</f>
        <v>0</v>
      </c>
      <c r="BL828" s="16" t="s">
        <v>189</v>
      </c>
      <c r="BM828" s="16" t="s">
        <v>1160</v>
      </c>
    </row>
    <row r="829" spans="2:51" s="12" customFormat="1" ht="13.5">
      <c r="B829" s="209"/>
      <c r="C829" s="210"/>
      <c r="D829" s="205" t="s">
        <v>191</v>
      </c>
      <c r="E829" s="211" t="s">
        <v>36</v>
      </c>
      <c r="F829" s="212" t="s">
        <v>399</v>
      </c>
      <c r="G829" s="210"/>
      <c r="H829" s="213" t="s">
        <v>36</v>
      </c>
      <c r="I829" s="214"/>
      <c r="J829" s="210"/>
      <c r="K829" s="210"/>
      <c r="L829" s="215"/>
      <c r="M829" s="216"/>
      <c r="N829" s="217"/>
      <c r="O829" s="217"/>
      <c r="P829" s="217"/>
      <c r="Q829" s="217"/>
      <c r="R829" s="217"/>
      <c r="S829" s="217"/>
      <c r="T829" s="218"/>
      <c r="AT829" s="219" t="s">
        <v>191</v>
      </c>
      <c r="AU829" s="219" t="s">
        <v>88</v>
      </c>
      <c r="AV829" s="12" t="s">
        <v>23</v>
      </c>
      <c r="AW829" s="12" t="s">
        <v>45</v>
      </c>
      <c r="AX829" s="12" t="s">
        <v>80</v>
      </c>
      <c r="AY829" s="219" t="s">
        <v>182</v>
      </c>
    </row>
    <row r="830" spans="2:51" s="11" customFormat="1" ht="13.5">
      <c r="B830" s="193"/>
      <c r="C830" s="194"/>
      <c r="D830" s="195" t="s">
        <v>191</v>
      </c>
      <c r="E830" s="196" t="s">
        <v>36</v>
      </c>
      <c r="F830" s="197" t="s">
        <v>1161</v>
      </c>
      <c r="G830" s="194"/>
      <c r="H830" s="198">
        <v>82.16</v>
      </c>
      <c r="I830" s="199"/>
      <c r="J830" s="194"/>
      <c r="K830" s="194"/>
      <c r="L830" s="200"/>
      <c r="M830" s="201"/>
      <c r="N830" s="202"/>
      <c r="O830" s="202"/>
      <c r="P830" s="202"/>
      <c r="Q830" s="202"/>
      <c r="R830" s="202"/>
      <c r="S830" s="202"/>
      <c r="T830" s="203"/>
      <c r="AT830" s="204" t="s">
        <v>191</v>
      </c>
      <c r="AU830" s="204" t="s">
        <v>88</v>
      </c>
      <c r="AV830" s="11" t="s">
        <v>88</v>
      </c>
      <c r="AW830" s="11" t="s">
        <v>45</v>
      </c>
      <c r="AX830" s="11" t="s">
        <v>80</v>
      </c>
      <c r="AY830" s="204" t="s">
        <v>182</v>
      </c>
    </row>
    <row r="831" spans="2:65" s="1" customFormat="1" ht="22.5" customHeight="1">
      <c r="B831" s="34"/>
      <c r="C831" s="181" t="s">
        <v>1162</v>
      </c>
      <c r="D831" s="181" t="s">
        <v>184</v>
      </c>
      <c r="E831" s="182" t="s">
        <v>1163</v>
      </c>
      <c r="F831" s="183" t="s">
        <v>1164</v>
      </c>
      <c r="G831" s="184" t="s">
        <v>187</v>
      </c>
      <c r="H831" s="185">
        <v>50</v>
      </c>
      <c r="I831" s="186"/>
      <c r="J831" s="187">
        <f>ROUND(I831*H831,2)</f>
        <v>0</v>
      </c>
      <c r="K831" s="183" t="s">
        <v>188</v>
      </c>
      <c r="L831" s="54"/>
      <c r="M831" s="188" t="s">
        <v>36</v>
      </c>
      <c r="N831" s="189" t="s">
        <v>51</v>
      </c>
      <c r="O831" s="35"/>
      <c r="P831" s="190">
        <f>O831*H831</f>
        <v>0</v>
      </c>
      <c r="Q831" s="190">
        <v>0.1231</v>
      </c>
      <c r="R831" s="190">
        <f>Q831*H831</f>
        <v>6.155</v>
      </c>
      <c r="S831" s="190">
        <v>0</v>
      </c>
      <c r="T831" s="191">
        <f>S831*H831</f>
        <v>0</v>
      </c>
      <c r="AR831" s="16" t="s">
        <v>189</v>
      </c>
      <c r="AT831" s="16" t="s">
        <v>184</v>
      </c>
      <c r="AU831" s="16" t="s">
        <v>88</v>
      </c>
      <c r="AY831" s="16" t="s">
        <v>182</v>
      </c>
      <c r="BE831" s="192">
        <f>IF(N831="základní",J831,0)</f>
        <v>0</v>
      </c>
      <c r="BF831" s="192">
        <f>IF(N831="snížená",J831,0)</f>
        <v>0</v>
      </c>
      <c r="BG831" s="192">
        <f>IF(N831="zákl. přenesená",J831,0)</f>
        <v>0</v>
      </c>
      <c r="BH831" s="192">
        <f>IF(N831="sníž. přenesená",J831,0)</f>
        <v>0</v>
      </c>
      <c r="BI831" s="192">
        <f>IF(N831="nulová",J831,0)</f>
        <v>0</v>
      </c>
      <c r="BJ831" s="16" t="s">
        <v>23</v>
      </c>
      <c r="BK831" s="192">
        <f>ROUND(I831*H831,2)</f>
        <v>0</v>
      </c>
      <c r="BL831" s="16" t="s">
        <v>189</v>
      </c>
      <c r="BM831" s="16" t="s">
        <v>1165</v>
      </c>
    </row>
    <row r="832" spans="2:51" s="12" customFormat="1" ht="13.5">
      <c r="B832" s="209"/>
      <c r="C832" s="210"/>
      <c r="D832" s="205" t="s">
        <v>191</v>
      </c>
      <c r="E832" s="211" t="s">
        <v>36</v>
      </c>
      <c r="F832" s="212" t="s">
        <v>1166</v>
      </c>
      <c r="G832" s="210"/>
      <c r="H832" s="213" t="s">
        <v>36</v>
      </c>
      <c r="I832" s="214"/>
      <c r="J832" s="210"/>
      <c r="K832" s="210"/>
      <c r="L832" s="215"/>
      <c r="M832" s="216"/>
      <c r="N832" s="217"/>
      <c r="O832" s="217"/>
      <c r="P832" s="217"/>
      <c r="Q832" s="217"/>
      <c r="R832" s="217"/>
      <c r="S832" s="217"/>
      <c r="T832" s="218"/>
      <c r="AT832" s="219" t="s">
        <v>191</v>
      </c>
      <c r="AU832" s="219" t="s">
        <v>88</v>
      </c>
      <c r="AV832" s="12" t="s">
        <v>23</v>
      </c>
      <c r="AW832" s="12" t="s">
        <v>45</v>
      </c>
      <c r="AX832" s="12" t="s">
        <v>80</v>
      </c>
      <c r="AY832" s="219" t="s">
        <v>182</v>
      </c>
    </row>
    <row r="833" spans="2:51" s="11" customFormat="1" ht="13.5">
      <c r="B833" s="193"/>
      <c r="C833" s="194"/>
      <c r="D833" s="195" t="s">
        <v>191</v>
      </c>
      <c r="E833" s="196" t="s">
        <v>36</v>
      </c>
      <c r="F833" s="197" t="s">
        <v>1167</v>
      </c>
      <c r="G833" s="194"/>
      <c r="H833" s="198">
        <v>50</v>
      </c>
      <c r="I833" s="199"/>
      <c r="J833" s="194"/>
      <c r="K833" s="194"/>
      <c r="L833" s="200"/>
      <c r="M833" s="201"/>
      <c r="N833" s="202"/>
      <c r="O833" s="202"/>
      <c r="P833" s="202"/>
      <c r="Q833" s="202"/>
      <c r="R833" s="202"/>
      <c r="S833" s="202"/>
      <c r="T833" s="203"/>
      <c r="AT833" s="204" t="s">
        <v>191</v>
      </c>
      <c r="AU833" s="204" t="s">
        <v>88</v>
      </c>
      <c r="AV833" s="11" t="s">
        <v>88</v>
      </c>
      <c r="AW833" s="11" t="s">
        <v>45</v>
      </c>
      <c r="AX833" s="11" t="s">
        <v>80</v>
      </c>
      <c r="AY833" s="204" t="s">
        <v>182</v>
      </c>
    </row>
    <row r="834" spans="2:65" s="1" customFormat="1" ht="22.5" customHeight="1">
      <c r="B834" s="34"/>
      <c r="C834" s="181" t="s">
        <v>1168</v>
      </c>
      <c r="D834" s="181" t="s">
        <v>184</v>
      </c>
      <c r="E834" s="182" t="s">
        <v>1169</v>
      </c>
      <c r="F834" s="183" t="s">
        <v>1170</v>
      </c>
      <c r="G834" s="184" t="s">
        <v>187</v>
      </c>
      <c r="H834" s="185">
        <v>454.727</v>
      </c>
      <c r="I834" s="186"/>
      <c r="J834" s="187">
        <f>ROUND(I834*H834,2)</f>
        <v>0</v>
      </c>
      <c r="K834" s="183" t="s">
        <v>188</v>
      </c>
      <c r="L834" s="54"/>
      <c r="M834" s="188" t="s">
        <v>36</v>
      </c>
      <c r="N834" s="189" t="s">
        <v>51</v>
      </c>
      <c r="O834" s="35"/>
      <c r="P834" s="190">
        <f>O834*H834</f>
        <v>0</v>
      </c>
      <c r="Q834" s="190">
        <v>0.0102</v>
      </c>
      <c r="R834" s="190">
        <f>Q834*H834</f>
        <v>4.6382154</v>
      </c>
      <c r="S834" s="190">
        <v>0</v>
      </c>
      <c r="T834" s="191">
        <f>S834*H834</f>
        <v>0</v>
      </c>
      <c r="AR834" s="16" t="s">
        <v>189</v>
      </c>
      <c r="AT834" s="16" t="s">
        <v>184</v>
      </c>
      <c r="AU834" s="16" t="s">
        <v>88</v>
      </c>
      <c r="AY834" s="16" t="s">
        <v>182</v>
      </c>
      <c r="BE834" s="192">
        <f>IF(N834="základní",J834,0)</f>
        <v>0</v>
      </c>
      <c r="BF834" s="192">
        <f>IF(N834="snížená",J834,0)</f>
        <v>0</v>
      </c>
      <c r="BG834" s="192">
        <f>IF(N834="zákl. přenesená",J834,0)</f>
        <v>0</v>
      </c>
      <c r="BH834" s="192">
        <f>IF(N834="sníž. přenesená",J834,0)</f>
        <v>0</v>
      </c>
      <c r="BI834" s="192">
        <f>IF(N834="nulová",J834,0)</f>
        <v>0</v>
      </c>
      <c r="BJ834" s="16" t="s">
        <v>23</v>
      </c>
      <c r="BK834" s="192">
        <f>ROUND(I834*H834,2)</f>
        <v>0</v>
      </c>
      <c r="BL834" s="16" t="s">
        <v>189</v>
      </c>
      <c r="BM834" s="16" t="s">
        <v>1171</v>
      </c>
    </row>
    <row r="835" spans="2:51" s="12" customFormat="1" ht="13.5">
      <c r="B835" s="209"/>
      <c r="C835" s="210"/>
      <c r="D835" s="205" t="s">
        <v>191</v>
      </c>
      <c r="E835" s="211" t="s">
        <v>36</v>
      </c>
      <c r="F835" s="212" t="s">
        <v>1172</v>
      </c>
      <c r="G835" s="210"/>
      <c r="H835" s="213" t="s">
        <v>36</v>
      </c>
      <c r="I835" s="214"/>
      <c r="J835" s="210"/>
      <c r="K835" s="210"/>
      <c r="L835" s="215"/>
      <c r="M835" s="216"/>
      <c r="N835" s="217"/>
      <c r="O835" s="217"/>
      <c r="P835" s="217"/>
      <c r="Q835" s="217"/>
      <c r="R835" s="217"/>
      <c r="S835" s="217"/>
      <c r="T835" s="218"/>
      <c r="AT835" s="219" t="s">
        <v>191</v>
      </c>
      <c r="AU835" s="219" t="s">
        <v>88</v>
      </c>
      <c r="AV835" s="12" t="s">
        <v>23</v>
      </c>
      <c r="AW835" s="12" t="s">
        <v>45</v>
      </c>
      <c r="AX835" s="12" t="s">
        <v>80</v>
      </c>
      <c r="AY835" s="219" t="s">
        <v>182</v>
      </c>
    </row>
    <row r="836" spans="2:51" s="11" customFormat="1" ht="13.5">
      <c r="B836" s="193"/>
      <c r="C836" s="194"/>
      <c r="D836" s="205" t="s">
        <v>191</v>
      </c>
      <c r="E836" s="206" t="s">
        <v>36</v>
      </c>
      <c r="F836" s="207" t="s">
        <v>1173</v>
      </c>
      <c r="G836" s="194"/>
      <c r="H836" s="208">
        <v>465.5625</v>
      </c>
      <c r="I836" s="199"/>
      <c r="J836" s="194"/>
      <c r="K836" s="194"/>
      <c r="L836" s="200"/>
      <c r="M836" s="201"/>
      <c r="N836" s="202"/>
      <c r="O836" s="202"/>
      <c r="P836" s="202"/>
      <c r="Q836" s="202"/>
      <c r="R836" s="202"/>
      <c r="S836" s="202"/>
      <c r="T836" s="203"/>
      <c r="AT836" s="204" t="s">
        <v>191</v>
      </c>
      <c r="AU836" s="204" t="s">
        <v>88</v>
      </c>
      <c r="AV836" s="11" t="s">
        <v>88</v>
      </c>
      <c r="AW836" s="11" t="s">
        <v>45</v>
      </c>
      <c r="AX836" s="11" t="s">
        <v>80</v>
      </c>
      <c r="AY836" s="204" t="s">
        <v>182</v>
      </c>
    </row>
    <row r="837" spans="2:51" s="11" customFormat="1" ht="13.5">
      <c r="B837" s="193"/>
      <c r="C837" s="194"/>
      <c r="D837" s="195" t="s">
        <v>191</v>
      </c>
      <c r="E837" s="196" t="s">
        <v>36</v>
      </c>
      <c r="F837" s="197" t="s">
        <v>1174</v>
      </c>
      <c r="G837" s="194"/>
      <c r="H837" s="198">
        <v>-10.836</v>
      </c>
      <c r="I837" s="199"/>
      <c r="J837" s="194"/>
      <c r="K837" s="194"/>
      <c r="L837" s="200"/>
      <c r="M837" s="201"/>
      <c r="N837" s="202"/>
      <c r="O837" s="202"/>
      <c r="P837" s="202"/>
      <c r="Q837" s="202"/>
      <c r="R837" s="202"/>
      <c r="S837" s="202"/>
      <c r="T837" s="203"/>
      <c r="AT837" s="204" t="s">
        <v>191</v>
      </c>
      <c r="AU837" s="204" t="s">
        <v>88</v>
      </c>
      <c r="AV837" s="11" t="s">
        <v>88</v>
      </c>
      <c r="AW837" s="11" t="s">
        <v>45</v>
      </c>
      <c r="AX837" s="11" t="s">
        <v>80</v>
      </c>
      <c r="AY837" s="204" t="s">
        <v>182</v>
      </c>
    </row>
    <row r="838" spans="2:65" s="1" customFormat="1" ht="22.5" customHeight="1">
      <c r="B838" s="34"/>
      <c r="C838" s="181" t="s">
        <v>1175</v>
      </c>
      <c r="D838" s="181" t="s">
        <v>184</v>
      </c>
      <c r="E838" s="182" t="s">
        <v>1176</v>
      </c>
      <c r="F838" s="183" t="s">
        <v>1177</v>
      </c>
      <c r="G838" s="184" t="s">
        <v>187</v>
      </c>
      <c r="H838" s="185">
        <v>11.06</v>
      </c>
      <c r="I838" s="186"/>
      <c r="J838" s="187">
        <f>ROUND(I838*H838,2)</f>
        <v>0</v>
      </c>
      <c r="K838" s="183" t="s">
        <v>188</v>
      </c>
      <c r="L838" s="54"/>
      <c r="M838" s="188" t="s">
        <v>36</v>
      </c>
      <c r="N838" s="189" t="s">
        <v>51</v>
      </c>
      <c r="O838" s="35"/>
      <c r="P838" s="190">
        <f>O838*H838</f>
        <v>0</v>
      </c>
      <c r="Q838" s="190">
        <v>0.1117</v>
      </c>
      <c r="R838" s="190">
        <f>Q838*H838</f>
        <v>1.235402</v>
      </c>
      <c r="S838" s="190">
        <v>0</v>
      </c>
      <c r="T838" s="191">
        <f>S838*H838</f>
        <v>0</v>
      </c>
      <c r="AR838" s="16" t="s">
        <v>189</v>
      </c>
      <c r="AT838" s="16" t="s">
        <v>184</v>
      </c>
      <c r="AU838" s="16" t="s">
        <v>88</v>
      </c>
      <c r="AY838" s="16" t="s">
        <v>182</v>
      </c>
      <c r="BE838" s="192">
        <f>IF(N838="základní",J838,0)</f>
        <v>0</v>
      </c>
      <c r="BF838" s="192">
        <f>IF(N838="snížená",J838,0)</f>
        <v>0</v>
      </c>
      <c r="BG838" s="192">
        <f>IF(N838="zákl. přenesená",J838,0)</f>
        <v>0</v>
      </c>
      <c r="BH838" s="192">
        <f>IF(N838="sníž. přenesená",J838,0)</f>
        <v>0</v>
      </c>
      <c r="BI838" s="192">
        <f>IF(N838="nulová",J838,0)</f>
        <v>0</v>
      </c>
      <c r="BJ838" s="16" t="s">
        <v>23</v>
      </c>
      <c r="BK838" s="192">
        <f>ROUND(I838*H838,2)</f>
        <v>0</v>
      </c>
      <c r="BL838" s="16" t="s">
        <v>189</v>
      </c>
      <c r="BM838" s="16" t="s">
        <v>1178</v>
      </c>
    </row>
    <row r="839" spans="2:51" s="12" customFormat="1" ht="13.5">
      <c r="B839" s="209"/>
      <c r="C839" s="210"/>
      <c r="D839" s="205" t="s">
        <v>191</v>
      </c>
      <c r="E839" s="211" t="s">
        <v>36</v>
      </c>
      <c r="F839" s="212" t="s">
        <v>1179</v>
      </c>
      <c r="G839" s="210"/>
      <c r="H839" s="213" t="s">
        <v>36</v>
      </c>
      <c r="I839" s="214"/>
      <c r="J839" s="210"/>
      <c r="K839" s="210"/>
      <c r="L839" s="215"/>
      <c r="M839" s="216"/>
      <c r="N839" s="217"/>
      <c r="O839" s="217"/>
      <c r="P839" s="217"/>
      <c r="Q839" s="217"/>
      <c r="R839" s="217"/>
      <c r="S839" s="217"/>
      <c r="T839" s="218"/>
      <c r="AT839" s="219" t="s">
        <v>191</v>
      </c>
      <c r="AU839" s="219" t="s">
        <v>88</v>
      </c>
      <c r="AV839" s="12" t="s">
        <v>23</v>
      </c>
      <c r="AW839" s="12" t="s">
        <v>45</v>
      </c>
      <c r="AX839" s="12" t="s">
        <v>80</v>
      </c>
      <c r="AY839" s="219" t="s">
        <v>182</v>
      </c>
    </row>
    <row r="840" spans="2:51" s="11" customFormat="1" ht="13.5">
      <c r="B840" s="193"/>
      <c r="C840" s="194"/>
      <c r="D840" s="205" t="s">
        <v>191</v>
      </c>
      <c r="E840" s="206" t="s">
        <v>36</v>
      </c>
      <c r="F840" s="207" t="s">
        <v>1180</v>
      </c>
      <c r="G840" s="194"/>
      <c r="H840" s="208">
        <v>6.5475</v>
      </c>
      <c r="I840" s="199"/>
      <c r="J840" s="194"/>
      <c r="K840" s="194"/>
      <c r="L840" s="200"/>
      <c r="M840" s="201"/>
      <c r="N840" s="202"/>
      <c r="O840" s="202"/>
      <c r="P840" s="202"/>
      <c r="Q840" s="202"/>
      <c r="R840" s="202"/>
      <c r="S840" s="202"/>
      <c r="T840" s="203"/>
      <c r="AT840" s="204" t="s">
        <v>191</v>
      </c>
      <c r="AU840" s="204" t="s">
        <v>88</v>
      </c>
      <c r="AV840" s="11" t="s">
        <v>88</v>
      </c>
      <c r="AW840" s="11" t="s">
        <v>45</v>
      </c>
      <c r="AX840" s="11" t="s">
        <v>80</v>
      </c>
      <c r="AY840" s="204" t="s">
        <v>182</v>
      </c>
    </row>
    <row r="841" spans="2:51" s="12" customFormat="1" ht="13.5">
      <c r="B841" s="209"/>
      <c r="C841" s="210"/>
      <c r="D841" s="205" t="s">
        <v>191</v>
      </c>
      <c r="E841" s="211" t="s">
        <v>36</v>
      </c>
      <c r="F841" s="212" t="s">
        <v>486</v>
      </c>
      <c r="G841" s="210"/>
      <c r="H841" s="213" t="s">
        <v>36</v>
      </c>
      <c r="I841" s="214"/>
      <c r="J841" s="210"/>
      <c r="K841" s="210"/>
      <c r="L841" s="215"/>
      <c r="M841" s="216"/>
      <c r="N841" s="217"/>
      <c r="O841" s="217"/>
      <c r="P841" s="217"/>
      <c r="Q841" s="217"/>
      <c r="R841" s="217"/>
      <c r="S841" s="217"/>
      <c r="T841" s="218"/>
      <c r="AT841" s="219" t="s">
        <v>191</v>
      </c>
      <c r="AU841" s="219" t="s">
        <v>88</v>
      </c>
      <c r="AV841" s="12" t="s">
        <v>23</v>
      </c>
      <c r="AW841" s="12" t="s">
        <v>45</v>
      </c>
      <c r="AX841" s="12" t="s">
        <v>80</v>
      </c>
      <c r="AY841" s="219" t="s">
        <v>182</v>
      </c>
    </row>
    <row r="842" spans="2:51" s="11" customFormat="1" ht="13.5">
      <c r="B842" s="193"/>
      <c r="C842" s="194"/>
      <c r="D842" s="195" t="s">
        <v>191</v>
      </c>
      <c r="E842" s="196" t="s">
        <v>36</v>
      </c>
      <c r="F842" s="197" t="s">
        <v>1181</v>
      </c>
      <c r="G842" s="194"/>
      <c r="H842" s="198">
        <v>4.5129</v>
      </c>
      <c r="I842" s="199"/>
      <c r="J842" s="194"/>
      <c r="K842" s="194"/>
      <c r="L842" s="200"/>
      <c r="M842" s="201"/>
      <c r="N842" s="202"/>
      <c r="O842" s="202"/>
      <c r="P842" s="202"/>
      <c r="Q842" s="202"/>
      <c r="R842" s="202"/>
      <c r="S842" s="202"/>
      <c r="T842" s="203"/>
      <c r="AT842" s="204" t="s">
        <v>191</v>
      </c>
      <c r="AU842" s="204" t="s">
        <v>88</v>
      </c>
      <c r="AV842" s="11" t="s">
        <v>88</v>
      </c>
      <c r="AW842" s="11" t="s">
        <v>45</v>
      </c>
      <c r="AX842" s="11" t="s">
        <v>80</v>
      </c>
      <c r="AY842" s="204" t="s">
        <v>182</v>
      </c>
    </row>
    <row r="843" spans="2:65" s="1" customFormat="1" ht="22.5" customHeight="1">
      <c r="B843" s="34"/>
      <c r="C843" s="181" t="s">
        <v>1182</v>
      </c>
      <c r="D843" s="181" t="s">
        <v>184</v>
      </c>
      <c r="E843" s="182" t="s">
        <v>1183</v>
      </c>
      <c r="F843" s="183" t="s">
        <v>1184</v>
      </c>
      <c r="G843" s="184" t="s">
        <v>187</v>
      </c>
      <c r="H843" s="185">
        <v>1175.774</v>
      </c>
      <c r="I843" s="186"/>
      <c r="J843" s="187">
        <f>ROUND(I843*H843,2)</f>
        <v>0</v>
      </c>
      <c r="K843" s="183" t="s">
        <v>188</v>
      </c>
      <c r="L843" s="54"/>
      <c r="M843" s="188" t="s">
        <v>36</v>
      </c>
      <c r="N843" s="189" t="s">
        <v>51</v>
      </c>
      <c r="O843" s="35"/>
      <c r="P843" s="190">
        <f>O843*H843</f>
        <v>0</v>
      </c>
      <c r="Q843" s="190">
        <v>0.00012</v>
      </c>
      <c r="R843" s="190">
        <f>Q843*H843</f>
        <v>0.14109288</v>
      </c>
      <c r="S843" s="190">
        <v>0</v>
      </c>
      <c r="T843" s="191">
        <f>S843*H843</f>
        <v>0</v>
      </c>
      <c r="AR843" s="16" t="s">
        <v>189</v>
      </c>
      <c r="AT843" s="16" t="s">
        <v>184</v>
      </c>
      <c r="AU843" s="16" t="s">
        <v>88</v>
      </c>
      <c r="AY843" s="16" t="s">
        <v>182</v>
      </c>
      <c r="BE843" s="192">
        <f>IF(N843="základní",J843,0)</f>
        <v>0</v>
      </c>
      <c r="BF843" s="192">
        <f>IF(N843="snížená",J843,0)</f>
        <v>0</v>
      </c>
      <c r="BG843" s="192">
        <f>IF(N843="zákl. přenesená",J843,0)</f>
        <v>0</v>
      </c>
      <c r="BH843" s="192">
        <f>IF(N843="sníž. přenesená",J843,0)</f>
        <v>0</v>
      </c>
      <c r="BI843" s="192">
        <f>IF(N843="nulová",J843,0)</f>
        <v>0</v>
      </c>
      <c r="BJ843" s="16" t="s">
        <v>23</v>
      </c>
      <c r="BK843" s="192">
        <f>ROUND(I843*H843,2)</f>
        <v>0</v>
      </c>
      <c r="BL843" s="16" t="s">
        <v>189</v>
      </c>
      <c r="BM843" s="16" t="s">
        <v>1185</v>
      </c>
    </row>
    <row r="844" spans="2:51" s="12" customFormat="1" ht="13.5">
      <c r="B844" s="209"/>
      <c r="C844" s="210"/>
      <c r="D844" s="205" t="s">
        <v>191</v>
      </c>
      <c r="E844" s="211" t="s">
        <v>36</v>
      </c>
      <c r="F844" s="212" t="s">
        <v>399</v>
      </c>
      <c r="G844" s="210"/>
      <c r="H844" s="213" t="s">
        <v>36</v>
      </c>
      <c r="I844" s="214"/>
      <c r="J844" s="210"/>
      <c r="K844" s="210"/>
      <c r="L844" s="215"/>
      <c r="M844" s="216"/>
      <c r="N844" s="217"/>
      <c r="O844" s="217"/>
      <c r="P844" s="217"/>
      <c r="Q844" s="217"/>
      <c r="R844" s="217"/>
      <c r="S844" s="217"/>
      <c r="T844" s="218"/>
      <c r="AT844" s="219" t="s">
        <v>191</v>
      </c>
      <c r="AU844" s="219" t="s">
        <v>88</v>
      </c>
      <c r="AV844" s="12" t="s">
        <v>23</v>
      </c>
      <c r="AW844" s="12" t="s">
        <v>45</v>
      </c>
      <c r="AX844" s="12" t="s">
        <v>80</v>
      </c>
      <c r="AY844" s="219" t="s">
        <v>182</v>
      </c>
    </row>
    <row r="845" spans="2:51" s="11" customFormat="1" ht="13.5">
      <c r="B845" s="193"/>
      <c r="C845" s="194"/>
      <c r="D845" s="205" t="s">
        <v>191</v>
      </c>
      <c r="E845" s="206" t="s">
        <v>36</v>
      </c>
      <c r="F845" s="207" t="s">
        <v>1186</v>
      </c>
      <c r="G845" s="194"/>
      <c r="H845" s="208">
        <v>25.9525</v>
      </c>
      <c r="I845" s="199"/>
      <c r="J845" s="194"/>
      <c r="K845" s="194"/>
      <c r="L845" s="200"/>
      <c r="M845" s="201"/>
      <c r="N845" s="202"/>
      <c r="O845" s="202"/>
      <c r="P845" s="202"/>
      <c r="Q845" s="202"/>
      <c r="R845" s="202"/>
      <c r="S845" s="202"/>
      <c r="T845" s="203"/>
      <c r="AT845" s="204" t="s">
        <v>191</v>
      </c>
      <c r="AU845" s="204" t="s">
        <v>88</v>
      </c>
      <c r="AV845" s="11" t="s">
        <v>88</v>
      </c>
      <c r="AW845" s="11" t="s">
        <v>45</v>
      </c>
      <c r="AX845" s="11" t="s">
        <v>80</v>
      </c>
      <c r="AY845" s="204" t="s">
        <v>182</v>
      </c>
    </row>
    <row r="846" spans="2:51" s="11" customFormat="1" ht="13.5">
      <c r="B846" s="193"/>
      <c r="C846" s="194"/>
      <c r="D846" s="205" t="s">
        <v>191</v>
      </c>
      <c r="E846" s="206" t="s">
        <v>36</v>
      </c>
      <c r="F846" s="207" t="s">
        <v>1187</v>
      </c>
      <c r="G846" s="194"/>
      <c r="H846" s="208">
        <v>36.7417</v>
      </c>
      <c r="I846" s="199"/>
      <c r="J846" s="194"/>
      <c r="K846" s="194"/>
      <c r="L846" s="200"/>
      <c r="M846" s="201"/>
      <c r="N846" s="202"/>
      <c r="O846" s="202"/>
      <c r="P846" s="202"/>
      <c r="Q846" s="202"/>
      <c r="R846" s="202"/>
      <c r="S846" s="202"/>
      <c r="T846" s="203"/>
      <c r="AT846" s="204" t="s">
        <v>191</v>
      </c>
      <c r="AU846" s="204" t="s">
        <v>88</v>
      </c>
      <c r="AV846" s="11" t="s">
        <v>88</v>
      </c>
      <c r="AW846" s="11" t="s">
        <v>45</v>
      </c>
      <c r="AX846" s="11" t="s">
        <v>80</v>
      </c>
      <c r="AY846" s="204" t="s">
        <v>182</v>
      </c>
    </row>
    <row r="847" spans="2:51" s="12" customFormat="1" ht="13.5">
      <c r="B847" s="209"/>
      <c r="C847" s="210"/>
      <c r="D847" s="205" t="s">
        <v>191</v>
      </c>
      <c r="E847" s="211" t="s">
        <v>36</v>
      </c>
      <c r="F847" s="212" t="s">
        <v>402</v>
      </c>
      <c r="G847" s="210"/>
      <c r="H847" s="213" t="s">
        <v>36</v>
      </c>
      <c r="I847" s="214"/>
      <c r="J847" s="210"/>
      <c r="K847" s="210"/>
      <c r="L847" s="215"/>
      <c r="M847" s="216"/>
      <c r="N847" s="217"/>
      <c r="O847" s="217"/>
      <c r="P847" s="217"/>
      <c r="Q847" s="217"/>
      <c r="R847" s="217"/>
      <c r="S847" s="217"/>
      <c r="T847" s="218"/>
      <c r="AT847" s="219" t="s">
        <v>191</v>
      </c>
      <c r="AU847" s="219" t="s">
        <v>88</v>
      </c>
      <c r="AV847" s="12" t="s">
        <v>23</v>
      </c>
      <c r="AW847" s="12" t="s">
        <v>45</v>
      </c>
      <c r="AX847" s="12" t="s">
        <v>80</v>
      </c>
      <c r="AY847" s="219" t="s">
        <v>182</v>
      </c>
    </row>
    <row r="848" spans="2:51" s="11" customFormat="1" ht="24">
      <c r="B848" s="193"/>
      <c r="C848" s="194"/>
      <c r="D848" s="205" t="s">
        <v>191</v>
      </c>
      <c r="E848" s="206" t="s">
        <v>36</v>
      </c>
      <c r="F848" s="207" t="s">
        <v>1188</v>
      </c>
      <c r="G848" s="194"/>
      <c r="H848" s="208">
        <v>304.66115</v>
      </c>
      <c r="I848" s="199"/>
      <c r="J848" s="194"/>
      <c r="K848" s="194"/>
      <c r="L848" s="200"/>
      <c r="M848" s="201"/>
      <c r="N848" s="202"/>
      <c r="O848" s="202"/>
      <c r="P848" s="202"/>
      <c r="Q848" s="202"/>
      <c r="R848" s="202"/>
      <c r="S848" s="202"/>
      <c r="T848" s="203"/>
      <c r="AT848" s="204" t="s">
        <v>191</v>
      </c>
      <c r="AU848" s="204" t="s">
        <v>88</v>
      </c>
      <c r="AV848" s="11" t="s">
        <v>88</v>
      </c>
      <c r="AW848" s="11" t="s">
        <v>45</v>
      </c>
      <c r="AX848" s="11" t="s">
        <v>80</v>
      </c>
      <c r="AY848" s="204" t="s">
        <v>182</v>
      </c>
    </row>
    <row r="849" spans="2:51" s="11" customFormat="1" ht="13.5">
      <c r="B849" s="193"/>
      <c r="C849" s="194"/>
      <c r="D849" s="205" t="s">
        <v>191</v>
      </c>
      <c r="E849" s="206" t="s">
        <v>36</v>
      </c>
      <c r="F849" s="207" t="s">
        <v>1189</v>
      </c>
      <c r="G849" s="194"/>
      <c r="H849" s="208">
        <v>46.568375</v>
      </c>
      <c r="I849" s="199"/>
      <c r="J849" s="194"/>
      <c r="K849" s="194"/>
      <c r="L849" s="200"/>
      <c r="M849" s="201"/>
      <c r="N849" s="202"/>
      <c r="O849" s="202"/>
      <c r="P849" s="202"/>
      <c r="Q849" s="202"/>
      <c r="R849" s="202"/>
      <c r="S849" s="202"/>
      <c r="T849" s="203"/>
      <c r="AT849" s="204" t="s">
        <v>191</v>
      </c>
      <c r="AU849" s="204" t="s">
        <v>88</v>
      </c>
      <c r="AV849" s="11" t="s">
        <v>88</v>
      </c>
      <c r="AW849" s="11" t="s">
        <v>45</v>
      </c>
      <c r="AX849" s="11" t="s">
        <v>80</v>
      </c>
      <c r="AY849" s="204" t="s">
        <v>182</v>
      </c>
    </row>
    <row r="850" spans="2:51" s="12" customFormat="1" ht="13.5">
      <c r="B850" s="209"/>
      <c r="C850" s="210"/>
      <c r="D850" s="205" t="s">
        <v>191</v>
      </c>
      <c r="E850" s="211" t="s">
        <v>36</v>
      </c>
      <c r="F850" s="212" t="s">
        <v>399</v>
      </c>
      <c r="G850" s="210"/>
      <c r="H850" s="213" t="s">
        <v>36</v>
      </c>
      <c r="I850" s="214"/>
      <c r="J850" s="210"/>
      <c r="K850" s="210"/>
      <c r="L850" s="215"/>
      <c r="M850" s="216"/>
      <c r="N850" s="217"/>
      <c r="O850" s="217"/>
      <c r="P850" s="217"/>
      <c r="Q850" s="217"/>
      <c r="R850" s="217"/>
      <c r="S850" s="217"/>
      <c r="T850" s="218"/>
      <c r="AT850" s="219" t="s">
        <v>191</v>
      </c>
      <c r="AU850" s="219" t="s">
        <v>88</v>
      </c>
      <c r="AV850" s="12" t="s">
        <v>23</v>
      </c>
      <c r="AW850" s="12" t="s">
        <v>45</v>
      </c>
      <c r="AX850" s="12" t="s">
        <v>80</v>
      </c>
      <c r="AY850" s="219" t="s">
        <v>182</v>
      </c>
    </row>
    <row r="851" spans="2:51" s="11" customFormat="1" ht="24">
      <c r="B851" s="193"/>
      <c r="C851" s="194"/>
      <c r="D851" s="205" t="s">
        <v>191</v>
      </c>
      <c r="E851" s="206" t="s">
        <v>36</v>
      </c>
      <c r="F851" s="207" t="s">
        <v>1190</v>
      </c>
      <c r="G851" s="194"/>
      <c r="H851" s="208">
        <v>257.6294</v>
      </c>
      <c r="I851" s="199"/>
      <c r="J851" s="194"/>
      <c r="K851" s="194"/>
      <c r="L851" s="200"/>
      <c r="M851" s="201"/>
      <c r="N851" s="202"/>
      <c r="O851" s="202"/>
      <c r="P851" s="202"/>
      <c r="Q851" s="202"/>
      <c r="R851" s="202"/>
      <c r="S851" s="202"/>
      <c r="T851" s="203"/>
      <c r="AT851" s="204" t="s">
        <v>191</v>
      </c>
      <c r="AU851" s="204" t="s">
        <v>88</v>
      </c>
      <c r="AV851" s="11" t="s">
        <v>88</v>
      </c>
      <c r="AW851" s="11" t="s">
        <v>45</v>
      </c>
      <c r="AX851" s="11" t="s">
        <v>80</v>
      </c>
      <c r="AY851" s="204" t="s">
        <v>182</v>
      </c>
    </row>
    <row r="852" spans="2:51" s="12" customFormat="1" ht="13.5">
      <c r="B852" s="209"/>
      <c r="C852" s="210"/>
      <c r="D852" s="205" t="s">
        <v>191</v>
      </c>
      <c r="E852" s="211" t="s">
        <v>36</v>
      </c>
      <c r="F852" s="212" t="s">
        <v>402</v>
      </c>
      <c r="G852" s="210"/>
      <c r="H852" s="213" t="s">
        <v>36</v>
      </c>
      <c r="I852" s="214"/>
      <c r="J852" s="210"/>
      <c r="K852" s="210"/>
      <c r="L852" s="215"/>
      <c r="M852" s="216"/>
      <c r="N852" s="217"/>
      <c r="O852" s="217"/>
      <c r="P852" s="217"/>
      <c r="Q852" s="217"/>
      <c r="R852" s="217"/>
      <c r="S852" s="217"/>
      <c r="T852" s="218"/>
      <c r="AT852" s="219" t="s">
        <v>191</v>
      </c>
      <c r="AU852" s="219" t="s">
        <v>88</v>
      </c>
      <c r="AV852" s="12" t="s">
        <v>23</v>
      </c>
      <c r="AW852" s="12" t="s">
        <v>45</v>
      </c>
      <c r="AX852" s="12" t="s">
        <v>80</v>
      </c>
      <c r="AY852" s="219" t="s">
        <v>182</v>
      </c>
    </row>
    <row r="853" spans="2:51" s="11" customFormat="1" ht="13.5">
      <c r="B853" s="193"/>
      <c r="C853" s="194"/>
      <c r="D853" s="205" t="s">
        <v>191</v>
      </c>
      <c r="E853" s="206" t="s">
        <v>36</v>
      </c>
      <c r="F853" s="207" t="s">
        <v>1191</v>
      </c>
      <c r="G853" s="194"/>
      <c r="H853" s="208">
        <v>28.3735</v>
      </c>
      <c r="I853" s="199"/>
      <c r="J853" s="194"/>
      <c r="K853" s="194"/>
      <c r="L853" s="200"/>
      <c r="M853" s="201"/>
      <c r="N853" s="202"/>
      <c r="O853" s="202"/>
      <c r="P853" s="202"/>
      <c r="Q853" s="202"/>
      <c r="R853" s="202"/>
      <c r="S853" s="202"/>
      <c r="T853" s="203"/>
      <c r="AT853" s="204" t="s">
        <v>191</v>
      </c>
      <c r="AU853" s="204" t="s">
        <v>88</v>
      </c>
      <c r="AV853" s="11" t="s">
        <v>88</v>
      </c>
      <c r="AW853" s="11" t="s">
        <v>45</v>
      </c>
      <c r="AX853" s="11" t="s">
        <v>80</v>
      </c>
      <c r="AY853" s="204" t="s">
        <v>182</v>
      </c>
    </row>
    <row r="854" spans="2:51" s="12" customFormat="1" ht="13.5">
      <c r="B854" s="209"/>
      <c r="C854" s="210"/>
      <c r="D854" s="205" t="s">
        <v>191</v>
      </c>
      <c r="E854" s="211" t="s">
        <v>36</v>
      </c>
      <c r="F854" s="212" t="s">
        <v>399</v>
      </c>
      <c r="G854" s="210"/>
      <c r="H854" s="213" t="s">
        <v>36</v>
      </c>
      <c r="I854" s="214"/>
      <c r="J854" s="210"/>
      <c r="K854" s="210"/>
      <c r="L854" s="215"/>
      <c r="M854" s="216"/>
      <c r="N854" s="217"/>
      <c r="O854" s="217"/>
      <c r="P854" s="217"/>
      <c r="Q854" s="217"/>
      <c r="R854" s="217"/>
      <c r="S854" s="217"/>
      <c r="T854" s="218"/>
      <c r="AT854" s="219" t="s">
        <v>191</v>
      </c>
      <c r="AU854" s="219" t="s">
        <v>88</v>
      </c>
      <c r="AV854" s="12" t="s">
        <v>23</v>
      </c>
      <c r="AW854" s="12" t="s">
        <v>45</v>
      </c>
      <c r="AX854" s="12" t="s">
        <v>80</v>
      </c>
      <c r="AY854" s="219" t="s">
        <v>182</v>
      </c>
    </row>
    <row r="855" spans="2:51" s="11" customFormat="1" ht="13.5">
      <c r="B855" s="193"/>
      <c r="C855" s="194"/>
      <c r="D855" s="205" t="s">
        <v>191</v>
      </c>
      <c r="E855" s="206" t="s">
        <v>36</v>
      </c>
      <c r="F855" s="207" t="s">
        <v>1161</v>
      </c>
      <c r="G855" s="194"/>
      <c r="H855" s="208">
        <v>82.16</v>
      </c>
      <c r="I855" s="199"/>
      <c r="J855" s="194"/>
      <c r="K855" s="194"/>
      <c r="L855" s="200"/>
      <c r="M855" s="201"/>
      <c r="N855" s="202"/>
      <c r="O855" s="202"/>
      <c r="P855" s="202"/>
      <c r="Q855" s="202"/>
      <c r="R855" s="202"/>
      <c r="S855" s="202"/>
      <c r="T855" s="203"/>
      <c r="AT855" s="204" t="s">
        <v>191</v>
      </c>
      <c r="AU855" s="204" t="s">
        <v>88</v>
      </c>
      <c r="AV855" s="11" t="s">
        <v>88</v>
      </c>
      <c r="AW855" s="11" t="s">
        <v>45</v>
      </c>
      <c r="AX855" s="11" t="s">
        <v>80</v>
      </c>
      <c r="AY855" s="204" t="s">
        <v>182</v>
      </c>
    </row>
    <row r="856" spans="2:51" s="11" customFormat="1" ht="13.5">
      <c r="B856" s="193"/>
      <c r="C856" s="194"/>
      <c r="D856" s="205" t="s">
        <v>191</v>
      </c>
      <c r="E856" s="206" t="s">
        <v>36</v>
      </c>
      <c r="F856" s="207" t="s">
        <v>1192</v>
      </c>
      <c r="G856" s="194"/>
      <c r="H856" s="208">
        <v>317.2725</v>
      </c>
      <c r="I856" s="199"/>
      <c r="J856" s="194"/>
      <c r="K856" s="194"/>
      <c r="L856" s="200"/>
      <c r="M856" s="201"/>
      <c r="N856" s="202"/>
      <c r="O856" s="202"/>
      <c r="P856" s="202"/>
      <c r="Q856" s="202"/>
      <c r="R856" s="202"/>
      <c r="S856" s="202"/>
      <c r="T856" s="203"/>
      <c r="AT856" s="204" t="s">
        <v>191</v>
      </c>
      <c r="AU856" s="204" t="s">
        <v>88</v>
      </c>
      <c r="AV856" s="11" t="s">
        <v>88</v>
      </c>
      <c r="AW856" s="11" t="s">
        <v>45</v>
      </c>
      <c r="AX856" s="11" t="s">
        <v>80</v>
      </c>
      <c r="AY856" s="204" t="s">
        <v>182</v>
      </c>
    </row>
    <row r="857" spans="2:51" s="12" customFormat="1" ht="13.5">
      <c r="B857" s="209"/>
      <c r="C857" s="210"/>
      <c r="D857" s="205" t="s">
        <v>191</v>
      </c>
      <c r="E857" s="211" t="s">
        <v>36</v>
      </c>
      <c r="F857" s="212" t="s">
        <v>1193</v>
      </c>
      <c r="G857" s="210"/>
      <c r="H857" s="213" t="s">
        <v>36</v>
      </c>
      <c r="I857" s="214"/>
      <c r="J857" s="210"/>
      <c r="K857" s="210"/>
      <c r="L857" s="215"/>
      <c r="M857" s="216"/>
      <c r="N857" s="217"/>
      <c r="O857" s="217"/>
      <c r="P857" s="217"/>
      <c r="Q857" s="217"/>
      <c r="R857" s="217"/>
      <c r="S857" s="217"/>
      <c r="T857" s="218"/>
      <c r="AT857" s="219" t="s">
        <v>191</v>
      </c>
      <c r="AU857" s="219" t="s">
        <v>88</v>
      </c>
      <c r="AV857" s="12" t="s">
        <v>23</v>
      </c>
      <c r="AW857" s="12" t="s">
        <v>45</v>
      </c>
      <c r="AX857" s="12" t="s">
        <v>80</v>
      </c>
      <c r="AY857" s="219" t="s">
        <v>182</v>
      </c>
    </row>
    <row r="858" spans="2:51" s="11" customFormat="1" ht="13.5">
      <c r="B858" s="193"/>
      <c r="C858" s="194"/>
      <c r="D858" s="195" t="s">
        <v>191</v>
      </c>
      <c r="E858" s="196" t="s">
        <v>36</v>
      </c>
      <c r="F858" s="197" t="s">
        <v>1194</v>
      </c>
      <c r="G858" s="194"/>
      <c r="H858" s="198">
        <v>76.415</v>
      </c>
      <c r="I858" s="199"/>
      <c r="J858" s="194"/>
      <c r="K858" s="194"/>
      <c r="L858" s="200"/>
      <c r="M858" s="201"/>
      <c r="N858" s="202"/>
      <c r="O858" s="202"/>
      <c r="P858" s="202"/>
      <c r="Q858" s="202"/>
      <c r="R858" s="202"/>
      <c r="S858" s="202"/>
      <c r="T858" s="203"/>
      <c r="AT858" s="204" t="s">
        <v>191</v>
      </c>
      <c r="AU858" s="204" t="s">
        <v>88</v>
      </c>
      <c r="AV858" s="11" t="s">
        <v>88</v>
      </c>
      <c r="AW858" s="11" t="s">
        <v>45</v>
      </c>
      <c r="AX858" s="11" t="s">
        <v>80</v>
      </c>
      <c r="AY858" s="204" t="s">
        <v>182</v>
      </c>
    </row>
    <row r="859" spans="2:65" s="1" customFormat="1" ht="22.5" customHeight="1">
      <c r="B859" s="34"/>
      <c r="C859" s="181" t="s">
        <v>1195</v>
      </c>
      <c r="D859" s="181" t="s">
        <v>184</v>
      </c>
      <c r="E859" s="182" t="s">
        <v>1196</v>
      </c>
      <c r="F859" s="183" t="s">
        <v>1197</v>
      </c>
      <c r="G859" s="184" t="s">
        <v>309</v>
      </c>
      <c r="H859" s="185">
        <v>377.505</v>
      </c>
      <c r="I859" s="186"/>
      <c r="J859" s="187">
        <f>ROUND(I859*H859,2)</f>
        <v>0</v>
      </c>
      <c r="K859" s="183" t="s">
        <v>188</v>
      </c>
      <c r="L859" s="54"/>
      <c r="M859" s="188" t="s">
        <v>36</v>
      </c>
      <c r="N859" s="189" t="s">
        <v>51</v>
      </c>
      <c r="O859" s="35"/>
      <c r="P859" s="190">
        <f>O859*H859</f>
        <v>0</v>
      </c>
      <c r="Q859" s="190">
        <v>0.00021</v>
      </c>
      <c r="R859" s="190">
        <f>Q859*H859</f>
        <v>0.07927605</v>
      </c>
      <c r="S859" s="190">
        <v>0</v>
      </c>
      <c r="T859" s="191">
        <f>S859*H859</f>
        <v>0</v>
      </c>
      <c r="AR859" s="16" t="s">
        <v>189</v>
      </c>
      <c r="AT859" s="16" t="s">
        <v>184</v>
      </c>
      <c r="AU859" s="16" t="s">
        <v>88</v>
      </c>
      <c r="AY859" s="16" t="s">
        <v>182</v>
      </c>
      <c r="BE859" s="192">
        <f>IF(N859="základní",J859,0)</f>
        <v>0</v>
      </c>
      <c r="BF859" s="192">
        <f>IF(N859="snížená",J859,0)</f>
        <v>0</v>
      </c>
      <c r="BG859" s="192">
        <f>IF(N859="zákl. přenesená",J859,0)</f>
        <v>0</v>
      </c>
      <c r="BH859" s="192">
        <f>IF(N859="sníž. přenesená",J859,0)</f>
        <v>0</v>
      </c>
      <c r="BI859" s="192">
        <f>IF(N859="nulová",J859,0)</f>
        <v>0</v>
      </c>
      <c r="BJ859" s="16" t="s">
        <v>23</v>
      </c>
      <c r="BK859" s="192">
        <f>ROUND(I859*H859,2)</f>
        <v>0</v>
      </c>
      <c r="BL859" s="16" t="s">
        <v>189</v>
      </c>
      <c r="BM859" s="16" t="s">
        <v>1198</v>
      </c>
    </row>
    <row r="860" spans="2:51" s="11" customFormat="1" ht="13.5">
      <c r="B860" s="193"/>
      <c r="C860" s="194"/>
      <c r="D860" s="195" t="s">
        <v>191</v>
      </c>
      <c r="E860" s="196" t="s">
        <v>36</v>
      </c>
      <c r="F860" s="197" t="s">
        <v>1199</v>
      </c>
      <c r="G860" s="194"/>
      <c r="H860" s="198">
        <v>377.505</v>
      </c>
      <c r="I860" s="199"/>
      <c r="J860" s="194"/>
      <c r="K860" s="194"/>
      <c r="L860" s="200"/>
      <c r="M860" s="201"/>
      <c r="N860" s="202"/>
      <c r="O860" s="202"/>
      <c r="P860" s="202"/>
      <c r="Q860" s="202"/>
      <c r="R860" s="202"/>
      <c r="S860" s="202"/>
      <c r="T860" s="203"/>
      <c r="AT860" s="204" t="s">
        <v>191</v>
      </c>
      <c r="AU860" s="204" t="s">
        <v>88</v>
      </c>
      <c r="AV860" s="11" t="s">
        <v>88</v>
      </c>
      <c r="AW860" s="11" t="s">
        <v>45</v>
      </c>
      <c r="AX860" s="11" t="s">
        <v>80</v>
      </c>
      <c r="AY860" s="204" t="s">
        <v>182</v>
      </c>
    </row>
    <row r="861" spans="2:65" s="1" customFormat="1" ht="22.5" customHeight="1">
      <c r="B861" s="34"/>
      <c r="C861" s="181" t="s">
        <v>1200</v>
      </c>
      <c r="D861" s="181" t="s">
        <v>184</v>
      </c>
      <c r="E861" s="182" t="s">
        <v>1201</v>
      </c>
      <c r="F861" s="183" t="s">
        <v>1202</v>
      </c>
      <c r="G861" s="184" t="s">
        <v>309</v>
      </c>
      <c r="H861" s="185">
        <v>239.58</v>
      </c>
      <c r="I861" s="186"/>
      <c r="J861" s="187">
        <f>ROUND(I861*H861,2)</f>
        <v>0</v>
      </c>
      <c r="K861" s="183" t="s">
        <v>188</v>
      </c>
      <c r="L861" s="54"/>
      <c r="M861" s="188" t="s">
        <v>36</v>
      </c>
      <c r="N861" s="189" t="s">
        <v>51</v>
      </c>
      <c r="O861" s="35"/>
      <c r="P861" s="190">
        <f>O861*H861</f>
        <v>0</v>
      </c>
      <c r="Q861" s="190">
        <v>0</v>
      </c>
      <c r="R861" s="190">
        <f>Q861*H861</f>
        <v>0</v>
      </c>
      <c r="S861" s="190">
        <v>0</v>
      </c>
      <c r="T861" s="191">
        <f>S861*H861</f>
        <v>0</v>
      </c>
      <c r="AR861" s="16" t="s">
        <v>189</v>
      </c>
      <c r="AT861" s="16" t="s">
        <v>184</v>
      </c>
      <c r="AU861" s="16" t="s">
        <v>88</v>
      </c>
      <c r="AY861" s="16" t="s">
        <v>182</v>
      </c>
      <c r="BE861" s="192">
        <f>IF(N861="základní",J861,0)</f>
        <v>0</v>
      </c>
      <c r="BF861" s="192">
        <f>IF(N861="snížená",J861,0)</f>
        <v>0</v>
      </c>
      <c r="BG861" s="192">
        <f>IF(N861="zákl. přenesená",J861,0)</f>
        <v>0</v>
      </c>
      <c r="BH861" s="192">
        <f>IF(N861="sníž. přenesená",J861,0)</f>
        <v>0</v>
      </c>
      <c r="BI861" s="192">
        <f>IF(N861="nulová",J861,0)</f>
        <v>0</v>
      </c>
      <c r="BJ861" s="16" t="s">
        <v>23</v>
      </c>
      <c r="BK861" s="192">
        <f>ROUND(I861*H861,2)</f>
        <v>0</v>
      </c>
      <c r="BL861" s="16" t="s">
        <v>189</v>
      </c>
      <c r="BM861" s="16" t="s">
        <v>1203</v>
      </c>
    </row>
    <row r="862" spans="2:51" s="12" customFormat="1" ht="13.5">
      <c r="B862" s="209"/>
      <c r="C862" s="210"/>
      <c r="D862" s="205" t="s">
        <v>191</v>
      </c>
      <c r="E862" s="211" t="s">
        <v>36</v>
      </c>
      <c r="F862" s="212" t="s">
        <v>399</v>
      </c>
      <c r="G862" s="210"/>
      <c r="H862" s="213" t="s">
        <v>36</v>
      </c>
      <c r="I862" s="214"/>
      <c r="J862" s="210"/>
      <c r="K862" s="210"/>
      <c r="L862" s="215"/>
      <c r="M862" s="216"/>
      <c r="N862" s="217"/>
      <c r="O862" s="217"/>
      <c r="P862" s="217"/>
      <c r="Q862" s="217"/>
      <c r="R862" s="217"/>
      <c r="S862" s="217"/>
      <c r="T862" s="218"/>
      <c r="AT862" s="219" t="s">
        <v>191</v>
      </c>
      <c r="AU862" s="219" t="s">
        <v>88</v>
      </c>
      <c r="AV862" s="12" t="s">
        <v>23</v>
      </c>
      <c r="AW862" s="12" t="s">
        <v>45</v>
      </c>
      <c r="AX862" s="12" t="s">
        <v>80</v>
      </c>
      <c r="AY862" s="219" t="s">
        <v>182</v>
      </c>
    </row>
    <row r="863" spans="2:51" s="11" customFormat="1" ht="13.5">
      <c r="B863" s="193"/>
      <c r="C863" s="194"/>
      <c r="D863" s="205" t="s">
        <v>191</v>
      </c>
      <c r="E863" s="206" t="s">
        <v>36</v>
      </c>
      <c r="F863" s="207" t="s">
        <v>1204</v>
      </c>
      <c r="G863" s="194"/>
      <c r="H863" s="208">
        <v>50.41</v>
      </c>
      <c r="I863" s="199"/>
      <c r="J863" s="194"/>
      <c r="K863" s="194"/>
      <c r="L863" s="200"/>
      <c r="M863" s="201"/>
      <c r="N863" s="202"/>
      <c r="O863" s="202"/>
      <c r="P863" s="202"/>
      <c r="Q863" s="202"/>
      <c r="R863" s="202"/>
      <c r="S863" s="202"/>
      <c r="T863" s="203"/>
      <c r="AT863" s="204" t="s">
        <v>191</v>
      </c>
      <c r="AU863" s="204" t="s">
        <v>88</v>
      </c>
      <c r="AV863" s="11" t="s">
        <v>88</v>
      </c>
      <c r="AW863" s="11" t="s">
        <v>45</v>
      </c>
      <c r="AX863" s="11" t="s">
        <v>80</v>
      </c>
      <c r="AY863" s="204" t="s">
        <v>182</v>
      </c>
    </row>
    <row r="864" spans="2:51" s="11" customFormat="1" ht="13.5">
      <c r="B864" s="193"/>
      <c r="C864" s="194"/>
      <c r="D864" s="205" t="s">
        <v>191</v>
      </c>
      <c r="E864" s="206" t="s">
        <v>36</v>
      </c>
      <c r="F864" s="207" t="s">
        <v>1205</v>
      </c>
      <c r="G864" s="194"/>
      <c r="H864" s="208">
        <v>74.5</v>
      </c>
      <c r="I864" s="199"/>
      <c r="J864" s="194"/>
      <c r="K864" s="194"/>
      <c r="L864" s="200"/>
      <c r="M864" s="201"/>
      <c r="N864" s="202"/>
      <c r="O864" s="202"/>
      <c r="P864" s="202"/>
      <c r="Q864" s="202"/>
      <c r="R864" s="202"/>
      <c r="S864" s="202"/>
      <c r="T864" s="203"/>
      <c r="AT864" s="204" t="s">
        <v>191</v>
      </c>
      <c r="AU864" s="204" t="s">
        <v>88</v>
      </c>
      <c r="AV864" s="11" t="s">
        <v>88</v>
      </c>
      <c r="AW864" s="11" t="s">
        <v>45</v>
      </c>
      <c r="AX864" s="11" t="s">
        <v>80</v>
      </c>
      <c r="AY864" s="204" t="s">
        <v>182</v>
      </c>
    </row>
    <row r="865" spans="2:51" s="12" customFormat="1" ht="13.5">
      <c r="B865" s="209"/>
      <c r="C865" s="210"/>
      <c r="D865" s="205" t="s">
        <v>191</v>
      </c>
      <c r="E865" s="211" t="s">
        <v>36</v>
      </c>
      <c r="F865" s="212" t="s">
        <v>402</v>
      </c>
      <c r="G865" s="210"/>
      <c r="H865" s="213" t="s">
        <v>36</v>
      </c>
      <c r="I865" s="214"/>
      <c r="J865" s="210"/>
      <c r="K865" s="210"/>
      <c r="L865" s="215"/>
      <c r="M865" s="216"/>
      <c r="N865" s="217"/>
      <c r="O865" s="217"/>
      <c r="P865" s="217"/>
      <c r="Q865" s="217"/>
      <c r="R865" s="217"/>
      <c r="S865" s="217"/>
      <c r="T865" s="218"/>
      <c r="AT865" s="219" t="s">
        <v>191</v>
      </c>
      <c r="AU865" s="219" t="s">
        <v>88</v>
      </c>
      <c r="AV865" s="12" t="s">
        <v>23</v>
      </c>
      <c r="AW865" s="12" t="s">
        <v>45</v>
      </c>
      <c r="AX865" s="12" t="s">
        <v>80</v>
      </c>
      <c r="AY865" s="219" t="s">
        <v>182</v>
      </c>
    </row>
    <row r="866" spans="2:51" s="11" customFormat="1" ht="13.5">
      <c r="B866" s="193"/>
      <c r="C866" s="194"/>
      <c r="D866" s="205" t="s">
        <v>191</v>
      </c>
      <c r="E866" s="206" t="s">
        <v>36</v>
      </c>
      <c r="F866" s="207" t="s">
        <v>1206</v>
      </c>
      <c r="G866" s="194"/>
      <c r="H866" s="208">
        <v>51.02</v>
      </c>
      <c r="I866" s="199"/>
      <c r="J866" s="194"/>
      <c r="K866" s="194"/>
      <c r="L866" s="200"/>
      <c r="M866" s="201"/>
      <c r="N866" s="202"/>
      <c r="O866" s="202"/>
      <c r="P866" s="202"/>
      <c r="Q866" s="202"/>
      <c r="R866" s="202"/>
      <c r="S866" s="202"/>
      <c r="T866" s="203"/>
      <c r="AT866" s="204" t="s">
        <v>191</v>
      </c>
      <c r="AU866" s="204" t="s">
        <v>88</v>
      </c>
      <c r="AV866" s="11" t="s">
        <v>88</v>
      </c>
      <c r="AW866" s="11" t="s">
        <v>45</v>
      </c>
      <c r="AX866" s="11" t="s">
        <v>80</v>
      </c>
      <c r="AY866" s="204" t="s">
        <v>182</v>
      </c>
    </row>
    <row r="867" spans="2:51" s="11" customFormat="1" ht="13.5">
      <c r="B867" s="193"/>
      <c r="C867" s="194"/>
      <c r="D867" s="195" t="s">
        <v>191</v>
      </c>
      <c r="E867" s="196" t="s">
        <v>36</v>
      </c>
      <c r="F867" s="197" t="s">
        <v>1207</v>
      </c>
      <c r="G867" s="194"/>
      <c r="H867" s="198">
        <v>63.65</v>
      </c>
      <c r="I867" s="199"/>
      <c r="J867" s="194"/>
      <c r="K867" s="194"/>
      <c r="L867" s="200"/>
      <c r="M867" s="201"/>
      <c r="N867" s="202"/>
      <c r="O867" s="202"/>
      <c r="P867" s="202"/>
      <c r="Q867" s="202"/>
      <c r="R867" s="202"/>
      <c r="S867" s="202"/>
      <c r="T867" s="203"/>
      <c r="AT867" s="204" t="s">
        <v>191</v>
      </c>
      <c r="AU867" s="204" t="s">
        <v>88</v>
      </c>
      <c r="AV867" s="11" t="s">
        <v>88</v>
      </c>
      <c r="AW867" s="11" t="s">
        <v>45</v>
      </c>
      <c r="AX867" s="11" t="s">
        <v>80</v>
      </c>
      <c r="AY867" s="204" t="s">
        <v>182</v>
      </c>
    </row>
    <row r="868" spans="2:65" s="1" customFormat="1" ht="22.5" customHeight="1">
      <c r="B868" s="34"/>
      <c r="C868" s="181" t="s">
        <v>1208</v>
      </c>
      <c r="D868" s="181" t="s">
        <v>184</v>
      </c>
      <c r="E868" s="182" t="s">
        <v>1209</v>
      </c>
      <c r="F868" s="183" t="s">
        <v>1210</v>
      </c>
      <c r="G868" s="184" t="s">
        <v>309</v>
      </c>
      <c r="H868" s="185">
        <v>137.925</v>
      </c>
      <c r="I868" s="186"/>
      <c r="J868" s="187">
        <f>ROUND(I868*H868,2)</f>
        <v>0</v>
      </c>
      <c r="K868" s="183" t="s">
        <v>188</v>
      </c>
      <c r="L868" s="54"/>
      <c r="M868" s="188" t="s">
        <v>36</v>
      </c>
      <c r="N868" s="189" t="s">
        <v>51</v>
      </c>
      <c r="O868" s="35"/>
      <c r="P868" s="190">
        <f>O868*H868</f>
        <v>0</v>
      </c>
      <c r="Q868" s="190">
        <v>1E-05</v>
      </c>
      <c r="R868" s="190">
        <f>Q868*H868</f>
        <v>0.0013792500000000003</v>
      </c>
      <c r="S868" s="190">
        <v>0</v>
      </c>
      <c r="T868" s="191">
        <f>S868*H868</f>
        <v>0</v>
      </c>
      <c r="AR868" s="16" t="s">
        <v>189</v>
      </c>
      <c r="AT868" s="16" t="s">
        <v>184</v>
      </c>
      <c r="AU868" s="16" t="s">
        <v>88</v>
      </c>
      <c r="AY868" s="16" t="s">
        <v>182</v>
      </c>
      <c r="BE868" s="192">
        <f>IF(N868="základní",J868,0)</f>
        <v>0</v>
      </c>
      <c r="BF868" s="192">
        <f>IF(N868="snížená",J868,0)</f>
        <v>0</v>
      </c>
      <c r="BG868" s="192">
        <f>IF(N868="zákl. přenesená",J868,0)</f>
        <v>0</v>
      </c>
      <c r="BH868" s="192">
        <f>IF(N868="sníž. přenesená",J868,0)</f>
        <v>0</v>
      </c>
      <c r="BI868" s="192">
        <f>IF(N868="nulová",J868,0)</f>
        <v>0</v>
      </c>
      <c r="BJ868" s="16" t="s">
        <v>23</v>
      </c>
      <c r="BK868" s="192">
        <f>ROUND(I868*H868,2)</f>
        <v>0</v>
      </c>
      <c r="BL868" s="16" t="s">
        <v>189</v>
      </c>
      <c r="BM868" s="16" t="s">
        <v>1211</v>
      </c>
    </row>
    <row r="869" spans="2:51" s="12" customFormat="1" ht="13.5">
      <c r="B869" s="209"/>
      <c r="C869" s="210"/>
      <c r="D869" s="205" t="s">
        <v>191</v>
      </c>
      <c r="E869" s="211" t="s">
        <v>36</v>
      </c>
      <c r="F869" s="212" t="s">
        <v>1212</v>
      </c>
      <c r="G869" s="210"/>
      <c r="H869" s="213" t="s">
        <v>36</v>
      </c>
      <c r="I869" s="214"/>
      <c r="J869" s="210"/>
      <c r="K869" s="210"/>
      <c r="L869" s="215"/>
      <c r="M869" s="216"/>
      <c r="N869" s="217"/>
      <c r="O869" s="217"/>
      <c r="P869" s="217"/>
      <c r="Q869" s="217"/>
      <c r="R869" s="217"/>
      <c r="S869" s="217"/>
      <c r="T869" s="218"/>
      <c r="AT869" s="219" t="s">
        <v>191</v>
      </c>
      <c r="AU869" s="219" t="s">
        <v>88</v>
      </c>
      <c r="AV869" s="12" t="s">
        <v>23</v>
      </c>
      <c r="AW869" s="12" t="s">
        <v>45</v>
      </c>
      <c r="AX869" s="12" t="s">
        <v>80</v>
      </c>
      <c r="AY869" s="219" t="s">
        <v>182</v>
      </c>
    </row>
    <row r="870" spans="2:51" s="11" customFormat="1" ht="13.5">
      <c r="B870" s="193"/>
      <c r="C870" s="194"/>
      <c r="D870" s="195" t="s">
        <v>191</v>
      </c>
      <c r="E870" s="196" t="s">
        <v>36</v>
      </c>
      <c r="F870" s="197" t="s">
        <v>1213</v>
      </c>
      <c r="G870" s="194"/>
      <c r="H870" s="198">
        <v>137.925</v>
      </c>
      <c r="I870" s="199"/>
      <c r="J870" s="194"/>
      <c r="K870" s="194"/>
      <c r="L870" s="200"/>
      <c r="M870" s="201"/>
      <c r="N870" s="202"/>
      <c r="O870" s="202"/>
      <c r="P870" s="202"/>
      <c r="Q870" s="202"/>
      <c r="R870" s="202"/>
      <c r="S870" s="202"/>
      <c r="T870" s="203"/>
      <c r="AT870" s="204" t="s">
        <v>191</v>
      </c>
      <c r="AU870" s="204" t="s">
        <v>88</v>
      </c>
      <c r="AV870" s="11" t="s">
        <v>88</v>
      </c>
      <c r="AW870" s="11" t="s">
        <v>45</v>
      </c>
      <c r="AX870" s="11" t="s">
        <v>80</v>
      </c>
      <c r="AY870" s="204" t="s">
        <v>182</v>
      </c>
    </row>
    <row r="871" spans="2:65" s="1" customFormat="1" ht="22.5" customHeight="1">
      <c r="B871" s="34"/>
      <c r="C871" s="181" t="s">
        <v>1214</v>
      </c>
      <c r="D871" s="181" t="s">
        <v>184</v>
      </c>
      <c r="E871" s="182" t="s">
        <v>1215</v>
      </c>
      <c r="F871" s="183" t="s">
        <v>1216</v>
      </c>
      <c r="G871" s="184" t="s">
        <v>187</v>
      </c>
      <c r="H871" s="185">
        <v>37.89</v>
      </c>
      <c r="I871" s="186"/>
      <c r="J871" s="187">
        <f>ROUND(I871*H871,2)</f>
        <v>0</v>
      </c>
      <c r="K871" s="183" t="s">
        <v>188</v>
      </c>
      <c r="L871" s="54"/>
      <c r="M871" s="188" t="s">
        <v>36</v>
      </c>
      <c r="N871" s="189" t="s">
        <v>51</v>
      </c>
      <c r="O871" s="35"/>
      <c r="P871" s="190">
        <f>O871*H871</f>
        <v>0</v>
      </c>
      <c r="Q871" s="190">
        <v>0.24217</v>
      </c>
      <c r="R871" s="190">
        <f>Q871*H871</f>
        <v>9.1758213</v>
      </c>
      <c r="S871" s="190">
        <v>0</v>
      </c>
      <c r="T871" s="191">
        <f>S871*H871</f>
        <v>0</v>
      </c>
      <c r="AR871" s="16" t="s">
        <v>189</v>
      </c>
      <c r="AT871" s="16" t="s">
        <v>184</v>
      </c>
      <c r="AU871" s="16" t="s">
        <v>88</v>
      </c>
      <c r="AY871" s="16" t="s">
        <v>182</v>
      </c>
      <c r="BE871" s="192">
        <f>IF(N871="základní",J871,0)</f>
        <v>0</v>
      </c>
      <c r="BF871" s="192">
        <f>IF(N871="snížená",J871,0)</f>
        <v>0</v>
      </c>
      <c r="BG871" s="192">
        <f>IF(N871="zákl. přenesená",J871,0)</f>
        <v>0</v>
      </c>
      <c r="BH871" s="192">
        <f>IF(N871="sníž. přenesená",J871,0)</f>
        <v>0</v>
      </c>
      <c r="BI871" s="192">
        <f>IF(N871="nulová",J871,0)</f>
        <v>0</v>
      </c>
      <c r="BJ871" s="16" t="s">
        <v>23</v>
      </c>
      <c r="BK871" s="192">
        <f>ROUND(I871*H871,2)</f>
        <v>0</v>
      </c>
      <c r="BL871" s="16" t="s">
        <v>189</v>
      </c>
      <c r="BM871" s="16" t="s">
        <v>1217</v>
      </c>
    </row>
    <row r="872" spans="2:51" s="12" customFormat="1" ht="13.5">
      <c r="B872" s="209"/>
      <c r="C872" s="210"/>
      <c r="D872" s="205" t="s">
        <v>191</v>
      </c>
      <c r="E872" s="211" t="s">
        <v>36</v>
      </c>
      <c r="F872" s="212" t="s">
        <v>1218</v>
      </c>
      <c r="G872" s="210"/>
      <c r="H872" s="213" t="s">
        <v>36</v>
      </c>
      <c r="I872" s="214"/>
      <c r="J872" s="210"/>
      <c r="K872" s="210"/>
      <c r="L872" s="215"/>
      <c r="M872" s="216"/>
      <c r="N872" s="217"/>
      <c r="O872" s="217"/>
      <c r="P872" s="217"/>
      <c r="Q872" s="217"/>
      <c r="R872" s="217"/>
      <c r="S872" s="217"/>
      <c r="T872" s="218"/>
      <c r="AT872" s="219" t="s">
        <v>191</v>
      </c>
      <c r="AU872" s="219" t="s">
        <v>88</v>
      </c>
      <c r="AV872" s="12" t="s">
        <v>23</v>
      </c>
      <c r="AW872" s="12" t="s">
        <v>45</v>
      </c>
      <c r="AX872" s="12" t="s">
        <v>80</v>
      </c>
      <c r="AY872" s="219" t="s">
        <v>182</v>
      </c>
    </row>
    <row r="873" spans="2:51" s="11" customFormat="1" ht="13.5">
      <c r="B873" s="193"/>
      <c r="C873" s="194"/>
      <c r="D873" s="205" t="s">
        <v>191</v>
      </c>
      <c r="E873" s="206" t="s">
        <v>36</v>
      </c>
      <c r="F873" s="207" t="s">
        <v>1219</v>
      </c>
      <c r="G873" s="194"/>
      <c r="H873" s="208">
        <v>24.32</v>
      </c>
      <c r="I873" s="199"/>
      <c r="J873" s="194"/>
      <c r="K873" s="194"/>
      <c r="L873" s="200"/>
      <c r="M873" s="201"/>
      <c r="N873" s="202"/>
      <c r="O873" s="202"/>
      <c r="P873" s="202"/>
      <c r="Q873" s="202"/>
      <c r="R873" s="202"/>
      <c r="S873" s="202"/>
      <c r="T873" s="203"/>
      <c r="AT873" s="204" t="s">
        <v>191</v>
      </c>
      <c r="AU873" s="204" t="s">
        <v>88</v>
      </c>
      <c r="AV873" s="11" t="s">
        <v>88</v>
      </c>
      <c r="AW873" s="11" t="s">
        <v>45</v>
      </c>
      <c r="AX873" s="11" t="s">
        <v>80</v>
      </c>
      <c r="AY873" s="204" t="s">
        <v>182</v>
      </c>
    </row>
    <row r="874" spans="2:51" s="12" customFormat="1" ht="13.5">
      <c r="B874" s="209"/>
      <c r="C874" s="210"/>
      <c r="D874" s="205" t="s">
        <v>191</v>
      </c>
      <c r="E874" s="211" t="s">
        <v>36</v>
      </c>
      <c r="F874" s="212" t="s">
        <v>319</v>
      </c>
      <c r="G874" s="210"/>
      <c r="H874" s="213" t="s">
        <v>36</v>
      </c>
      <c r="I874" s="214"/>
      <c r="J874" s="210"/>
      <c r="K874" s="210"/>
      <c r="L874" s="215"/>
      <c r="M874" s="216"/>
      <c r="N874" s="217"/>
      <c r="O874" s="217"/>
      <c r="P874" s="217"/>
      <c r="Q874" s="217"/>
      <c r="R874" s="217"/>
      <c r="S874" s="217"/>
      <c r="T874" s="218"/>
      <c r="AT874" s="219" t="s">
        <v>191</v>
      </c>
      <c r="AU874" s="219" t="s">
        <v>88</v>
      </c>
      <c r="AV874" s="12" t="s">
        <v>23</v>
      </c>
      <c r="AW874" s="12" t="s">
        <v>45</v>
      </c>
      <c r="AX874" s="12" t="s">
        <v>80</v>
      </c>
      <c r="AY874" s="219" t="s">
        <v>182</v>
      </c>
    </row>
    <row r="875" spans="2:51" s="11" customFormat="1" ht="13.5">
      <c r="B875" s="193"/>
      <c r="C875" s="194"/>
      <c r="D875" s="195" t="s">
        <v>191</v>
      </c>
      <c r="E875" s="196" t="s">
        <v>36</v>
      </c>
      <c r="F875" s="197" t="s">
        <v>1220</v>
      </c>
      <c r="G875" s="194"/>
      <c r="H875" s="198">
        <v>13.57</v>
      </c>
      <c r="I875" s="199"/>
      <c r="J875" s="194"/>
      <c r="K875" s="194"/>
      <c r="L875" s="200"/>
      <c r="M875" s="201"/>
      <c r="N875" s="202"/>
      <c r="O875" s="202"/>
      <c r="P875" s="202"/>
      <c r="Q875" s="202"/>
      <c r="R875" s="202"/>
      <c r="S875" s="202"/>
      <c r="T875" s="203"/>
      <c r="AT875" s="204" t="s">
        <v>191</v>
      </c>
      <c r="AU875" s="204" t="s">
        <v>88</v>
      </c>
      <c r="AV875" s="11" t="s">
        <v>88</v>
      </c>
      <c r="AW875" s="11" t="s">
        <v>45</v>
      </c>
      <c r="AX875" s="11" t="s">
        <v>80</v>
      </c>
      <c r="AY875" s="204" t="s">
        <v>182</v>
      </c>
    </row>
    <row r="876" spans="2:65" s="1" customFormat="1" ht="22.5" customHeight="1">
      <c r="B876" s="34"/>
      <c r="C876" s="181" t="s">
        <v>1221</v>
      </c>
      <c r="D876" s="181" t="s">
        <v>184</v>
      </c>
      <c r="E876" s="182" t="s">
        <v>1222</v>
      </c>
      <c r="F876" s="183" t="s">
        <v>1223</v>
      </c>
      <c r="G876" s="184" t="s">
        <v>187</v>
      </c>
      <c r="H876" s="185">
        <v>36.84</v>
      </c>
      <c r="I876" s="186"/>
      <c r="J876" s="187">
        <f>ROUND(I876*H876,2)</f>
        <v>0</v>
      </c>
      <c r="K876" s="183" t="s">
        <v>188</v>
      </c>
      <c r="L876" s="54"/>
      <c r="M876" s="188" t="s">
        <v>36</v>
      </c>
      <c r="N876" s="189" t="s">
        <v>51</v>
      </c>
      <c r="O876" s="35"/>
      <c r="P876" s="190">
        <f>O876*H876</f>
        <v>0</v>
      </c>
      <c r="Q876" s="190">
        <v>0.643</v>
      </c>
      <c r="R876" s="190">
        <f>Q876*H876</f>
        <v>23.68812</v>
      </c>
      <c r="S876" s="190">
        <v>0</v>
      </c>
      <c r="T876" s="191">
        <f>S876*H876</f>
        <v>0</v>
      </c>
      <c r="AR876" s="16" t="s">
        <v>189</v>
      </c>
      <c r="AT876" s="16" t="s">
        <v>184</v>
      </c>
      <c r="AU876" s="16" t="s">
        <v>88</v>
      </c>
      <c r="AY876" s="16" t="s">
        <v>182</v>
      </c>
      <c r="BE876" s="192">
        <f>IF(N876="základní",J876,0)</f>
        <v>0</v>
      </c>
      <c r="BF876" s="192">
        <f>IF(N876="snížená",J876,0)</f>
        <v>0</v>
      </c>
      <c r="BG876" s="192">
        <f>IF(N876="zákl. přenesená",J876,0)</f>
        <v>0</v>
      </c>
      <c r="BH876" s="192">
        <f>IF(N876="sníž. přenesená",J876,0)</f>
        <v>0</v>
      </c>
      <c r="BI876" s="192">
        <f>IF(N876="nulová",J876,0)</f>
        <v>0</v>
      </c>
      <c r="BJ876" s="16" t="s">
        <v>23</v>
      </c>
      <c r="BK876" s="192">
        <f>ROUND(I876*H876,2)</f>
        <v>0</v>
      </c>
      <c r="BL876" s="16" t="s">
        <v>189</v>
      </c>
      <c r="BM876" s="16" t="s">
        <v>1224</v>
      </c>
    </row>
    <row r="877" spans="2:51" s="11" customFormat="1" ht="13.5">
      <c r="B877" s="193"/>
      <c r="C877" s="194"/>
      <c r="D877" s="195" t="s">
        <v>191</v>
      </c>
      <c r="E877" s="196" t="s">
        <v>36</v>
      </c>
      <c r="F877" s="197" t="s">
        <v>1225</v>
      </c>
      <c r="G877" s="194"/>
      <c r="H877" s="198">
        <v>36.84</v>
      </c>
      <c r="I877" s="199"/>
      <c r="J877" s="194"/>
      <c r="K877" s="194"/>
      <c r="L877" s="200"/>
      <c r="M877" s="201"/>
      <c r="N877" s="202"/>
      <c r="O877" s="202"/>
      <c r="P877" s="202"/>
      <c r="Q877" s="202"/>
      <c r="R877" s="202"/>
      <c r="S877" s="202"/>
      <c r="T877" s="203"/>
      <c r="AT877" s="204" t="s">
        <v>191</v>
      </c>
      <c r="AU877" s="204" t="s">
        <v>88</v>
      </c>
      <c r="AV877" s="11" t="s">
        <v>88</v>
      </c>
      <c r="AW877" s="11" t="s">
        <v>45</v>
      </c>
      <c r="AX877" s="11" t="s">
        <v>80</v>
      </c>
      <c r="AY877" s="204" t="s">
        <v>182</v>
      </c>
    </row>
    <row r="878" spans="2:65" s="1" customFormat="1" ht="22.5" customHeight="1">
      <c r="B878" s="34"/>
      <c r="C878" s="181" t="s">
        <v>1226</v>
      </c>
      <c r="D878" s="181" t="s">
        <v>184</v>
      </c>
      <c r="E878" s="182" t="s">
        <v>1227</v>
      </c>
      <c r="F878" s="183" t="s">
        <v>1228</v>
      </c>
      <c r="G878" s="184" t="s">
        <v>187</v>
      </c>
      <c r="H878" s="185">
        <v>82.16</v>
      </c>
      <c r="I878" s="186"/>
      <c r="J878" s="187">
        <f>ROUND(I878*H878,2)</f>
        <v>0</v>
      </c>
      <c r="K878" s="183" t="s">
        <v>188</v>
      </c>
      <c r="L878" s="54"/>
      <c r="M878" s="188" t="s">
        <v>36</v>
      </c>
      <c r="N878" s="189" t="s">
        <v>51</v>
      </c>
      <c r="O878" s="35"/>
      <c r="P878" s="190">
        <f>O878*H878</f>
        <v>0</v>
      </c>
      <c r="Q878" s="190">
        <v>0</v>
      </c>
      <c r="R878" s="190">
        <f>Q878*H878</f>
        <v>0</v>
      </c>
      <c r="S878" s="190">
        <v>0</v>
      </c>
      <c r="T878" s="191">
        <f>S878*H878</f>
        <v>0</v>
      </c>
      <c r="AR878" s="16" t="s">
        <v>275</v>
      </c>
      <c r="AT878" s="16" t="s">
        <v>184</v>
      </c>
      <c r="AU878" s="16" t="s">
        <v>88</v>
      </c>
      <c r="AY878" s="16" t="s">
        <v>182</v>
      </c>
      <c r="BE878" s="192">
        <f>IF(N878="základní",J878,0)</f>
        <v>0</v>
      </c>
      <c r="BF878" s="192">
        <f>IF(N878="snížená",J878,0)</f>
        <v>0</v>
      </c>
      <c r="BG878" s="192">
        <f>IF(N878="zákl. přenesená",J878,0)</f>
        <v>0</v>
      </c>
      <c r="BH878" s="192">
        <f>IF(N878="sníž. přenesená",J878,0)</f>
        <v>0</v>
      </c>
      <c r="BI878" s="192">
        <f>IF(N878="nulová",J878,0)</f>
        <v>0</v>
      </c>
      <c r="BJ878" s="16" t="s">
        <v>23</v>
      </c>
      <c r="BK878" s="192">
        <f>ROUND(I878*H878,2)</f>
        <v>0</v>
      </c>
      <c r="BL878" s="16" t="s">
        <v>275</v>
      </c>
      <c r="BM878" s="16" t="s">
        <v>1229</v>
      </c>
    </row>
    <row r="879" spans="2:63" s="10" customFormat="1" ht="29.85" customHeight="1">
      <c r="B879" s="164"/>
      <c r="C879" s="165"/>
      <c r="D879" s="178" t="s">
        <v>79</v>
      </c>
      <c r="E879" s="179" t="s">
        <v>587</v>
      </c>
      <c r="F879" s="179" t="s">
        <v>1230</v>
      </c>
      <c r="G879" s="165"/>
      <c r="H879" s="165"/>
      <c r="I879" s="168"/>
      <c r="J879" s="180">
        <f>BK879</f>
        <v>0</v>
      </c>
      <c r="K879" s="165"/>
      <c r="L879" s="170"/>
      <c r="M879" s="171"/>
      <c r="N879" s="172"/>
      <c r="O879" s="172"/>
      <c r="P879" s="173">
        <f>SUM(P880:P891)</f>
        <v>0</v>
      </c>
      <c r="Q879" s="172"/>
      <c r="R879" s="173">
        <f>SUM(R880:R891)</f>
        <v>6.1377799999999985</v>
      </c>
      <c r="S879" s="172"/>
      <c r="T879" s="174">
        <f>SUM(T880:T891)</f>
        <v>0</v>
      </c>
      <c r="AR879" s="175" t="s">
        <v>23</v>
      </c>
      <c r="AT879" s="176" t="s">
        <v>79</v>
      </c>
      <c r="AU879" s="176" t="s">
        <v>23</v>
      </c>
      <c r="AY879" s="175" t="s">
        <v>182</v>
      </c>
      <c r="BK879" s="177">
        <f>SUM(BK880:BK891)</f>
        <v>0</v>
      </c>
    </row>
    <row r="880" spans="2:65" s="1" customFormat="1" ht="22.5" customHeight="1">
      <c r="B880" s="34"/>
      <c r="C880" s="181" t="s">
        <v>1231</v>
      </c>
      <c r="D880" s="181" t="s">
        <v>184</v>
      </c>
      <c r="E880" s="182" t="s">
        <v>1232</v>
      </c>
      <c r="F880" s="183" t="s">
        <v>1233</v>
      </c>
      <c r="G880" s="184" t="s">
        <v>304</v>
      </c>
      <c r="H880" s="185">
        <v>32</v>
      </c>
      <c r="I880" s="186"/>
      <c r="J880" s="187">
        <f aca="true" t="shared" si="0" ref="J880:J891">ROUND(I880*H880,2)</f>
        <v>0</v>
      </c>
      <c r="K880" s="183" t="s">
        <v>188</v>
      </c>
      <c r="L880" s="54"/>
      <c r="M880" s="188" t="s">
        <v>36</v>
      </c>
      <c r="N880" s="189" t="s">
        <v>51</v>
      </c>
      <c r="O880" s="35"/>
      <c r="P880" s="190">
        <f aca="true" t="shared" si="1" ref="P880:P891">O880*H880</f>
        <v>0</v>
      </c>
      <c r="Q880" s="190">
        <v>0.01698</v>
      </c>
      <c r="R880" s="190">
        <f aca="true" t="shared" si="2" ref="R880:R891">Q880*H880</f>
        <v>0.54336</v>
      </c>
      <c r="S880" s="190">
        <v>0</v>
      </c>
      <c r="T880" s="191">
        <f aca="true" t="shared" si="3" ref="T880:T891">S880*H880</f>
        <v>0</v>
      </c>
      <c r="AR880" s="16" t="s">
        <v>189</v>
      </c>
      <c r="AT880" s="16" t="s">
        <v>184</v>
      </c>
      <c r="AU880" s="16" t="s">
        <v>88</v>
      </c>
      <c r="AY880" s="16" t="s">
        <v>182</v>
      </c>
      <c r="BE880" s="192">
        <f aca="true" t="shared" si="4" ref="BE880:BE891">IF(N880="základní",J880,0)</f>
        <v>0</v>
      </c>
      <c r="BF880" s="192">
        <f aca="true" t="shared" si="5" ref="BF880:BF891">IF(N880="snížená",J880,0)</f>
        <v>0</v>
      </c>
      <c r="BG880" s="192">
        <f aca="true" t="shared" si="6" ref="BG880:BG891">IF(N880="zákl. přenesená",J880,0)</f>
        <v>0</v>
      </c>
      <c r="BH880" s="192">
        <f aca="true" t="shared" si="7" ref="BH880:BH891">IF(N880="sníž. přenesená",J880,0)</f>
        <v>0</v>
      </c>
      <c r="BI880" s="192">
        <f aca="true" t="shared" si="8" ref="BI880:BI891">IF(N880="nulová",J880,0)</f>
        <v>0</v>
      </c>
      <c r="BJ880" s="16" t="s">
        <v>23</v>
      </c>
      <c r="BK880" s="192">
        <f aca="true" t="shared" si="9" ref="BK880:BK891">ROUND(I880*H880,2)</f>
        <v>0</v>
      </c>
      <c r="BL880" s="16" t="s">
        <v>189</v>
      </c>
      <c r="BM880" s="16" t="s">
        <v>1234</v>
      </c>
    </row>
    <row r="881" spans="2:65" s="1" customFormat="1" ht="22.5" customHeight="1">
      <c r="B881" s="34"/>
      <c r="C881" s="220" t="s">
        <v>1235</v>
      </c>
      <c r="D881" s="220" t="s">
        <v>270</v>
      </c>
      <c r="E881" s="221" t="s">
        <v>1236</v>
      </c>
      <c r="F881" s="222" t="s">
        <v>1237</v>
      </c>
      <c r="G881" s="223" t="s">
        <v>304</v>
      </c>
      <c r="H881" s="224">
        <v>1</v>
      </c>
      <c r="I881" s="225"/>
      <c r="J881" s="226">
        <f t="shared" si="0"/>
        <v>0</v>
      </c>
      <c r="K881" s="222" t="s">
        <v>188</v>
      </c>
      <c r="L881" s="227"/>
      <c r="M881" s="228" t="s">
        <v>36</v>
      </c>
      <c r="N881" s="229" t="s">
        <v>51</v>
      </c>
      <c r="O881" s="35"/>
      <c r="P881" s="190">
        <f t="shared" si="1"/>
        <v>0</v>
      </c>
      <c r="Q881" s="190">
        <v>0.01622</v>
      </c>
      <c r="R881" s="190">
        <f t="shared" si="2"/>
        <v>0.01622</v>
      </c>
      <c r="S881" s="190">
        <v>0</v>
      </c>
      <c r="T881" s="191">
        <f t="shared" si="3"/>
        <v>0</v>
      </c>
      <c r="AR881" s="16" t="s">
        <v>366</v>
      </c>
      <c r="AT881" s="16" t="s">
        <v>270</v>
      </c>
      <c r="AU881" s="16" t="s">
        <v>88</v>
      </c>
      <c r="AY881" s="16" t="s">
        <v>182</v>
      </c>
      <c r="BE881" s="192">
        <f t="shared" si="4"/>
        <v>0</v>
      </c>
      <c r="BF881" s="192">
        <f t="shared" si="5"/>
        <v>0</v>
      </c>
      <c r="BG881" s="192">
        <f t="shared" si="6"/>
        <v>0</v>
      </c>
      <c r="BH881" s="192">
        <f t="shared" si="7"/>
        <v>0</v>
      </c>
      <c r="BI881" s="192">
        <f t="shared" si="8"/>
        <v>0</v>
      </c>
      <c r="BJ881" s="16" t="s">
        <v>23</v>
      </c>
      <c r="BK881" s="192">
        <f t="shared" si="9"/>
        <v>0</v>
      </c>
      <c r="BL881" s="16" t="s">
        <v>275</v>
      </c>
      <c r="BM881" s="16" t="s">
        <v>1238</v>
      </c>
    </row>
    <row r="882" spans="2:65" s="1" customFormat="1" ht="22.5" customHeight="1">
      <c r="B882" s="34"/>
      <c r="C882" s="220" t="s">
        <v>1239</v>
      </c>
      <c r="D882" s="220" t="s">
        <v>270</v>
      </c>
      <c r="E882" s="221" t="s">
        <v>1240</v>
      </c>
      <c r="F882" s="222" t="s">
        <v>1241</v>
      </c>
      <c r="G882" s="223" t="s">
        <v>304</v>
      </c>
      <c r="H882" s="224">
        <v>17</v>
      </c>
      <c r="I882" s="225"/>
      <c r="J882" s="226">
        <f t="shared" si="0"/>
        <v>0</v>
      </c>
      <c r="K882" s="222" t="s">
        <v>188</v>
      </c>
      <c r="L882" s="227"/>
      <c r="M882" s="228" t="s">
        <v>36</v>
      </c>
      <c r="N882" s="229" t="s">
        <v>51</v>
      </c>
      <c r="O882" s="35"/>
      <c r="P882" s="190">
        <f t="shared" si="1"/>
        <v>0</v>
      </c>
      <c r="Q882" s="190">
        <v>0.01656</v>
      </c>
      <c r="R882" s="190">
        <f t="shared" si="2"/>
        <v>0.28152</v>
      </c>
      <c r="S882" s="190">
        <v>0</v>
      </c>
      <c r="T882" s="191">
        <f t="shared" si="3"/>
        <v>0</v>
      </c>
      <c r="AR882" s="16" t="s">
        <v>366</v>
      </c>
      <c r="AT882" s="16" t="s">
        <v>270</v>
      </c>
      <c r="AU882" s="16" t="s">
        <v>88</v>
      </c>
      <c r="AY882" s="16" t="s">
        <v>182</v>
      </c>
      <c r="BE882" s="192">
        <f t="shared" si="4"/>
        <v>0</v>
      </c>
      <c r="BF882" s="192">
        <f t="shared" si="5"/>
        <v>0</v>
      </c>
      <c r="BG882" s="192">
        <f t="shared" si="6"/>
        <v>0</v>
      </c>
      <c r="BH882" s="192">
        <f t="shared" si="7"/>
        <v>0</v>
      </c>
      <c r="BI882" s="192">
        <f t="shared" si="8"/>
        <v>0</v>
      </c>
      <c r="BJ882" s="16" t="s">
        <v>23</v>
      </c>
      <c r="BK882" s="192">
        <f t="shared" si="9"/>
        <v>0</v>
      </c>
      <c r="BL882" s="16" t="s">
        <v>275</v>
      </c>
      <c r="BM882" s="16" t="s">
        <v>1242</v>
      </c>
    </row>
    <row r="883" spans="2:65" s="1" customFormat="1" ht="22.5" customHeight="1">
      <c r="B883" s="34"/>
      <c r="C883" s="220" t="s">
        <v>1243</v>
      </c>
      <c r="D883" s="220" t="s">
        <v>270</v>
      </c>
      <c r="E883" s="221" t="s">
        <v>1244</v>
      </c>
      <c r="F883" s="222" t="s">
        <v>1245</v>
      </c>
      <c r="G883" s="223" t="s">
        <v>304</v>
      </c>
      <c r="H883" s="224">
        <v>3</v>
      </c>
      <c r="I883" s="225"/>
      <c r="J883" s="226">
        <f t="shared" si="0"/>
        <v>0</v>
      </c>
      <c r="K883" s="222" t="s">
        <v>188</v>
      </c>
      <c r="L883" s="227"/>
      <c r="M883" s="228" t="s">
        <v>36</v>
      </c>
      <c r="N883" s="229" t="s">
        <v>51</v>
      </c>
      <c r="O883" s="35"/>
      <c r="P883" s="190">
        <f t="shared" si="1"/>
        <v>0</v>
      </c>
      <c r="Q883" s="190">
        <v>0.0169</v>
      </c>
      <c r="R883" s="190">
        <f t="shared" si="2"/>
        <v>0.050699999999999995</v>
      </c>
      <c r="S883" s="190">
        <v>0</v>
      </c>
      <c r="T883" s="191">
        <f t="shared" si="3"/>
        <v>0</v>
      </c>
      <c r="AR883" s="16" t="s">
        <v>366</v>
      </c>
      <c r="AT883" s="16" t="s">
        <v>270</v>
      </c>
      <c r="AU883" s="16" t="s">
        <v>88</v>
      </c>
      <c r="AY883" s="16" t="s">
        <v>182</v>
      </c>
      <c r="BE883" s="192">
        <f t="shared" si="4"/>
        <v>0</v>
      </c>
      <c r="BF883" s="192">
        <f t="shared" si="5"/>
        <v>0</v>
      </c>
      <c r="BG883" s="192">
        <f t="shared" si="6"/>
        <v>0</v>
      </c>
      <c r="BH883" s="192">
        <f t="shared" si="7"/>
        <v>0</v>
      </c>
      <c r="BI883" s="192">
        <f t="shared" si="8"/>
        <v>0</v>
      </c>
      <c r="BJ883" s="16" t="s">
        <v>23</v>
      </c>
      <c r="BK883" s="192">
        <f t="shared" si="9"/>
        <v>0</v>
      </c>
      <c r="BL883" s="16" t="s">
        <v>275</v>
      </c>
      <c r="BM883" s="16" t="s">
        <v>1246</v>
      </c>
    </row>
    <row r="884" spans="2:65" s="1" customFormat="1" ht="22.5" customHeight="1">
      <c r="B884" s="34"/>
      <c r="C884" s="220" t="s">
        <v>1247</v>
      </c>
      <c r="D884" s="220" t="s">
        <v>270</v>
      </c>
      <c r="E884" s="221" t="s">
        <v>1248</v>
      </c>
      <c r="F884" s="222" t="s">
        <v>1249</v>
      </c>
      <c r="G884" s="223" t="s">
        <v>304</v>
      </c>
      <c r="H884" s="224">
        <v>2</v>
      </c>
      <c r="I884" s="225"/>
      <c r="J884" s="226">
        <f t="shared" si="0"/>
        <v>0</v>
      </c>
      <c r="K884" s="222" t="s">
        <v>188</v>
      </c>
      <c r="L884" s="227"/>
      <c r="M884" s="228" t="s">
        <v>36</v>
      </c>
      <c r="N884" s="229" t="s">
        <v>51</v>
      </c>
      <c r="O884" s="35"/>
      <c r="P884" s="190">
        <f t="shared" si="1"/>
        <v>0</v>
      </c>
      <c r="Q884" s="190">
        <v>0.01767</v>
      </c>
      <c r="R884" s="190">
        <f t="shared" si="2"/>
        <v>0.03534</v>
      </c>
      <c r="S884" s="190">
        <v>0</v>
      </c>
      <c r="T884" s="191">
        <f t="shared" si="3"/>
        <v>0</v>
      </c>
      <c r="AR884" s="16" t="s">
        <v>366</v>
      </c>
      <c r="AT884" s="16" t="s">
        <v>270</v>
      </c>
      <c r="AU884" s="16" t="s">
        <v>88</v>
      </c>
      <c r="AY884" s="16" t="s">
        <v>182</v>
      </c>
      <c r="BE884" s="192">
        <f t="shared" si="4"/>
        <v>0</v>
      </c>
      <c r="BF884" s="192">
        <f t="shared" si="5"/>
        <v>0</v>
      </c>
      <c r="BG884" s="192">
        <f t="shared" si="6"/>
        <v>0</v>
      </c>
      <c r="BH884" s="192">
        <f t="shared" si="7"/>
        <v>0</v>
      </c>
      <c r="BI884" s="192">
        <f t="shared" si="8"/>
        <v>0</v>
      </c>
      <c r="BJ884" s="16" t="s">
        <v>23</v>
      </c>
      <c r="BK884" s="192">
        <f t="shared" si="9"/>
        <v>0</v>
      </c>
      <c r="BL884" s="16" t="s">
        <v>275</v>
      </c>
      <c r="BM884" s="16" t="s">
        <v>1250</v>
      </c>
    </row>
    <row r="885" spans="2:65" s="1" customFormat="1" ht="22.5" customHeight="1">
      <c r="B885" s="34"/>
      <c r="C885" s="181" t="s">
        <v>1251</v>
      </c>
      <c r="D885" s="181" t="s">
        <v>184</v>
      </c>
      <c r="E885" s="182" t="s">
        <v>1252</v>
      </c>
      <c r="F885" s="183" t="s">
        <v>1253</v>
      </c>
      <c r="G885" s="184" t="s">
        <v>304</v>
      </c>
      <c r="H885" s="185">
        <v>9</v>
      </c>
      <c r="I885" s="186"/>
      <c r="J885" s="187">
        <f t="shared" si="0"/>
        <v>0</v>
      </c>
      <c r="K885" s="183" t="s">
        <v>188</v>
      </c>
      <c r="L885" s="54"/>
      <c r="M885" s="188" t="s">
        <v>36</v>
      </c>
      <c r="N885" s="189" t="s">
        <v>51</v>
      </c>
      <c r="O885" s="35"/>
      <c r="P885" s="190">
        <f t="shared" si="1"/>
        <v>0</v>
      </c>
      <c r="Q885" s="190">
        <v>0.4417</v>
      </c>
      <c r="R885" s="190">
        <f t="shared" si="2"/>
        <v>3.9753</v>
      </c>
      <c r="S885" s="190">
        <v>0</v>
      </c>
      <c r="T885" s="191">
        <f t="shared" si="3"/>
        <v>0</v>
      </c>
      <c r="AR885" s="16" t="s">
        <v>189</v>
      </c>
      <c r="AT885" s="16" t="s">
        <v>184</v>
      </c>
      <c r="AU885" s="16" t="s">
        <v>88</v>
      </c>
      <c r="AY885" s="16" t="s">
        <v>182</v>
      </c>
      <c r="BE885" s="192">
        <f t="shared" si="4"/>
        <v>0</v>
      </c>
      <c r="BF885" s="192">
        <f t="shared" si="5"/>
        <v>0</v>
      </c>
      <c r="BG885" s="192">
        <f t="shared" si="6"/>
        <v>0</v>
      </c>
      <c r="BH885" s="192">
        <f t="shared" si="7"/>
        <v>0</v>
      </c>
      <c r="BI885" s="192">
        <f t="shared" si="8"/>
        <v>0</v>
      </c>
      <c r="BJ885" s="16" t="s">
        <v>23</v>
      </c>
      <c r="BK885" s="192">
        <f t="shared" si="9"/>
        <v>0</v>
      </c>
      <c r="BL885" s="16" t="s">
        <v>189</v>
      </c>
      <c r="BM885" s="16" t="s">
        <v>1254</v>
      </c>
    </row>
    <row r="886" spans="2:65" s="1" customFormat="1" ht="22.5" customHeight="1">
      <c r="B886" s="34"/>
      <c r="C886" s="220" t="s">
        <v>1255</v>
      </c>
      <c r="D886" s="220" t="s">
        <v>270</v>
      </c>
      <c r="E886" s="221" t="s">
        <v>1256</v>
      </c>
      <c r="F886" s="222" t="s">
        <v>1257</v>
      </c>
      <c r="G886" s="223" t="s">
        <v>304</v>
      </c>
      <c r="H886" s="224">
        <v>2</v>
      </c>
      <c r="I886" s="225"/>
      <c r="J886" s="226">
        <f t="shared" si="0"/>
        <v>0</v>
      </c>
      <c r="K886" s="222" t="s">
        <v>188</v>
      </c>
      <c r="L886" s="227"/>
      <c r="M886" s="228" t="s">
        <v>36</v>
      </c>
      <c r="N886" s="229" t="s">
        <v>51</v>
      </c>
      <c r="O886" s="35"/>
      <c r="P886" s="190">
        <f t="shared" si="1"/>
        <v>0</v>
      </c>
      <c r="Q886" s="190">
        <v>0.01</v>
      </c>
      <c r="R886" s="190">
        <f t="shared" si="2"/>
        <v>0.02</v>
      </c>
      <c r="S886" s="190">
        <v>0</v>
      </c>
      <c r="T886" s="191">
        <f t="shared" si="3"/>
        <v>0</v>
      </c>
      <c r="AR886" s="16" t="s">
        <v>226</v>
      </c>
      <c r="AT886" s="16" t="s">
        <v>270</v>
      </c>
      <c r="AU886" s="16" t="s">
        <v>88</v>
      </c>
      <c r="AY886" s="16" t="s">
        <v>182</v>
      </c>
      <c r="BE886" s="192">
        <f t="shared" si="4"/>
        <v>0</v>
      </c>
      <c r="BF886" s="192">
        <f t="shared" si="5"/>
        <v>0</v>
      </c>
      <c r="BG886" s="192">
        <f t="shared" si="6"/>
        <v>0</v>
      </c>
      <c r="BH886" s="192">
        <f t="shared" si="7"/>
        <v>0</v>
      </c>
      <c r="BI886" s="192">
        <f t="shared" si="8"/>
        <v>0</v>
      </c>
      <c r="BJ886" s="16" t="s">
        <v>23</v>
      </c>
      <c r="BK886" s="192">
        <f t="shared" si="9"/>
        <v>0</v>
      </c>
      <c r="BL886" s="16" t="s">
        <v>189</v>
      </c>
      <c r="BM886" s="16" t="s">
        <v>1258</v>
      </c>
    </row>
    <row r="887" spans="2:65" s="1" customFormat="1" ht="22.5" customHeight="1">
      <c r="B887" s="34"/>
      <c r="C887" s="220" t="s">
        <v>1259</v>
      </c>
      <c r="D887" s="220" t="s">
        <v>270</v>
      </c>
      <c r="E887" s="221" t="s">
        <v>1260</v>
      </c>
      <c r="F887" s="222" t="s">
        <v>1261</v>
      </c>
      <c r="G887" s="223" t="s">
        <v>304</v>
      </c>
      <c r="H887" s="224">
        <v>5</v>
      </c>
      <c r="I887" s="225"/>
      <c r="J887" s="226">
        <f t="shared" si="0"/>
        <v>0</v>
      </c>
      <c r="K887" s="222" t="s">
        <v>188</v>
      </c>
      <c r="L887" s="227"/>
      <c r="M887" s="228" t="s">
        <v>36</v>
      </c>
      <c r="N887" s="229" t="s">
        <v>51</v>
      </c>
      <c r="O887" s="35"/>
      <c r="P887" s="190">
        <f t="shared" si="1"/>
        <v>0</v>
      </c>
      <c r="Q887" s="190">
        <v>0.011</v>
      </c>
      <c r="R887" s="190">
        <f t="shared" si="2"/>
        <v>0.05499999999999999</v>
      </c>
      <c r="S887" s="190">
        <v>0</v>
      </c>
      <c r="T887" s="191">
        <f t="shared" si="3"/>
        <v>0</v>
      </c>
      <c r="AR887" s="16" t="s">
        <v>226</v>
      </c>
      <c r="AT887" s="16" t="s">
        <v>270</v>
      </c>
      <c r="AU887" s="16" t="s">
        <v>88</v>
      </c>
      <c r="AY887" s="16" t="s">
        <v>182</v>
      </c>
      <c r="BE887" s="192">
        <f t="shared" si="4"/>
        <v>0</v>
      </c>
      <c r="BF887" s="192">
        <f t="shared" si="5"/>
        <v>0</v>
      </c>
      <c r="BG887" s="192">
        <f t="shared" si="6"/>
        <v>0</v>
      </c>
      <c r="BH887" s="192">
        <f t="shared" si="7"/>
        <v>0</v>
      </c>
      <c r="BI887" s="192">
        <f t="shared" si="8"/>
        <v>0</v>
      </c>
      <c r="BJ887" s="16" t="s">
        <v>23</v>
      </c>
      <c r="BK887" s="192">
        <f t="shared" si="9"/>
        <v>0</v>
      </c>
      <c r="BL887" s="16" t="s">
        <v>189</v>
      </c>
      <c r="BM887" s="16" t="s">
        <v>1262</v>
      </c>
    </row>
    <row r="888" spans="2:65" s="1" customFormat="1" ht="22.5" customHeight="1">
      <c r="B888" s="34"/>
      <c r="C888" s="220" t="s">
        <v>1263</v>
      </c>
      <c r="D888" s="220" t="s">
        <v>270</v>
      </c>
      <c r="E888" s="221" t="s">
        <v>1264</v>
      </c>
      <c r="F888" s="222" t="s">
        <v>1265</v>
      </c>
      <c r="G888" s="223" t="s">
        <v>304</v>
      </c>
      <c r="H888" s="224">
        <v>2</v>
      </c>
      <c r="I888" s="225"/>
      <c r="J888" s="226">
        <f t="shared" si="0"/>
        <v>0</v>
      </c>
      <c r="K888" s="222" t="s">
        <v>188</v>
      </c>
      <c r="L888" s="227"/>
      <c r="M888" s="228" t="s">
        <v>36</v>
      </c>
      <c r="N888" s="229" t="s">
        <v>51</v>
      </c>
      <c r="O888" s="35"/>
      <c r="P888" s="190">
        <f t="shared" si="1"/>
        <v>0</v>
      </c>
      <c r="Q888" s="190">
        <v>0.0115</v>
      </c>
      <c r="R888" s="190">
        <f t="shared" si="2"/>
        <v>0.023</v>
      </c>
      <c r="S888" s="190">
        <v>0</v>
      </c>
      <c r="T888" s="191">
        <f t="shared" si="3"/>
        <v>0</v>
      </c>
      <c r="AR888" s="16" t="s">
        <v>226</v>
      </c>
      <c r="AT888" s="16" t="s">
        <v>270</v>
      </c>
      <c r="AU888" s="16" t="s">
        <v>88</v>
      </c>
      <c r="AY888" s="16" t="s">
        <v>182</v>
      </c>
      <c r="BE888" s="192">
        <f t="shared" si="4"/>
        <v>0</v>
      </c>
      <c r="BF888" s="192">
        <f t="shared" si="5"/>
        <v>0</v>
      </c>
      <c r="BG888" s="192">
        <f t="shared" si="6"/>
        <v>0</v>
      </c>
      <c r="BH888" s="192">
        <f t="shared" si="7"/>
        <v>0</v>
      </c>
      <c r="BI888" s="192">
        <f t="shared" si="8"/>
        <v>0</v>
      </c>
      <c r="BJ888" s="16" t="s">
        <v>23</v>
      </c>
      <c r="BK888" s="192">
        <f t="shared" si="9"/>
        <v>0</v>
      </c>
      <c r="BL888" s="16" t="s">
        <v>189</v>
      </c>
      <c r="BM888" s="16" t="s">
        <v>1266</v>
      </c>
    </row>
    <row r="889" spans="2:65" s="1" customFormat="1" ht="22.5" customHeight="1">
      <c r="B889" s="34"/>
      <c r="C889" s="181" t="s">
        <v>1267</v>
      </c>
      <c r="D889" s="181" t="s">
        <v>184</v>
      </c>
      <c r="E889" s="182" t="s">
        <v>1268</v>
      </c>
      <c r="F889" s="183" t="s">
        <v>1269</v>
      </c>
      <c r="G889" s="184" t="s">
        <v>304</v>
      </c>
      <c r="H889" s="185">
        <v>2</v>
      </c>
      <c r="I889" s="186"/>
      <c r="J889" s="187">
        <f t="shared" si="0"/>
        <v>0</v>
      </c>
      <c r="K889" s="183" t="s">
        <v>188</v>
      </c>
      <c r="L889" s="54"/>
      <c r="M889" s="188" t="s">
        <v>36</v>
      </c>
      <c r="N889" s="189" t="s">
        <v>51</v>
      </c>
      <c r="O889" s="35"/>
      <c r="P889" s="190">
        <f t="shared" si="1"/>
        <v>0</v>
      </c>
      <c r="Q889" s="190">
        <v>0.54769</v>
      </c>
      <c r="R889" s="190">
        <f t="shared" si="2"/>
        <v>1.09538</v>
      </c>
      <c r="S889" s="190">
        <v>0</v>
      </c>
      <c r="T889" s="191">
        <f t="shared" si="3"/>
        <v>0</v>
      </c>
      <c r="AR889" s="16" t="s">
        <v>189</v>
      </c>
      <c r="AT889" s="16" t="s">
        <v>184</v>
      </c>
      <c r="AU889" s="16" t="s">
        <v>88</v>
      </c>
      <c r="AY889" s="16" t="s">
        <v>182</v>
      </c>
      <c r="BE889" s="192">
        <f t="shared" si="4"/>
        <v>0</v>
      </c>
      <c r="BF889" s="192">
        <f t="shared" si="5"/>
        <v>0</v>
      </c>
      <c r="BG889" s="192">
        <f t="shared" si="6"/>
        <v>0</v>
      </c>
      <c r="BH889" s="192">
        <f t="shared" si="7"/>
        <v>0</v>
      </c>
      <c r="BI889" s="192">
        <f t="shared" si="8"/>
        <v>0</v>
      </c>
      <c r="BJ889" s="16" t="s">
        <v>23</v>
      </c>
      <c r="BK889" s="192">
        <f t="shared" si="9"/>
        <v>0</v>
      </c>
      <c r="BL889" s="16" t="s">
        <v>189</v>
      </c>
      <c r="BM889" s="16" t="s">
        <v>1270</v>
      </c>
    </row>
    <row r="890" spans="2:65" s="1" customFormat="1" ht="22.5" customHeight="1">
      <c r="B890" s="34"/>
      <c r="C890" s="220" t="s">
        <v>1271</v>
      </c>
      <c r="D890" s="220" t="s">
        <v>270</v>
      </c>
      <c r="E890" s="221" t="s">
        <v>1272</v>
      </c>
      <c r="F890" s="222" t="s">
        <v>1273</v>
      </c>
      <c r="G890" s="223" t="s">
        <v>304</v>
      </c>
      <c r="H890" s="224">
        <v>1</v>
      </c>
      <c r="I890" s="225"/>
      <c r="J890" s="226">
        <f t="shared" si="0"/>
        <v>0</v>
      </c>
      <c r="K890" s="222" t="s">
        <v>188</v>
      </c>
      <c r="L890" s="227"/>
      <c r="M890" s="228" t="s">
        <v>36</v>
      </c>
      <c r="N890" s="229" t="s">
        <v>51</v>
      </c>
      <c r="O890" s="35"/>
      <c r="P890" s="190">
        <f t="shared" si="1"/>
        <v>0</v>
      </c>
      <c r="Q890" s="190">
        <v>0.0205</v>
      </c>
      <c r="R890" s="190">
        <f t="shared" si="2"/>
        <v>0.0205</v>
      </c>
      <c r="S890" s="190">
        <v>0</v>
      </c>
      <c r="T890" s="191">
        <f t="shared" si="3"/>
        <v>0</v>
      </c>
      <c r="AR890" s="16" t="s">
        <v>366</v>
      </c>
      <c r="AT890" s="16" t="s">
        <v>270</v>
      </c>
      <c r="AU890" s="16" t="s">
        <v>88</v>
      </c>
      <c r="AY890" s="16" t="s">
        <v>182</v>
      </c>
      <c r="BE890" s="192">
        <f t="shared" si="4"/>
        <v>0</v>
      </c>
      <c r="BF890" s="192">
        <f t="shared" si="5"/>
        <v>0</v>
      </c>
      <c r="BG890" s="192">
        <f t="shared" si="6"/>
        <v>0</v>
      </c>
      <c r="BH890" s="192">
        <f t="shared" si="7"/>
        <v>0</v>
      </c>
      <c r="BI890" s="192">
        <f t="shared" si="8"/>
        <v>0</v>
      </c>
      <c r="BJ890" s="16" t="s">
        <v>23</v>
      </c>
      <c r="BK890" s="192">
        <f t="shared" si="9"/>
        <v>0</v>
      </c>
      <c r="BL890" s="16" t="s">
        <v>275</v>
      </c>
      <c r="BM890" s="16" t="s">
        <v>1274</v>
      </c>
    </row>
    <row r="891" spans="2:65" s="1" customFormat="1" ht="22.5" customHeight="1">
      <c r="B891" s="34"/>
      <c r="C891" s="220" t="s">
        <v>1275</v>
      </c>
      <c r="D891" s="220" t="s">
        <v>270</v>
      </c>
      <c r="E891" s="221" t="s">
        <v>1276</v>
      </c>
      <c r="F891" s="222" t="s">
        <v>1277</v>
      </c>
      <c r="G891" s="223" t="s">
        <v>304</v>
      </c>
      <c r="H891" s="224">
        <v>1</v>
      </c>
      <c r="I891" s="225"/>
      <c r="J891" s="226">
        <f t="shared" si="0"/>
        <v>0</v>
      </c>
      <c r="K891" s="222" t="s">
        <v>188</v>
      </c>
      <c r="L891" s="227"/>
      <c r="M891" s="228" t="s">
        <v>36</v>
      </c>
      <c r="N891" s="229" t="s">
        <v>51</v>
      </c>
      <c r="O891" s="35"/>
      <c r="P891" s="190">
        <f t="shared" si="1"/>
        <v>0</v>
      </c>
      <c r="Q891" s="190">
        <v>0.02146</v>
      </c>
      <c r="R891" s="190">
        <f t="shared" si="2"/>
        <v>0.02146</v>
      </c>
      <c r="S891" s="190">
        <v>0</v>
      </c>
      <c r="T891" s="191">
        <f t="shared" si="3"/>
        <v>0</v>
      </c>
      <c r="AR891" s="16" t="s">
        <v>366</v>
      </c>
      <c r="AT891" s="16" t="s">
        <v>270</v>
      </c>
      <c r="AU891" s="16" t="s">
        <v>88</v>
      </c>
      <c r="AY891" s="16" t="s">
        <v>182</v>
      </c>
      <c r="BE891" s="192">
        <f t="shared" si="4"/>
        <v>0</v>
      </c>
      <c r="BF891" s="192">
        <f t="shared" si="5"/>
        <v>0</v>
      </c>
      <c r="BG891" s="192">
        <f t="shared" si="6"/>
        <v>0</v>
      </c>
      <c r="BH891" s="192">
        <f t="shared" si="7"/>
        <v>0</v>
      </c>
      <c r="BI891" s="192">
        <f t="shared" si="8"/>
        <v>0</v>
      </c>
      <c r="BJ891" s="16" t="s">
        <v>23</v>
      </c>
      <c r="BK891" s="192">
        <f t="shared" si="9"/>
        <v>0</v>
      </c>
      <c r="BL891" s="16" t="s">
        <v>275</v>
      </c>
      <c r="BM891" s="16" t="s">
        <v>1278</v>
      </c>
    </row>
    <row r="892" spans="2:63" s="10" customFormat="1" ht="29.85" customHeight="1">
      <c r="B892" s="164"/>
      <c r="C892" s="165"/>
      <c r="D892" s="178" t="s">
        <v>79</v>
      </c>
      <c r="E892" s="179" t="s">
        <v>925</v>
      </c>
      <c r="F892" s="179" t="s">
        <v>1279</v>
      </c>
      <c r="G892" s="165"/>
      <c r="H892" s="165"/>
      <c r="I892" s="168"/>
      <c r="J892" s="180">
        <f>BK892</f>
        <v>0</v>
      </c>
      <c r="K892" s="165"/>
      <c r="L892" s="170"/>
      <c r="M892" s="171"/>
      <c r="N892" s="172"/>
      <c r="O892" s="172"/>
      <c r="P892" s="173">
        <f>SUM(P893:P913)</f>
        <v>0</v>
      </c>
      <c r="Q892" s="172"/>
      <c r="R892" s="173">
        <f>SUM(R893:R913)</f>
        <v>0.10163296</v>
      </c>
      <c r="S892" s="172"/>
      <c r="T892" s="174">
        <f>SUM(T893:T913)</f>
        <v>0</v>
      </c>
      <c r="AR892" s="175" t="s">
        <v>23</v>
      </c>
      <c r="AT892" s="176" t="s">
        <v>79</v>
      </c>
      <c r="AU892" s="176" t="s">
        <v>23</v>
      </c>
      <c r="AY892" s="175" t="s">
        <v>182</v>
      </c>
      <c r="BK892" s="177">
        <f>SUM(BK893:BK913)</f>
        <v>0</v>
      </c>
    </row>
    <row r="893" spans="2:65" s="1" customFormat="1" ht="22.5" customHeight="1">
      <c r="B893" s="34"/>
      <c r="C893" s="181" t="s">
        <v>1280</v>
      </c>
      <c r="D893" s="181" t="s">
        <v>184</v>
      </c>
      <c r="E893" s="182" t="s">
        <v>1281</v>
      </c>
      <c r="F893" s="183" t="s">
        <v>1282</v>
      </c>
      <c r="G893" s="184" t="s">
        <v>187</v>
      </c>
      <c r="H893" s="185">
        <v>1249.188</v>
      </c>
      <c r="I893" s="186"/>
      <c r="J893" s="187">
        <f>ROUND(I893*H893,2)</f>
        <v>0</v>
      </c>
      <c r="K893" s="183" t="s">
        <v>188</v>
      </c>
      <c r="L893" s="54"/>
      <c r="M893" s="188" t="s">
        <v>36</v>
      </c>
      <c r="N893" s="189" t="s">
        <v>51</v>
      </c>
      <c r="O893" s="35"/>
      <c r="P893" s="190">
        <f>O893*H893</f>
        <v>0</v>
      </c>
      <c r="Q893" s="190">
        <v>0</v>
      </c>
      <c r="R893" s="190">
        <f>Q893*H893</f>
        <v>0</v>
      </c>
      <c r="S893" s="190">
        <v>0</v>
      </c>
      <c r="T893" s="191">
        <f>S893*H893</f>
        <v>0</v>
      </c>
      <c r="AR893" s="16" t="s">
        <v>189</v>
      </c>
      <c r="AT893" s="16" t="s">
        <v>184</v>
      </c>
      <c r="AU893" s="16" t="s">
        <v>88</v>
      </c>
      <c r="AY893" s="16" t="s">
        <v>182</v>
      </c>
      <c r="BE893" s="192">
        <f>IF(N893="základní",J893,0)</f>
        <v>0</v>
      </c>
      <c r="BF893" s="192">
        <f>IF(N893="snížená",J893,0)</f>
        <v>0</v>
      </c>
      <c r="BG893" s="192">
        <f>IF(N893="zákl. přenesená",J893,0)</f>
        <v>0</v>
      </c>
      <c r="BH893" s="192">
        <f>IF(N893="sníž. přenesená",J893,0)</f>
        <v>0</v>
      </c>
      <c r="BI893" s="192">
        <f>IF(N893="nulová",J893,0)</f>
        <v>0</v>
      </c>
      <c r="BJ893" s="16" t="s">
        <v>23</v>
      </c>
      <c r="BK893" s="192">
        <f>ROUND(I893*H893,2)</f>
        <v>0</v>
      </c>
      <c r="BL893" s="16" t="s">
        <v>189</v>
      </c>
      <c r="BM893" s="16" t="s">
        <v>1283</v>
      </c>
    </row>
    <row r="894" spans="2:51" s="12" customFormat="1" ht="13.5">
      <c r="B894" s="209"/>
      <c r="C894" s="210"/>
      <c r="D894" s="205" t="s">
        <v>191</v>
      </c>
      <c r="E894" s="211" t="s">
        <v>36</v>
      </c>
      <c r="F894" s="212" t="s">
        <v>1284</v>
      </c>
      <c r="G894" s="210"/>
      <c r="H894" s="213" t="s">
        <v>36</v>
      </c>
      <c r="I894" s="214"/>
      <c r="J894" s="210"/>
      <c r="K894" s="210"/>
      <c r="L894" s="215"/>
      <c r="M894" s="216"/>
      <c r="N894" s="217"/>
      <c r="O894" s="217"/>
      <c r="P894" s="217"/>
      <c r="Q894" s="217"/>
      <c r="R894" s="217"/>
      <c r="S894" s="217"/>
      <c r="T894" s="218"/>
      <c r="AT894" s="219" t="s">
        <v>191</v>
      </c>
      <c r="AU894" s="219" t="s">
        <v>88</v>
      </c>
      <c r="AV894" s="12" t="s">
        <v>23</v>
      </c>
      <c r="AW894" s="12" t="s">
        <v>45</v>
      </c>
      <c r="AX894" s="12" t="s">
        <v>80</v>
      </c>
      <c r="AY894" s="219" t="s">
        <v>182</v>
      </c>
    </row>
    <row r="895" spans="2:51" s="11" customFormat="1" ht="13.5">
      <c r="B895" s="193"/>
      <c r="C895" s="194"/>
      <c r="D895" s="205" t="s">
        <v>191</v>
      </c>
      <c r="E895" s="206" t="s">
        <v>36</v>
      </c>
      <c r="F895" s="207" t="s">
        <v>1285</v>
      </c>
      <c r="G895" s="194"/>
      <c r="H895" s="208">
        <v>997.15</v>
      </c>
      <c r="I895" s="199"/>
      <c r="J895" s="194"/>
      <c r="K895" s="194"/>
      <c r="L895" s="200"/>
      <c r="M895" s="201"/>
      <c r="N895" s="202"/>
      <c r="O895" s="202"/>
      <c r="P895" s="202"/>
      <c r="Q895" s="202"/>
      <c r="R895" s="202"/>
      <c r="S895" s="202"/>
      <c r="T895" s="203"/>
      <c r="AT895" s="204" t="s">
        <v>191</v>
      </c>
      <c r="AU895" s="204" t="s">
        <v>88</v>
      </c>
      <c r="AV895" s="11" t="s">
        <v>88</v>
      </c>
      <c r="AW895" s="11" t="s">
        <v>45</v>
      </c>
      <c r="AX895" s="11" t="s">
        <v>80</v>
      </c>
      <c r="AY895" s="204" t="s">
        <v>182</v>
      </c>
    </row>
    <row r="896" spans="2:51" s="12" customFormat="1" ht="13.5">
      <c r="B896" s="209"/>
      <c r="C896" s="210"/>
      <c r="D896" s="205" t="s">
        <v>191</v>
      </c>
      <c r="E896" s="211" t="s">
        <v>36</v>
      </c>
      <c r="F896" s="212" t="s">
        <v>1286</v>
      </c>
      <c r="G896" s="210"/>
      <c r="H896" s="213" t="s">
        <v>36</v>
      </c>
      <c r="I896" s="214"/>
      <c r="J896" s="210"/>
      <c r="K896" s="210"/>
      <c r="L896" s="215"/>
      <c r="M896" s="216"/>
      <c r="N896" s="217"/>
      <c r="O896" s="217"/>
      <c r="P896" s="217"/>
      <c r="Q896" s="217"/>
      <c r="R896" s="217"/>
      <c r="S896" s="217"/>
      <c r="T896" s="218"/>
      <c r="AT896" s="219" t="s">
        <v>191</v>
      </c>
      <c r="AU896" s="219" t="s">
        <v>88</v>
      </c>
      <c r="AV896" s="12" t="s">
        <v>23</v>
      </c>
      <c r="AW896" s="12" t="s">
        <v>45</v>
      </c>
      <c r="AX896" s="12" t="s">
        <v>80</v>
      </c>
      <c r="AY896" s="219" t="s">
        <v>182</v>
      </c>
    </row>
    <row r="897" spans="2:51" s="11" customFormat="1" ht="13.5">
      <c r="B897" s="193"/>
      <c r="C897" s="194"/>
      <c r="D897" s="195" t="s">
        <v>191</v>
      </c>
      <c r="E897" s="196" t="s">
        <v>36</v>
      </c>
      <c r="F897" s="197" t="s">
        <v>1287</v>
      </c>
      <c r="G897" s="194"/>
      <c r="H897" s="198">
        <v>252.0375</v>
      </c>
      <c r="I897" s="199"/>
      <c r="J897" s="194"/>
      <c r="K897" s="194"/>
      <c r="L897" s="200"/>
      <c r="M897" s="201"/>
      <c r="N897" s="202"/>
      <c r="O897" s="202"/>
      <c r="P897" s="202"/>
      <c r="Q897" s="202"/>
      <c r="R897" s="202"/>
      <c r="S897" s="202"/>
      <c r="T897" s="203"/>
      <c r="AT897" s="204" t="s">
        <v>191</v>
      </c>
      <c r="AU897" s="204" t="s">
        <v>88</v>
      </c>
      <c r="AV897" s="11" t="s">
        <v>88</v>
      </c>
      <c r="AW897" s="11" t="s">
        <v>45</v>
      </c>
      <c r="AX897" s="11" t="s">
        <v>80</v>
      </c>
      <c r="AY897" s="204" t="s">
        <v>182</v>
      </c>
    </row>
    <row r="898" spans="2:65" s="1" customFormat="1" ht="31.5" customHeight="1">
      <c r="B898" s="34"/>
      <c r="C898" s="181" t="s">
        <v>1288</v>
      </c>
      <c r="D898" s="181" t="s">
        <v>184</v>
      </c>
      <c r="E898" s="182" t="s">
        <v>1289</v>
      </c>
      <c r="F898" s="183" t="s">
        <v>1290</v>
      </c>
      <c r="G898" s="184" t="s">
        <v>187</v>
      </c>
      <c r="H898" s="185">
        <v>112426.92</v>
      </c>
      <c r="I898" s="186"/>
      <c r="J898" s="187">
        <f>ROUND(I898*H898,2)</f>
        <v>0</v>
      </c>
      <c r="K898" s="183" t="s">
        <v>188</v>
      </c>
      <c r="L898" s="54"/>
      <c r="M898" s="188" t="s">
        <v>36</v>
      </c>
      <c r="N898" s="189" t="s">
        <v>51</v>
      </c>
      <c r="O898" s="35"/>
      <c r="P898" s="190">
        <f>O898*H898</f>
        <v>0</v>
      </c>
      <c r="Q898" s="190">
        <v>0</v>
      </c>
      <c r="R898" s="190">
        <f>Q898*H898</f>
        <v>0</v>
      </c>
      <c r="S898" s="190">
        <v>0</v>
      </c>
      <c r="T898" s="191">
        <f>S898*H898</f>
        <v>0</v>
      </c>
      <c r="AR898" s="16" t="s">
        <v>189</v>
      </c>
      <c r="AT898" s="16" t="s">
        <v>184</v>
      </c>
      <c r="AU898" s="16" t="s">
        <v>88</v>
      </c>
      <c r="AY898" s="16" t="s">
        <v>182</v>
      </c>
      <c r="BE898" s="192">
        <f>IF(N898="základní",J898,0)</f>
        <v>0</v>
      </c>
      <c r="BF898" s="192">
        <f>IF(N898="snížená",J898,0)</f>
        <v>0</v>
      </c>
      <c r="BG898" s="192">
        <f>IF(N898="zákl. přenesená",J898,0)</f>
        <v>0</v>
      </c>
      <c r="BH898" s="192">
        <f>IF(N898="sníž. přenesená",J898,0)</f>
        <v>0</v>
      </c>
      <c r="BI898" s="192">
        <f>IF(N898="nulová",J898,0)</f>
        <v>0</v>
      </c>
      <c r="BJ898" s="16" t="s">
        <v>23</v>
      </c>
      <c r="BK898" s="192">
        <f>ROUND(I898*H898,2)</f>
        <v>0</v>
      </c>
      <c r="BL898" s="16" t="s">
        <v>189</v>
      </c>
      <c r="BM898" s="16" t="s">
        <v>1291</v>
      </c>
    </row>
    <row r="899" spans="2:51" s="11" customFormat="1" ht="13.5">
      <c r="B899" s="193"/>
      <c r="C899" s="194"/>
      <c r="D899" s="195" t="s">
        <v>191</v>
      </c>
      <c r="E899" s="196" t="s">
        <v>36</v>
      </c>
      <c r="F899" s="197" t="s">
        <v>1292</v>
      </c>
      <c r="G899" s="194"/>
      <c r="H899" s="198">
        <v>112426.92</v>
      </c>
      <c r="I899" s="199"/>
      <c r="J899" s="194"/>
      <c r="K899" s="194"/>
      <c r="L899" s="200"/>
      <c r="M899" s="201"/>
      <c r="N899" s="202"/>
      <c r="O899" s="202"/>
      <c r="P899" s="202"/>
      <c r="Q899" s="202"/>
      <c r="R899" s="202"/>
      <c r="S899" s="202"/>
      <c r="T899" s="203"/>
      <c r="AT899" s="204" t="s">
        <v>191</v>
      </c>
      <c r="AU899" s="204" t="s">
        <v>88</v>
      </c>
      <c r="AV899" s="11" t="s">
        <v>88</v>
      </c>
      <c r="AW899" s="11" t="s">
        <v>45</v>
      </c>
      <c r="AX899" s="11" t="s">
        <v>80</v>
      </c>
      <c r="AY899" s="204" t="s">
        <v>182</v>
      </c>
    </row>
    <row r="900" spans="2:65" s="1" customFormat="1" ht="22.5" customHeight="1">
      <c r="B900" s="34"/>
      <c r="C900" s="181" t="s">
        <v>1293</v>
      </c>
      <c r="D900" s="181" t="s">
        <v>184</v>
      </c>
      <c r="E900" s="182" t="s">
        <v>1294</v>
      </c>
      <c r="F900" s="183" t="s">
        <v>1295</v>
      </c>
      <c r="G900" s="184" t="s">
        <v>187</v>
      </c>
      <c r="H900" s="185">
        <v>1249.188</v>
      </c>
      <c r="I900" s="186"/>
      <c r="J900" s="187">
        <f>ROUND(I900*H900,2)</f>
        <v>0</v>
      </c>
      <c r="K900" s="183" t="s">
        <v>188</v>
      </c>
      <c r="L900" s="54"/>
      <c r="M900" s="188" t="s">
        <v>36</v>
      </c>
      <c r="N900" s="189" t="s">
        <v>51</v>
      </c>
      <c r="O900" s="35"/>
      <c r="P900" s="190">
        <f>O900*H900</f>
        <v>0</v>
      </c>
      <c r="Q900" s="190">
        <v>0</v>
      </c>
      <c r="R900" s="190">
        <f>Q900*H900</f>
        <v>0</v>
      </c>
      <c r="S900" s="190">
        <v>0</v>
      </c>
      <c r="T900" s="191">
        <f>S900*H900</f>
        <v>0</v>
      </c>
      <c r="AR900" s="16" t="s">
        <v>189</v>
      </c>
      <c r="AT900" s="16" t="s">
        <v>184</v>
      </c>
      <c r="AU900" s="16" t="s">
        <v>88</v>
      </c>
      <c r="AY900" s="16" t="s">
        <v>182</v>
      </c>
      <c r="BE900" s="192">
        <f>IF(N900="základní",J900,0)</f>
        <v>0</v>
      </c>
      <c r="BF900" s="192">
        <f>IF(N900="snížená",J900,0)</f>
        <v>0</v>
      </c>
      <c r="BG900" s="192">
        <f>IF(N900="zákl. přenesená",J900,0)</f>
        <v>0</v>
      </c>
      <c r="BH900" s="192">
        <f>IF(N900="sníž. přenesená",J900,0)</f>
        <v>0</v>
      </c>
      <c r="BI900" s="192">
        <f>IF(N900="nulová",J900,0)</f>
        <v>0</v>
      </c>
      <c r="BJ900" s="16" t="s">
        <v>23</v>
      </c>
      <c r="BK900" s="192">
        <f>ROUND(I900*H900,2)</f>
        <v>0</v>
      </c>
      <c r="BL900" s="16" t="s">
        <v>189</v>
      </c>
      <c r="BM900" s="16" t="s">
        <v>1296</v>
      </c>
    </row>
    <row r="901" spans="2:65" s="1" customFormat="1" ht="22.5" customHeight="1">
      <c r="B901" s="34"/>
      <c r="C901" s="181" t="s">
        <v>1297</v>
      </c>
      <c r="D901" s="181" t="s">
        <v>184</v>
      </c>
      <c r="E901" s="182" t="s">
        <v>1298</v>
      </c>
      <c r="F901" s="183" t="s">
        <v>1299</v>
      </c>
      <c r="G901" s="184" t="s">
        <v>187</v>
      </c>
      <c r="H901" s="185">
        <v>1249.188</v>
      </c>
      <c r="I901" s="186"/>
      <c r="J901" s="187">
        <f>ROUND(I901*H901,2)</f>
        <v>0</v>
      </c>
      <c r="K901" s="183" t="s">
        <v>188</v>
      </c>
      <c r="L901" s="54"/>
      <c r="M901" s="188" t="s">
        <v>36</v>
      </c>
      <c r="N901" s="189" t="s">
        <v>51</v>
      </c>
      <c r="O901" s="35"/>
      <c r="P901" s="190">
        <f>O901*H901</f>
        <v>0</v>
      </c>
      <c r="Q901" s="190">
        <v>0</v>
      </c>
      <c r="R901" s="190">
        <f>Q901*H901</f>
        <v>0</v>
      </c>
      <c r="S901" s="190">
        <v>0</v>
      </c>
      <c r="T901" s="191">
        <f>S901*H901</f>
        <v>0</v>
      </c>
      <c r="AR901" s="16" t="s">
        <v>189</v>
      </c>
      <c r="AT901" s="16" t="s">
        <v>184</v>
      </c>
      <c r="AU901" s="16" t="s">
        <v>88</v>
      </c>
      <c r="AY901" s="16" t="s">
        <v>182</v>
      </c>
      <c r="BE901" s="192">
        <f>IF(N901="základní",J901,0)</f>
        <v>0</v>
      </c>
      <c r="BF901" s="192">
        <f>IF(N901="snížená",J901,0)</f>
        <v>0</v>
      </c>
      <c r="BG901" s="192">
        <f>IF(N901="zákl. přenesená",J901,0)</f>
        <v>0</v>
      </c>
      <c r="BH901" s="192">
        <f>IF(N901="sníž. přenesená",J901,0)</f>
        <v>0</v>
      </c>
      <c r="BI901" s="192">
        <f>IF(N901="nulová",J901,0)</f>
        <v>0</v>
      </c>
      <c r="BJ901" s="16" t="s">
        <v>23</v>
      </c>
      <c r="BK901" s="192">
        <f>ROUND(I901*H901,2)</f>
        <v>0</v>
      </c>
      <c r="BL901" s="16" t="s">
        <v>189</v>
      </c>
      <c r="BM901" s="16" t="s">
        <v>1300</v>
      </c>
    </row>
    <row r="902" spans="2:65" s="1" customFormat="1" ht="22.5" customHeight="1">
      <c r="B902" s="34"/>
      <c r="C902" s="181" t="s">
        <v>1301</v>
      </c>
      <c r="D902" s="181" t="s">
        <v>184</v>
      </c>
      <c r="E902" s="182" t="s">
        <v>1302</v>
      </c>
      <c r="F902" s="183" t="s">
        <v>1303</v>
      </c>
      <c r="G902" s="184" t="s">
        <v>187</v>
      </c>
      <c r="H902" s="185">
        <v>112426.92</v>
      </c>
      <c r="I902" s="186"/>
      <c r="J902" s="187">
        <f>ROUND(I902*H902,2)</f>
        <v>0</v>
      </c>
      <c r="K902" s="183" t="s">
        <v>188</v>
      </c>
      <c r="L902" s="54"/>
      <c r="M902" s="188" t="s">
        <v>36</v>
      </c>
      <c r="N902" s="189" t="s">
        <v>51</v>
      </c>
      <c r="O902" s="35"/>
      <c r="P902" s="190">
        <f>O902*H902</f>
        <v>0</v>
      </c>
      <c r="Q902" s="190">
        <v>0</v>
      </c>
      <c r="R902" s="190">
        <f>Q902*H902</f>
        <v>0</v>
      </c>
      <c r="S902" s="190">
        <v>0</v>
      </c>
      <c r="T902" s="191">
        <f>S902*H902</f>
        <v>0</v>
      </c>
      <c r="AR902" s="16" t="s">
        <v>189</v>
      </c>
      <c r="AT902" s="16" t="s">
        <v>184</v>
      </c>
      <c r="AU902" s="16" t="s">
        <v>88</v>
      </c>
      <c r="AY902" s="16" t="s">
        <v>182</v>
      </c>
      <c r="BE902" s="192">
        <f>IF(N902="základní",J902,0)</f>
        <v>0</v>
      </c>
      <c r="BF902" s="192">
        <f>IF(N902="snížená",J902,0)</f>
        <v>0</v>
      </c>
      <c r="BG902" s="192">
        <f>IF(N902="zákl. přenesená",J902,0)</f>
        <v>0</v>
      </c>
      <c r="BH902" s="192">
        <f>IF(N902="sníž. přenesená",J902,0)</f>
        <v>0</v>
      </c>
      <c r="BI902" s="192">
        <f>IF(N902="nulová",J902,0)</f>
        <v>0</v>
      </c>
      <c r="BJ902" s="16" t="s">
        <v>23</v>
      </c>
      <c r="BK902" s="192">
        <f>ROUND(I902*H902,2)</f>
        <v>0</v>
      </c>
      <c r="BL902" s="16" t="s">
        <v>189</v>
      </c>
      <c r="BM902" s="16" t="s">
        <v>1304</v>
      </c>
    </row>
    <row r="903" spans="2:51" s="11" customFormat="1" ht="13.5">
      <c r="B903" s="193"/>
      <c r="C903" s="194"/>
      <c r="D903" s="195" t="s">
        <v>191</v>
      </c>
      <c r="E903" s="196" t="s">
        <v>36</v>
      </c>
      <c r="F903" s="197" t="s">
        <v>1292</v>
      </c>
      <c r="G903" s="194"/>
      <c r="H903" s="198">
        <v>112426.92</v>
      </c>
      <c r="I903" s="199"/>
      <c r="J903" s="194"/>
      <c r="K903" s="194"/>
      <c r="L903" s="200"/>
      <c r="M903" s="201"/>
      <c r="N903" s="202"/>
      <c r="O903" s="202"/>
      <c r="P903" s="202"/>
      <c r="Q903" s="202"/>
      <c r="R903" s="202"/>
      <c r="S903" s="202"/>
      <c r="T903" s="203"/>
      <c r="AT903" s="204" t="s">
        <v>191</v>
      </c>
      <c r="AU903" s="204" t="s">
        <v>88</v>
      </c>
      <c r="AV903" s="11" t="s">
        <v>88</v>
      </c>
      <c r="AW903" s="11" t="s">
        <v>45</v>
      </c>
      <c r="AX903" s="11" t="s">
        <v>80</v>
      </c>
      <c r="AY903" s="204" t="s">
        <v>182</v>
      </c>
    </row>
    <row r="904" spans="2:65" s="1" customFormat="1" ht="22.5" customHeight="1">
      <c r="B904" s="34"/>
      <c r="C904" s="181" t="s">
        <v>1305</v>
      </c>
      <c r="D904" s="181" t="s">
        <v>184</v>
      </c>
      <c r="E904" s="182" t="s">
        <v>1306</v>
      </c>
      <c r="F904" s="183" t="s">
        <v>1307</v>
      </c>
      <c r="G904" s="184" t="s">
        <v>187</v>
      </c>
      <c r="H904" s="185">
        <v>1249.188</v>
      </c>
      <c r="I904" s="186"/>
      <c r="J904" s="187">
        <f aca="true" t="shared" si="10" ref="J904:J909">ROUND(I904*H904,2)</f>
        <v>0</v>
      </c>
      <c r="K904" s="183" t="s">
        <v>188</v>
      </c>
      <c r="L904" s="54"/>
      <c r="M904" s="188" t="s">
        <v>36</v>
      </c>
      <c r="N904" s="189" t="s">
        <v>51</v>
      </c>
      <c r="O904" s="35"/>
      <c r="P904" s="190">
        <f aca="true" t="shared" si="11" ref="P904:P909">O904*H904</f>
        <v>0</v>
      </c>
      <c r="Q904" s="190">
        <v>0</v>
      </c>
      <c r="R904" s="190">
        <f aca="true" t="shared" si="12" ref="R904:R909">Q904*H904</f>
        <v>0</v>
      </c>
      <c r="S904" s="190">
        <v>0</v>
      </c>
      <c r="T904" s="191">
        <f aca="true" t="shared" si="13" ref="T904:T909">S904*H904</f>
        <v>0</v>
      </c>
      <c r="AR904" s="16" t="s">
        <v>189</v>
      </c>
      <c r="AT904" s="16" t="s">
        <v>184</v>
      </c>
      <c r="AU904" s="16" t="s">
        <v>88</v>
      </c>
      <c r="AY904" s="16" t="s">
        <v>182</v>
      </c>
      <c r="BE904" s="192">
        <f aca="true" t="shared" si="14" ref="BE904:BE909">IF(N904="základní",J904,0)</f>
        <v>0</v>
      </c>
      <c r="BF904" s="192">
        <f aca="true" t="shared" si="15" ref="BF904:BF909">IF(N904="snížená",J904,0)</f>
        <v>0</v>
      </c>
      <c r="BG904" s="192">
        <f aca="true" t="shared" si="16" ref="BG904:BG909">IF(N904="zákl. přenesená",J904,0)</f>
        <v>0</v>
      </c>
      <c r="BH904" s="192">
        <f aca="true" t="shared" si="17" ref="BH904:BH909">IF(N904="sníž. přenesená",J904,0)</f>
        <v>0</v>
      </c>
      <c r="BI904" s="192">
        <f aca="true" t="shared" si="18" ref="BI904:BI909">IF(N904="nulová",J904,0)</f>
        <v>0</v>
      </c>
      <c r="BJ904" s="16" t="s">
        <v>23</v>
      </c>
      <c r="BK904" s="192">
        <f aca="true" t="shared" si="19" ref="BK904:BK909">ROUND(I904*H904,2)</f>
        <v>0</v>
      </c>
      <c r="BL904" s="16" t="s">
        <v>189</v>
      </c>
      <c r="BM904" s="16" t="s">
        <v>1308</v>
      </c>
    </row>
    <row r="905" spans="2:65" s="1" customFormat="1" ht="31.5" customHeight="1">
      <c r="B905" s="34"/>
      <c r="C905" s="181" t="s">
        <v>1309</v>
      </c>
      <c r="D905" s="181" t="s">
        <v>184</v>
      </c>
      <c r="E905" s="182" t="s">
        <v>1310</v>
      </c>
      <c r="F905" s="183" t="s">
        <v>1311</v>
      </c>
      <c r="G905" s="184" t="s">
        <v>187</v>
      </c>
      <c r="H905" s="185">
        <v>781.792</v>
      </c>
      <c r="I905" s="186"/>
      <c r="J905" s="187">
        <f t="shared" si="10"/>
        <v>0</v>
      </c>
      <c r="K905" s="183" t="s">
        <v>188</v>
      </c>
      <c r="L905" s="54"/>
      <c r="M905" s="188" t="s">
        <v>36</v>
      </c>
      <c r="N905" s="189" t="s">
        <v>51</v>
      </c>
      <c r="O905" s="35"/>
      <c r="P905" s="190">
        <f t="shared" si="11"/>
        <v>0</v>
      </c>
      <c r="Q905" s="190">
        <v>0.00013</v>
      </c>
      <c r="R905" s="190">
        <f t="shared" si="12"/>
        <v>0.10163296</v>
      </c>
      <c r="S905" s="190">
        <v>0</v>
      </c>
      <c r="T905" s="191">
        <f t="shared" si="13"/>
        <v>0</v>
      </c>
      <c r="AR905" s="16" t="s">
        <v>189</v>
      </c>
      <c r="AT905" s="16" t="s">
        <v>184</v>
      </c>
      <c r="AU905" s="16" t="s">
        <v>88</v>
      </c>
      <c r="AY905" s="16" t="s">
        <v>182</v>
      </c>
      <c r="BE905" s="192">
        <f t="shared" si="14"/>
        <v>0</v>
      </c>
      <c r="BF905" s="192">
        <f t="shared" si="15"/>
        <v>0</v>
      </c>
      <c r="BG905" s="192">
        <f t="shared" si="16"/>
        <v>0</v>
      </c>
      <c r="BH905" s="192">
        <f t="shared" si="17"/>
        <v>0</v>
      </c>
      <c r="BI905" s="192">
        <f t="shared" si="18"/>
        <v>0</v>
      </c>
      <c r="BJ905" s="16" t="s">
        <v>23</v>
      </c>
      <c r="BK905" s="192">
        <f t="shared" si="19"/>
        <v>0</v>
      </c>
      <c r="BL905" s="16" t="s">
        <v>189</v>
      </c>
      <c r="BM905" s="16" t="s">
        <v>1312</v>
      </c>
    </row>
    <row r="906" spans="2:65" s="1" customFormat="1" ht="22.5" customHeight="1">
      <c r="B906" s="34"/>
      <c r="C906" s="181" t="s">
        <v>1313</v>
      </c>
      <c r="D906" s="181" t="s">
        <v>184</v>
      </c>
      <c r="E906" s="182" t="s">
        <v>1314</v>
      </c>
      <c r="F906" s="183" t="s">
        <v>1315</v>
      </c>
      <c r="G906" s="184" t="s">
        <v>1316</v>
      </c>
      <c r="H906" s="185">
        <v>7</v>
      </c>
      <c r="I906" s="186"/>
      <c r="J906" s="187">
        <f t="shared" si="10"/>
        <v>0</v>
      </c>
      <c r="K906" s="183" t="s">
        <v>188</v>
      </c>
      <c r="L906" s="54"/>
      <c r="M906" s="188" t="s">
        <v>36</v>
      </c>
      <c r="N906" s="189" t="s">
        <v>51</v>
      </c>
      <c r="O906" s="35"/>
      <c r="P906" s="190">
        <f t="shared" si="11"/>
        <v>0</v>
      </c>
      <c r="Q906" s="190">
        <v>0</v>
      </c>
      <c r="R906" s="190">
        <f t="shared" si="12"/>
        <v>0</v>
      </c>
      <c r="S906" s="190">
        <v>0</v>
      </c>
      <c r="T906" s="191">
        <f t="shared" si="13"/>
        <v>0</v>
      </c>
      <c r="AR906" s="16" t="s">
        <v>189</v>
      </c>
      <c r="AT906" s="16" t="s">
        <v>184</v>
      </c>
      <c r="AU906" s="16" t="s">
        <v>88</v>
      </c>
      <c r="AY906" s="16" t="s">
        <v>182</v>
      </c>
      <c r="BE906" s="192">
        <f t="shared" si="14"/>
        <v>0</v>
      </c>
      <c r="BF906" s="192">
        <f t="shared" si="15"/>
        <v>0</v>
      </c>
      <c r="BG906" s="192">
        <f t="shared" si="16"/>
        <v>0</v>
      </c>
      <c r="BH906" s="192">
        <f t="shared" si="17"/>
        <v>0</v>
      </c>
      <c r="BI906" s="192">
        <f t="shared" si="18"/>
        <v>0</v>
      </c>
      <c r="BJ906" s="16" t="s">
        <v>23</v>
      </c>
      <c r="BK906" s="192">
        <f t="shared" si="19"/>
        <v>0</v>
      </c>
      <c r="BL906" s="16" t="s">
        <v>189</v>
      </c>
      <c r="BM906" s="16" t="s">
        <v>1317</v>
      </c>
    </row>
    <row r="907" spans="2:65" s="1" customFormat="1" ht="22.5" customHeight="1">
      <c r="B907" s="34"/>
      <c r="C907" s="181" t="s">
        <v>1318</v>
      </c>
      <c r="D907" s="181" t="s">
        <v>184</v>
      </c>
      <c r="E907" s="182" t="s">
        <v>1319</v>
      </c>
      <c r="F907" s="183" t="s">
        <v>1320</v>
      </c>
      <c r="G907" s="184" t="s">
        <v>1316</v>
      </c>
      <c r="H907" s="185">
        <v>7</v>
      </c>
      <c r="I907" s="186"/>
      <c r="J907" s="187">
        <f t="shared" si="10"/>
        <v>0</v>
      </c>
      <c r="K907" s="183" t="s">
        <v>188</v>
      </c>
      <c r="L907" s="54"/>
      <c r="M907" s="188" t="s">
        <v>36</v>
      </c>
      <c r="N907" s="189" t="s">
        <v>51</v>
      </c>
      <c r="O907" s="35"/>
      <c r="P907" s="190">
        <f t="shared" si="11"/>
        <v>0</v>
      </c>
      <c r="Q907" s="190">
        <v>0</v>
      </c>
      <c r="R907" s="190">
        <f t="shared" si="12"/>
        <v>0</v>
      </c>
      <c r="S907" s="190">
        <v>0</v>
      </c>
      <c r="T907" s="191">
        <f t="shared" si="13"/>
        <v>0</v>
      </c>
      <c r="AR907" s="16" t="s">
        <v>189</v>
      </c>
      <c r="AT907" s="16" t="s">
        <v>184</v>
      </c>
      <c r="AU907" s="16" t="s">
        <v>88</v>
      </c>
      <c r="AY907" s="16" t="s">
        <v>182</v>
      </c>
      <c r="BE907" s="192">
        <f t="shared" si="14"/>
        <v>0</v>
      </c>
      <c r="BF907" s="192">
        <f t="shared" si="15"/>
        <v>0</v>
      </c>
      <c r="BG907" s="192">
        <f t="shared" si="16"/>
        <v>0</v>
      </c>
      <c r="BH907" s="192">
        <f t="shared" si="17"/>
        <v>0</v>
      </c>
      <c r="BI907" s="192">
        <f t="shared" si="18"/>
        <v>0</v>
      </c>
      <c r="BJ907" s="16" t="s">
        <v>23</v>
      </c>
      <c r="BK907" s="192">
        <f t="shared" si="19"/>
        <v>0</v>
      </c>
      <c r="BL907" s="16" t="s">
        <v>189</v>
      </c>
      <c r="BM907" s="16" t="s">
        <v>1321</v>
      </c>
    </row>
    <row r="908" spans="2:65" s="1" customFormat="1" ht="22.5" customHeight="1">
      <c r="B908" s="34"/>
      <c r="C908" s="181" t="s">
        <v>1322</v>
      </c>
      <c r="D908" s="181" t="s">
        <v>184</v>
      </c>
      <c r="E908" s="182" t="s">
        <v>1323</v>
      </c>
      <c r="F908" s="183" t="s">
        <v>1324</v>
      </c>
      <c r="G908" s="184" t="s">
        <v>309</v>
      </c>
      <c r="H908" s="185">
        <v>20.25</v>
      </c>
      <c r="I908" s="186"/>
      <c r="J908" s="187">
        <f t="shared" si="10"/>
        <v>0</v>
      </c>
      <c r="K908" s="183" t="s">
        <v>188</v>
      </c>
      <c r="L908" s="54"/>
      <c r="M908" s="188" t="s">
        <v>36</v>
      </c>
      <c r="N908" s="189" t="s">
        <v>51</v>
      </c>
      <c r="O908" s="35"/>
      <c r="P908" s="190">
        <f t="shared" si="11"/>
        <v>0</v>
      </c>
      <c r="Q908" s="190">
        <v>0</v>
      </c>
      <c r="R908" s="190">
        <f t="shared" si="12"/>
        <v>0</v>
      </c>
      <c r="S908" s="190">
        <v>0</v>
      </c>
      <c r="T908" s="191">
        <f t="shared" si="13"/>
        <v>0</v>
      </c>
      <c r="AR908" s="16" t="s">
        <v>189</v>
      </c>
      <c r="AT908" s="16" t="s">
        <v>184</v>
      </c>
      <c r="AU908" s="16" t="s">
        <v>88</v>
      </c>
      <c r="AY908" s="16" t="s">
        <v>182</v>
      </c>
      <c r="BE908" s="192">
        <f t="shared" si="14"/>
        <v>0</v>
      </c>
      <c r="BF908" s="192">
        <f t="shared" si="15"/>
        <v>0</v>
      </c>
      <c r="BG908" s="192">
        <f t="shared" si="16"/>
        <v>0</v>
      </c>
      <c r="BH908" s="192">
        <f t="shared" si="17"/>
        <v>0</v>
      </c>
      <c r="BI908" s="192">
        <f t="shared" si="18"/>
        <v>0</v>
      </c>
      <c r="BJ908" s="16" t="s">
        <v>23</v>
      </c>
      <c r="BK908" s="192">
        <f t="shared" si="19"/>
        <v>0</v>
      </c>
      <c r="BL908" s="16" t="s">
        <v>189</v>
      </c>
      <c r="BM908" s="16" t="s">
        <v>1325</v>
      </c>
    </row>
    <row r="909" spans="2:65" s="1" customFormat="1" ht="22.5" customHeight="1">
      <c r="B909" s="34"/>
      <c r="C909" s="181" t="s">
        <v>1326</v>
      </c>
      <c r="D909" s="181" t="s">
        <v>184</v>
      </c>
      <c r="E909" s="182" t="s">
        <v>1327</v>
      </c>
      <c r="F909" s="183" t="s">
        <v>1328</v>
      </c>
      <c r="G909" s="184" t="s">
        <v>309</v>
      </c>
      <c r="H909" s="185">
        <v>20.25</v>
      </c>
      <c r="I909" s="186"/>
      <c r="J909" s="187">
        <f t="shared" si="10"/>
        <v>0</v>
      </c>
      <c r="K909" s="183" t="s">
        <v>188</v>
      </c>
      <c r="L909" s="54"/>
      <c r="M909" s="188" t="s">
        <v>36</v>
      </c>
      <c r="N909" s="189" t="s">
        <v>51</v>
      </c>
      <c r="O909" s="35"/>
      <c r="P909" s="190">
        <f t="shared" si="11"/>
        <v>0</v>
      </c>
      <c r="Q909" s="190">
        <v>0</v>
      </c>
      <c r="R909" s="190">
        <f t="shared" si="12"/>
        <v>0</v>
      </c>
      <c r="S909" s="190">
        <v>0</v>
      </c>
      <c r="T909" s="191">
        <f t="shared" si="13"/>
        <v>0</v>
      </c>
      <c r="AR909" s="16" t="s">
        <v>189</v>
      </c>
      <c r="AT909" s="16" t="s">
        <v>184</v>
      </c>
      <c r="AU909" s="16" t="s">
        <v>88</v>
      </c>
      <c r="AY909" s="16" t="s">
        <v>182</v>
      </c>
      <c r="BE909" s="192">
        <f t="shared" si="14"/>
        <v>0</v>
      </c>
      <c r="BF909" s="192">
        <f t="shared" si="15"/>
        <v>0</v>
      </c>
      <c r="BG909" s="192">
        <f t="shared" si="16"/>
        <v>0</v>
      </c>
      <c r="BH909" s="192">
        <f t="shared" si="17"/>
        <v>0</v>
      </c>
      <c r="BI909" s="192">
        <f t="shared" si="18"/>
        <v>0</v>
      </c>
      <c r="BJ909" s="16" t="s">
        <v>23</v>
      </c>
      <c r="BK909" s="192">
        <f t="shared" si="19"/>
        <v>0</v>
      </c>
      <c r="BL909" s="16" t="s">
        <v>189</v>
      </c>
      <c r="BM909" s="16" t="s">
        <v>1329</v>
      </c>
    </row>
    <row r="910" spans="2:51" s="11" customFormat="1" ht="13.5">
      <c r="B910" s="193"/>
      <c r="C910" s="194"/>
      <c r="D910" s="205" t="s">
        <v>191</v>
      </c>
      <c r="E910" s="206" t="s">
        <v>36</v>
      </c>
      <c r="F910" s="207" t="s">
        <v>1330</v>
      </c>
      <c r="G910" s="194"/>
      <c r="H910" s="208">
        <v>1.03</v>
      </c>
      <c r="I910" s="199"/>
      <c r="J910" s="194"/>
      <c r="K910" s="194"/>
      <c r="L910" s="200"/>
      <c r="M910" s="201"/>
      <c r="N910" s="202"/>
      <c r="O910" s="202"/>
      <c r="P910" s="202"/>
      <c r="Q910" s="202"/>
      <c r="R910" s="202"/>
      <c r="S910" s="202"/>
      <c r="T910" s="203"/>
      <c r="AT910" s="204" t="s">
        <v>191</v>
      </c>
      <c r="AU910" s="204" t="s">
        <v>88</v>
      </c>
      <c r="AV910" s="11" t="s">
        <v>88</v>
      </c>
      <c r="AW910" s="11" t="s">
        <v>45</v>
      </c>
      <c r="AX910" s="11" t="s">
        <v>80</v>
      </c>
      <c r="AY910" s="204" t="s">
        <v>182</v>
      </c>
    </row>
    <row r="911" spans="2:51" s="11" customFormat="1" ht="13.5">
      <c r="B911" s="193"/>
      <c r="C911" s="194"/>
      <c r="D911" s="205" t="s">
        <v>191</v>
      </c>
      <c r="E911" s="206" t="s">
        <v>36</v>
      </c>
      <c r="F911" s="207" t="s">
        <v>1331</v>
      </c>
      <c r="G911" s="194"/>
      <c r="H911" s="208">
        <v>9</v>
      </c>
      <c r="I911" s="199"/>
      <c r="J911" s="194"/>
      <c r="K911" s="194"/>
      <c r="L911" s="200"/>
      <c r="M911" s="201"/>
      <c r="N911" s="202"/>
      <c r="O911" s="202"/>
      <c r="P911" s="202"/>
      <c r="Q911" s="202"/>
      <c r="R911" s="202"/>
      <c r="S911" s="202"/>
      <c r="T911" s="203"/>
      <c r="AT911" s="204" t="s">
        <v>191</v>
      </c>
      <c r="AU911" s="204" t="s">
        <v>88</v>
      </c>
      <c r="AV911" s="11" t="s">
        <v>88</v>
      </c>
      <c r="AW911" s="11" t="s">
        <v>45</v>
      </c>
      <c r="AX911" s="11" t="s">
        <v>80</v>
      </c>
      <c r="AY911" s="204" t="s">
        <v>182</v>
      </c>
    </row>
    <row r="912" spans="2:51" s="11" customFormat="1" ht="13.5">
      <c r="B912" s="193"/>
      <c r="C912" s="194"/>
      <c r="D912" s="205" t="s">
        <v>191</v>
      </c>
      <c r="E912" s="206" t="s">
        <v>36</v>
      </c>
      <c r="F912" s="207" t="s">
        <v>1332</v>
      </c>
      <c r="G912" s="194"/>
      <c r="H912" s="208">
        <v>1.22</v>
      </c>
      <c r="I912" s="199"/>
      <c r="J912" s="194"/>
      <c r="K912" s="194"/>
      <c r="L912" s="200"/>
      <c r="M912" s="201"/>
      <c r="N912" s="202"/>
      <c r="O912" s="202"/>
      <c r="P912" s="202"/>
      <c r="Q912" s="202"/>
      <c r="R912" s="202"/>
      <c r="S912" s="202"/>
      <c r="T912" s="203"/>
      <c r="AT912" s="204" t="s">
        <v>191</v>
      </c>
      <c r="AU912" s="204" t="s">
        <v>88</v>
      </c>
      <c r="AV912" s="11" t="s">
        <v>88</v>
      </c>
      <c r="AW912" s="11" t="s">
        <v>45</v>
      </c>
      <c r="AX912" s="11" t="s">
        <v>80</v>
      </c>
      <c r="AY912" s="204" t="s">
        <v>182</v>
      </c>
    </row>
    <row r="913" spans="2:51" s="11" customFormat="1" ht="13.5">
      <c r="B913" s="193"/>
      <c r="C913" s="194"/>
      <c r="D913" s="205" t="s">
        <v>191</v>
      </c>
      <c r="E913" s="206" t="s">
        <v>36</v>
      </c>
      <c r="F913" s="207" t="s">
        <v>1331</v>
      </c>
      <c r="G913" s="194"/>
      <c r="H913" s="208">
        <v>9</v>
      </c>
      <c r="I913" s="199"/>
      <c r="J913" s="194"/>
      <c r="K913" s="194"/>
      <c r="L913" s="200"/>
      <c r="M913" s="201"/>
      <c r="N913" s="202"/>
      <c r="O913" s="202"/>
      <c r="P913" s="202"/>
      <c r="Q913" s="202"/>
      <c r="R913" s="202"/>
      <c r="S913" s="202"/>
      <c r="T913" s="203"/>
      <c r="AT913" s="204" t="s">
        <v>191</v>
      </c>
      <c r="AU913" s="204" t="s">
        <v>88</v>
      </c>
      <c r="AV913" s="11" t="s">
        <v>88</v>
      </c>
      <c r="AW913" s="11" t="s">
        <v>45</v>
      </c>
      <c r="AX913" s="11" t="s">
        <v>80</v>
      </c>
      <c r="AY913" s="204" t="s">
        <v>182</v>
      </c>
    </row>
    <row r="914" spans="2:63" s="10" customFormat="1" ht="29.85" customHeight="1">
      <c r="B914" s="164"/>
      <c r="C914" s="165"/>
      <c r="D914" s="178" t="s">
        <v>79</v>
      </c>
      <c r="E914" s="179" t="s">
        <v>940</v>
      </c>
      <c r="F914" s="179" t="s">
        <v>1333</v>
      </c>
      <c r="G914" s="165"/>
      <c r="H914" s="165"/>
      <c r="I914" s="168"/>
      <c r="J914" s="180">
        <f>BK914</f>
        <v>0</v>
      </c>
      <c r="K914" s="165"/>
      <c r="L914" s="170"/>
      <c r="M914" s="171"/>
      <c r="N914" s="172"/>
      <c r="O914" s="172"/>
      <c r="P914" s="173">
        <f>SUM(P915:P940)</f>
        <v>0</v>
      </c>
      <c r="Q914" s="172"/>
      <c r="R914" s="173">
        <f>SUM(R915:R940)</f>
        <v>14.949410627999997</v>
      </c>
      <c r="S914" s="172"/>
      <c r="T914" s="174">
        <f>SUM(T915:T940)</f>
        <v>0</v>
      </c>
      <c r="AR914" s="175" t="s">
        <v>23</v>
      </c>
      <c r="AT914" s="176" t="s">
        <v>79</v>
      </c>
      <c r="AU914" s="176" t="s">
        <v>23</v>
      </c>
      <c r="AY914" s="175" t="s">
        <v>182</v>
      </c>
      <c r="BK914" s="177">
        <f>SUM(BK915:BK940)</f>
        <v>0</v>
      </c>
    </row>
    <row r="915" spans="2:65" s="1" customFormat="1" ht="31.5" customHeight="1">
      <c r="B915" s="34"/>
      <c r="C915" s="181" t="s">
        <v>1334</v>
      </c>
      <c r="D915" s="181" t="s">
        <v>184</v>
      </c>
      <c r="E915" s="182" t="s">
        <v>1335</v>
      </c>
      <c r="F915" s="183" t="s">
        <v>1336</v>
      </c>
      <c r="G915" s="184" t="s">
        <v>309</v>
      </c>
      <c r="H915" s="185">
        <v>61.4</v>
      </c>
      <c r="I915" s="186"/>
      <c r="J915" s="187">
        <f>ROUND(I915*H915,2)</f>
        <v>0</v>
      </c>
      <c r="K915" s="183" t="s">
        <v>188</v>
      </c>
      <c r="L915" s="54"/>
      <c r="M915" s="188" t="s">
        <v>36</v>
      </c>
      <c r="N915" s="189" t="s">
        <v>51</v>
      </c>
      <c r="O915" s="35"/>
      <c r="P915" s="190">
        <f>O915*H915</f>
        <v>0</v>
      </c>
      <c r="Q915" s="190">
        <v>0.1295</v>
      </c>
      <c r="R915" s="190">
        <f>Q915*H915</f>
        <v>7.9513</v>
      </c>
      <c r="S915" s="190">
        <v>0</v>
      </c>
      <c r="T915" s="191">
        <f>S915*H915</f>
        <v>0</v>
      </c>
      <c r="AR915" s="16" t="s">
        <v>189</v>
      </c>
      <c r="AT915" s="16" t="s">
        <v>184</v>
      </c>
      <c r="AU915" s="16" t="s">
        <v>88</v>
      </c>
      <c r="AY915" s="16" t="s">
        <v>182</v>
      </c>
      <c r="BE915" s="192">
        <f>IF(N915="základní",J915,0)</f>
        <v>0</v>
      </c>
      <c r="BF915" s="192">
        <f>IF(N915="snížená",J915,0)</f>
        <v>0</v>
      </c>
      <c r="BG915" s="192">
        <f>IF(N915="zákl. přenesená",J915,0)</f>
        <v>0</v>
      </c>
      <c r="BH915" s="192">
        <f>IF(N915="sníž. přenesená",J915,0)</f>
        <v>0</v>
      </c>
      <c r="BI915" s="192">
        <f>IF(N915="nulová",J915,0)</f>
        <v>0</v>
      </c>
      <c r="BJ915" s="16" t="s">
        <v>23</v>
      </c>
      <c r="BK915" s="192">
        <f>ROUND(I915*H915,2)</f>
        <v>0</v>
      </c>
      <c r="BL915" s="16" t="s">
        <v>189</v>
      </c>
      <c r="BM915" s="16" t="s">
        <v>1337</v>
      </c>
    </row>
    <row r="916" spans="2:51" s="11" customFormat="1" ht="13.5">
      <c r="B916" s="193"/>
      <c r="C916" s="194"/>
      <c r="D916" s="205" t="s">
        <v>191</v>
      </c>
      <c r="E916" s="206" t="s">
        <v>36</v>
      </c>
      <c r="F916" s="207" t="s">
        <v>1338</v>
      </c>
      <c r="G916" s="194"/>
      <c r="H916" s="208">
        <v>37.6</v>
      </c>
      <c r="I916" s="199"/>
      <c r="J916" s="194"/>
      <c r="K916" s="194"/>
      <c r="L916" s="200"/>
      <c r="M916" s="201"/>
      <c r="N916" s="202"/>
      <c r="O916" s="202"/>
      <c r="P916" s="202"/>
      <c r="Q916" s="202"/>
      <c r="R916" s="202"/>
      <c r="S916" s="202"/>
      <c r="T916" s="203"/>
      <c r="AT916" s="204" t="s">
        <v>191</v>
      </c>
      <c r="AU916" s="204" t="s">
        <v>88</v>
      </c>
      <c r="AV916" s="11" t="s">
        <v>88</v>
      </c>
      <c r="AW916" s="11" t="s">
        <v>45</v>
      </c>
      <c r="AX916" s="11" t="s">
        <v>80</v>
      </c>
      <c r="AY916" s="204" t="s">
        <v>182</v>
      </c>
    </row>
    <row r="917" spans="2:51" s="11" customFormat="1" ht="13.5">
      <c r="B917" s="193"/>
      <c r="C917" s="194"/>
      <c r="D917" s="205" t="s">
        <v>191</v>
      </c>
      <c r="E917" s="206" t="s">
        <v>36</v>
      </c>
      <c r="F917" s="207" t="s">
        <v>1339</v>
      </c>
      <c r="G917" s="194"/>
      <c r="H917" s="208">
        <v>12.2</v>
      </c>
      <c r="I917" s="199"/>
      <c r="J917" s="194"/>
      <c r="K917" s="194"/>
      <c r="L917" s="200"/>
      <c r="M917" s="201"/>
      <c r="N917" s="202"/>
      <c r="O917" s="202"/>
      <c r="P917" s="202"/>
      <c r="Q917" s="202"/>
      <c r="R917" s="202"/>
      <c r="S917" s="202"/>
      <c r="T917" s="203"/>
      <c r="AT917" s="204" t="s">
        <v>191</v>
      </c>
      <c r="AU917" s="204" t="s">
        <v>88</v>
      </c>
      <c r="AV917" s="11" t="s">
        <v>88</v>
      </c>
      <c r="AW917" s="11" t="s">
        <v>45</v>
      </c>
      <c r="AX917" s="11" t="s">
        <v>80</v>
      </c>
      <c r="AY917" s="204" t="s">
        <v>182</v>
      </c>
    </row>
    <row r="918" spans="2:51" s="11" customFormat="1" ht="13.5">
      <c r="B918" s="193"/>
      <c r="C918" s="194"/>
      <c r="D918" s="195" t="s">
        <v>191</v>
      </c>
      <c r="E918" s="196" t="s">
        <v>36</v>
      </c>
      <c r="F918" s="197" t="s">
        <v>1340</v>
      </c>
      <c r="G918" s="194"/>
      <c r="H918" s="198">
        <v>11.6</v>
      </c>
      <c r="I918" s="199"/>
      <c r="J918" s="194"/>
      <c r="K918" s="194"/>
      <c r="L918" s="200"/>
      <c r="M918" s="201"/>
      <c r="N918" s="202"/>
      <c r="O918" s="202"/>
      <c r="P918" s="202"/>
      <c r="Q918" s="202"/>
      <c r="R918" s="202"/>
      <c r="S918" s="202"/>
      <c r="T918" s="203"/>
      <c r="AT918" s="204" t="s">
        <v>191</v>
      </c>
      <c r="AU918" s="204" t="s">
        <v>88</v>
      </c>
      <c r="AV918" s="11" t="s">
        <v>88</v>
      </c>
      <c r="AW918" s="11" t="s">
        <v>45</v>
      </c>
      <c r="AX918" s="11" t="s">
        <v>80</v>
      </c>
      <c r="AY918" s="204" t="s">
        <v>182</v>
      </c>
    </row>
    <row r="919" spans="2:65" s="1" customFormat="1" ht="22.5" customHeight="1">
      <c r="B919" s="34"/>
      <c r="C919" s="220" t="s">
        <v>1341</v>
      </c>
      <c r="D919" s="220" t="s">
        <v>270</v>
      </c>
      <c r="E919" s="221" t="s">
        <v>1342</v>
      </c>
      <c r="F919" s="222" t="s">
        <v>1343</v>
      </c>
      <c r="G919" s="223" t="s">
        <v>304</v>
      </c>
      <c r="H919" s="224">
        <v>135.08</v>
      </c>
      <c r="I919" s="225"/>
      <c r="J919" s="226">
        <f>ROUND(I919*H919,2)</f>
        <v>0</v>
      </c>
      <c r="K919" s="222" t="s">
        <v>188</v>
      </c>
      <c r="L919" s="227"/>
      <c r="M919" s="228" t="s">
        <v>36</v>
      </c>
      <c r="N919" s="229" t="s">
        <v>51</v>
      </c>
      <c r="O919" s="35"/>
      <c r="P919" s="190">
        <f>O919*H919</f>
        <v>0</v>
      </c>
      <c r="Q919" s="190">
        <v>0.01</v>
      </c>
      <c r="R919" s="190">
        <f>Q919*H919</f>
        <v>1.3508000000000002</v>
      </c>
      <c r="S919" s="190">
        <v>0</v>
      </c>
      <c r="T919" s="191">
        <f>S919*H919</f>
        <v>0</v>
      </c>
      <c r="AR919" s="16" t="s">
        <v>226</v>
      </c>
      <c r="AT919" s="16" t="s">
        <v>270</v>
      </c>
      <c r="AU919" s="16" t="s">
        <v>88</v>
      </c>
      <c r="AY919" s="16" t="s">
        <v>182</v>
      </c>
      <c r="BE919" s="192">
        <f>IF(N919="základní",J919,0)</f>
        <v>0</v>
      </c>
      <c r="BF919" s="192">
        <f>IF(N919="snížená",J919,0)</f>
        <v>0</v>
      </c>
      <c r="BG919" s="192">
        <f>IF(N919="zákl. přenesená",J919,0)</f>
        <v>0</v>
      </c>
      <c r="BH919" s="192">
        <f>IF(N919="sníž. přenesená",J919,0)</f>
        <v>0</v>
      </c>
      <c r="BI919" s="192">
        <f>IF(N919="nulová",J919,0)</f>
        <v>0</v>
      </c>
      <c r="BJ919" s="16" t="s">
        <v>23</v>
      </c>
      <c r="BK919" s="192">
        <f>ROUND(I919*H919,2)</f>
        <v>0</v>
      </c>
      <c r="BL919" s="16" t="s">
        <v>189</v>
      </c>
      <c r="BM919" s="16" t="s">
        <v>1344</v>
      </c>
    </row>
    <row r="920" spans="2:51" s="11" customFormat="1" ht="13.5">
      <c r="B920" s="193"/>
      <c r="C920" s="194"/>
      <c r="D920" s="195" t="s">
        <v>191</v>
      </c>
      <c r="E920" s="196" t="s">
        <v>36</v>
      </c>
      <c r="F920" s="197" t="s">
        <v>1345</v>
      </c>
      <c r="G920" s="194"/>
      <c r="H920" s="198">
        <v>135.08</v>
      </c>
      <c r="I920" s="199"/>
      <c r="J920" s="194"/>
      <c r="K920" s="194"/>
      <c r="L920" s="200"/>
      <c r="M920" s="201"/>
      <c r="N920" s="202"/>
      <c r="O920" s="202"/>
      <c r="P920" s="202"/>
      <c r="Q920" s="202"/>
      <c r="R920" s="202"/>
      <c r="S920" s="202"/>
      <c r="T920" s="203"/>
      <c r="AT920" s="204" t="s">
        <v>191</v>
      </c>
      <c r="AU920" s="204" t="s">
        <v>88</v>
      </c>
      <c r="AV920" s="11" t="s">
        <v>88</v>
      </c>
      <c r="AW920" s="11" t="s">
        <v>45</v>
      </c>
      <c r="AX920" s="11" t="s">
        <v>80</v>
      </c>
      <c r="AY920" s="204" t="s">
        <v>182</v>
      </c>
    </row>
    <row r="921" spans="2:65" s="1" customFormat="1" ht="22.5" customHeight="1">
      <c r="B921" s="34"/>
      <c r="C921" s="181" t="s">
        <v>1346</v>
      </c>
      <c r="D921" s="181" t="s">
        <v>184</v>
      </c>
      <c r="E921" s="182" t="s">
        <v>1347</v>
      </c>
      <c r="F921" s="183" t="s">
        <v>1348</v>
      </c>
      <c r="G921" s="184" t="s">
        <v>205</v>
      </c>
      <c r="H921" s="185">
        <v>2.456</v>
      </c>
      <c r="I921" s="186"/>
      <c r="J921" s="187">
        <f>ROUND(I921*H921,2)</f>
        <v>0</v>
      </c>
      <c r="K921" s="183" t="s">
        <v>188</v>
      </c>
      <c r="L921" s="54"/>
      <c r="M921" s="188" t="s">
        <v>36</v>
      </c>
      <c r="N921" s="189" t="s">
        <v>51</v>
      </c>
      <c r="O921" s="35"/>
      <c r="P921" s="190">
        <f>O921*H921</f>
        <v>0</v>
      </c>
      <c r="Q921" s="190">
        <v>2.25634</v>
      </c>
      <c r="R921" s="190">
        <f>Q921*H921</f>
        <v>5.541571039999999</v>
      </c>
      <c r="S921" s="190">
        <v>0</v>
      </c>
      <c r="T921" s="191">
        <f>S921*H921</f>
        <v>0</v>
      </c>
      <c r="AR921" s="16" t="s">
        <v>189</v>
      </c>
      <c r="AT921" s="16" t="s">
        <v>184</v>
      </c>
      <c r="AU921" s="16" t="s">
        <v>88</v>
      </c>
      <c r="AY921" s="16" t="s">
        <v>182</v>
      </c>
      <c r="BE921" s="192">
        <f>IF(N921="základní",J921,0)</f>
        <v>0</v>
      </c>
      <c r="BF921" s="192">
        <f>IF(N921="snížená",J921,0)</f>
        <v>0</v>
      </c>
      <c r="BG921" s="192">
        <f>IF(N921="zákl. přenesená",J921,0)</f>
        <v>0</v>
      </c>
      <c r="BH921" s="192">
        <f>IF(N921="sníž. přenesená",J921,0)</f>
        <v>0</v>
      </c>
      <c r="BI921" s="192">
        <f>IF(N921="nulová",J921,0)</f>
        <v>0</v>
      </c>
      <c r="BJ921" s="16" t="s">
        <v>23</v>
      </c>
      <c r="BK921" s="192">
        <f>ROUND(I921*H921,2)</f>
        <v>0</v>
      </c>
      <c r="BL921" s="16" t="s">
        <v>189</v>
      </c>
      <c r="BM921" s="16" t="s">
        <v>1349</v>
      </c>
    </row>
    <row r="922" spans="2:51" s="11" customFormat="1" ht="13.5">
      <c r="B922" s="193"/>
      <c r="C922" s="194"/>
      <c r="D922" s="195" t="s">
        <v>191</v>
      </c>
      <c r="E922" s="196" t="s">
        <v>36</v>
      </c>
      <c r="F922" s="197" t="s">
        <v>1350</v>
      </c>
      <c r="G922" s="194"/>
      <c r="H922" s="198">
        <v>2.456</v>
      </c>
      <c r="I922" s="199"/>
      <c r="J922" s="194"/>
      <c r="K922" s="194"/>
      <c r="L922" s="200"/>
      <c r="M922" s="201"/>
      <c r="N922" s="202"/>
      <c r="O922" s="202"/>
      <c r="P922" s="202"/>
      <c r="Q922" s="202"/>
      <c r="R922" s="202"/>
      <c r="S922" s="202"/>
      <c r="T922" s="203"/>
      <c r="AT922" s="204" t="s">
        <v>191</v>
      </c>
      <c r="AU922" s="204" t="s">
        <v>88</v>
      </c>
      <c r="AV922" s="11" t="s">
        <v>88</v>
      </c>
      <c r="AW922" s="11" t="s">
        <v>45</v>
      </c>
      <c r="AX922" s="11" t="s">
        <v>80</v>
      </c>
      <c r="AY922" s="204" t="s">
        <v>182</v>
      </c>
    </row>
    <row r="923" spans="2:65" s="1" customFormat="1" ht="22.5" customHeight="1">
      <c r="B923" s="34"/>
      <c r="C923" s="181" t="s">
        <v>1351</v>
      </c>
      <c r="D923" s="181" t="s">
        <v>184</v>
      </c>
      <c r="E923" s="182" t="s">
        <v>1352</v>
      </c>
      <c r="F923" s="183" t="s">
        <v>1353</v>
      </c>
      <c r="G923" s="184" t="s">
        <v>304</v>
      </c>
      <c r="H923" s="185">
        <v>25</v>
      </c>
      <c r="I923" s="186"/>
      <c r="J923" s="187">
        <f>ROUND(I923*H923,2)</f>
        <v>0</v>
      </c>
      <c r="K923" s="183" t="s">
        <v>188</v>
      </c>
      <c r="L923" s="54"/>
      <c r="M923" s="188" t="s">
        <v>36</v>
      </c>
      <c r="N923" s="189" t="s">
        <v>51</v>
      </c>
      <c r="O923" s="35"/>
      <c r="P923" s="190">
        <f>O923*H923</f>
        <v>0</v>
      </c>
      <c r="Q923" s="190">
        <v>0</v>
      </c>
      <c r="R923" s="190">
        <f>Q923*H923</f>
        <v>0</v>
      </c>
      <c r="S923" s="190">
        <v>0</v>
      </c>
      <c r="T923" s="191">
        <f>S923*H923</f>
        <v>0</v>
      </c>
      <c r="AR923" s="16" t="s">
        <v>189</v>
      </c>
      <c r="AT923" s="16" t="s">
        <v>184</v>
      </c>
      <c r="AU923" s="16" t="s">
        <v>88</v>
      </c>
      <c r="AY923" s="16" t="s">
        <v>182</v>
      </c>
      <c r="BE923" s="192">
        <f>IF(N923="základní",J923,0)</f>
        <v>0</v>
      </c>
      <c r="BF923" s="192">
        <f>IF(N923="snížená",J923,0)</f>
        <v>0</v>
      </c>
      <c r="BG923" s="192">
        <f>IF(N923="zákl. přenesená",J923,0)</f>
        <v>0</v>
      </c>
      <c r="BH923" s="192">
        <f>IF(N923="sníž. přenesená",J923,0)</f>
        <v>0</v>
      </c>
      <c r="BI923" s="192">
        <f>IF(N923="nulová",J923,0)</f>
        <v>0</v>
      </c>
      <c r="BJ923" s="16" t="s">
        <v>23</v>
      </c>
      <c r="BK923" s="192">
        <f>ROUND(I923*H923,2)</f>
        <v>0</v>
      </c>
      <c r="BL923" s="16" t="s">
        <v>189</v>
      </c>
      <c r="BM923" s="16" t="s">
        <v>1354</v>
      </c>
    </row>
    <row r="924" spans="2:51" s="12" customFormat="1" ht="13.5">
      <c r="B924" s="209"/>
      <c r="C924" s="210"/>
      <c r="D924" s="205" t="s">
        <v>191</v>
      </c>
      <c r="E924" s="211" t="s">
        <v>36</v>
      </c>
      <c r="F924" s="212" t="s">
        <v>1355</v>
      </c>
      <c r="G924" s="210"/>
      <c r="H924" s="213" t="s">
        <v>36</v>
      </c>
      <c r="I924" s="214"/>
      <c r="J924" s="210"/>
      <c r="K924" s="210"/>
      <c r="L924" s="215"/>
      <c r="M924" s="216"/>
      <c r="N924" s="217"/>
      <c r="O924" s="217"/>
      <c r="P924" s="217"/>
      <c r="Q924" s="217"/>
      <c r="R924" s="217"/>
      <c r="S924" s="217"/>
      <c r="T924" s="218"/>
      <c r="AT924" s="219" t="s">
        <v>191</v>
      </c>
      <c r="AU924" s="219" t="s">
        <v>88</v>
      </c>
      <c r="AV924" s="12" t="s">
        <v>23</v>
      </c>
      <c r="AW924" s="12" t="s">
        <v>45</v>
      </c>
      <c r="AX924" s="12" t="s">
        <v>80</v>
      </c>
      <c r="AY924" s="219" t="s">
        <v>182</v>
      </c>
    </row>
    <row r="925" spans="2:51" s="11" customFormat="1" ht="13.5">
      <c r="B925" s="193"/>
      <c r="C925" s="194"/>
      <c r="D925" s="195" t="s">
        <v>191</v>
      </c>
      <c r="E925" s="196" t="s">
        <v>36</v>
      </c>
      <c r="F925" s="197" t="s">
        <v>330</v>
      </c>
      <c r="G925" s="194"/>
      <c r="H925" s="198">
        <v>25</v>
      </c>
      <c r="I925" s="199"/>
      <c r="J925" s="194"/>
      <c r="K925" s="194"/>
      <c r="L925" s="200"/>
      <c r="M925" s="201"/>
      <c r="N925" s="202"/>
      <c r="O925" s="202"/>
      <c r="P925" s="202"/>
      <c r="Q925" s="202"/>
      <c r="R925" s="202"/>
      <c r="S925" s="202"/>
      <c r="T925" s="203"/>
      <c r="AT925" s="204" t="s">
        <v>191</v>
      </c>
      <c r="AU925" s="204" t="s">
        <v>88</v>
      </c>
      <c r="AV925" s="11" t="s">
        <v>88</v>
      </c>
      <c r="AW925" s="11" t="s">
        <v>45</v>
      </c>
      <c r="AX925" s="11" t="s">
        <v>80</v>
      </c>
      <c r="AY925" s="204" t="s">
        <v>182</v>
      </c>
    </row>
    <row r="926" spans="2:65" s="1" customFormat="1" ht="22.5" customHeight="1">
      <c r="B926" s="34"/>
      <c r="C926" s="220" t="s">
        <v>1356</v>
      </c>
      <c r="D926" s="220" t="s">
        <v>270</v>
      </c>
      <c r="E926" s="221" t="s">
        <v>1357</v>
      </c>
      <c r="F926" s="222" t="s">
        <v>1358</v>
      </c>
      <c r="G926" s="223" t="s">
        <v>304</v>
      </c>
      <c r="H926" s="224">
        <v>25</v>
      </c>
      <c r="I926" s="225"/>
      <c r="J926" s="226">
        <f>ROUND(I926*H926,2)</f>
        <v>0</v>
      </c>
      <c r="K926" s="222" t="s">
        <v>188</v>
      </c>
      <c r="L926" s="227"/>
      <c r="M926" s="228" t="s">
        <v>36</v>
      </c>
      <c r="N926" s="229" t="s">
        <v>51</v>
      </c>
      <c r="O926" s="35"/>
      <c r="P926" s="190">
        <f>O926*H926</f>
        <v>0</v>
      </c>
      <c r="Q926" s="190">
        <v>0.0013</v>
      </c>
      <c r="R926" s="190">
        <f>Q926*H926</f>
        <v>0.0325</v>
      </c>
      <c r="S926" s="190">
        <v>0</v>
      </c>
      <c r="T926" s="191">
        <f>S926*H926</f>
        <v>0</v>
      </c>
      <c r="AR926" s="16" t="s">
        <v>226</v>
      </c>
      <c r="AT926" s="16" t="s">
        <v>270</v>
      </c>
      <c r="AU926" s="16" t="s">
        <v>88</v>
      </c>
      <c r="AY926" s="16" t="s">
        <v>182</v>
      </c>
      <c r="BE926" s="192">
        <f>IF(N926="základní",J926,0)</f>
        <v>0</v>
      </c>
      <c r="BF926" s="192">
        <f>IF(N926="snížená",J926,0)</f>
        <v>0</v>
      </c>
      <c r="BG926" s="192">
        <f>IF(N926="zákl. přenesená",J926,0)</f>
        <v>0</v>
      </c>
      <c r="BH926" s="192">
        <f>IF(N926="sníž. přenesená",J926,0)</f>
        <v>0</v>
      </c>
      <c r="BI926" s="192">
        <f>IF(N926="nulová",J926,0)</f>
        <v>0</v>
      </c>
      <c r="BJ926" s="16" t="s">
        <v>23</v>
      </c>
      <c r="BK926" s="192">
        <f>ROUND(I926*H926,2)</f>
        <v>0</v>
      </c>
      <c r="BL926" s="16" t="s">
        <v>189</v>
      </c>
      <c r="BM926" s="16" t="s">
        <v>1359</v>
      </c>
    </row>
    <row r="927" spans="2:65" s="1" customFormat="1" ht="22.5" customHeight="1">
      <c r="B927" s="34"/>
      <c r="C927" s="181" t="s">
        <v>1360</v>
      </c>
      <c r="D927" s="181" t="s">
        <v>184</v>
      </c>
      <c r="E927" s="182" t="s">
        <v>1361</v>
      </c>
      <c r="F927" s="183" t="s">
        <v>1362</v>
      </c>
      <c r="G927" s="184" t="s">
        <v>304</v>
      </c>
      <c r="H927" s="185">
        <v>13</v>
      </c>
      <c r="I927" s="186"/>
      <c r="J927" s="187">
        <f>ROUND(I927*H927,2)</f>
        <v>0</v>
      </c>
      <c r="K927" s="183" t="s">
        <v>188</v>
      </c>
      <c r="L927" s="54"/>
      <c r="M927" s="188" t="s">
        <v>36</v>
      </c>
      <c r="N927" s="189" t="s">
        <v>51</v>
      </c>
      <c r="O927" s="35"/>
      <c r="P927" s="190">
        <f>O927*H927</f>
        <v>0</v>
      </c>
      <c r="Q927" s="190">
        <v>0</v>
      </c>
      <c r="R927" s="190">
        <f>Q927*H927</f>
        <v>0</v>
      </c>
      <c r="S927" s="190">
        <v>0</v>
      </c>
      <c r="T927" s="191">
        <f>S927*H927</f>
        <v>0</v>
      </c>
      <c r="AR927" s="16" t="s">
        <v>189</v>
      </c>
      <c r="AT927" s="16" t="s">
        <v>184</v>
      </c>
      <c r="AU927" s="16" t="s">
        <v>88</v>
      </c>
      <c r="AY927" s="16" t="s">
        <v>182</v>
      </c>
      <c r="BE927" s="192">
        <f>IF(N927="základní",J927,0)</f>
        <v>0</v>
      </c>
      <c r="BF927" s="192">
        <f>IF(N927="snížená",J927,0)</f>
        <v>0</v>
      </c>
      <c r="BG927" s="192">
        <f>IF(N927="zákl. přenesená",J927,0)</f>
        <v>0</v>
      </c>
      <c r="BH927" s="192">
        <f>IF(N927="sníž. přenesená",J927,0)</f>
        <v>0</v>
      </c>
      <c r="BI927" s="192">
        <f>IF(N927="nulová",J927,0)</f>
        <v>0</v>
      </c>
      <c r="BJ927" s="16" t="s">
        <v>23</v>
      </c>
      <c r="BK927" s="192">
        <f>ROUND(I927*H927,2)</f>
        <v>0</v>
      </c>
      <c r="BL927" s="16" t="s">
        <v>189</v>
      </c>
      <c r="BM927" s="16" t="s">
        <v>1363</v>
      </c>
    </row>
    <row r="928" spans="2:51" s="12" customFormat="1" ht="13.5">
      <c r="B928" s="209"/>
      <c r="C928" s="210"/>
      <c r="D928" s="205" t="s">
        <v>191</v>
      </c>
      <c r="E928" s="211" t="s">
        <v>36</v>
      </c>
      <c r="F928" s="212" t="s">
        <v>1364</v>
      </c>
      <c r="G928" s="210"/>
      <c r="H928" s="213" t="s">
        <v>36</v>
      </c>
      <c r="I928" s="214"/>
      <c r="J928" s="210"/>
      <c r="K928" s="210"/>
      <c r="L928" s="215"/>
      <c r="M928" s="216"/>
      <c r="N928" s="217"/>
      <c r="O928" s="217"/>
      <c r="P928" s="217"/>
      <c r="Q928" s="217"/>
      <c r="R928" s="217"/>
      <c r="S928" s="217"/>
      <c r="T928" s="218"/>
      <c r="AT928" s="219" t="s">
        <v>191</v>
      </c>
      <c r="AU928" s="219" t="s">
        <v>88</v>
      </c>
      <c r="AV928" s="12" t="s">
        <v>23</v>
      </c>
      <c r="AW928" s="12" t="s">
        <v>45</v>
      </c>
      <c r="AX928" s="12" t="s">
        <v>80</v>
      </c>
      <c r="AY928" s="219" t="s">
        <v>182</v>
      </c>
    </row>
    <row r="929" spans="2:51" s="11" customFormat="1" ht="13.5">
      <c r="B929" s="193"/>
      <c r="C929" s="194"/>
      <c r="D929" s="205" t="s">
        <v>191</v>
      </c>
      <c r="E929" s="206" t="s">
        <v>36</v>
      </c>
      <c r="F929" s="207" t="s">
        <v>1365</v>
      </c>
      <c r="G929" s="194"/>
      <c r="H929" s="208">
        <v>8</v>
      </c>
      <c r="I929" s="199"/>
      <c r="J929" s="194"/>
      <c r="K929" s="194"/>
      <c r="L929" s="200"/>
      <c r="M929" s="201"/>
      <c r="N929" s="202"/>
      <c r="O929" s="202"/>
      <c r="P929" s="202"/>
      <c r="Q929" s="202"/>
      <c r="R929" s="202"/>
      <c r="S929" s="202"/>
      <c r="T929" s="203"/>
      <c r="AT929" s="204" t="s">
        <v>191</v>
      </c>
      <c r="AU929" s="204" t="s">
        <v>88</v>
      </c>
      <c r="AV929" s="11" t="s">
        <v>88</v>
      </c>
      <c r="AW929" s="11" t="s">
        <v>45</v>
      </c>
      <c r="AX929" s="11" t="s">
        <v>80</v>
      </c>
      <c r="AY929" s="204" t="s">
        <v>182</v>
      </c>
    </row>
    <row r="930" spans="2:51" s="12" customFormat="1" ht="13.5">
      <c r="B930" s="209"/>
      <c r="C930" s="210"/>
      <c r="D930" s="205" t="s">
        <v>191</v>
      </c>
      <c r="E930" s="211" t="s">
        <v>36</v>
      </c>
      <c r="F930" s="212" t="s">
        <v>1366</v>
      </c>
      <c r="G930" s="210"/>
      <c r="H930" s="213" t="s">
        <v>36</v>
      </c>
      <c r="I930" s="214"/>
      <c r="J930" s="210"/>
      <c r="K930" s="210"/>
      <c r="L930" s="215"/>
      <c r="M930" s="216"/>
      <c r="N930" s="217"/>
      <c r="O930" s="217"/>
      <c r="P930" s="217"/>
      <c r="Q930" s="217"/>
      <c r="R930" s="217"/>
      <c r="S930" s="217"/>
      <c r="T930" s="218"/>
      <c r="AT930" s="219" t="s">
        <v>191</v>
      </c>
      <c r="AU930" s="219" t="s">
        <v>88</v>
      </c>
      <c r="AV930" s="12" t="s">
        <v>23</v>
      </c>
      <c r="AW930" s="12" t="s">
        <v>45</v>
      </c>
      <c r="AX930" s="12" t="s">
        <v>80</v>
      </c>
      <c r="AY930" s="219" t="s">
        <v>182</v>
      </c>
    </row>
    <row r="931" spans="2:51" s="11" customFormat="1" ht="13.5">
      <c r="B931" s="193"/>
      <c r="C931" s="194"/>
      <c r="D931" s="195" t="s">
        <v>191</v>
      </c>
      <c r="E931" s="196" t="s">
        <v>36</v>
      </c>
      <c r="F931" s="197" t="s">
        <v>210</v>
      </c>
      <c r="G931" s="194"/>
      <c r="H931" s="198">
        <v>5</v>
      </c>
      <c r="I931" s="199"/>
      <c r="J931" s="194"/>
      <c r="K931" s="194"/>
      <c r="L931" s="200"/>
      <c r="M931" s="201"/>
      <c r="N931" s="202"/>
      <c r="O931" s="202"/>
      <c r="P931" s="202"/>
      <c r="Q931" s="202"/>
      <c r="R931" s="202"/>
      <c r="S931" s="202"/>
      <c r="T931" s="203"/>
      <c r="AT931" s="204" t="s">
        <v>191</v>
      </c>
      <c r="AU931" s="204" t="s">
        <v>88</v>
      </c>
      <c r="AV931" s="11" t="s">
        <v>88</v>
      </c>
      <c r="AW931" s="11" t="s">
        <v>45</v>
      </c>
      <c r="AX931" s="11" t="s">
        <v>80</v>
      </c>
      <c r="AY931" s="204" t="s">
        <v>182</v>
      </c>
    </row>
    <row r="932" spans="2:65" s="1" customFormat="1" ht="22.5" customHeight="1">
      <c r="B932" s="34"/>
      <c r="C932" s="220" t="s">
        <v>1367</v>
      </c>
      <c r="D932" s="220" t="s">
        <v>270</v>
      </c>
      <c r="E932" s="221" t="s">
        <v>1368</v>
      </c>
      <c r="F932" s="222" t="s">
        <v>1369</v>
      </c>
      <c r="G932" s="223" t="s">
        <v>304</v>
      </c>
      <c r="H932" s="224">
        <v>13</v>
      </c>
      <c r="I932" s="225"/>
      <c r="J932" s="226">
        <f>ROUND(I932*H932,2)</f>
        <v>0</v>
      </c>
      <c r="K932" s="222" t="s">
        <v>188</v>
      </c>
      <c r="L932" s="227"/>
      <c r="M932" s="228" t="s">
        <v>36</v>
      </c>
      <c r="N932" s="229" t="s">
        <v>51</v>
      </c>
      <c r="O932" s="35"/>
      <c r="P932" s="190">
        <f>O932*H932</f>
        <v>0</v>
      </c>
      <c r="Q932" s="190">
        <v>0.00046</v>
      </c>
      <c r="R932" s="190">
        <f>Q932*H932</f>
        <v>0.00598</v>
      </c>
      <c r="S932" s="190">
        <v>0</v>
      </c>
      <c r="T932" s="191">
        <f>S932*H932</f>
        <v>0</v>
      </c>
      <c r="AR932" s="16" t="s">
        <v>226</v>
      </c>
      <c r="AT932" s="16" t="s">
        <v>270</v>
      </c>
      <c r="AU932" s="16" t="s">
        <v>88</v>
      </c>
      <c r="AY932" s="16" t="s">
        <v>182</v>
      </c>
      <c r="BE932" s="192">
        <f>IF(N932="základní",J932,0)</f>
        <v>0</v>
      </c>
      <c r="BF932" s="192">
        <f>IF(N932="snížená",J932,0)</f>
        <v>0</v>
      </c>
      <c r="BG932" s="192">
        <f>IF(N932="zákl. přenesená",J932,0)</f>
        <v>0</v>
      </c>
      <c r="BH932" s="192">
        <f>IF(N932="sníž. přenesená",J932,0)</f>
        <v>0</v>
      </c>
      <c r="BI932" s="192">
        <f>IF(N932="nulová",J932,0)</f>
        <v>0</v>
      </c>
      <c r="BJ932" s="16" t="s">
        <v>23</v>
      </c>
      <c r="BK932" s="192">
        <f>ROUND(I932*H932,2)</f>
        <v>0</v>
      </c>
      <c r="BL932" s="16" t="s">
        <v>189</v>
      </c>
      <c r="BM932" s="16" t="s">
        <v>1370</v>
      </c>
    </row>
    <row r="933" spans="2:65" s="1" customFormat="1" ht="22.5" customHeight="1">
      <c r="B933" s="34"/>
      <c r="C933" s="181" t="s">
        <v>1371</v>
      </c>
      <c r="D933" s="181" t="s">
        <v>184</v>
      </c>
      <c r="E933" s="182" t="s">
        <v>1372</v>
      </c>
      <c r="F933" s="183" t="s">
        <v>1373</v>
      </c>
      <c r="G933" s="184" t="s">
        <v>187</v>
      </c>
      <c r="H933" s="185">
        <v>1348.344</v>
      </c>
      <c r="I933" s="186"/>
      <c r="J933" s="187">
        <f>ROUND(I933*H933,2)</f>
        <v>0</v>
      </c>
      <c r="K933" s="183" t="s">
        <v>188</v>
      </c>
      <c r="L933" s="54"/>
      <c r="M933" s="188" t="s">
        <v>36</v>
      </c>
      <c r="N933" s="189" t="s">
        <v>51</v>
      </c>
      <c r="O933" s="35"/>
      <c r="P933" s="190">
        <f>O933*H933</f>
        <v>0</v>
      </c>
      <c r="Q933" s="190">
        <v>3.95E-05</v>
      </c>
      <c r="R933" s="190">
        <f>Q933*H933</f>
        <v>0.053259588</v>
      </c>
      <c r="S933" s="190">
        <v>0</v>
      </c>
      <c r="T933" s="191">
        <f>S933*H933</f>
        <v>0</v>
      </c>
      <c r="AR933" s="16" t="s">
        <v>189</v>
      </c>
      <c r="AT933" s="16" t="s">
        <v>184</v>
      </c>
      <c r="AU933" s="16" t="s">
        <v>88</v>
      </c>
      <c r="AY933" s="16" t="s">
        <v>182</v>
      </c>
      <c r="BE933" s="192">
        <f>IF(N933="základní",J933,0)</f>
        <v>0</v>
      </c>
      <c r="BF933" s="192">
        <f>IF(N933="snížená",J933,0)</f>
        <v>0</v>
      </c>
      <c r="BG933" s="192">
        <f>IF(N933="zákl. přenesená",J933,0)</f>
        <v>0</v>
      </c>
      <c r="BH933" s="192">
        <f>IF(N933="sníž. přenesená",J933,0)</f>
        <v>0</v>
      </c>
      <c r="BI933" s="192">
        <f>IF(N933="nulová",J933,0)</f>
        <v>0</v>
      </c>
      <c r="BJ933" s="16" t="s">
        <v>23</v>
      </c>
      <c r="BK933" s="192">
        <f>ROUND(I933*H933,2)</f>
        <v>0</v>
      </c>
      <c r="BL933" s="16" t="s">
        <v>189</v>
      </c>
      <c r="BM933" s="16" t="s">
        <v>1374</v>
      </c>
    </row>
    <row r="934" spans="2:51" s="11" customFormat="1" ht="13.5">
      <c r="B934" s="193"/>
      <c r="C934" s="194"/>
      <c r="D934" s="205" t="s">
        <v>191</v>
      </c>
      <c r="E934" s="206" t="s">
        <v>36</v>
      </c>
      <c r="F934" s="207" t="s">
        <v>1375</v>
      </c>
      <c r="G934" s="194"/>
      <c r="H934" s="208">
        <v>1026.48</v>
      </c>
      <c r="I934" s="199"/>
      <c r="J934" s="194"/>
      <c r="K934" s="194"/>
      <c r="L934" s="200"/>
      <c r="M934" s="201"/>
      <c r="N934" s="202"/>
      <c r="O934" s="202"/>
      <c r="P934" s="202"/>
      <c r="Q934" s="202"/>
      <c r="R934" s="202"/>
      <c r="S934" s="202"/>
      <c r="T934" s="203"/>
      <c r="AT934" s="204" t="s">
        <v>191</v>
      </c>
      <c r="AU934" s="204" t="s">
        <v>88</v>
      </c>
      <c r="AV934" s="11" t="s">
        <v>88</v>
      </c>
      <c r="AW934" s="11" t="s">
        <v>45</v>
      </c>
      <c r="AX934" s="11" t="s">
        <v>80</v>
      </c>
      <c r="AY934" s="204" t="s">
        <v>182</v>
      </c>
    </row>
    <row r="935" spans="2:51" s="11" customFormat="1" ht="13.5">
      <c r="B935" s="193"/>
      <c r="C935" s="194"/>
      <c r="D935" s="195" t="s">
        <v>191</v>
      </c>
      <c r="E935" s="196" t="s">
        <v>36</v>
      </c>
      <c r="F935" s="197" t="s">
        <v>1376</v>
      </c>
      <c r="G935" s="194"/>
      <c r="H935" s="198">
        <v>321.864375</v>
      </c>
      <c r="I935" s="199"/>
      <c r="J935" s="194"/>
      <c r="K935" s="194"/>
      <c r="L935" s="200"/>
      <c r="M935" s="201"/>
      <c r="N935" s="202"/>
      <c r="O935" s="202"/>
      <c r="P935" s="202"/>
      <c r="Q935" s="202"/>
      <c r="R935" s="202"/>
      <c r="S935" s="202"/>
      <c r="T935" s="203"/>
      <c r="AT935" s="204" t="s">
        <v>191</v>
      </c>
      <c r="AU935" s="204" t="s">
        <v>88</v>
      </c>
      <c r="AV935" s="11" t="s">
        <v>88</v>
      </c>
      <c r="AW935" s="11" t="s">
        <v>45</v>
      </c>
      <c r="AX935" s="11" t="s">
        <v>80</v>
      </c>
      <c r="AY935" s="204" t="s">
        <v>182</v>
      </c>
    </row>
    <row r="936" spans="2:65" s="1" customFormat="1" ht="22.5" customHeight="1">
      <c r="B936" s="34"/>
      <c r="C936" s="181" t="s">
        <v>1377</v>
      </c>
      <c r="D936" s="181" t="s">
        <v>184</v>
      </c>
      <c r="E936" s="182" t="s">
        <v>1378</v>
      </c>
      <c r="F936" s="183" t="s">
        <v>1379</v>
      </c>
      <c r="G936" s="184" t="s">
        <v>304</v>
      </c>
      <c r="H936" s="185">
        <v>11</v>
      </c>
      <c r="I936" s="186"/>
      <c r="J936" s="187">
        <f>ROUND(I936*H936,2)</f>
        <v>0</v>
      </c>
      <c r="K936" s="183" t="s">
        <v>36</v>
      </c>
      <c r="L936" s="54"/>
      <c r="M936" s="188" t="s">
        <v>36</v>
      </c>
      <c r="N936" s="189" t="s">
        <v>51</v>
      </c>
      <c r="O936" s="35"/>
      <c r="P936" s="190">
        <f>O936*H936</f>
        <v>0</v>
      </c>
      <c r="Q936" s="190">
        <v>0</v>
      </c>
      <c r="R936" s="190">
        <f>Q936*H936</f>
        <v>0</v>
      </c>
      <c r="S936" s="190">
        <v>0</v>
      </c>
      <c r="T936" s="191">
        <f>S936*H936</f>
        <v>0</v>
      </c>
      <c r="AR936" s="16" t="s">
        <v>189</v>
      </c>
      <c r="AT936" s="16" t="s">
        <v>184</v>
      </c>
      <c r="AU936" s="16" t="s">
        <v>88</v>
      </c>
      <c r="AY936" s="16" t="s">
        <v>182</v>
      </c>
      <c r="BE936" s="192">
        <f>IF(N936="základní",J936,0)</f>
        <v>0</v>
      </c>
      <c r="BF936" s="192">
        <f>IF(N936="snížená",J936,0)</f>
        <v>0</v>
      </c>
      <c r="BG936" s="192">
        <f>IF(N936="zákl. přenesená",J936,0)</f>
        <v>0</v>
      </c>
      <c r="BH936" s="192">
        <f>IF(N936="sníž. přenesená",J936,0)</f>
        <v>0</v>
      </c>
      <c r="BI936" s="192">
        <f>IF(N936="nulová",J936,0)</f>
        <v>0</v>
      </c>
      <c r="BJ936" s="16" t="s">
        <v>23</v>
      </c>
      <c r="BK936" s="192">
        <f>ROUND(I936*H936,2)</f>
        <v>0</v>
      </c>
      <c r="BL936" s="16" t="s">
        <v>189</v>
      </c>
      <c r="BM936" s="16" t="s">
        <v>1380</v>
      </c>
    </row>
    <row r="937" spans="2:65" s="1" customFormat="1" ht="22.5" customHeight="1">
      <c r="B937" s="34"/>
      <c r="C937" s="220" t="s">
        <v>1381</v>
      </c>
      <c r="D937" s="220" t="s">
        <v>270</v>
      </c>
      <c r="E937" s="221" t="s">
        <v>1382</v>
      </c>
      <c r="F937" s="222" t="s">
        <v>1383</v>
      </c>
      <c r="G937" s="223" t="s">
        <v>304</v>
      </c>
      <c r="H937" s="224">
        <v>1</v>
      </c>
      <c r="I937" s="225"/>
      <c r="J937" s="226">
        <f>ROUND(I937*H937,2)</f>
        <v>0</v>
      </c>
      <c r="K937" s="222" t="s">
        <v>188</v>
      </c>
      <c r="L937" s="227"/>
      <c r="M937" s="228" t="s">
        <v>36</v>
      </c>
      <c r="N937" s="229" t="s">
        <v>51</v>
      </c>
      <c r="O937" s="35"/>
      <c r="P937" s="190">
        <f>O937*H937</f>
        <v>0</v>
      </c>
      <c r="Q937" s="190">
        <v>0.014</v>
      </c>
      <c r="R937" s="190">
        <f>Q937*H937</f>
        <v>0.014</v>
      </c>
      <c r="S937" s="190">
        <v>0</v>
      </c>
      <c r="T937" s="191">
        <f>S937*H937</f>
        <v>0</v>
      </c>
      <c r="AR937" s="16" t="s">
        <v>226</v>
      </c>
      <c r="AT937" s="16" t="s">
        <v>270</v>
      </c>
      <c r="AU937" s="16" t="s">
        <v>88</v>
      </c>
      <c r="AY937" s="16" t="s">
        <v>182</v>
      </c>
      <c r="BE937" s="192">
        <f>IF(N937="základní",J937,0)</f>
        <v>0</v>
      </c>
      <c r="BF937" s="192">
        <f>IF(N937="snížená",J937,0)</f>
        <v>0</v>
      </c>
      <c r="BG937" s="192">
        <f>IF(N937="zákl. přenesená",J937,0)</f>
        <v>0</v>
      </c>
      <c r="BH937" s="192">
        <f>IF(N937="sníž. přenesená",J937,0)</f>
        <v>0</v>
      </c>
      <c r="BI937" s="192">
        <f>IF(N937="nulová",J937,0)</f>
        <v>0</v>
      </c>
      <c r="BJ937" s="16" t="s">
        <v>23</v>
      </c>
      <c r="BK937" s="192">
        <f>ROUND(I937*H937,2)</f>
        <v>0</v>
      </c>
      <c r="BL937" s="16" t="s">
        <v>189</v>
      </c>
      <c r="BM937" s="16" t="s">
        <v>1384</v>
      </c>
    </row>
    <row r="938" spans="2:65" s="1" customFormat="1" ht="22.5" customHeight="1">
      <c r="B938" s="34"/>
      <c r="C938" s="220" t="s">
        <v>1385</v>
      </c>
      <c r="D938" s="220" t="s">
        <v>270</v>
      </c>
      <c r="E938" s="221" t="s">
        <v>1386</v>
      </c>
      <c r="F938" s="222" t="s">
        <v>1387</v>
      </c>
      <c r="G938" s="223" t="s">
        <v>304</v>
      </c>
      <c r="H938" s="224">
        <v>10</v>
      </c>
      <c r="I938" s="225"/>
      <c r="J938" s="226">
        <f>ROUND(I938*H938,2)</f>
        <v>0</v>
      </c>
      <c r="K938" s="222" t="s">
        <v>188</v>
      </c>
      <c r="L938" s="227"/>
      <c r="M938" s="228" t="s">
        <v>36</v>
      </c>
      <c r="N938" s="229" t="s">
        <v>51</v>
      </c>
      <c r="O938" s="35"/>
      <c r="P938" s="190">
        <f>O938*H938</f>
        <v>0</v>
      </c>
      <c r="Q938" s="190">
        <v>0</v>
      </c>
      <c r="R938" s="190">
        <f>Q938*H938</f>
        <v>0</v>
      </c>
      <c r="S938" s="190">
        <v>0</v>
      </c>
      <c r="T938" s="191">
        <f>S938*H938</f>
        <v>0</v>
      </c>
      <c r="AR938" s="16" t="s">
        <v>226</v>
      </c>
      <c r="AT938" s="16" t="s">
        <v>270</v>
      </c>
      <c r="AU938" s="16" t="s">
        <v>88</v>
      </c>
      <c r="AY938" s="16" t="s">
        <v>182</v>
      </c>
      <c r="BE938" s="192">
        <f>IF(N938="základní",J938,0)</f>
        <v>0</v>
      </c>
      <c r="BF938" s="192">
        <f>IF(N938="snížená",J938,0)</f>
        <v>0</v>
      </c>
      <c r="BG938" s="192">
        <f>IF(N938="zákl. přenesená",J938,0)</f>
        <v>0</v>
      </c>
      <c r="BH938" s="192">
        <f>IF(N938="sníž. přenesená",J938,0)</f>
        <v>0</v>
      </c>
      <c r="BI938" s="192">
        <f>IF(N938="nulová",J938,0)</f>
        <v>0</v>
      </c>
      <c r="BJ938" s="16" t="s">
        <v>23</v>
      </c>
      <c r="BK938" s="192">
        <f>ROUND(I938*H938,2)</f>
        <v>0</v>
      </c>
      <c r="BL938" s="16" t="s">
        <v>189</v>
      </c>
      <c r="BM938" s="16" t="s">
        <v>1388</v>
      </c>
    </row>
    <row r="939" spans="2:65" s="1" customFormat="1" ht="22.5" customHeight="1">
      <c r="B939" s="34"/>
      <c r="C939" s="181" t="s">
        <v>1389</v>
      </c>
      <c r="D939" s="181" t="s">
        <v>184</v>
      </c>
      <c r="E939" s="182" t="s">
        <v>1390</v>
      </c>
      <c r="F939" s="183" t="s">
        <v>1391</v>
      </c>
      <c r="G939" s="184" t="s">
        <v>544</v>
      </c>
      <c r="H939" s="185">
        <v>1</v>
      </c>
      <c r="I939" s="186"/>
      <c r="J939" s="187">
        <f>ROUND(I939*H939,2)</f>
        <v>0</v>
      </c>
      <c r="K939" s="183" t="s">
        <v>36</v>
      </c>
      <c r="L939" s="54"/>
      <c r="M939" s="188" t="s">
        <v>36</v>
      </c>
      <c r="N939" s="189" t="s">
        <v>51</v>
      </c>
      <c r="O939" s="35"/>
      <c r="P939" s="190">
        <f>O939*H939</f>
        <v>0</v>
      </c>
      <c r="Q939" s="190">
        <v>0</v>
      </c>
      <c r="R939" s="190">
        <f>Q939*H939</f>
        <v>0</v>
      </c>
      <c r="S939" s="190">
        <v>0</v>
      </c>
      <c r="T939" s="191">
        <f>S939*H939</f>
        <v>0</v>
      </c>
      <c r="AR939" s="16" t="s">
        <v>189</v>
      </c>
      <c r="AT939" s="16" t="s">
        <v>184</v>
      </c>
      <c r="AU939" s="16" t="s">
        <v>88</v>
      </c>
      <c r="AY939" s="16" t="s">
        <v>182</v>
      </c>
      <c r="BE939" s="192">
        <f>IF(N939="základní",J939,0)</f>
        <v>0</v>
      </c>
      <c r="BF939" s="192">
        <f>IF(N939="snížená",J939,0)</f>
        <v>0</v>
      </c>
      <c r="BG939" s="192">
        <f>IF(N939="zákl. přenesená",J939,0)</f>
        <v>0</v>
      </c>
      <c r="BH939" s="192">
        <f>IF(N939="sníž. přenesená",J939,0)</f>
        <v>0</v>
      </c>
      <c r="BI939" s="192">
        <f>IF(N939="nulová",J939,0)</f>
        <v>0</v>
      </c>
      <c r="BJ939" s="16" t="s">
        <v>23</v>
      </c>
      <c r="BK939" s="192">
        <f>ROUND(I939*H939,2)</f>
        <v>0</v>
      </c>
      <c r="BL939" s="16" t="s">
        <v>189</v>
      </c>
      <c r="BM939" s="16" t="s">
        <v>1392</v>
      </c>
    </row>
    <row r="940" spans="2:65" s="1" customFormat="1" ht="22.5" customHeight="1">
      <c r="B940" s="34"/>
      <c r="C940" s="181" t="s">
        <v>1393</v>
      </c>
      <c r="D940" s="181" t="s">
        <v>184</v>
      </c>
      <c r="E940" s="182" t="s">
        <v>1394</v>
      </c>
      <c r="F940" s="183" t="s">
        <v>1395</v>
      </c>
      <c r="G940" s="184" t="s">
        <v>544</v>
      </c>
      <c r="H940" s="185">
        <v>1</v>
      </c>
      <c r="I940" s="186"/>
      <c r="J940" s="187">
        <f>ROUND(I940*H940,2)</f>
        <v>0</v>
      </c>
      <c r="K940" s="183" t="s">
        <v>36</v>
      </c>
      <c r="L940" s="54"/>
      <c r="M940" s="188" t="s">
        <v>36</v>
      </c>
      <c r="N940" s="189" t="s">
        <v>51</v>
      </c>
      <c r="O940" s="35"/>
      <c r="P940" s="190">
        <f>O940*H940</f>
        <v>0</v>
      </c>
      <c r="Q940" s="190">
        <v>0</v>
      </c>
      <c r="R940" s="190">
        <f>Q940*H940</f>
        <v>0</v>
      </c>
      <c r="S940" s="190">
        <v>0</v>
      </c>
      <c r="T940" s="191">
        <f>S940*H940</f>
        <v>0</v>
      </c>
      <c r="AR940" s="16" t="s">
        <v>189</v>
      </c>
      <c r="AT940" s="16" t="s">
        <v>184</v>
      </c>
      <c r="AU940" s="16" t="s">
        <v>88</v>
      </c>
      <c r="AY940" s="16" t="s">
        <v>182</v>
      </c>
      <c r="BE940" s="192">
        <f>IF(N940="základní",J940,0)</f>
        <v>0</v>
      </c>
      <c r="BF940" s="192">
        <f>IF(N940="snížená",J940,0)</f>
        <v>0</v>
      </c>
      <c r="BG940" s="192">
        <f>IF(N940="zákl. přenesená",J940,0)</f>
        <v>0</v>
      </c>
      <c r="BH940" s="192">
        <f>IF(N940="sníž. přenesená",J940,0)</f>
        <v>0</v>
      </c>
      <c r="BI940" s="192">
        <f>IF(N940="nulová",J940,0)</f>
        <v>0</v>
      </c>
      <c r="BJ940" s="16" t="s">
        <v>23</v>
      </c>
      <c r="BK940" s="192">
        <f>ROUND(I940*H940,2)</f>
        <v>0</v>
      </c>
      <c r="BL940" s="16" t="s">
        <v>189</v>
      </c>
      <c r="BM940" s="16" t="s">
        <v>1396</v>
      </c>
    </row>
    <row r="941" spans="2:63" s="10" customFormat="1" ht="29.85" customHeight="1">
      <c r="B941" s="164"/>
      <c r="C941" s="165"/>
      <c r="D941" s="178" t="s">
        <v>79</v>
      </c>
      <c r="E941" s="179" t="s">
        <v>1397</v>
      </c>
      <c r="F941" s="179" t="s">
        <v>1398</v>
      </c>
      <c r="G941" s="165"/>
      <c r="H941" s="165"/>
      <c r="I941" s="168"/>
      <c r="J941" s="180">
        <f>BK941</f>
        <v>0</v>
      </c>
      <c r="K941" s="165"/>
      <c r="L941" s="170"/>
      <c r="M941" s="171"/>
      <c r="N941" s="172"/>
      <c r="O941" s="172"/>
      <c r="P941" s="173">
        <f>P942</f>
        <v>0</v>
      </c>
      <c r="Q941" s="172"/>
      <c r="R941" s="173">
        <f>R942</f>
        <v>0</v>
      </c>
      <c r="S941" s="172"/>
      <c r="T941" s="174">
        <f>T942</f>
        <v>0</v>
      </c>
      <c r="AR941" s="175" t="s">
        <v>23</v>
      </c>
      <c r="AT941" s="176" t="s">
        <v>79</v>
      </c>
      <c r="AU941" s="176" t="s">
        <v>23</v>
      </c>
      <c r="AY941" s="175" t="s">
        <v>182</v>
      </c>
      <c r="BK941" s="177">
        <f>BK942</f>
        <v>0</v>
      </c>
    </row>
    <row r="942" spans="2:65" s="1" customFormat="1" ht="22.5" customHeight="1">
      <c r="B942" s="34"/>
      <c r="C942" s="181" t="s">
        <v>1399</v>
      </c>
      <c r="D942" s="181" t="s">
        <v>184</v>
      </c>
      <c r="E942" s="182" t="s">
        <v>1400</v>
      </c>
      <c r="F942" s="183" t="s">
        <v>1401</v>
      </c>
      <c r="G942" s="184" t="s">
        <v>256</v>
      </c>
      <c r="H942" s="185">
        <v>3899.49</v>
      </c>
      <c r="I942" s="186"/>
      <c r="J942" s="187">
        <f>ROUND(I942*H942,2)</f>
        <v>0</v>
      </c>
      <c r="K942" s="183" t="s">
        <v>188</v>
      </c>
      <c r="L942" s="54"/>
      <c r="M942" s="188" t="s">
        <v>36</v>
      </c>
      <c r="N942" s="189" t="s">
        <v>51</v>
      </c>
      <c r="O942" s="35"/>
      <c r="P942" s="190">
        <f>O942*H942</f>
        <v>0</v>
      </c>
      <c r="Q942" s="190">
        <v>0</v>
      </c>
      <c r="R942" s="190">
        <f>Q942*H942</f>
        <v>0</v>
      </c>
      <c r="S942" s="190">
        <v>0</v>
      </c>
      <c r="T942" s="191">
        <f>S942*H942</f>
        <v>0</v>
      </c>
      <c r="AR942" s="16" t="s">
        <v>189</v>
      </c>
      <c r="AT942" s="16" t="s">
        <v>184</v>
      </c>
      <c r="AU942" s="16" t="s">
        <v>88</v>
      </c>
      <c r="AY942" s="16" t="s">
        <v>182</v>
      </c>
      <c r="BE942" s="192">
        <f>IF(N942="základní",J942,0)</f>
        <v>0</v>
      </c>
      <c r="BF942" s="192">
        <f>IF(N942="snížená",J942,0)</f>
        <v>0</v>
      </c>
      <c r="BG942" s="192">
        <f>IF(N942="zákl. přenesená",J942,0)</f>
        <v>0</v>
      </c>
      <c r="BH942" s="192">
        <f>IF(N942="sníž. přenesená",J942,0)</f>
        <v>0</v>
      </c>
      <c r="BI942" s="192">
        <f>IF(N942="nulová",J942,0)</f>
        <v>0</v>
      </c>
      <c r="BJ942" s="16" t="s">
        <v>23</v>
      </c>
      <c r="BK942" s="192">
        <f>ROUND(I942*H942,2)</f>
        <v>0</v>
      </c>
      <c r="BL942" s="16" t="s">
        <v>189</v>
      </c>
      <c r="BM942" s="16" t="s">
        <v>1402</v>
      </c>
    </row>
    <row r="943" spans="2:63" s="10" customFormat="1" ht="37.35" customHeight="1">
      <c r="B943" s="164"/>
      <c r="C943" s="165"/>
      <c r="D943" s="166" t="s">
        <v>79</v>
      </c>
      <c r="E943" s="167" t="s">
        <v>1403</v>
      </c>
      <c r="F943" s="167" t="s">
        <v>1404</v>
      </c>
      <c r="G943" s="165"/>
      <c r="H943" s="165"/>
      <c r="I943" s="168"/>
      <c r="J943" s="169">
        <f>BK943</f>
        <v>0</v>
      </c>
      <c r="K943" s="165"/>
      <c r="L943" s="170"/>
      <c r="M943" s="171"/>
      <c r="N943" s="172"/>
      <c r="O943" s="172"/>
      <c r="P943" s="173">
        <f>P944+P994+P1022+P1091+P1119+P1148+P1183+P1217+P1337+P1375+P1391+P1424+P1428+P1579+P1585+P1591+P1596+P1599</f>
        <v>0</v>
      </c>
      <c r="Q943" s="172"/>
      <c r="R943" s="173">
        <f>R944+R994+R1022+R1091+R1119+R1148+R1183+R1217+R1337+R1375+R1391+R1424+R1428+R1579+R1585+R1591+R1596+R1599</f>
        <v>73.5341488</v>
      </c>
      <c r="S943" s="172"/>
      <c r="T943" s="174">
        <f>T944+T994+T1022+T1091+T1119+T1148+T1183+T1217+T1337+T1375+T1391+T1424+T1428+T1579+T1585+T1591+T1596+T1599</f>
        <v>1.573</v>
      </c>
      <c r="AR943" s="175" t="s">
        <v>88</v>
      </c>
      <c r="AT943" s="176" t="s">
        <v>79</v>
      </c>
      <c r="AU943" s="176" t="s">
        <v>80</v>
      </c>
      <c r="AY943" s="175" t="s">
        <v>182</v>
      </c>
      <c r="BK943" s="177">
        <f>BK944+BK994+BK1022+BK1091+BK1119+BK1148+BK1183+BK1217+BK1337+BK1375+BK1391+BK1424+BK1428+BK1579+BK1585+BK1591+BK1596+BK1599</f>
        <v>0</v>
      </c>
    </row>
    <row r="944" spans="2:63" s="10" customFormat="1" ht="19.95" customHeight="1">
      <c r="B944" s="164"/>
      <c r="C944" s="165"/>
      <c r="D944" s="178" t="s">
        <v>79</v>
      </c>
      <c r="E944" s="179" t="s">
        <v>1405</v>
      </c>
      <c r="F944" s="179" t="s">
        <v>1406</v>
      </c>
      <c r="G944" s="165"/>
      <c r="H944" s="165"/>
      <c r="I944" s="168"/>
      <c r="J944" s="180">
        <f>BK944</f>
        <v>0</v>
      </c>
      <c r="K944" s="165"/>
      <c r="L944" s="170"/>
      <c r="M944" s="171"/>
      <c r="N944" s="172"/>
      <c r="O944" s="172"/>
      <c r="P944" s="173">
        <f>SUM(P945:P993)</f>
        <v>0</v>
      </c>
      <c r="Q944" s="172"/>
      <c r="R944" s="173">
        <f>SUM(R945:R993)</f>
        <v>10.3694931</v>
      </c>
      <c r="S944" s="172"/>
      <c r="T944" s="174">
        <f>SUM(T945:T993)</f>
        <v>0</v>
      </c>
      <c r="AR944" s="175" t="s">
        <v>88</v>
      </c>
      <c r="AT944" s="176" t="s">
        <v>79</v>
      </c>
      <c r="AU944" s="176" t="s">
        <v>23</v>
      </c>
      <c r="AY944" s="175" t="s">
        <v>182</v>
      </c>
      <c r="BK944" s="177">
        <f>SUM(BK945:BK993)</f>
        <v>0</v>
      </c>
    </row>
    <row r="945" spans="2:65" s="1" customFormat="1" ht="22.5" customHeight="1">
      <c r="B945" s="34"/>
      <c r="C945" s="181" t="s">
        <v>1407</v>
      </c>
      <c r="D945" s="181" t="s">
        <v>184</v>
      </c>
      <c r="E945" s="182" t="s">
        <v>1408</v>
      </c>
      <c r="F945" s="183" t="s">
        <v>1409</v>
      </c>
      <c r="G945" s="184" t="s">
        <v>187</v>
      </c>
      <c r="H945" s="185">
        <v>794.462</v>
      </c>
      <c r="I945" s="186"/>
      <c r="J945" s="187">
        <f>ROUND(I945*H945,2)</f>
        <v>0</v>
      </c>
      <c r="K945" s="183" t="s">
        <v>188</v>
      </c>
      <c r="L945" s="54"/>
      <c r="M945" s="188" t="s">
        <v>36</v>
      </c>
      <c r="N945" s="189" t="s">
        <v>51</v>
      </c>
      <c r="O945" s="35"/>
      <c r="P945" s="190">
        <f>O945*H945</f>
        <v>0</v>
      </c>
      <c r="Q945" s="190">
        <v>0</v>
      </c>
      <c r="R945" s="190">
        <f>Q945*H945</f>
        <v>0</v>
      </c>
      <c r="S945" s="190">
        <v>0</v>
      </c>
      <c r="T945" s="191">
        <f>S945*H945</f>
        <v>0</v>
      </c>
      <c r="AR945" s="16" t="s">
        <v>275</v>
      </c>
      <c r="AT945" s="16" t="s">
        <v>184</v>
      </c>
      <c r="AU945" s="16" t="s">
        <v>88</v>
      </c>
      <c r="AY945" s="16" t="s">
        <v>182</v>
      </c>
      <c r="BE945" s="192">
        <f>IF(N945="základní",J945,0)</f>
        <v>0</v>
      </c>
      <c r="BF945" s="192">
        <f>IF(N945="snížená",J945,0)</f>
        <v>0</v>
      </c>
      <c r="BG945" s="192">
        <f>IF(N945="zákl. přenesená",J945,0)</f>
        <v>0</v>
      </c>
      <c r="BH945" s="192">
        <f>IF(N945="sníž. přenesená",J945,0)</f>
        <v>0</v>
      </c>
      <c r="BI945" s="192">
        <f>IF(N945="nulová",J945,0)</f>
        <v>0</v>
      </c>
      <c r="BJ945" s="16" t="s">
        <v>23</v>
      </c>
      <c r="BK945" s="192">
        <f>ROUND(I945*H945,2)</f>
        <v>0</v>
      </c>
      <c r="BL945" s="16" t="s">
        <v>275</v>
      </c>
      <c r="BM945" s="16" t="s">
        <v>1410</v>
      </c>
    </row>
    <row r="946" spans="2:51" s="11" customFormat="1" ht="13.5">
      <c r="B946" s="193"/>
      <c r="C946" s="194"/>
      <c r="D946" s="195" t="s">
        <v>191</v>
      </c>
      <c r="E946" s="196" t="s">
        <v>36</v>
      </c>
      <c r="F946" s="197" t="s">
        <v>1411</v>
      </c>
      <c r="G946" s="194"/>
      <c r="H946" s="198">
        <v>794.461875</v>
      </c>
      <c r="I946" s="199"/>
      <c r="J946" s="194"/>
      <c r="K946" s="194"/>
      <c r="L946" s="200"/>
      <c r="M946" s="201"/>
      <c r="N946" s="202"/>
      <c r="O946" s="202"/>
      <c r="P946" s="202"/>
      <c r="Q946" s="202"/>
      <c r="R946" s="202"/>
      <c r="S946" s="202"/>
      <c r="T946" s="203"/>
      <c r="AT946" s="204" t="s">
        <v>191</v>
      </c>
      <c r="AU946" s="204" t="s">
        <v>88</v>
      </c>
      <c r="AV946" s="11" t="s">
        <v>88</v>
      </c>
      <c r="AW946" s="11" t="s">
        <v>45</v>
      </c>
      <c r="AX946" s="11" t="s">
        <v>80</v>
      </c>
      <c r="AY946" s="204" t="s">
        <v>182</v>
      </c>
    </row>
    <row r="947" spans="2:65" s="1" customFormat="1" ht="22.5" customHeight="1">
      <c r="B947" s="34"/>
      <c r="C947" s="181" t="s">
        <v>1412</v>
      </c>
      <c r="D947" s="181" t="s">
        <v>184</v>
      </c>
      <c r="E947" s="182" t="s">
        <v>1413</v>
      </c>
      <c r="F947" s="183" t="s">
        <v>1414</v>
      </c>
      <c r="G947" s="184" t="s">
        <v>187</v>
      </c>
      <c r="H947" s="185">
        <v>102.85</v>
      </c>
      <c r="I947" s="186"/>
      <c r="J947" s="187">
        <f>ROUND(I947*H947,2)</f>
        <v>0</v>
      </c>
      <c r="K947" s="183" t="s">
        <v>188</v>
      </c>
      <c r="L947" s="54"/>
      <c r="M947" s="188" t="s">
        <v>36</v>
      </c>
      <c r="N947" s="189" t="s">
        <v>51</v>
      </c>
      <c r="O947" s="35"/>
      <c r="P947" s="190">
        <f>O947*H947</f>
        <v>0</v>
      </c>
      <c r="Q947" s="190">
        <v>0</v>
      </c>
      <c r="R947" s="190">
        <f>Q947*H947</f>
        <v>0</v>
      </c>
      <c r="S947" s="190">
        <v>0</v>
      </c>
      <c r="T947" s="191">
        <f>S947*H947</f>
        <v>0</v>
      </c>
      <c r="AR947" s="16" t="s">
        <v>275</v>
      </c>
      <c r="AT947" s="16" t="s">
        <v>184</v>
      </c>
      <c r="AU947" s="16" t="s">
        <v>88</v>
      </c>
      <c r="AY947" s="16" t="s">
        <v>182</v>
      </c>
      <c r="BE947" s="192">
        <f>IF(N947="základní",J947,0)</f>
        <v>0</v>
      </c>
      <c r="BF947" s="192">
        <f>IF(N947="snížená",J947,0)</f>
        <v>0</v>
      </c>
      <c r="BG947" s="192">
        <f>IF(N947="zákl. přenesená",J947,0)</f>
        <v>0</v>
      </c>
      <c r="BH947" s="192">
        <f>IF(N947="sníž. přenesená",J947,0)</f>
        <v>0</v>
      </c>
      <c r="BI947" s="192">
        <f>IF(N947="nulová",J947,0)</f>
        <v>0</v>
      </c>
      <c r="BJ947" s="16" t="s">
        <v>23</v>
      </c>
      <c r="BK947" s="192">
        <f>ROUND(I947*H947,2)</f>
        <v>0</v>
      </c>
      <c r="BL947" s="16" t="s">
        <v>275</v>
      </c>
      <c r="BM947" s="16" t="s">
        <v>1415</v>
      </c>
    </row>
    <row r="948" spans="2:51" s="12" customFormat="1" ht="13.5">
      <c r="B948" s="209"/>
      <c r="C948" s="210"/>
      <c r="D948" s="205" t="s">
        <v>191</v>
      </c>
      <c r="E948" s="211" t="s">
        <v>36</v>
      </c>
      <c r="F948" s="212" t="s">
        <v>378</v>
      </c>
      <c r="G948" s="210"/>
      <c r="H948" s="213" t="s">
        <v>36</v>
      </c>
      <c r="I948" s="214"/>
      <c r="J948" s="210"/>
      <c r="K948" s="210"/>
      <c r="L948" s="215"/>
      <c r="M948" s="216"/>
      <c r="N948" s="217"/>
      <c r="O948" s="217"/>
      <c r="P948" s="217"/>
      <c r="Q948" s="217"/>
      <c r="R948" s="217"/>
      <c r="S948" s="217"/>
      <c r="T948" s="218"/>
      <c r="AT948" s="219" t="s">
        <v>191</v>
      </c>
      <c r="AU948" s="219" t="s">
        <v>88</v>
      </c>
      <c r="AV948" s="12" t="s">
        <v>23</v>
      </c>
      <c r="AW948" s="12" t="s">
        <v>45</v>
      </c>
      <c r="AX948" s="12" t="s">
        <v>80</v>
      </c>
      <c r="AY948" s="219" t="s">
        <v>182</v>
      </c>
    </row>
    <row r="949" spans="2:51" s="11" customFormat="1" ht="13.5">
      <c r="B949" s="193"/>
      <c r="C949" s="194"/>
      <c r="D949" s="205" t="s">
        <v>191</v>
      </c>
      <c r="E949" s="206" t="s">
        <v>36</v>
      </c>
      <c r="F949" s="207" t="s">
        <v>1416</v>
      </c>
      <c r="G949" s="194"/>
      <c r="H949" s="208">
        <v>67.16175</v>
      </c>
      <c r="I949" s="199"/>
      <c r="J949" s="194"/>
      <c r="K949" s="194"/>
      <c r="L949" s="200"/>
      <c r="M949" s="201"/>
      <c r="N949" s="202"/>
      <c r="O949" s="202"/>
      <c r="P949" s="202"/>
      <c r="Q949" s="202"/>
      <c r="R949" s="202"/>
      <c r="S949" s="202"/>
      <c r="T949" s="203"/>
      <c r="AT949" s="204" t="s">
        <v>191</v>
      </c>
      <c r="AU949" s="204" t="s">
        <v>88</v>
      </c>
      <c r="AV949" s="11" t="s">
        <v>88</v>
      </c>
      <c r="AW949" s="11" t="s">
        <v>45</v>
      </c>
      <c r="AX949" s="11" t="s">
        <v>80</v>
      </c>
      <c r="AY949" s="204" t="s">
        <v>182</v>
      </c>
    </row>
    <row r="950" spans="2:51" s="11" customFormat="1" ht="13.5">
      <c r="B950" s="193"/>
      <c r="C950" s="194"/>
      <c r="D950" s="205" t="s">
        <v>191</v>
      </c>
      <c r="E950" s="206" t="s">
        <v>36</v>
      </c>
      <c r="F950" s="207" t="s">
        <v>1417</v>
      </c>
      <c r="G950" s="194"/>
      <c r="H950" s="208">
        <v>22.26</v>
      </c>
      <c r="I950" s="199"/>
      <c r="J950" s="194"/>
      <c r="K950" s="194"/>
      <c r="L950" s="200"/>
      <c r="M950" s="201"/>
      <c r="N950" s="202"/>
      <c r="O950" s="202"/>
      <c r="P950" s="202"/>
      <c r="Q950" s="202"/>
      <c r="R950" s="202"/>
      <c r="S950" s="202"/>
      <c r="T950" s="203"/>
      <c r="AT950" s="204" t="s">
        <v>191</v>
      </c>
      <c r="AU950" s="204" t="s">
        <v>88</v>
      </c>
      <c r="AV950" s="11" t="s">
        <v>88</v>
      </c>
      <c r="AW950" s="11" t="s">
        <v>45</v>
      </c>
      <c r="AX950" s="11" t="s">
        <v>80</v>
      </c>
      <c r="AY950" s="204" t="s">
        <v>182</v>
      </c>
    </row>
    <row r="951" spans="2:51" s="12" customFormat="1" ht="13.5">
      <c r="B951" s="209"/>
      <c r="C951" s="210"/>
      <c r="D951" s="205" t="s">
        <v>191</v>
      </c>
      <c r="E951" s="211" t="s">
        <v>36</v>
      </c>
      <c r="F951" s="212" t="s">
        <v>1418</v>
      </c>
      <c r="G951" s="210"/>
      <c r="H951" s="213" t="s">
        <v>36</v>
      </c>
      <c r="I951" s="214"/>
      <c r="J951" s="210"/>
      <c r="K951" s="210"/>
      <c r="L951" s="215"/>
      <c r="M951" s="216"/>
      <c r="N951" s="217"/>
      <c r="O951" s="217"/>
      <c r="P951" s="217"/>
      <c r="Q951" s="217"/>
      <c r="R951" s="217"/>
      <c r="S951" s="217"/>
      <c r="T951" s="218"/>
      <c r="AT951" s="219" t="s">
        <v>191</v>
      </c>
      <c r="AU951" s="219" t="s">
        <v>88</v>
      </c>
      <c r="AV951" s="12" t="s">
        <v>23</v>
      </c>
      <c r="AW951" s="12" t="s">
        <v>45</v>
      </c>
      <c r="AX951" s="12" t="s">
        <v>80</v>
      </c>
      <c r="AY951" s="219" t="s">
        <v>182</v>
      </c>
    </row>
    <row r="952" spans="2:51" s="11" customFormat="1" ht="13.5">
      <c r="B952" s="193"/>
      <c r="C952" s="194"/>
      <c r="D952" s="195" t="s">
        <v>191</v>
      </c>
      <c r="E952" s="196" t="s">
        <v>36</v>
      </c>
      <c r="F952" s="197" t="s">
        <v>1419</v>
      </c>
      <c r="G952" s="194"/>
      <c r="H952" s="198">
        <v>13.428</v>
      </c>
      <c r="I952" s="199"/>
      <c r="J952" s="194"/>
      <c r="K952" s="194"/>
      <c r="L952" s="200"/>
      <c r="M952" s="201"/>
      <c r="N952" s="202"/>
      <c r="O952" s="202"/>
      <c r="P952" s="202"/>
      <c r="Q952" s="202"/>
      <c r="R952" s="202"/>
      <c r="S952" s="202"/>
      <c r="T952" s="203"/>
      <c r="AT952" s="204" t="s">
        <v>191</v>
      </c>
      <c r="AU952" s="204" t="s">
        <v>88</v>
      </c>
      <c r="AV952" s="11" t="s">
        <v>88</v>
      </c>
      <c r="AW952" s="11" t="s">
        <v>45</v>
      </c>
      <c r="AX952" s="11" t="s">
        <v>80</v>
      </c>
      <c r="AY952" s="204" t="s">
        <v>182</v>
      </c>
    </row>
    <row r="953" spans="2:65" s="1" customFormat="1" ht="22.5" customHeight="1">
      <c r="B953" s="34"/>
      <c r="C953" s="220" t="s">
        <v>1420</v>
      </c>
      <c r="D953" s="220" t="s">
        <v>270</v>
      </c>
      <c r="E953" s="221" t="s">
        <v>1421</v>
      </c>
      <c r="F953" s="222" t="s">
        <v>1422</v>
      </c>
      <c r="G953" s="223" t="s">
        <v>256</v>
      </c>
      <c r="H953" s="224">
        <v>0.322</v>
      </c>
      <c r="I953" s="225"/>
      <c r="J953" s="226">
        <f>ROUND(I953*H953,2)</f>
        <v>0</v>
      </c>
      <c r="K953" s="222" t="s">
        <v>188</v>
      </c>
      <c r="L953" s="227"/>
      <c r="M953" s="228" t="s">
        <v>36</v>
      </c>
      <c r="N953" s="229" t="s">
        <v>51</v>
      </c>
      <c r="O953" s="35"/>
      <c r="P953" s="190">
        <f>O953*H953</f>
        <v>0</v>
      </c>
      <c r="Q953" s="190">
        <v>1</v>
      </c>
      <c r="R953" s="190">
        <f>Q953*H953</f>
        <v>0.322</v>
      </c>
      <c r="S953" s="190">
        <v>0</v>
      </c>
      <c r="T953" s="191">
        <f>S953*H953</f>
        <v>0</v>
      </c>
      <c r="AR953" s="16" t="s">
        <v>366</v>
      </c>
      <c r="AT953" s="16" t="s">
        <v>270</v>
      </c>
      <c r="AU953" s="16" t="s">
        <v>88</v>
      </c>
      <c r="AY953" s="16" t="s">
        <v>182</v>
      </c>
      <c r="BE953" s="192">
        <f>IF(N953="základní",J953,0)</f>
        <v>0</v>
      </c>
      <c r="BF953" s="192">
        <f>IF(N953="snížená",J953,0)</f>
        <v>0</v>
      </c>
      <c r="BG953" s="192">
        <f>IF(N953="zákl. přenesená",J953,0)</f>
        <v>0</v>
      </c>
      <c r="BH953" s="192">
        <f>IF(N953="sníž. přenesená",J953,0)</f>
        <v>0</v>
      </c>
      <c r="BI953" s="192">
        <f>IF(N953="nulová",J953,0)</f>
        <v>0</v>
      </c>
      <c r="BJ953" s="16" t="s">
        <v>23</v>
      </c>
      <c r="BK953" s="192">
        <f>ROUND(I953*H953,2)</f>
        <v>0</v>
      </c>
      <c r="BL953" s="16" t="s">
        <v>275</v>
      </c>
      <c r="BM953" s="16" t="s">
        <v>1423</v>
      </c>
    </row>
    <row r="954" spans="2:51" s="11" customFormat="1" ht="13.5">
      <c r="B954" s="193"/>
      <c r="C954" s="194"/>
      <c r="D954" s="195" t="s">
        <v>191</v>
      </c>
      <c r="E954" s="196" t="s">
        <v>36</v>
      </c>
      <c r="F954" s="197" t="s">
        <v>1424</v>
      </c>
      <c r="G954" s="194"/>
      <c r="H954" s="198">
        <v>0.3221248</v>
      </c>
      <c r="I954" s="199"/>
      <c r="J954" s="194"/>
      <c r="K954" s="194"/>
      <c r="L954" s="200"/>
      <c r="M954" s="201"/>
      <c r="N954" s="202"/>
      <c r="O954" s="202"/>
      <c r="P954" s="202"/>
      <c r="Q954" s="202"/>
      <c r="R954" s="202"/>
      <c r="S954" s="202"/>
      <c r="T954" s="203"/>
      <c r="AT954" s="204" t="s">
        <v>191</v>
      </c>
      <c r="AU954" s="204" t="s">
        <v>88</v>
      </c>
      <c r="AV954" s="11" t="s">
        <v>88</v>
      </c>
      <c r="AW954" s="11" t="s">
        <v>45</v>
      </c>
      <c r="AX954" s="11" t="s">
        <v>80</v>
      </c>
      <c r="AY954" s="204" t="s">
        <v>182</v>
      </c>
    </row>
    <row r="955" spans="2:65" s="1" customFormat="1" ht="22.5" customHeight="1">
      <c r="B955" s="34"/>
      <c r="C955" s="181" t="s">
        <v>1425</v>
      </c>
      <c r="D955" s="181" t="s">
        <v>184</v>
      </c>
      <c r="E955" s="182" t="s">
        <v>1426</v>
      </c>
      <c r="F955" s="183" t="s">
        <v>1427</v>
      </c>
      <c r="G955" s="184" t="s">
        <v>187</v>
      </c>
      <c r="H955" s="185">
        <v>73.679</v>
      </c>
      <c r="I955" s="186"/>
      <c r="J955" s="187">
        <f>ROUND(I955*H955,2)</f>
        <v>0</v>
      </c>
      <c r="K955" s="183" t="s">
        <v>188</v>
      </c>
      <c r="L955" s="54"/>
      <c r="M955" s="188" t="s">
        <v>36</v>
      </c>
      <c r="N955" s="189" t="s">
        <v>51</v>
      </c>
      <c r="O955" s="35"/>
      <c r="P955" s="190">
        <f>O955*H955</f>
        <v>0</v>
      </c>
      <c r="Q955" s="190">
        <v>0.003</v>
      </c>
      <c r="R955" s="190">
        <f>Q955*H955</f>
        <v>0.221037</v>
      </c>
      <c r="S955" s="190">
        <v>0</v>
      </c>
      <c r="T955" s="191">
        <f>S955*H955</f>
        <v>0</v>
      </c>
      <c r="AR955" s="16" t="s">
        <v>275</v>
      </c>
      <c r="AT955" s="16" t="s">
        <v>184</v>
      </c>
      <c r="AU955" s="16" t="s">
        <v>88</v>
      </c>
      <c r="AY955" s="16" t="s">
        <v>182</v>
      </c>
      <c r="BE955" s="192">
        <f>IF(N955="základní",J955,0)</f>
        <v>0</v>
      </c>
      <c r="BF955" s="192">
        <f>IF(N955="snížená",J955,0)</f>
        <v>0</v>
      </c>
      <c r="BG955" s="192">
        <f>IF(N955="zákl. přenesená",J955,0)</f>
        <v>0</v>
      </c>
      <c r="BH955" s="192">
        <f>IF(N955="sníž. přenesená",J955,0)</f>
        <v>0</v>
      </c>
      <c r="BI955" s="192">
        <f>IF(N955="nulová",J955,0)</f>
        <v>0</v>
      </c>
      <c r="BJ955" s="16" t="s">
        <v>23</v>
      </c>
      <c r="BK955" s="192">
        <f>ROUND(I955*H955,2)</f>
        <v>0</v>
      </c>
      <c r="BL955" s="16" t="s">
        <v>275</v>
      </c>
      <c r="BM955" s="16" t="s">
        <v>1428</v>
      </c>
    </row>
    <row r="956" spans="2:51" s="12" customFormat="1" ht="13.5">
      <c r="B956" s="209"/>
      <c r="C956" s="210"/>
      <c r="D956" s="205" t="s">
        <v>191</v>
      </c>
      <c r="E956" s="211" t="s">
        <v>36</v>
      </c>
      <c r="F956" s="212" t="s">
        <v>399</v>
      </c>
      <c r="G956" s="210"/>
      <c r="H956" s="213" t="s">
        <v>36</v>
      </c>
      <c r="I956" s="214"/>
      <c r="J956" s="210"/>
      <c r="K956" s="210"/>
      <c r="L956" s="215"/>
      <c r="M956" s="216"/>
      <c r="N956" s="217"/>
      <c r="O956" s="217"/>
      <c r="P956" s="217"/>
      <c r="Q956" s="217"/>
      <c r="R956" s="217"/>
      <c r="S956" s="217"/>
      <c r="T956" s="218"/>
      <c r="AT956" s="219" t="s">
        <v>191</v>
      </c>
      <c r="AU956" s="219" t="s">
        <v>88</v>
      </c>
      <c r="AV956" s="12" t="s">
        <v>23</v>
      </c>
      <c r="AW956" s="12" t="s">
        <v>45</v>
      </c>
      <c r="AX956" s="12" t="s">
        <v>80</v>
      </c>
      <c r="AY956" s="219" t="s">
        <v>182</v>
      </c>
    </row>
    <row r="957" spans="2:51" s="12" customFormat="1" ht="13.5">
      <c r="B957" s="209"/>
      <c r="C957" s="210"/>
      <c r="D957" s="205" t="s">
        <v>191</v>
      </c>
      <c r="E957" s="211" t="s">
        <v>36</v>
      </c>
      <c r="F957" s="212" t="s">
        <v>1429</v>
      </c>
      <c r="G957" s="210"/>
      <c r="H957" s="213" t="s">
        <v>36</v>
      </c>
      <c r="I957" s="214"/>
      <c r="J957" s="210"/>
      <c r="K957" s="210"/>
      <c r="L957" s="215"/>
      <c r="M957" s="216"/>
      <c r="N957" s="217"/>
      <c r="O957" s="217"/>
      <c r="P957" s="217"/>
      <c r="Q957" s="217"/>
      <c r="R957" s="217"/>
      <c r="S957" s="217"/>
      <c r="T957" s="218"/>
      <c r="AT957" s="219" t="s">
        <v>191</v>
      </c>
      <c r="AU957" s="219" t="s">
        <v>88</v>
      </c>
      <c r="AV957" s="12" t="s">
        <v>23</v>
      </c>
      <c r="AW957" s="12" t="s">
        <v>45</v>
      </c>
      <c r="AX957" s="12" t="s">
        <v>80</v>
      </c>
      <c r="AY957" s="219" t="s">
        <v>182</v>
      </c>
    </row>
    <row r="958" spans="2:51" s="11" customFormat="1" ht="13.5">
      <c r="B958" s="193"/>
      <c r="C958" s="194"/>
      <c r="D958" s="205" t="s">
        <v>191</v>
      </c>
      <c r="E958" s="206" t="s">
        <v>36</v>
      </c>
      <c r="F958" s="207" t="s">
        <v>1430</v>
      </c>
      <c r="G958" s="194"/>
      <c r="H958" s="208">
        <v>17.623175</v>
      </c>
      <c r="I958" s="199"/>
      <c r="J958" s="194"/>
      <c r="K958" s="194"/>
      <c r="L958" s="200"/>
      <c r="M958" s="201"/>
      <c r="N958" s="202"/>
      <c r="O958" s="202"/>
      <c r="P958" s="202"/>
      <c r="Q958" s="202"/>
      <c r="R958" s="202"/>
      <c r="S958" s="202"/>
      <c r="T958" s="203"/>
      <c r="AT958" s="204" t="s">
        <v>191</v>
      </c>
      <c r="AU958" s="204" t="s">
        <v>88</v>
      </c>
      <c r="AV958" s="11" t="s">
        <v>88</v>
      </c>
      <c r="AW958" s="11" t="s">
        <v>45</v>
      </c>
      <c r="AX958" s="11" t="s">
        <v>80</v>
      </c>
      <c r="AY958" s="204" t="s">
        <v>182</v>
      </c>
    </row>
    <row r="959" spans="2:51" s="12" customFormat="1" ht="13.5">
      <c r="B959" s="209"/>
      <c r="C959" s="210"/>
      <c r="D959" s="205" t="s">
        <v>191</v>
      </c>
      <c r="E959" s="211" t="s">
        <v>36</v>
      </c>
      <c r="F959" s="212" t="s">
        <v>797</v>
      </c>
      <c r="G959" s="210"/>
      <c r="H959" s="213" t="s">
        <v>36</v>
      </c>
      <c r="I959" s="214"/>
      <c r="J959" s="210"/>
      <c r="K959" s="210"/>
      <c r="L959" s="215"/>
      <c r="M959" s="216"/>
      <c r="N959" s="217"/>
      <c r="O959" s="217"/>
      <c r="P959" s="217"/>
      <c r="Q959" s="217"/>
      <c r="R959" s="217"/>
      <c r="S959" s="217"/>
      <c r="T959" s="218"/>
      <c r="AT959" s="219" t="s">
        <v>191</v>
      </c>
      <c r="AU959" s="219" t="s">
        <v>88</v>
      </c>
      <c r="AV959" s="12" t="s">
        <v>23</v>
      </c>
      <c r="AW959" s="12" t="s">
        <v>45</v>
      </c>
      <c r="AX959" s="12" t="s">
        <v>80</v>
      </c>
      <c r="AY959" s="219" t="s">
        <v>182</v>
      </c>
    </row>
    <row r="960" spans="2:51" s="11" customFormat="1" ht="13.5">
      <c r="B960" s="193"/>
      <c r="C960" s="194"/>
      <c r="D960" s="205" t="s">
        <v>191</v>
      </c>
      <c r="E960" s="206" t="s">
        <v>36</v>
      </c>
      <c r="F960" s="207" t="s">
        <v>1431</v>
      </c>
      <c r="G960" s="194"/>
      <c r="H960" s="208">
        <v>30.8</v>
      </c>
      <c r="I960" s="199"/>
      <c r="J960" s="194"/>
      <c r="K960" s="194"/>
      <c r="L960" s="200"/>
      <c r="M960" s="201"/>
      <c r="N960" s="202"/>
      <c r="O960" s="202"/>
      <c r="P960" s="202"/>
      <c r="Q960" s="202"/>
      <c r="R960" s="202"/>
      <c r="S960" s="202"/>
      <c r="T960" s="203"/>
      <c r="AT960" s="204" t="s">
        <v>191</v>
      </c>
      <c r="AU960" s="204" t="s">
        <v>88</v>
      </c>
      <c r="AV960" s="11" t="s">
        <v>88</v>
      </c>
      <c r="AW960" s="11" t="s">
        <v>45</v>
      </c>
      <c r="AX960" s="11" t="s">
        <v>80</v>
      </c>
      <c r="AY960" s="204" t="s">
        <v>182</v>
      </c>
    </row>
    <row r="961" spans="2:51" s="11" customFormat="1" ht="13.5">
      <c r="B961" s="193"/>
      <c r="C961" s="194"/>
      <c r="D961" s="205" t="s">
        <v>191</v>
      </c>
      <c r="E961" s="206" t="s">
        <v>36</v>
      </c>
      <c r="F961" s="207" t="s">
        <v>789</v>
      </c>
      <c r="G961" s="194"/>
      <c r="H961" s="208">
        <v>-1.68</v>
      </c>
      <c r="I961" s="199"/>
      <c r="J961" s="194"/>
      <c r="K961" s="194"/>
      <c r="L961" s="200"/>
      <c r="M961" s="201"/>
      <c r="N961" s="202"/>
      <c r="O961" s="202"/>
      <c r="P961" s="202"/>
      <c r="Q961" s="202"/>
      <c r="R961" s="202"/>
      <c r="S961" s="202"/>
      <c r="T961" s="203"/>
      <c r="AT961" s="204" t="s">
        <v>191</v>
      </c>
      <c r="AU961" s="204" t="s">
        <v>88</v>
      </c>
      <c r="AV961" s="11" t="s">
        <v>88</v>
      </c>
      <c r="AW961" s="11" t="s">
        <v>45</v>
      </c>
      <c r="AX961" s="11" t="s">
        <v>80</v>
      </c>
      <c r="AY961" s="204" t="s">
        <v>182</v>
      </c>
    </row>
    <row r="962" spans="2:51" s="12" customFormat="1" ht="13.5">
      <c r="B962" s="209"/>
      <c r="C962" s="210"/>
      <c r="D962" s="205" t="s">
        <v>191</v>
      </c>
      <c r="E962" s="211" t="s">
        <v>36</v>
      </c>
      <c r="F962" s="212" t="s">
        <v>402</v>
      </c>
      <c r="G962" s="210"/>
      <c r="H962" s="213" t="s">
        <v>36</v>
      </c>
      <c r="I962" s="214"/>
      <c r="J962" s="210"/>
      <c r="K962" s="210"/>
      <c r="L962" s="215"/>
      <c r="M962" s="216"/>
      <c r="N962" s="217"/>
      <c r="O962" s="217"/>
      <c r="P962" s="217"/>
      <c r="Q962" s="217"/>
      <c r="R962" s="217"/>
      <c r="S962" s="217"/>
      <c r="T962" s="218"/>
      <c r="AT962" s="219" t="s">
        <v>191</v>
      </c>
      <c r="AU962" s="219" t="s">
        <v>88</v>
      </c>
      <c r="AV962" s="12" t="s">
        <v>23</v>
      </c>
      <c r="AW962" s="12" t="s">
        <v>45</v>
      </c>
      <c r="AX962" s="12" t="s">
        <v>80</v>
      </c>
      <c r="AY962" s="219" t="s">
        <v>182</v>
      </c>
    </row>
    <row r="963" spans="2:51" s="12" customFormat="1" ht="13.5">
      <c r="B963" s="209"/>
      <c r="C963" s="210"/>
      <c r="D963" s="205" t="s">
        <v>191</v>
      </c>
      <c r="E963" s="211" t="s">
        <v>36</v>
      </c>
      <c r="F963" s="212" t="s">
        <v>799</v>
      </c>
      <c r="G963" s="210"/>
      <c r="H963" s="213" t="s">
        <v>36</v>
      </c>
      <c r="I963" s="214"/>
      <c r="J963" s="210"/>
      <c r="K963" s="210"/>
      <c r="L963" s="215"/>
      <c r="M963" s="216"/>
      <c r="N963" s="217"/>
      <c r="O963" s="217"/>
      <c r="P963" s="217"/>
      <c r="Q963" s="217"/>
      <c r="R963" s="217"/>
      <c r="S963" s="217"/>
      <c r="T963" s="218"/>
      <c r="AT963" s="219" t="s">
        <v>191</v>
      </c>
      <c r="AU963" s="219" t="s">
        <v>88</v>
      </c>
      <c r="AV963" s="12" t="s">
        <v>23</v>
      </c>
      <c r="AW963" s="12" t="s">
        <v>45</v>
      </c>
      <c r="AX963" s="12" t="s">
        <v>80</v>
      </c>
      <c r="AY963" s="219" t="s">
        <v>182</v>
      </c>
    </row>
    <row r="964" spans="2:51" s="11" customFormat="1" ht="13.5">
      <c r="B964" s="193"/>
      <c r="C964" s="194"/>
      <c r="D964" s="205" t="s">
        <v>191</v>
      </c>
      <c r="E964" s="206" t="s">
        <v>36</v>
      </c>
      <c r="F964" s="207" t="s">
        <v>1432</v>
      </c>
      <c r="G964" s="194"/>
      <c r="H964" s="208">
        <v>28.615625</v>
      </c>
      <c r="I964" s="199"/>
      <c r="J964" s="194"/>
      <c r="K964" s="194"/>
      <c r="L964" s="200"/>
      <c r="M964" s="201"/>
      <c r="N964" s="202"/>
      <c r="O964" s="202"/>
      <c r="P964" s="202"/>
      <c r="Q964" s="202"/>
      <c r="R964" s="202"/>
      <c r="S964" s="202"/>
      <c r="T964" s="203"/>
      <c r="AT964" s="204" t="s">
        <v>191</v>
      </c>
      <c r="AU964" s="204" t="s">
        <v>88</v>
      </c>
      <c r="AV964" s="11" t="s">
        <v>88</v>
      </c>
      <c r="AW964" s="11" t="s">
        <v>45</v>
      </c>
      <c r="AX964" s="11" t="s">
        <v>80</v>
      </c>
      <c r="AY964" s="204" t="s">
        <v>182</v>
      </c>
    </row>
    <row r="965" spans="2:51" s="11" customFormat="1" ht="13.5">
      <c r="B965" s="193"/>
      <c r="C965" s="194"/>
      <c r="D965" s="195" t="s">
        <v>191</v>
      </c>
      <c r="E965" s="196" t="s">
        <v>36</v>
      </c>
      <c r="F965" s="197" t="s">
        <v>1433</v>
      </c>
      <c r="G965" s="194"/>
      <c r="H965" s="198">
        <v>-1.68</v>
      </c>
      <c r="I965" s="199"/>
      <c r="J965" s="194"/>
      <c r="K965" s="194"/>
      <c r="L965" s="200"/>
      <c r="M965" s="201"/>
      <c r="N965" s="202"/>
      <c r="O965" s="202"/>
      <c r="P965" s="202"/>
      <c r="Q965" s="202"/>
      <c r="R965" s="202"/>
      <c r="S965" s="202"/>
      <c r="T965" s="203"/>
      <c r="AT965" s="204" t="s">
        <v>191</v>
      </c>
      <c r="AU965" s="204" t="s">
        <v>88</v>
      </c>
      <c r="AV965" s="11" t="s">
        <v>88</v>
      </c>
      <c r="AW965" s="11" t="s">
        <v>45</v>
      </c>
      <c r="AX965" s="11" t="s">
        <v>80</v>
      </c>
      <c r="AY965" s="204" t="s">
        <v>182</v>
      </c>
    </row>
    <row r="966" spans="2:65" s="1" customFormat="1" ht="22.5" customHeight="1">
      <c r="B966" s="34"/>
      <c r="C966" s="181" t="s">
        <v>1434</v>
      </c>
      <c r="D966" s="181" t="s">
        <v>184</v>
      </c>
      <c r="E966" s="182" t="s">
        <v>1435</v>
      </c>
      <c r="F966" s="183" t="s">
        <v>1436</v>
      </c>
      <c r="G966" s="184" t="s">
        <v>187</v>
      </c>
      <c r="H966" s="185">
        <v>1588.924</v>
      </c>
      <c r="I966" s="186"/>
      <c r="J966" s="187">
        <f>ROUND(I966*H966,2)</f>
        <v>0</v>
      </c>
      <c r="K966" s="183" t="s">
        <v>188</v>
      </c>
      <c r="L966" s="54"/>
      <c r="M966" s="188" t="s">
        <v>36</v>
      </c>
      <c r="N966" s="189" t="s">
        <v>51</v>
      </c>
      <c r="O966" s="35"/>
      <c r="P966" s="190">
        <f>O966*H966</f>
        <v>0</v>
      </c>
      <c r="Q966" s="190">
        <v>0.0004</v>
      </c>
      <c r="R966" s="190">
        <f>Q966*H966</f>
        <v>0.6355696000000001</v>
      </c>
      <c r="S966" s="190">
        <v>0</v>
      </c>
      <c r="T966" s="191">
        <f>S966*H966</f>
        <v>0</v>
      </c>
      <c r="AR966" s="16" t="s">
        <v>275</v>
      </c>
      <c r="AT966" s="16" t="s">
        <v>184</v>
      </c>
      <c r="AU966" s="16" t="s">
        <v>88</v>
      </c>
      <c r="AY966" s="16" t="s">
        <v>182</v>
      </c>
      <c r="BE966" s="192">
        <f>IF(N966="základní",J966,0)</f>
        <v>0</v>
      </c>
      <c r="BF966" s="192">
        <f>IF(N966="snížená",J966,0)</f>
        <v>0</v>
      </c>
      <c r="BG966" s="192">
        <f>IF(N966="zákl. přenesená",J966,0)</f>
        <v>0</v>
      </c>
      <c r="BH966" s="192">
        <f>IF(N966="sníž. přenesená",J966,0)</f>
        <v>0</v>
      </c>
      <c r="BI966" s="192">
        <f>IF(N966="nulová",J966,0)</f>
        <v>0</v>
      </c>
      <c r="BJ966" s="16" t="s">
        <v>23</v>
      </c>
      <c r="BK966" s="192">
        <f>ROUND(I966*H966,2)</f>
        <v>0</v>
      </c>
      <c r="BL966" s="16" t="s">
        <v>275</v>
      </c>
      <c r="BM966" s="16" t="s">
        <v>1437</v>
      </c>
    </row>
    <row r="967" spans="2:51" s="11" customFormat="1" ht="13.5">
      <c r="B967" s="193"/>
      <c r="C967" s="194"/>
      <c r="D967" s="195" t="s">
        <v>191</v>
      </c>
      <c r="E967" s="196" t="s">
        <v>36</v>
      </c>
      <c r="F967" s="197" t="s">
        <v>1438</v>
      </c>
      <c r="G967" s="194"/>
      <c r="H967" s="198">
        <v>1588.924</v>
      </c>
      <c r="I967" s="199"/>
      <c r="J967" s="194"/>
      <c r="K967" s="194"/>
      <c r="L967" s="200"/>
      <c r="M967" s="201"/>
      <c r="N967" s="202"/>
      <c r="O967" s="202"/>
      <c r="P967" s="202"/>
      <c r="Q967" s="202"/>
      <c r="R967" s="202"/>
      <c r="S967" s="202"/>
      <c r="T967" s="203"/>
      <c r="AT967" s="204" t="s">
        <v>191</v>
      </c>
      <c r="AU967" s="204" t="s">
        <v>88</v>
      </c>
      <c r="AV967" s="11" t="s">
        <v>88</v>
      </c>
      <c r="AW967" s="11" t="s">
        <v>45</v>
      </c>
      <c r="AX967" s="11" t="s">
        <v>80</v>
      </c>
      <c r="AY967" s="204" t="s">
        <v>182</v>
      </c>
    </row>
    <row r="968" spans="2:65" s="1" customFormat="1" ht="22.5" customHeight="1">
      <c r="B968" s="34"/>
      <c r="C968" s="181" t="s">
        <v>1439</v>
      </c>
      <c r="D968" s="181" t="s">
        <v>184</v>
      </c>
      <c r="E968" s="182" t="s">
        <v>1440</v>
      </c>
      <c r="F968" s="183" t="s">
        <v>1441</v>
      </c>
      <c r="G968" s="184" t="s">
        <v>187</v>
      </c>
      <c r="H968" s="185">
        <v>205.7</v>
      </c>
      <c r="I968" s="186"/>
      <c r="J968" s="187">
        <f>ROUND(I968*H968,2)</f>
        <v>0</v>
      </c>
      <c r="K968" s="183" t="s">
        <v>188</v>
      </c>
      <c r="L968" s="54"/>
      <c r="M968" s="188" t="s">
        <v>36</v>
      </c>
      <c r="N968" s="189" t="s">
        <v>51</v>
      </c>
      <c r="O968" s="35"/>
      <c r="P968" s="190">
        <f>O968*H968</f>
        <v>0</v>
      </c>
      <c r="Q968" s="190">
        <v>0.0004</v>
      </c>
      <c r="R968" s="190">
        <f>Q968*H968</f>
        <v>0.08228</v>
      </c>
      <c r="S968" s="190">
        <v>0</v>
      </c>
      <c r="T968" s="191">
        <f>S968*H968</f>
        <v>0</v>
      </c>
      <c r="AR968" s="16" t="s">
        <v>275</v>
      </c>
      <c r="AT968" s="16" t="s">
        <v>184</v>
      </c>
      <c r="AU968" s="16" t="s">
        <v>88</v>
      </c>
      <c r="AY968" s="16" t="s">
        <v>182</v>
      </c>
      <c r="BE968" s="192">
        <f>IF(N968="základní",J968,0)</f>
        <v>0</v>
      </c>
      <c r="BF968" s="192">
        <f>IF(N968="snížená",J968,0)</f>
        <v>0</v>
      </c>
      <c r="BG968" s="192">
        <f>IF(N968="zákl. přenesená",J968,0)</f>
        <v>0</v>
      </c>
      <c r="BH968" s="192">
        <f>IF(N968="sníž. přenesená",J968,0)</f>
        <v>0</v>
      </c>
      <c r="BI968" s="192">
        <f>IF(N968="nulová",J968,0)</f>
        <v>0</v>
      </c>
      <c r="BJ968" s="16" t="s">
        <v>23</v>
      </c>
      <c r="BK968" s="192">
        <f>ROUND(I968*H968,2)</f>
        <v>0</v>
      </c>
      <c r="BL968" s="16" t="s">
        <v>275</v>
      </c>
      <c r="BM968" s="16" t="s">
        <v>1442</v>
      </c>
    </row>
    <row r="969" spans="2:51" s="11" customFormat="1" ht="13.5">
      <c r="B969" s="193"/>
      <c r="C969" s="194"/>
      <c r="D969" s="195" t="s">
        <v>191</v>
      </c>
      <c r="E969" s="196" t="s">
        <v>36</v>
      </c>
      <c r="F969" s="197" t="s">
        <v>1443</v>
      </c>
      <c r="G969" s="194"/>
      <c r="H969" s="198">
        <v>205.7</v>
      </c>
      <c r="I969" s="199"/>
      <c r="J969" s="194"/>
      <c r="K969" s="194"/>
      <c r="L969" s="200"/>
      <c r="M969" s="201"/>
      <c r="N969" s="202"/>
      <c r="O969" s="202"/>
      <c r="P969" s="202"/>
      <c r="Q969" s="202"/>
      <c r="R969" s="202"/>
      <c r="S969" s="202"/>
      <c r="T969" s="203"/>
      <c r="AT969" s="204" t="s">
        <v>191</v>
      </c>
      <c r="AU969" s="204" t="s">
        <v>88</v>
      </c>
      <c r="AV969" s="11" t="s">
        <v>88</v>
      </c>
      <c r="AW969" s="11" t="s">
        <v>45</v>
      </c>
      <c r="AX969" s="11" t="s">
        <v>80</v>
      </c>
      <c r="AY969" s="204" t="s">
        <v>182</v>
      </c>
    </row>
    <row r="970" spans="2:65" s="1" customFormat="1" ht="22.5" customHeight="1">
      <c r="B970" s="34"/>
      <c r="C970" s="220" t="s">
        <v>1444</v>
      </c>
      <c r="D970" s="220" t="s">
        <v>270</v>
      </c>
      <c r="E970" s="221" t="s">
        <v>1445</v>
      </c>
      <c r="F970" s="222" t="s">
        <v>1446</v>
      </c>
      <c r="G970" s="223" t="s">
        <v>187</v>
      </c>
      <c r="H970" s="224">
        <v>1984.371</v>
      </c>
      <c r="I970" s="225"/>
      <c r="J970" s="226">
        <f>ROUND(I970*H970,2)</f>
        <v>0</v>
      </c>
      <c r="K970" s="222" t="s">
        <v>781</v>
      </c>
      <c r="L970" s="227"/>
      <c r="M970" s="228" t="s">
        <v>36</v>
      </c>
      <c r="N970" s="229" t="s">
        <v>51</v>
      </c>
      <c r="O970" s="35"/>
      <c r="P970" s="190">
        <f>O970*H970</f>
        <v>0</v>
      </c>
      <c r="Q970" s="190">
        <v>0.0045</v>
      </c>
      <c r="R970" s="190">
        <f>Q970*H970</f>
        <v>8.9296695</v>
      </c>
      <c r="S970" s="190">
        <v>0</v>
      </c>
      <c r="T970" s="191">
        <f>S970*H970</f>
        <v>0</v>
      </c>
      <c r="AR970" s="16" t="s">
        <v>366</v>
      </c>
      <c r="AT970" s="16" t="s">
        <v>270</v>
      </c>
      <c r="AU970" s="16" t="s">
        <v>88</v>
      </c>
      <c r="AY970" s="16" t="s">
        <v>182</v>
      </c>
      <c r="BE970" s="192">
        <f>IF(N970="základní",J970,0)</f>
        <v>0</v>
      </c>
      <c r="BF970" s="192">
        <f>IF(N970="snížená",J970,0)</f>
        <v>0</v>
      </c>
      <c r="BG970" s="192">
        <f>IF(N970="zákl. přenesená",J970,0)</f>
        <v>0</v>
      </c>
      <c r="BH970" s="192">
        <f>IF(N970="sníž. přenesená",J970,0)</f>
        <v>0</v>
      </c>
      <c r="BI970" s="192">
        <f>IF(N970="nulová",J970,0)</f>
        <v>0</v>
      </c>
      <c r="BJ970" s="16" t="s">
        <v>23</v>
      </c>
      <c r="BK970" s="192">
        <f>ROUND(I970*H970,2)</f>
        <v>0</v>
      </c>
      <c r="BL970" s="16" t="s">
        <v>275</v>
      </c>
      <c r="BM970" s="16" t="s">
        <v>1447</v>
      </c>
    </row>
    <row r="971" spans="2:51" s="11" customFormat="1" ht="13.5">
      <c r="B971" s="193"/>
      <c r="C971" s="194"/>
      <c r="D971" s="205" t="s">
        <v>191</v>
      </c>
      <c r="E971" s="206" t="s">
        <v>36</v>
      </c>
      <c r="F971" s="207" t="s">
        <v>1448</v>
      </c>
      <c r="G971" s="194"/>
      <c r="H971" s="208">
        <v>1747.8164</v>
      </c>
      <c r="I971" s="199"/>
      <c r="J971" s="194"/>
      <c r="K971" s="194"/>
      <c r="L971" s="200"/>
      <c r="M971" s="201"/>
      <c r="N971" s="202"/>
      <c r="O971" s="202"/>
      <c r="P971" s="202"/>
      <c r="Q971" s="202"/>
      <c r="R971" s="202"/>
      <c r="S971" s="202"/>
      <c r="T971" s="203"/>
      <c r="AT971" s="204" t="s">
        <v>191</v>
      </c>
      <c r="AU971" s="204" t="s">
        <v>88</v>
      </c>
      <c r="AV971" s="11" t="s">
        <v>88</v>
      </c>
      <c r="AW971" s="11" t="s">
        <v>45</v>
      </c>
      <c r="AX971" s="11" t="s">
        <v>80</v>
      </c>
      <c r="AY971" s="204" t="s">
        <v>182</v>
      </c>
    </row>
    <row r="972" spans="2:51" s="11" customFormat="1" ht="13.5">
      <c r="B972" s="193"/>
      <c r="C972" s="194"/>
      <c r="D972" s="195" t="s">
        <v>191</v>
      </c>
      <c r="E972" s="196" t="s">
        <v>36</v>
      </c>
      <c r="F972" s="197" t="s">
        <v>1449</v>
      </c>
      <c r="G972" s="194"/>
      <c r="H972" s="198">
        <v>236.555</v>
      </c>
      <c r="I972" s="199"/>
      <c r="J972" s="194"/>
      <c r="K972" s="194"/>
      <c r="L972" s="200"/>
      <c r="M972" s="201"/>
      <c r="N972" s="202"/>
      <c r="O972" s="202"/>
      <c r="P972" s="202"/>
      <c r="Q972" s="202"/>
      <c r="R972" s="202"/>
      <c r="S972" s="202"/>
      <c r="T972" s="203"/>
      <c r="AT972" s="204" t="s">
        <v>191</v>
      </c>
      <c r="AU972" s="204" t="s">
        <v>88</v>
      </c>
      <c r="AV972" s="11" t="s">
        <v>88</v>
      </c>
      <c r="AW972" s="11" t="s">
        <v>45</v>
      </c>
      <c r="AX972" s="11" t="s">
        <v>80</v>
      </c>
      <c r="AY972" s="204" t="s">
        <v>182</v>
      </c>
    </row>
    <row r="973" spans="2:65" s="1" customFormat="1" ht="31.5" customHeight="1">
      <c r="B973" s="34"/>
      <c r="C973" s="181" t="s">
        <v>1450</v>
      </c>
      <c r="D973" s="181" t="s">
        <v>184</v>
      </c>
      <c r="E973" s="182" t="s">
        <v>1451</v>
      </c>
      <c r="F973" s="183" t="s">
        <v>1452</v>
      </c>
      <c r="G973" s="184" t="s">
        <v>187</v>
      </c>
      <c r="H973" s="185">
        <v>92.625</v>
      </c>
      <c r="I973" s="186"/>
      <c r="J973" s="187">
        <f>ROUND(I973*H973,2)</f>
        <v>0</v>
      </c>
      <c r="K973" s="183" t="s">
        <v>188</v>
      </c>
      <c r="L973" s="54"/>
      <c r="M973" s="188" t="s">
        <v>36</v>
      </c>
      <c r="N973" s="189" t="s">
        <v>51</v>
      </c>
      <c r="O973" s="35"/>
      <c r="P973" s="190">
        <f>O973*H973</f>
        <v>0</v>
      </c>
      <c r="Q973" s="190">
        <v>0.00084</v>
      </c>
      <c r="R973" s="190">
        <f>Q973*H973</f>
        <v>0.077805</v>
      </c>
      <c r="S973" s="190">
        <v>0</v>
      </c>
      <c r="T973" s="191">
        <f>S973*H973</f>
        <v>0</v>
      </c>
      <c r="AR973" s="16" t="s">
        <v>275</v>
      </c>
      <c r="AT973" s="16" t="s">
        <v>184</v>
      </c>
      <c r="AU973" s="16" t="s">
        <v>88</v>
      </c>
      <c r="AY973" s="16" t="s">
        <v>182</v>
      </c>
      <c r="BE973" s="192">
        <f>IF(N973="základní",J973,0)</f>
        <v>0</v>
      </c>
      <c r="BF973" s="192">
        <f>IF(N973="snížená",J973,0)</f>
        <v>0</v>
      </c>
      <c r="BG973" s="192">
        <f>IF(N973="zákl. přenesená",J973,0)</f>
        <v>0</v>
      </c>
      <c r="BH973" s="192">
        <f>IF(N973="sníž. přenesená",J973,0)</f>
        <v>0</v>
      </c>
      <c r="BI973" s="192">
        <f>IF(N973="nulová",J973,0)</f>
        <v>0</v>
      </c>
      <c r="BJ973" s="16" t="s">
        <v>23</v>
      </c>
      <c r="BK973" s="192">
        <f>ROUND(I973*H973,2)</f>
        <v>0</v>
      </c>
      <c r="BL973" s="16" t="s">
        <v>275</v>
      </c>
      <c r="BM973" s="16" t="s">
        <v>1453</v>
      </c>
    </row>
    <row r="974" spans="2:51" s="11" customFormat="1" ht="13.5">
      <c r="B974" s="193"/>
      <c r="C974" s="194"/>
      <c r="D974" s="195" t="s">
        <v>191</v>
      </c>
      <c r="E974" s="196" t="s">
        <v>36</v>
      </c>
      <c r="F974" s="197" t="s">
        <v>1454</v>
      </c>
      <c r="G974" s="194"/>
      <c r="H974" s="198">
        <v>92.625</v>
      </c>
      <c r="I974" s="199"/>
      <c r="J974" s="194"/>
      <c r="K974" s="194"/>
      <c r="L974" s="200"/>
      <c r="M974" s="201"/>
      <c r="N974" s="202"/>
      <c r="O974" s="202"/>
      <c r="P974" s="202"/>
      <c r="Q974" s="202"/>
      <c r="R974" s="202"/>
      <c r="S974" s="202"/>
      <c r="T974" s="203"/>
      <c r="AT974" s="204" t="s">
        <v>191</v>
      </c>
      <c r="AU974" s="204" t="s">
        <v>88</v>
      </c>
      <c r="AV974" s="11" t="s">
        <v>88</v>
      </c>
      <c r="AW974" s="11" t="s">
        <v>45</v>
      </c>
      <c r="AX974" s="11" t="s">
        <v>80</v>
      </c>
      <c r="AY974" s="204" t="s">
        <v>182</v>
      </c>
    </row>
    <row r="975" spans="2:65" s="1" customFormat="1" ht="22.5" customHeight="1">
      <c r="B975" s="34"/>
      <c r="C975" s="181" t="s">
        <v>1455</v>
      </c>
      <c r="D975" s="181" t="s">
        <v>184</v>
      </c>
      <c r="E975" s="182" t="s">
        <v>1456</v>
      </c>
      <c r="F975" s="183" t="s">
        <v>1457</v>
      </c>
      <c r="G975" s="184" t="s">
        <v>309</v>
      </c>
      <c r="H975" s="185">
        <v>123.5</v>
      </c>
      <c r="I975" s="186"/>
      <c r="J975" s="187">
        <f>ROUND(I975*H975,2)</f>
        <v>0</v>
      </c>
      <c r="K975" s="183" t="s">
        <v>188</v>
      </c>
      <c r="L975" s="54"/>
      <c r="M975" s="188" t="s">
        <v>36</v>
      </c>
      <c r="N975" s="189" t="s">
        <v>51</v>
      </c>
      <c r="O975" s="35"/>
      <c r="P975" s="190">
        <f>O975*H975</f>
        <v>0</v>
      </c>
      <c r="Q975" s="190">
        <v>0.00028</v>
      </c>
      <c r="R975" s="190">
        <f>Q975*H975</f>
        <v>0.03458</v>
      </c>
      <c r="S975" s="190">
        <v>0</v>
      </c>
      <c r="T975" s="191">
        <f>S975*H975</f>
        <v>0</v>
      </c>
      <c r="AR975" s="16" t="s">
        <v>275</v>
      </c>
      <c r="AT975" s="16" t="s">
        <v>184</v>
      </c>
      <c r="AU975" s="16" t="s">
        <v>88</v>
      </c>
      <c r="AY975" s="16" t="s">
        <v>182</v>
      </c>
      <c r="BE975" s="192">
        <f>IF(N975="základní",J975,0)</f>
        <v>0</v>
      </c>
      <c r="BF975" s="192">
        <f>IF(N975="snížená",J975,0)</f>
        <v>0</v>
      </c>
      <c r="BG975" s="192">
        <f>IF(N975="zákl. přenesená",J975,0)</f>
        <v>0</v>
      </c>
      <c r="BH975" s="192">
        <f>IF(N975="sníž. přenesená",J975,0)</f>
        <v>0</v>
      </c>
      <c r="BI975" s="192">
        <f>IF(N975="nulová",J975,0)</f>
        <v>0</v>
      </c>
      <c r="BJ975" s="16" t="s">
        <v>23</v>
      </c>
      <c r="BK975" s="192">
        <f>ROUND(I975*H975,2)</f>
        <v>0</v>
      </c>
      <c r="BL975" s="16" t="s">
        <v>275</v>
      </c>
      <c r="BM975" s="16" t="s">
        <v>1458</v>
      </c>
    </row>
    <row r="976" spans="2:51" s="11" customFormat="1" ht="13.5">
      <c r="B976" s="193"/>
      <c r="C976" s="194"/>
      <c r="D976" s="195" t="s">
        <v>191</v>
      </c>
      <c r="E976" s="196" t="s">
        <v>36</v>
      </c>
      <c r="F976" s="197" t="s">
        <v>1459</v>
      </c>
      <c r="G976" s="194"/>
      <c r="H976" s="198">
        <v>123.5</v>
      </c>
      <c r="I976" s="199"/>
      <c r="J976" s="194"/>
      <c r="K976" s="194"/>
      <c r="L976" s="200"/>
      <c r="M976" s="201"/>
      <c r="N976" s="202"/>
      <c r="O976" s="202"/>
      <c r="P976" s="202"/>
      <c r="Q976" s="202"/>
      <c r="R976" s="202"/>
      <c r="S976" s="202"/>
      <c r="T976" s="203"/>
      <c r="AT976" s="204" t="s">
        <v>191</v>
      </c>
      <c r="AU976" s="204" t="s">
        <v>88</v>
      </c>
      <c r="AV976" s="11" t="s">
        <v>88</v>
      </c>
      <c r="AW976" s="11" t="s">
        <v>45</v>
      </c>
      <c r="AX976" s="11" t="s">
        <v>80</v>
      </c>
      <c r="AY976" s="204" t="s">
        <v>182</v>
      </c>
    </row>
    <row r="977" spans="2:65" s="1" customFormat="1" ht="22.5" customHeight="1">
      <c r="B977" s="34"/>
      <c r="C977" s="181" t="s">
        <v>1460</v>
      </c>
      <c r="D977" s="181" t="s">
        <v>184</v>
      </c>
      <c r="E977" s="182" t="s">
        <v>1461</v>
      </c>
      <c r="F977" s="183" t="s">
        <v>1462</v>
      </c>
      <c r="G977" s="184" t="s">
        <v>309</v>
      </c>
      <c r="H977" s="185">
        <v>37.2</v>
      </c>
      <c r="I977" s="186"/>
      <c r="J977" s="187">
        <f>ROUND(I977*H977,2)</f>
        <v>0</v>
      </c>
      <c r="K977" s="183" t="s">
        <v>188</v>
      </c>
      <c r="L977" s="54"/>
      <c r="M977" s="188" t="s">
        <v>36</v>
      </c>
      <c r="N977" s="189" t="s">
        <v>51</v>
      </c>
      <c r="O977" s="35"/>
      <c r="P977" s="190">
        <f>O977*H977</f>
        <v>0</v>
      </c>
      <c r="Q977" s="190">
        <v>0.001</v>
      </c>
      <c r="R977" s="190">
        <f>Q977*H977</f>
        <v>0.037200000000000004</v>
      </c>
      <c r="S977" s="190">
        <v>0</v>
      </c>
      <c r="T977" s="191">
        <f>S977*H977</f>
        <v>0</v>
      </c>
      <c r="AR977" s="16" t="s">
        <v>275</v>
      </c>
      <c r="AT977" s="16" t="s">
        <v>184</v>
      </c>
      <c r="AU977" s="16" t="s">
        <v>88</v>
      </c>
      <c r="AY977" s="16" t="s">
        <v>182</v>
      </c>
      <c r="BE977" s="192">
        <f>IF(N977="základní",J977,0)</f>
        <v>0</v>
      </c>
      <c r="BF977" s="192">
        <f>IF(N977="snížená",J977,0)</f>
        <v>0</v>
      </c>
      <c r="BG977" s="192">
        <f>IF(N977="zákl. přenesená",J977,0)</f>
        <v>0</v>
      </c>
      <c r="BH977" s="192">
        <f>IF(N977="sníž. přenesená",J977,0)</f>
        <v>0</v>
      </c>
      <c r="BI977" s="192">
        <f>IF(N977="nulová",J977,0)</f>
        <v>0</v>
      </c>
      <c r="BJ977" s="16" t="s">
        <v>23</v>
      </c>
      <c r="BK977" s="192">
        <f>ROUND(I977*H977,2)</f>
        <v>0</v>
      </c>
      <c r="BL977" s="16" t="s">
        <v>275</v>
      </c>
      <c r="BM977" s="16" t="s">
        <v>1463</v>
      </c>
    </row>
    <row r="978" spans="2:51" s="12" customFormat="1" ht="13.5">
      <c r="B978" s="209"/>
      <c r="C978" s="210"/>
      <c r="D978" s="205" t="s">
        <v>191</v>
      </c>
      <c r="E978" s="211" t="s">
        <v>36</v>
      </c>
      <c r="F978" s="212" t="s">
        <v>1464</v>
      </c>
      <c r="G978" s="210"/>
      <c r="H978" s="213" t="s">
        <v>36</v>
      </c>
      <c r="I978" s="214"/>
      <c r="J978" s="210"/>
      <c r="K978" s="210"/>
      <c r="L978" s="215"/>
      <c r="M978" s="216"/>
      <c r="N978" s="217"/>
      <c r="O978" s="217"/>
      <c r="P978" s="217"/>
      <c r="Q978" s="217"/>
      <c r="R978" s="217"/>
      <c r="S978" s="217"/>
      <c r="T978" s="218"/>
      <c r="AT978" s="219" t="s">
        <v>191</v>
      </c>
      <c r="AU978" s="219" t="s">
        <v>88</v>
      </c>
      <c r="AV978" s="12" t="s">
        <v>23</v>
      </c>
      <c r="AW978" s="12" t="s">
        <v>45</v>
      </c>
      <c r="AX978" s="12" t="s">
        <v>80</v>
      </c>
      <c r="AY978" s="219" t="s">
        <v>182</v>
      </c>
    </row>
    <row r="979" spans="2:51" s="11" customFormat="1" ht="13.5">
      <c r="B979" s="193"/>
      <c r="C979" s="194"/>
      <c r="D979" s="195" t="s">
        <v>191</v>
      </c>
      <c r="E979" s="196" t="s">
        <v>36</v>
      </c>
      <c r="F979" s="197" t="s">
        <v>1465</v>
      </c>
      <c r="G979" s="194"/>
      <c r="H979" s="198">
        <v>37.2</v>
      </c>
      <c r="I979" s="199"/>
      <c r="J979" s="194"/>
      <c r="K979" s="194"/>
      <c r="L979" s="200"/>
      <c r="M979" s="201"/>
      <c r="N979" s="202"/>
      <c r="O979" s="202"/>
      <c r="P979" s="202"/>
      <c r="Q979" s="202"/>
      <c r="R979" s="202"/>
      <c r="S979" s="202"/>
      <c r="T979" s="203"/>
      <c r="AT979" s="204" t="s">
        <v>191</v>
      </c>
      <c r="AU979" s="204" t="s">
        <v>88</v>
      </c>
      <c r="AV979" s="11" t="s">
        <v>88</v>
      </c>
      <c r="AW979" s="11" t="s">
        <v>45</v>
      </c>
      <c r="AX979" s="11" t="s">
        <v>80</v>
      </c>
      <c r="AY979" s="204" t="s">
        <v>182</v>
      </c>
    </row>
    <row r="980" spans="2:65" s="1" customFormat="1" ht="22.5" customHeight="1">
      <c r="B980" s="34"/>
      <c r="C980" s="220" t="s">
        <v>1466</v>
      </c>
      <c r="D980" s="220" t="s">
        <v>270</v>
      </c>
      <c r="E980" s="221" t="s">
        <v>1467</v>
      </c>
      <c r="F980" s="222" t="s">
        <v>1468</v>
      </c>
      <c r="G980" s="223" t="s">
        <v>1469</v>
      </c>
      <c r="H980" s="224">
        <v>11.16</v>
      </c>
      <c r="I980" s="225"/>
      <c r="J980" s="226">
        <f>ROUND(I980*H980,2)</f>
        <v>0</v>
      </c>
      <c r="K980" s="222" t="s">
        <v>188</v>
      </c>
      <c r="L980" s="227"/>
      <c r="M980" s="228" t="s">
        <v>36</v>
      </c>
      <c r="N980" s="229" t="s">
        <v>51</v>
      </c>
      <c r="O980" s="35"/>
      <c r="P980" s="190">
        <f>O980*H980</f>
        <v>0</v>
      </c>
      <c r="Q980" s="190">
        <v>0.001</v>
      </c>
      <c r="R980" s="190">
        <f>Q980*H980</f>
        <v>0.01116</v>
      </c>
      <c r="S980" s="190">
        <v>0</v>
      </c>
      <c r="T980" s="191">
        <f>S980*H980</f>
        <v>0</v>
      </c>
      <c r="AR980" s="16" t="s">
        <v>366</v>
      </c>
      <c r="AT980" s="16" t="s">
        <v>270</v>
      </c>
      <c r="AU980" s="16" t="s">
        <v>88</v>
      </c>
      <c r="AY980" s="16" t="s">
        <v>182</v>
      </c>
      <c r="BE980" s="192">
        <f>IF(N980="základní",J980,0)</f>
        <v>0</v>
      </c>
      <c r="BF980" s="192">
        <f>IF(N980="snížená",J980,0)</f>
        <v>0</v>
      </c>
      <c r="BG980" s="192">
        <f>IF(N980="zákl. přenesená",J980,0)</f>
        <v>0</v>
      </c>
      <c r="BH980" s="192">
        <f>IF(N980="sníž. přenesená",J980,0)</f>
        <v>0</v>
      </c>
      <c r="BI980" s="192">
        <f>IF(N980="nulová",J980,0)</f>
        <v>0</v>
      </c>
      <c r="BJ980" s="16" t="s">
        <v>23</v>
      </c>
      <c r="BK980" s="192">
        <f>ROUND(I980*H980,2)</f>
        <v>0</v>
      </c>
      <c r="BL980" s="16" t="s">
        <v>275</v>
      </c>
      <c r="BM980" s="16" t="s">
        <v>1470</v>
      </c>
    </row>
    <row r="981" spans="2:51" s="11" customFormat="1" ht="13.5">
      <c r="B981" s="193"/>
      <c r="C981" s="194"/>
      <c r="D981" s="195" t="s">
        <v>191</v>
      </c>
      <c r="E981" s="196" t="s">
        <v>36</v>
      </c>
      <c r="F981" s="197" t="s">
        <v>1471</v>
      </c>
      <c r="G981" s="194"/>
      <c r="H981" s="198">
        <v>11.16</v>
      </c>
      <c r="I981" s="199"/>
      <c r="J981" s="194"/>
      <c r="K981" s="194"/>
      <c r="L981" s="200"/>
      <c r="M981" s="201"/>
      <c r="N981" s="202"/>
      <c r="O981" s="202"/>
      <c r="P981" s="202"/>
      <c r="Q981" s="202"/>
      <c r="R981" s="202"/>
      <c r="S981" s="202"/>
      <c r="T981" s="203"/>
      <c r="AT981" s="204" t="s">
        <v>191</v>
      </c>
      <c r="AU981" s="204" t="s">
        <v>88</v>
      </c>
      <c r="AV981" s="11" t="s">
        <v>88</v>
      </c>
      <c r="AW981" s="11" t="s">
        <v>45</v>
      </c>
      <c r="AX981" s="11" t="s">
        <v>80</v>
      </c>
      <c r="AY981" s="204" t="s">
        <v>182</v>
      </c>
    </row>
    <row r="982" spans="2:65" s="1" customFormat="1" ht="31.5" customHeight="1">
      <c r="B982" s="34"/>
      <c r="C982" s="181" t="s">
        <v>1472</v>
      </c>
      <c r="D982" s="181" t="s">
        <v>184</v>
      </c>
      <c r="E982" s="182" t="s">
        <v>1473</v>
      </c>
      <c r="F982" s="183" t="s">
        <v>1474</v>
      </c>
      <c r="G982" s="184" t="s">
        <v>187</v>
      </c>
      <c r="H982" s="185">
        <v>3.79</v>
      </c>
      <c r="I982" s="186"/>
      <c r="J982" s="187">
        <f>ROUND(I982*H982,2)</f>
        <v>0</v>
      </c>
      <c r="K982" s="183" t="s">
        <v>188</v>
      </c>
      <c r="L982" s="54"/>
      <c r="M982" s="188" t="s">
        <v>36</v>
      </c>
      <c r="N982" s="189" t="s">
        <v>51</v>
      </c>
      <c r="O982" s="35"/>
      <c r="P982" s="190">
        <f>O982*H982</f>
        <v>0</v>
      </c>
      <c r="Q982" s="190">
        <v>0</v>
      </c>
      <c r="R982" s="190">
        <f>Q982*H982</f>
        <v>0</v>
      </c>
      <c r="S982" s="190">
        <v>0</v>
      </c>
      <c r="T982" s="191">
        <f>S982*H982</f>
        <v>0</v>
      </c>
      <c r="AR982" s="16" t="s">
        <v>275</v>
      </c>
      <c r="AT982" s="16" t="s">
        <v>184</v>
      </c>
      <c r="AU982" s="16" t="s">
        <v>88</v>
      </c>
      <c r="AY982" s="16" t="s">
        <v>182</v>
      </c>
      <c r="BE982" s="192">
        <f>IF(N982="základní",J982,0)</f>
        <v>0</v>
      </c>
      <c r="BF982" s="192">
        <f>IF(N982="snížená",J982,0)</f>
        <v>0</v>
      </c>
      <c r="BG982" s="192">
        <f>IF(N982="zákl. přenesená",J982,0)</f>
        <v>0</v>
      </c>
      <c r="BH982" s="192">
        <f>IF(N982="sníž. přenesená",J982,0)</f>
        <v>0</v>
      </c>
      <c r="BI982" s="192">
        <f>IF(N982="nulová",J982,0)</f>
        <v>0</v>
      </c>
      <c r="BJ982" s="16" t="s">
        <v>23</v>
      </c>
      <c r="BK982" s="192">
        <f>ROUND(I982*H982,2)</f>
        <v>0</v>
      </c>
      <c r="BL982" s="16" t="s">
        <v>275</v>
      </c>
      <c r="BM982" s="16" t="s">
        <v>1475</v>
      </c>
    </row>
    <row r="983" spans="2:51" s="12" customFormat="1" ht="13.5">
      <c r="B983" s="209"/>
      <c r="C983" s="210"/>
      <c r="D983" s="205" t="s">
        <v>191</v>
      </c>
      <c r="E983" s="211" t="s">
        <v>36</v>
      </c>
      <c r="F983" s="212" t="s">
        <v>1476</v>
      </c>
      <c r="G983" s="210"/>
      <c r="H983" s="213" t="s">
        <v>36</v>
      </c>
      <c r="I983" s="214"/>
      <c r="J983" s="210"/>
      <c r="K983" s="210"/>
      <c r="L983" s="215"/>
      <c r="M983" s="216"/>
      <c r="N983" s="217"/>
      <c r="O983" s="217"/>
      <c r="P983" s="217"/>
      <c r="Q983" s="217"/>
      <c r="R983" s="217"/>
      <c r="S983" s="217"/>
      <c r="T983" s="218"/>
      <c r="AT983" s="219" t="s">
        <v>191</v>
      </c>
      <c r="AU983" s="219" t="s">
        <v>88</v>
      </c>
      <c r="AV983" s="12" t="s">
        <v>23</v>
      </c>
      <c r="AW983" s="12" t="s">
        <v>45</v>
      </c>
      <c r="AX983" s="12" t="s">
        <v>80</v>
      </c>
      <c r="AY983" s="219" t="s">
        <v>182</v>
      </c>
    </row>
    <row r="984" spans="2:51" s="11" customFormat="1" ht="13.5">
      <c r="B984" s="193"/>
      <c r="C984" s="194"/>
      <c r="D984" s="205" t="s">
        <v>191</v>
      </c>
      <c r="E984" s="206" t="s">
        <v>36</v>
      </c>
      <c r="F984" s="207" t="s">
        <v>1477</v>
      </c>
      <c r="G984" s="194"/>
      <c r="H984" s="208">
        <v>2.5</v>
      </c>
      <c r="I984" s="199"/>
      <c r="J984" s="194"/>
      <c r="K984" s="194"/>
      <c r="L984" s="200"/>
      <c r="M984" s="201"/>
      <c r="N984" s="202"/>
      <c r="O984" s="202"/>
      <c r="P984" s="202"/>
      <c r="Q984" s="202"/>
      <c r="R984" s="202"/>
      <c r="S984" s="202"/>
      <c r="T984" s="203"/>
      <c r="AT984" s="204" t="s">
        <v>191</v>
      </c>
      <c r="AU984" s="204" t="s">
        <v>88</v>
      </c>
      <c r="AV984" s="11" t="s">
        <v>88</v>
      </c>
      <c r="AW984" s="11" t="s">
        <v>45</v>
      </c>
      <c r="AX984" s="11" t="s">
        <v>80</v>
      </c>
      <c r="AY984" s="204" t="s">
        <v>182</v>
      </c>
    </row>
    <row r="985" spans="2:51" s="12" customFormat="1" ht="13.5">
      <c r="B985" s="209"/>
      <c r="C985" s="210"/>
      <c r="D985" s="205" t="s">
        <v>191</v>
      </c>
      <c r="E985" s="211" t="s">
        <v>36</v>
      </c>
      <c r="F985" s="212" t="s">
        <v>279</v>
      </c>
      <c r="G985" s="210"/>
      <c r="H985" s="213" t="s">
        <v>36</v>
      </c>
      <c r="I985" s="214"/>
      <c r="J985" s="210"/>
      <c r="K985" s="210"/>
      <c r="L985" s="215"/>
      <c r="M985" s="216"/>
      <c r="N985" s="217"/>
      <c r="O985" s="217"/>
      <c r="P985" s="217"/>
      <c r="Q985" s="217"/>
      <c r="R985" s="217"/>
      <c r="S985" s="217"/>
      <c r="T985" s="218"/>
      <c r="AT985" s="219" t="s">
        <v>191</v>
      </c>
      <c r="AU985" s="219" t="s">
        <v>88</v>
      </c>
      <c r="AV985" s="12" t="s">
        <v>23</v>
      </c>
      <c r="AW985" s="12" t="s">
        <v>45</v>
      </c>
      <c r="AX985" s="12" t="s">
        <v>80</v>
      </c>
      <c r="AY985" s="219" t="s">
        <v>182</v>
      </c>
    </row>
    <row r="986" spans="2:51" s="11" customFormat="1" ht="13.5">
      <c r="B986" s="193"/>
      <c r="C986" s="194"/>
      <c r="D986" s="205" t="s">
        <v>191</v>
      </c>
      <c r="E986" s="206" t="s">
        <v>36</v>
      </c>
      <c r="F986" s="207" t="s">
        <v>1478</v>
      </c>
      <c r="G986" s="194"/>
      <c r="H986" s="208">
        <v>0.54</v>
      </c>
      <c r="I986" s="199"/>
      <c r="J986" s="194"/>
      <c r="K986" s="194"/>
      <c r="L986" s="200"/>
      <c r="M986" s="201"/>
      <c r="N986" s="202"/>
      <c r="O986" s="202"/>
      <c r="P986" s="202"/>
      <c r="Q986" s="202"/>
      <c r="R986" s="202"/>
      <c r="S986" s="202"/>
      <c r="T986" s="203"/>
      <c r="AT986" s="204" t="s">
        <v>191</v>
      </c>
      <c r="AU986" s="204" t="s">
        <v>88</v>
      </c>
      <c r="AV986" s="11" t="s">
        <v>88</v>
      </c>
      <c r="AW986" s="11" t="s">
        <v>45</v>
      </c>
      <c r="AX986" s="11" t="s">
        <v>80</v>
      </c>
      <c r="AY986" s="204" t="s">
        <v>182</v>
      </c>
    </row>
    <row r="987" spans="2:51" s="12" customFormat="1" ht="13.5">
      <c r="B987" s="209"/>
      <c r="C987" s="210"/>
      <c r="D987" s="205" t="s">
        <v>191</v>
      </c>
      <c r="E987" s="211" t="s">
        <v>36</v>
      </c>
      <c r="F987" s="212" t="s">
        <v>1479</v>
      </c>
      <c r="G987" s="210"/>
      <c r="H987" s="213" t="s">
        <v>36</v>
      </c>
      <c r="I987" s="214"/>
      <c r="J987" s="210"/>
      <c r="K987" s="210"/>
      <c r="L987" s="215"/>
      <c r="M987" s="216"/>
      <c r="N987" s="217"/>
      <c r="O987" s="217"/>
      <c r="P987" s="217"/>
      <c r="Q987" s="217"/>
      <c r="R987" s="217"/>
      <c r="S987" s="217"/>
      <c r="T987" s="218"/>
      <c r="AT987" s="219" t="s">
        <v>191</v>
      </c>
      <c r="AU987" s="219" t="s">
        <v>88</v>
      </c>
      <c r="AV987" s="12" t="s">
        <v>23</v>
      </c>
      <c r="AW987" s="12" t="s">
        <v>45</v>
      </c>
      <c r="AX987" s="12" t="s">
        <v>80</v>
      </c>
      <c r="AY987" s="219" t="s">
        <v>182</v>
      </c>
    </row>
    <row r="988" spans="2:51" s="11" customFormat="1" ht="13.5">
      <c r="B988" s="193"/>
      <c r="C988" s="194"/>
      <c r="D988" s="205" t="s">
        <v>191</v>
      </c>
      <c r="E988" s="206" t="s">
        <v>36</v>
      </c>
      <c r="F988" s="207" t="s">
        <v>1480</v>
      </c>
      <c r="G988" s="194"/>
      <c r="H988" s="208">
        <v>0.5</v>
      </c>
      <c r="I988" s="199"/>
      <c r="J988" s="194"/>
      <c r="K988" s="194"/>
      <c r="L988" s="200"/>
      <c r="M988" s="201"/>
      <c r="N988" s="202"/>
      <c r="O988" s="202"/>
      <c r="P988" s="202"/>
      <c r="Q988" s="202"/>
      <c r="R988" s="202"/>
      <c r="S988" s="202"/>
      <c r="T988" s="203"/>
      <c r="AT988" s="204" t="s">
        <v>191</v>
      </c>
      <c r="AU988" s="204" t="s">
        <v>88</v>
      </c>
      <c r="AV988" s="11" t="s">
        <v>88</v>
      </c>
      <c r="AW988" s="11" t="s">
        <v>45</v>
      </c>
      <c r="AX988" s="11" t="s">
        <v>80</v>
      </c>
      <c r="AY988" s="204" t="s">
        <v>182</v>
      </c>
    </row>
    <row r="989" spans="2:51" s="12" customFormat="1" ht="13.5">
      <c r="B989" s="209"/>
      <c r="C989" s="210"/>
      <c r="D989" s="205" t="s">
        <v>191</v>
      </c>
      <c r="E989" s="211" t="s">
        <v>36</v>
      </c>
      <c r="F989" s="212" t="s">
        <v>1481</v>
      </c>
      <c r="G989" s="210"/>
      <c r="H989" s="213" t="s">
        <v>36</v>
      </c>
      <c r="I989" s="214"/>
      <c r="J989" s="210"/>
      <c r="K989" s="210"/>
      <c r="L989" s="215"/>
      <c r="M989" s="216"/>
      <c r="N989" s="217"/>
      <c r="O989" s="217"/>
      <c r="P989" s="217"/>
      <c r="Q989" s="217"/>
      <c r="R989" s="217"/>
      <c r="S989" s="217"/>
      <c r="T989" s="218"/>
      <c r="AT989" s="219" t="s">
        <v>191</v>
      </c>
      <c r="AU989" s="219" t="s">
        <v>88</v>
      </c>
      <c r="AV989" s="12" t="s">
        <v>23</v>
      </c>
      <c r="AW989" s="12" t="s">
        <v>45</v>
      </c>
      <c r="AX989" s="12" t="s">
        <v>80</v>
      </c>
      <c r="AY989" s="219" t="s">
        <v>182</v>
      </c>
    </row>
    <row r="990" spans="2:51" s="11" customFormat="1" ht="13.5">
      <c r="B990" s="193"/>
      <c r="C990" s="194"/>
      <c r="D990" s="195" t="s">
        <v>191</v>
      </c>
      <c r="E990" s="196" t="s">
        <v>36</v>
      </c>
      <c r="F990" s="197" t="s">
        <v>1482</v>
      </c>
      <c r="G990" s="194"/>
      <c r="H990" s="198">
        <v>0.25</v>
      </c>
      <c r="I990" s="199"/>
      <c r="J990" s="194"/>
      <c r="K990" s="194"/>
      <c r="L990" s="200"/>
      <c r="M990" s="201"/>
      <c r="N990" s="202"/>
      <c r="O990" s="202"/>
      <c r="P990" s="202"/>
      <c r="Q990" s="202"/>
      <c r="R990" s="202"/>
      <c r="S990" s="202"/>
      <c r="T990" s="203"/>
      <c r="AT990" s="204" t="s">
        <v>191</v>
      </c>
      <c r="AU990" s="204" t="s">
        <v>88</v>
      </c>
      <c r="AV990" s="11" t="s">
        <v>88</v>
      </c>
      <c r="AW990" s="11" t="s">
        <v>45</v>
      </c>
      <c r="AX990" s="11" t="s">
        <v>80</v>
      </c>
      <c r="AY990" s="204" t="s">
        <v>182</v>
      </c>
    </row>
    <row r="991" spans="2:65" s="1" customFormat="1" ht="22.5" customHeight="1">
      <c r="B991" s="34"/>
      <c r="C991" s="220" t="s">
        <v>1483</v>
      </c>
      <c r="D991" s="220" t="s">
        <v>270</v>
      </c>
      <c r="E991" s="221" t="s">
        <v>1484</v>
      </c>
      <c r="F991" s="222" t="s">
        <v>1485</v>
      </c>
      <c r="G991" s="223" t="s">
        <v>1469</v>
      </c>
      <c r="H991" s="224">
        <v>18.192</v>
      </c>
      <c r="I991" s="225"/>
      <c r="J991" s="226">
        <f>ROUND(I991*H991,2)</f>
        <v>0</v>
      </c>
      <c r="K991" s="222" t="s">
        <v>188</v>
      </c>
      <c r="L991" s="227"/>
      <c r="M991" s="228" t="s">
        <v>36</v>
      </c>
      <c r="N991" s="229" t="s">
        <v>51</v>
      </c>
      <c r="O991" s="35"/>
      <c r="P991" s="190">
        <f>O991*H991</f>
        <v>0</v>
      </c>
      <c r="Q991" s="190">
        <v>0.001</v>
      </c>
      <c r="R991" s="190">
        <f>Q991*H991</f>
        <v>0.018192</v>
      </c>
      <c r="S991" s="190">
        <v>0</v>
      </c>
      <c r="T991" s="191">
        <f>S991*H991</f>
        <v>0</v>
      </c>
      <c r="AR991" s="16" t="s">
        <v>366</v>
      </c>
      <c r="AT991" s="16" t="s">
        <v>270</v>
      </c>
      <c r="AU991" s="16" t="s">
        <v>88</v>
      </c>
      <c r="AY991" s="16" t="s">
        <v>182</v>
      </c>
      <c r="BE991" s="192">
        <f>IF(N991="základní",J991,0)</f>
        <v>0</v>
      </c>
      <c r="BF991" s="192">
        <f>IF(N991="snížená",J991,0)</f>
        <v>0</v>
      </c>
      <c r="BG991" s="192">
        <f>IF(N991="zákl. přenesená",J991,0)</f>
        <v>0</v>
      </c>
      <c r="BH991" s="192">
        <f>IF(N991="sníž. přenesená",J991,0)</f>
        <v>0</v>
      </c>
      <c r="BI991" s="192">
        <f>IF(N991="nulová",J991,0)</f>
        <v>0</v>
      </c>
      <c r="BJ991" s="16" t="s">
        <v>23</v>
      </c>
      <c r="BK991" s="192">
        <f>ROUND(I991*H991,2)</f>
        <v>0</v>
      </c>
      <c r="BL991" s="16" t="s">
        <v>275</v>
      </c>
      <c r="BM991" s="16" t="s">
        <v>1486</v>
      </c>
    </row>
    <row r="992" spans="2:51" s="11" customFormat="1" ht="13.5">
      <c r="B992" s="193"/>
      <c r="C992" s="194"/>
      <c r="D992" s="195" t="s">
        <v>191</v>
      </c>
      <c r="E992" s="196" t="s">
        <v>36</v>
      </c>
      <c r="F992" s="197" t="s">
        <v>1487</v>
      </c>
      <c r="G992" s="194"/>
      <c r="H992" s="198">
        <v>18.192</v>
      </c>
      <c r="I992" s="199"/>
      <c r="J992" s="194"/>
      <c r="K992" s="194"/>
      <c r="L992" s="200"/>
      <c r="M992" s="201"/>
      <c r="N992" s="202"/>
      <c r="O992" s="202"/>
      <c r="P992" s="202"/>
      <c r="Q992" s="202"/>
      <c r="R992" s="202"/>
      <c r="S992" s="202"/>
      <c r="T992" s="203"/>
      <c r="AT992" s="204" t="s">
        <v>191</v>
      </c>
      <c r="AU992" s="204" t="s">
        <v>88</v>
      </c>
      <c r="AV992" s="11" t="s">
        <v>88</v>
      </c>
      <c r="AW992" s="11" t="s">
        <v>45</v>
      </c>
      <c r="AX992" s="11" t="s">
        <v>80</v>
      </c>
      <c r="AY992" s="204" t="s">
        <v>182</v>
      </c>
    </row>
    <row r="993" spans="2:65" s="1" customFormat="1" ht="22.5" customHeight="1">
      <c r="B993" s="34"/>
      <c r="C993" s="181" t="s">
        <v>1488</v>
      </c>
      <c r="D993" s="181" t="s">
        <v>184</v>
      </c>
      <c r="E993" s="182" t="s">
        <v>1489</v>
      </c>
      <c r="F993" s="183" t="s">
        <v>1490</v>
      </c>
      <c r="G993" s="184" t="s">
        <v>1491</v>
      </c>
      <c r="H993" s="230"/>
      <c r="I993" s="186"/>
      <c r="J993" s="187">
        <f>ROUND(I993*H993,2)</f>
        <v>0</v>
      </c>
      <c r="K993" s="183" t="s">
        <v>188</v>
      </c>
      <c r="L993" s="54"/>
      <c r="M993" s="188" t="s">
        <v>36</v>
      </c>
      <c r="N993" s="189" t="s">
        <v>51</v>
      </c>
      <c r="O993" s="35"/>
      <c r="P993" s="190">
        <f>O993*H993</f>
        <v>0</v>
      </c>
      <c r="Q993" s="190">
        <v>0</v>
      </c>
      <c r="R993" s="190">
        <f>Q993*H993</f>
        <v>0</v>
      </c>
      <c r="S993" s="190">
        <v>0</v>
      </c>
      <c r="T993" s="191">
        <f>S993*H993</f>
        <v>0</v>
      </c>
      <c r="AR993" s="16" t="s">
        <v>275</v>
      </c>
      <c r="AT993" s="16" t="s">
        <v>184</v>
      </c>
      <c r="AU993" s="16" t="s">
        <v>88</v>
      </c>
      <c r="AY993" s="16" t="s">
        <v>182</v>
      </c>
      <c r="BE993" s="192">
        <f>IF(N993="základní",J993,0)</f>
        <v>0</v>
      </c>
      <c r="BF993" s="192">
        <f>IF(N993="snížená",J993,0)</f>
        <v>0</v>
      </c>
      <c r="BG993" s="192">
        <f>IF(N993="zákl. přenesená",J993,0)</f>
        <v>0</v>
      </c>
      <c r="BH993" s="192">
        <f>IF(N993="sníž. přenesená",J993,0)</f>
        <v>0</v>
      </c>
      <c r="BI993" s="192">
        <f>IF(N993="nulová",J993,0)</f>
        <v>0</v>
      </c>
      <c r="BJ993" s="16" t="s">
        <v>23</v>
      </c>
      <c r="BK993" s="192">
        <f>ROUND(I993*H993,2)</f>
        <v>0</v>
      </c>
      <c r="BL993" s="16" t="s">
        <v>275</v>
      </c>
      <c r="BM993" s="16" t="s">
        <v>1492</v>
      </c>
    </row>
    <row r="994" spans="2:63" s="10" customFormat="1" ht="29.85" customHeight="1">
      <c r="B994" s="164"/>
      <c r="C994" s="165"/>
      <c r="D994" s="178" t="s">
        <v>79</v>
      </c>
      <c r="E994" s="179" t="s">
        <v>1493</v>
      </c>
      <c r="F994" s="179" t="s">
        <v>1494</v>
      </c>
      <c r="G994" s="165"/>
      <c r="H994" s="165"/>
      <c r="I994" s="168"/>
      <c r="J994" s="180">
        <f>BK994</f>
        <v>0</v>
      </c>
      <c r="K994" s="165"/>
      <c r="L994" s="170"/>
      <c r="M994" s="171"/>
      <c r="N994" s="172"/>
      <c r="O994" s="172"/>
      <c r="P994" s="173">
        <f>SUM(P995:P1021)</f>
        <v>0</v>
      </c>
      <c r="Q994" s="172"/>
      <c r="R994" s="173">
        <f>SUM(R995:R1021)</f>
        <v>11.460910809999998</v>
      </c>
      <c r="S994" s="172"/>
      <c r="T994" s="174">
        <f>SUM(T995:T1021)</f>
        <v>0</v>
      </c>
      <c r="AR994" s="175" t="s">
        <v>88</v>
      </c>
      <c r="AT994" s="176" t="s">
        <v>79</v>
      </c>
      <c r="AU994" s="176" t="s">
        <v>23</v>
      </c>
      <c r="AY994" s="175" t="s">
        <v>182</v>
      </c>
      <c r="BK994" s="177">
        <f>SUM(BK995:BK1021)</f>
        <v>0</v>
      </c>
    </row>
    <row r="995" spans="2:65" s="1" customFormat="1" ht="31.5" customHeight="1">
      <c r="B995" s="34"/>
      <c r="C995" s="181" t="s">
        <v>1495</v>
      </c>
      <c r="D995" s="181" t="s">
        <v>184</v>
      </c>
      <c r="E995" s="182" t="s">
        <v>1496</v>
      </c>
      <c r="F995" s="183" t="s">
        <v>1497</v>
      </c>
      <c r="G995" s="184" t="s">
        <v>187</v>
      </c>
      <c r="H995" s="185">
        <v>454.727</v>
      </c>
      <c r="I995" s="186"/>
      <c r="J995" s="187">
        <f>ROUND(I995*H995,2)</f>
        <v>0</v>
      </c>
      <c r="K995" s="183" t="s">
        <v>188</v>
      </c>
      <c r="L995" s="54"/>
      <c r="M995" s="188" t="s">
        <v>36</v>
      </c>
      <c r="N995" s="189" t="s">
        <v>51</v>
      </c>
      <c r="O995" s="35"/>
      <c r="P995" s="190">
        <f>O995*H995</f>
        <v>0</v>
      </c>
      <c r="Q995" s="190">
        <v>0</v>
      </c>
      <c r="R995" s="190">
        <f>Q995*H995</f>
        <v>0</v>
      </c>
      <c r="S995" s="190">
        <v>0</v>
      </c>
      <c r="T995" s="191">
        <f>S995*H995</f>
        <v>0</v>
      </c>
      <c r="AR995" s="16" t="s">
        <v>275</v>
      </c>
      <c r="AT995" s="16" t="s">
        <v>184</v>
      </c>
      <c r="AU995" s="16" t="s">
        <v>88</v>
      </c>
      <c r="AY995" s="16" t="s">
        <v>182</v>
      </c>
      <c r="BE995" s="192">
        <f>IF(N995="základní",J995,0)</f>
        <v>0</v>
      </c>
      <c r="BF995" s="192">
        <f>IF(N995="snížená",J995,0)</f>
        <v>0</v>
      </c>
      <c r="BG995" s="192">
        <f>IF(N995="zákl. přenesená",J995,0)</f>
        <v>0</v>
      </c>
      <c r="BH995" s="192">
        <f>IF(N995="sníž. přenesená",J995,0)</f>
        <v>0</v>
      </c>
      <c r="BI995" s="192">
        <f>IF(N995="nulová",J995,0)</f>
        <v>0</v>
      </c>
      <c r="BJ995" s="16" t="s">
        <v>23</v>
      </c>
      <c r="BK995" s="192">
        <f>ROUND(I995*H995,2)</f>
        <v>0</v>
      </c>
      <c r="BL995" s="16" t="s">
        <v>275</v>
      </c>
      <c r="BM995" s="16" t="s">
        <v>1498</v>
      </c>
    </row>
    <row r="996" spans="2:51" s="11" customFormat="1" ht="13.5">
      <c r="B996" s="193"/>
      <c r="C996" s="194"/>
      <c r="D996" s="205" t="s">
        <v>191</v>
      </c>
      <c r="E996" s="206" t="s">
        <v>36</v>
      </c>
      <c r="F996" s="207" t="s">
        <v>1173</v>
      </c>
      <c r="G996" s="194"/>
      <c r="H996" s="208">
        <v>465.5625</v>
      </c>
      <c r="I996" s="199"/>
      <c r="J996" s="194"/>
      <c r="K996" s="194"/>
      <c r="L996" s="200"/>
      <c r="M996" s="201"/>
      <c r="N996" s="202"/>
      <c r="O996" s="202"/>
      <c r="P996" s="202"/>
      <c r="Q996" s="202"/>
      <c r="R996" s="202"/>
      <c r="S996" s="202"/>
      <c r="T996" s="203"/>
      <c r="AT996" s="204" t="s">
        <v>191</v>
      </c>
      <c r="AU996" s="204" t="s">
        <v>88</v>
      </c>
      <c r="AV996" s="11" t="s">
        <v>88</v>
      </c>
      <c r="AW996" s="11" t="s">
        <v>45</v>
      </c>
      <c r="AX996" s="11" t="s">
        <v>80</v>
      </c>
      <c r="AY996" s="204" t="s">
        <v>182</v>
      </c>
    </row>
    <row r="997" spans="2:51" s="11" customFormat="1" ht="13.5">
      <c r="B997" s="193"/>
      <c r="C997" s="194"/>
      <c r="D997" s="195" t="s">
        <v>191</v>
      </c>
      <c r="E997" s="196" t="s">
        <v>36</v>
      </c>
      <c r="F997" s="197" t="s">
        <v>1174</v>
      </c>
      <c r="G997" s="194"/>
      <c r="H997" s="198">
        <v>-10.836</v>
      </c>
      <c r="I997" s="199"/>
      <c r="J997" s="194"/>
      <c r="K997" s="194"/>
      <c r="L997" s="200"/>
      <c r="M997" s="201"/>
      <c r="N997" s="202"/>
      <c r="O997" s="202"/>
      <c r="P997" s="202"/>
      <c r="Q997" s="202"/>
      <c r="R997" s="202"/>
      <c r="S997" s="202"/>
      <c r="T997" s="203"/>
      <c r="AT997" s="204" t="s">
        <v>191</v>
      </c>
      <c r="AU997" s="204" t="s">
        <v>88</v>
      </c>
      <c r="AV997" s="11" t="s">
        <v>88</v>
      </c>
      <c r="AW997" s="11" t="s">
        <v>45</v>
      </c>
      <c r="AX997" s="11" t="s">
        <v>80</v>
      </c>
      <c r="AY997" s="204" t="s">
        <v>182</v>
      </c>
    </row>
    <row r="998" spans="2:65" s="1" customFormat="1" ht="22.5" customHeight="1">
      <c r="B998" s="34"/>
      <c r="C998" s="220" t="s">
        <v>1499</v>
      </c>
      <c r="D998" s="220" t="s">
        <v>270</v>
      </c>
      <c r="E998" s="221" t="s">
        <v>1421</v>
      </c>
      <c r="F998" s="222" t="s">
        <v>1422</v>
      </c>
      <c r="G998" s="223" t="s">
        <v>256</v>
      </c>
      <c r="H998" s="224">
        <v>0.182</v>
      </c>
      <c r="I998" s="225"/>
      <c r="J998" s="226">
        <f>ROUND(I998*H998,2)</f>
        <v>0</v>
      </c>
      <c r="K998" s="222" t="s">
        <v>188</v>
      </c>
      <c r="L998" s="227"/>
      <c r="M998" s="228" t="s">
        <v>36</v>
      </c>
      <c r="N998" s="229" t="s">
        <v>51</v>
      </c>
      <c r="O998" s="35"/>
      <c r="P998" s="190">
        <f>O998*H998</f>
        <v>0</v>
      </c>
      <c r="Q998" s="190">
        <v>1</v>
      </c>
      <c r="R998" s="190">
        <f>Q998*H998</f>
        <v>0.182</v>
      </c>
      <c r="S998" s="190">
        <v>0</v>
      </c>
      <c r="T998" s="191">
        <f>S998*H998</f>
        <v>0</v>
      </c>
      <c r="AR998" s="16" t="s">
        <v>366</v>
      </c>
      <c r="AT998" s="16" t="s">
        <v>270</v>
      </c>
      <c r="AU998" s="16" t="s">
        <v>88</v>
      </c>
      <c r="AY998" s="16" t="s">
        <v>182</v>
      </c>
      <c r="BE998" s="192">
        <f>IF(N998="základní",J998,0)</f>
        <v>0</v>
      </c>
      <c r="BF998" s="192">
        <f>IF(N998="snížená",J998,0)</f>
        <v>0</v>
      </c>
      <c r="BG998" s="192">
        <f>IF(N998="zákl. přenesená",J998,0)</f>
        <v>0</v>
      </c>
      <c r="BH998" s="192">
        <f>IF(N998="sníž. přenesená",J998,0)</f>
        <v>0</v>
      </c>
      <c r="BI998" s="192">
        <f>IF(N998="nulová",J998,0)</f>
        <v>0</v>
      </c>
      <c r="BJ998" s="16" t="s">
        <v>23</v>
      </c>
      <c r="BK998" s="192">
        <f>ROUND(I998*H998,2)</f>
        <v>0</v>
      </c>
      <c r="BL998" s="16" t="s">
        <v>275</v>
      </c>
      <c r="BM998" s="16" t="s">
        <v>1500</v>
      </c>
    </row>
    <row r="999" spans="2:51" s="11" customFormat="1" ht="13.5">
      <c r="B999" s="193"/>
      <c r="C999" s="194"/>
      <c r="D999" s="195" t="s">
        <v>191</v>
      </c>
      <c r="E999" s="196" t="s">
        <v>36</v>
      </c>
      <c r="F999" s="197" t="s">
        <v>1501</v>
      </c>
      <c r="G999" s="194"/>
      <c r="H999" s="198">
        <v>0.1818908</v>
      </c>
      <c r="I999" s="199"/>
      <c r="J999" s="194"/>
      <c r="K999" s="194"/>
      <c r="L999" s="200"/>
      <c r="M999" s="201"/>
      <c r="N999" s="202"/>
      <c r="O999" s="202"/>
      <c r="P999" s="202"/>
      <c r="Q999" s="202"/>
      <c r="R999" s="202"/>
      <c r="S999" s="202"/>
      <c r="T999" s="203"/>
      <c r="AT999" s="204" t="s">
        <v>191</v>
      </c>
      <c r="AU999" s="204" t="s">
        <v>88</v>
      </c>
      <c r="AV999" s="11" t="s">
        <v>88</v>
      </c>
      <c r="AW999" s="11" t="s">
        <v>45</v>
      </c>
      <c r="AX999" s="11" t="s">
        <v>80</v>
      </c>
      <c r="AY999" s="204" t="s">
        <v>182</v>
      </c>
    </row>
    <row r="1000" spans="2:65" s="1" customFormat="1" ht="22.5" customHeight="1">
      <c r="B1000" s="34"/>
      <c r="C1000" s="181" t="s">
        <v>1502</v>
      </c>
      <c r="D1000" s="181" t="s">
        <v>184</v>
      </c>
      <c r="E1000" s="182" t="s">
        <v>1503</v>
      </c>
      <c r="F1000" s="183" t="s">
        <v>1504</v>
      </c>
      <c r="G1000" s="184" t="s">
        <v>187</v>
      </c>
      <c r="H1000" s="185">
        <v>667.895</v>
      </c>
      <c r="I1000" s="186"/>
      <c r="J1000" s="187">
        <f>ROUND(I1000*H1000,2)</f>
        <v>0</v>
      </c>
      <c r="K1000" s="183" t="s">
        <v>188</v>
      </c>
      <c r="L1000" s="54"/>
      <c r="M1000" s="188" t="s">
        <v>36</v>
      </c>
      <c r="N1000" s="189" t="s">
        <v>51</v>
      </c>
      <c r="O1000" s="35"/>
      <c r="P1000" s="190">
        <f>O1000*H1000</f>
        <v>0</v>
      </c>
      <c r="Q1000" s="190">
        <v>0</v>
      </c>
      <c r="R1000" s="190">
        <f>Q1000*H1000</f>
        <v>0</v>
      </c>
      <c r="S1000" s="190">
        <v>0</v>
      </c>
      <c r="T1000" s="191">
        <f>S1000*H1000</f>
        <v>0</v>
      </c>
      <c r="AR1000" s="16" t="s">
        <v>275</v>
      </c>
      <c r="AT1000" s="16" t="s">
        <v>184</v>
      </c>
      <c r="AU1000" s="16" t="s">
        <v>88</v>
      </c>
      <c r="AY1000" s="16" t="s">
        <v>182</v>
      </c>
      <c r="BE1000" s="192">
        <f>IF(N1000="základní",J1000,0)</f>
        <v>0</v>
      </c>
      <c r="BF1000" s="192">
        <f>IF(N1000="snížená",J1000,0)</f>
        <v>0</v>
      </c>
      <c r="BG1000" s="192">
        <f>IF(N1000="zákl. přenesená",J1000,0)</f>
        <v>0</v>
      </c>
      <c r="BH1000" s="192">
        <f>IF(N1000="sníž. přenesená",J1000,0)</f>
        <v>0</v>
      </c>
      <c r="BI1000" s="192">
        <f>IF(N1000="nulová",J1000,0)</f>
        <v>0</v>
      </c>
      <c r="BJ1000" s="16" t="s">
        <v>23</v>
      </c>
      <c r="BK1000" s="192">
        <f>ROUND(I1000*H1000,2)</f>
        <v>0</v>
      </c>
      <c r="BL1000" s="16" t="s">
        <v>275</v>
      </c>
      <c r="BM1000" s="16" t="s">
        <v>1505</v>
      </c>
    </row>
    <row r="1001" spans="2:51" s="12" customFormat="1" ht="13.5">
      <c r="B1001" s="209"/>
      <c r="C1001" s="210"/>
      <c r="D1001" s="205" t="s">
        <v>191</v>
      </c>
      <c r="E1001" s="211" t="s">
        <v>36</v>
      </c>
      <c r="F1001" s="212" t="s">
        <v>1506</v>
      </c>
      <c r="G1001" s="210"/>
      <c r="H1001" s="213" t="s">
        <v>36</v>
      </c>
      <c r="I1001" s="214"/>
      <c r="J1001" s="210"/>
      <c r="K1001" s="210"/>
      <c r="L1001" s="215"/>
      <c r="M1001" s="216"/>
      <c r="N1001" s="217"/>
      <c r="O1001" s="217"/>
      <c r="P1001" s="217"/>
      <c r="Q1001" s="217"/>
      <c r="R1001" s="217"/>
      <c r="S1001" s="217"/>
      <c r="T1001" s="218"/>
      <c r="AT1001" s="219" t="s">
        <v>191</v>
      </c>
      <c r="AU1001" s="219" t="s">
        <v>88</v>
      </c>
      <c r="AV1001" s="12" t="s">
        <v>23</v>
      </c>
      <c r="AW1001" s="12" t="s">
        <v>45</v>
      </c>
      <c r="AX1001" s="12" t="s">
        <v>80</v>
      </c>
      <c r="AY1001" s="219" t="s">
        <v>182</v>
      </c>
    </row>
    <row r="1002" spans="2:51" s="11" customFormat="1" ht="13.5">
      <c r="B1002" s="193"/>
      <c r="C1002" s="194"/>
      <c r="D1002" s="205" t="s">
        <v>191</v>
      </c>
      <c r="E1002" s="206" t="s">
        <v>36</v>
      </c>
      <c r="F1002" s="207" t="s">
        <v>1507</v>
      </c>
      <c r="G1002" s="194"/>
      <c r="H1002" s="208">
        <v>454.727</v>
      </c>
      <c r="I1002" s="199"/>
      <c r="J1002" s="194"/>
      <c r="K1002" s="194"/>
      <c r="L1002" s="200"/>
      <c r="M1002" s="201"/>
      <c r="N1002" s="202"/>
      <c r="O1002" s="202"/>
      <c r="P1002" s="202"/>
      <c r="Q1002" s="202"/>
      <c r="R1002" s="202"/>
      <c r="S1002" s="202"/>
      <c r="T1002" s="203"/>
      <c r="AT1002" s="204" t="s">
        <v>191</v>
      </c>
      <c r="AU1002" s="204" t="s">
        <v>88</v>
      </c>
      <c r="AV1002" s="11" t="s">
        <v>88</v>
      </c>
      <c r="AW1002" s="11" t="s">
        <v>45</v>
      </c>
      <c r="AX1002" s="11" t="s">
        <v>80</v>
      </c>
      <c r="AY1002" s="204" t="s">
        <v>182</v>
      </c>
    </row>
    <row r="1003" spans="2:51" s="12" customFormat="1" ht="13.5">
      <c r="B1003" s="209"/>
      <c r="C1003" s="210"/>
      <c r="D1003" s="205" t="s">
        <v>191</v>
      </c>
      <c r="E1003" s="211" t="s">
        <v>36</v>
      </c>
      <c r="F1003" s="212" t="s">
        <v>1508</v>
      </c>
      <c r="G1003" s="210"/>
      <c r="H1003" s="213" t="s">
        <v>36</v>
      </c>
      <c r="I1003" s="214"/>
      <c r="J1003" s="210"/>
      <c r="K1003" s="210"/>
      <c r="L1003" s="215"/>
      <c r="M1003" s="216"/>
      <c r="N1003" s="217"/>
      <c r="O1003" s="217"/>
      <c r="P1003" s="217"/>
      <c r="Q1003" s="217"/>
      <c r="R1003" s="217"/>
      <c r="S1003" s="217"/>
      <c r="T1003" s="218"/>
      <c r="AT1003" s="219" t="s">
        <v>191</v>
      </c>
      <c r="AU1003" s="219" t="s">
        <v>88</v>
      </c>
      <c r="AV1003" s="12" t="s">
        <v>23</v>
      </c>
      <c r="AW1003" s="12" t="s">
        <v>45</v>
      </c>
      <c r="AX1003" s="12" t="s">
        <v>80</v>
      </c>
      <c r="AY1003" s="219" t="s">
        <v>182</v>
      </c>
    </row>
    <row r="1004" spans="2:51" s="11" customFormat="1" ht="13.5">
      <c r="B1004" s="193"/>
      <c r="C1004" s="194"/>
      <c r="D1004" s="205" t="s">
        <v>191</v>
      </c>
      <c r="E1004" s="206" t="s">
        <v>36</v>
      </c>
      <c r="F1004" s="207" t="s">
        <v>1509</v>
      </c>
      <c r="G1004" s="194"/>
      <c r="H1004" s="208">
        <v>52.155</v>
      </c>
      <c r="I1004" s="199"/>
      <c r="J1004" s="194"/>
      <c r="K1004" s="194"/>
      <c r="L1004" s="200"/>
      <c r="M1004" s="201"/>
      <c r="N1004" s="202"/>
      <c r="O1004" s="202"/>
      <c r="P1004" s="202"/>
      <c r="Q1004" s="202"/>
      <c r="R1004" s="202"/>
      <c r="S1004" s="202"/>
      <c r="T1004" s="203"/>
      <c r="AT1004" s="204" t="s">
        <v>191</v>
      </c>
      <c r="AU1004" s="204" t="s">
        <v>88</v>
      </c>
      <c r="AV1004" s="11" t="s">
        <v>88</v>
      </c>
      <c r="AW1004" s="11" t="s">
        <v>45</v>
      </c>
      <c r="AX1004" s="11" t="s">
        <v>80</v>
      </c>
      <c r="AY1004" s="204" t="s">
        <v>182</v>
      </c>
    </row>
    <row r="1005" spans="2:51" s="12" customFormat="1" ht="13.5">
      <c r="B1005" s="209"/>
      <c r="C1005" s="210"/>
      <c r="D1005" s="205" t="s">
        <v>191</v>
      </c>
      <c r="E1005" s="211" t="s">
        <v>36</v>
      </c>
      <c r="F1005" s="212" t="s">
        <v>1510</v>
      </c>
      <c r="G1005" s="210"/>
      <c r="H1005" s="213" t="s">
        <v>36</v>
      </c>
      <c r="I1005" s="214"/>
      <c r="J1005" s="210"/>
      <c r="K1005" s="210"/>
      <c r="L1005" s="215"/>
      <c r="M1005" s="216"/>
      <c r="N1005" s="217"/>
      <c r="O1005" s="217"/>
      <c r="P1005" s="217"/>
      <c r="Q1005" s="217"/>
      <c r="R1005" s="217"/>
      <c r="S1005" s="217"/>
      <c r="T1005" s="218"/>
      <c r="AT1005" s="219" t="s">
        <v>191</v>
      </c>
      <c r="AU1005" s="219" t="s">
        <v>88</v>
      </c>
      <c r="AV1005" s="12" t="s">
        <v>23</v>
      </c>
      <c r="AW1005" s="12" t="s">
        <v>45</v>
      </c>
      <c r="AX1005" s="12" t="s">
        <v>80</v>
      </c>
      <c r="AY1005" s="219" t="s">
        <v>182</v>
      </c>
    </row>
    <row r="1006" spans="2:51" s="11" customFormat="1" ht="13.5">
      <c r="B1006" s="193"/>
      <c r="C1006" s="194"/>
      <c r="D1006" s="205" t="s">
        <v>191</v>
      </c>
      <c r="E1006" s="206" t="s">
        <v>36</v>
      </c>
      <c r="F1006" s="207" t="s">
        <v>1511</v>
      </c>
      <c r="G1006" s="194"/>
      <c r="H1006" s="208">
        <v>113.65</v>
      </c>
      <c r="I1006" s="199"/>
      <c r="J1006" s="194"/>
      <c r="K1006" s="194"/>
      <c r="L1006" s="200"/>
      <c r="M1006" s="201"/>
      <c r="N1006" s="202"/>
      <c r="O1006" s="202"/>
      <c r="P1006" s="202"/>
      <c r="Q1006" s="202"/>
      <c r="R1006" s="202"/>
      <c r="S1006" s="202"/>
      <c r="T1006" s="203"/>
      <c r="AT1006" s="204" t="s">
        <v>191</v>
      </c>
      <c r="AU1006" s="204" t="s">
        <v>88</v>
      </c>
      <c r="AV1006" s="11" t="s">
        <v>88</v>
      </c>
      <c r="AW1006" s="11" t="s">
        <v>45</v>
      </c>
      <c r="AX1006" s="11" t="s">
        <v>80</v>
      </c>
      <c r="AY1006" s="204" t="s">
        <v>182</v>
      </c>
    </row>
    <row r="1007" spans="2:51" s="12" customFormat="1" ht="13.5">
      <c r="B1007" s="209"/>
      <c r="C1007" s="210"/>
      <c r="D1007" s="205" t="s">
        <v>191</v>
      </c>
      <c r="E1007" s="211" t="s">
        <v>36</v>
      </c>
      <c r="F1007" s="212" t="s">
        <v>492</v>
      </c>
      <c r="G1007" s="210"/>
      <c r="H1007" s="213" t="s">
        <v>36</v>
      </c>
      <c r="I1007" s="214"/>
      <c r="J1007" s="210"/>
      <c r="K1007" s="210"/>
      <c r="L1007" s="215"/>
      <c r="M1007" s="216"/>
      <c r="N1007" s="217"/>
      <c r="O1007" s="217"/>
      <c r="P1007" s="217"/>
      <c r="Q1007" s="217"/>
      <c r="R1007" s="217"/>
      <c r="S1007" s="217"/>
      <c r="T1007" s="218"/>
      <c r="AT1007" s="219" t="s">
        <v>191</v>
      </c>
      <c r="AU1007" s="219" t="s">
        <v>88</v>
      </c>
      <c r="AV1007" s="12" t="s">
        <v>23</v>
      </c>
      <c r="AW1007" s="12" t="s">
        <v>45</v>
      </c>
      <c r="AX1007" s="12" t="s">
        <v>80</v>
      </c>
      <c r="AY1007" s="219" t="s">
        <v>182</v>
      </c>
    </row>
    <row r="1008" spans="2:51" s="11" customFormat="1" ht="24">
      <c r="B1008" s="193"/>
      <c r="C1008" s="194"/>
      <c r="D1008" s="205" t="s">
        <v>191</v>
      </c>
      <c r="E1008" s="206" t="s">
        <v>36</v>
      </c>
      <c r="F1008" s="207" t="s">
        <v>493</v>
      </c>
      <c r="G1008" s="194"/>
      <c r="H1008" s="208">
        <v>34.55</v>
      </c>
      <c r="I1008" s="199"/>
      <c r="J1008" s="194"/>
      <c r="K1008" s="194"/>
      <c r="L1008" s="200"/>
      <c r="M1008" s="201"/>
      <c r="N1008" s="202"/>
      <c r="O1008" s="202"/>
      <c r="P1008" s="202"/>
      <c r="Q1008" s="202"/>
      <c r="R1008" s="202"/>
      <c r="S1008" s="202"/>
      <c r="T1008" s="203"/>
      <c r="AT1008" s="204" t="s">
        <v>191</v>
      </c>
      <c r="AU1008" s="204" t="s">
        <v>88</v>
      </c>
      <c r="AV1008" s="11" t="s">
        <v>88</v>
      </c>
      <c r="AW1008" s="11" t="s">
        <v>45</v>
      </c>
      <c r="AX1008" s="11" t="s">
        <v>80</v>
      </c>
      <c r="AY1008" s="204" t="s">
        <v>182</v>
      </c>
    </row>
    <row r="1009" spans="2:51" s="12" customFormat="1" ht="13.5">
      <c r="B1009" s="209"/>
      <c r="C1009" s="210"/>
      <c r="D1009" s="205" t="s">
        <v>191</v>
      </c>
      <c r="E1009" s="211" t="s">
        <v>36</v>
      </c>
      <c r="F1009" s="212" t="s">
        <v>1512</v>
      </c>
      <c r="G1009" s="210"/>
      <c r="H1009" s="213" t="s">
        <v>36</v>
      </c>
      <c r="I1009" s="214"/>
      <c r="J1009" s="210"/>
      <c r="K1009" s="210"/>
      <c r="L1009" s="215"/>
      <c r="M1009" s="216"/>
      <c r="N1009" s="217"/>
      <c r="O1009" s="217"/>
      <c r="P1009" s="217"/>
      <c r="Q1009" s="217"/>
      <c r="R1009" s="217"/>
      <c r="S1009" s="217"/>
      <c r="T1009" s="218"/>
      <c r="AT1009" s="219" t="s">
        <v>191</v>
      </c>
      <c r="AU1009" s="219" t="s">
        <v>88</v>
      </c>
      <c r="AV1009" s="12" t="s">
        <v>23</v>
      </c>
      <c r="AW1009" s="12" t="s">
        <v>45</v>
      </c>
      <c r="AX1009" s="12" t="s">
        <v>80</v>
      </c>
      <c r="AY1009" s="219" t="s">
        <v>182</v>
      </c>
    </row>
    <row r="1010" spans="2:51" s="11" customFormat="1" ht="13.5">
      <c r="B1010" s="193"/>
      <c r="C1010" s="194"/>
      <c r="D1010" s="195" t="s">
        <v>191</v>
      </c>
      <c r="E1010" s="196" t="s">
        <v>36</v>
      </c>
      <c r="F1010" s="197" t="s">
        <v>1513</v>
      </c>
      <c r="G1010" s="194"/>
      <c r="H1010" s="198">
        <v>12.8125</v>
      </c>
      <c r="I1010" s="199"/>
      <c r="J1010" s="194"/>
      <c r="K1010" s="194"/>
      <c r="L1010" s="200"/>
      <c r="M1010" s="201"/>
      <c r="N1010" s="202"/>
      <c r="O1010" s="202"/>
      <c r="P1010" s="202"/>
      <c r="Q1010" s="202"/>
      <c r="R1010" s="202"/>
      <c r="S1010" s="202"/>
      <c r="T1010" s="203"/>
      <c r="AT1010" s="204" t="s">
        <v>191</v>
      </c>
      <c r="AU1010" s="204" t="s">
        <v>88</v>
      </c>
      <c r="AV1010" s="11" t="s">
        <v>88</v>
      </c>
      <c r="AW1010" s="11" t="s">
        <v>45</v>
      </c>
      <c r="AX1010" s="11" t="s">
        <v>80</v>
      </c>
      <c r="AY1010" s="204" t="s">
        <v>182</v>
      </c>
    </row>
    <row r="1011" spans="2:65" s="1" customFormat="1" ht="31.5" customHeight="1">
      <c r="B1011" s="34"/>
      <c r="C1011" s="220" t="s">
        <v>1514</v>
      </c>
      <c r="D1011" s="220" t="s">
        <v>270</v>
      </c>
      <c r="E1011" s="221" t="s">
        <v>1515</v>
      </c>
      <c r="F1011" s="222" t="s">
        <v>1516</v>
      </c>
      <c r="G1011" s="223" t="s">
        <v>187</v>
      </c>
      <c r="H1011" s="224">
        <v>768.079</v>
      </c>
      <c r="I1011" s="225"/>
      <c r="J1011" s="226">
        <f>ROUND(I1011*H1011,2)</f>
        <v>0</v>
      </c>
      <c r="K1011" s="222" t="s">
        <v>188</v>
      </c>
      <c r="L1011" s="227"/>
      <c r="M1011" s="228" t="s">
        <v>36</v>
      </c>
      <c r="N1011" s="229" t="s">
        <v>51</v>
      </c>
      <c r="O1011" s="35"/>
      <c r="P1011" s="190">
        <f>O1011*H1011</f>
        <v>0</v>
      </c>
      <c r="Q1011" s="190">
        <v>0.003</v>
      </c>
      <c r="R1011" s="190">
        <f>Q1011*H1011</f>
        <v>2.304237</v>
      </c>
      <c r="S1011" s="190">
        <v>0</v>
      </c>
      <c r="T1011" s="191">
        <f>S1011*H1011</f>
        <v>0</v>
      </c>
      <c r="AR1011" s="16" t="s">
        <v>366</v>
      </c>
      <c r="AT1011" s="16" t="s">
        <v>270</v>
      </c>
      <c r="AU1011" s="16" t="s">
        <v>88</v>
      </c>
      <c r="AY1011" s="16" t="s">
        <v>182</v>
      </c>
      <c r="BE1011" s="192">
        <f>IF(N1011="základní",J1011,0)</f>
        <v>0</v>
      </c>
      <c r="BF1011" s="192">
        <f>IF(N1011="snížená",J1011,0)</f>
        <v>0</v>
      </c>
      <c r="BG1011" s="192">
        <f>IF(N1011="zákl. přenesená",J1011,0)</f>
        <v>0</v>
      </c>
      <c r="BH1011" s="192">
        <f>IF(N1011="sníž. přenesená",J1011,0)</f>
        <v>0</v>
      </c>
      <c r="BI1011" s="192">
        <f>IF(N1011="nulová",J1011,0)</f>
        <v>0</v>
      </c>
      <c r="BJ1011" s="16" t="s">
        <v>23</v>
      </c>
      <c r="BK1011" s="192">
        <f>ROUND(I1011*H1011,2)</f>
        <v>0</v>
      </c>
      <c r="BL1011" s="16" t="s">
        <v>275</v>
      </c>
      <c r="BM1011" s="16" t="s">
        <v>1517</v>
      </c>
    </row>
    <row r="1012" spans="2:51" s="11" customFormat="1" ht="13.5">
      <c r="B1012" s="193"/>
      <c r="C1012" s="194"/>
      <c r="D1012" s="195" t="s">
        <v>191</v>
      </c>
      <c r="E1012" s="196" t="s">
        <v>36</v>
      </c>
      <c r="F1012" s="197" t="s">
        <v>1518</v>
      </c>
      <c r="G1012" s="194"/>
      <c r="H1012" s="198">
        <v>768.07925</v>
      </c>
      <c r="I1012" s="199"/>
      <c r="J1012" s="194"/>
      <c r="K1012" s="194"/>
      <c r="L1012" s="200"/>
      <c r="M1012" s="201"/>
      <c r="N1012" s="202"/>
      <c r="O1012" s="202"/>
      <c r="P1012" s="202"/>
      <c r="Q1012" s="202"/>
      <c r="R1012" s="202"/>
      <c r="S1012" s="202"/>
      <c r="T1012" s="203"/>
      <c r="AT1012" s="204" t="s">
        <v>191</v>
      </c>
      <c r="AU1012" s="204" t="s">
        <v>88</v>
      </c>
      <c r="AV1012" s="11" t="s">
        <v>88</v>
      </c>
      <c r="AW1012" s="11" t="s">
        <v>45</v>
      </c>
      <c r="AX1012" s="11" t="s">
        <v>80</v>
      </c>
      <c r="AY1012" s="204" t="s">
        <v>182</v>
      </c>
    </row>
    <row r="1013" spans="2:65" s="1" customFormat="1" ht="22.5" customHeight="1">
      <c r="B1013" s="34"/>
      <c r="C1013" s="181" t="s">
        <v>1519</v>
      </c>
      <c r="D1013" s="181" t="s">
        <v>184</v>
      </c>
      <c r="E1013" s="182" t="s">
        <v>1520</v>
      </c>
      <c r="F1013" s="183" t="s">
        <v>1521</v>
      </c>
      <c r="G1013" s="184" t="s">
        <v>187</v>
      </c>
      <c r="H1013" s="185">
        <v>454.727</v>
      </c>
      <c r="I1013" s="186"/>
      <c r="J1013" s="187">
        <f>ROUND(I1013*H1013,2)</f>
        <v>0</v>
      </c>
      <c r="K1013" s="183" t="s">
        <v>188</v>
      </c>
      <c r="L1013" s="54"/>
      <c r="M1013" s="188" t="s">
        <v>36</v>
      </c>
      <c r="N1013" s="189" t="s">
        <v>51</v>
      </c>
      <c r="O1013" s="35"/>
      <c r="P1013" s="190">
        <f>O1013*H1013</f>
        <v>0</v>
      </c>
      <c r="Q1013" s="190">
        <v>0.00088</v>
      </c>
      <c r="R1013" s="190">
        <f>Q1013*H1013</f>
        <v>0.40015976</v>
      </c>
      <c r="S1013" s="190">
        <v>0</v>
      </c>
      <c r="T1013" s="191">
        <f>S1013*H1013</f>
        <v>0</v>
      </c>
      <c r="AR1013" s="16" t="s">
        <v>275</v>
      </c>
      <c r="AT1013" s="16" t="s">
        <v>184</v>
      </c>
      <c r="AU1013" s="16" t="s">
        <v>88</v>
      </c>
      <c r="AY1013" s="16" t="s">
        <v>182</v>
      </c>
      <c r="BE1013" s="192">
        <f>IF(N1013="základní",J1013,0)</f>
        <v>0</v>
      </c>
      <c r="BF1013" s="192">
        <f>IF(N1013="snížená",J1013,0)</f>
        <v>0</v>
      </c>
      <c r="BG1013" s="192">
        <f>IF(N1013="zákl. přenesená",J1013,0)</f>
        <v>0</v>
      </c>
      <c r="BH1013" s="192">
        <f>IF(N1013="sníž. přenesená",J1013,0)</f>
        <v>0</v>
      </c>
      <c r="BI1013" s="192">
        <f>IF(N1013="nulová",J1013,0)</f>
        <v>0</v>
      </c>
      <c r="BJ1013" s="16" t="s">
        <v>23</v>
      </c>
      <c r="BK1013" s="192">
        <f>ROUND(I1013*H1013,2)</f>
        <v>0</v>
      </c>
      <c r="BL1013" s="16" t="s">
        <v>275</v>
      </c>
      <c r="BM1013" s="16" t="s">
        <v>1522</v>
      </c>
    </row>
    <row r="1014" spans="2:51" s="12" customFormat="1" ht="13.5">
      <c r="B1014" s="209"/>
      <c r="C1014" s="210"/>
      <c r="D1014" s="205" t="s">
        <v>191</v>
      </c>
      <c r="E1014" s="211" t="s">
        <v>36</v>
      </c>
      <c r="F1014" s="212" t="s">
        <v>1523</v>
      </c>
      <c r="G1014" s="210"/>
      <c r="H1014" s="213" t="s">
        <v>36</v>
      </c>
      <c r="I1014" s="214"/>
      <c r="J1014" s="210"/>
      <c r="K1014" s="210"/>
      <c r="L1014" s="215"/>
      <c r="M1014" s="216"/>
      <c r="N1014" s="217"/>
      <c r="O1014" s="217"/>
      <c r="P1014" s="217"/>
      <c r="Q1014" s="217"/>
      <c r="R1014" s="217"/>
      <c r="S1014" s="217"/>
      <c r="T1014" s="218"/>
      <c r="AT1014" s="219" t="s">
        <v>191</v>
      </c>
      <c r="AU1014" s="219" t="s">
        <v>88</v>
      </c>
      <c r="AV1014" s="12" t="s">
        <v>23</v>
      </c>
      <c r="AW1014" s="12" t="s">
        <v>45</v>
      </c>
      <c r="AX1014" s="12" t="s">
        <v>80</v>
      </c>
      <c r="AY1014" s="219" t="s">
        <v>182</v>
      </c>
    </row>
    <row r="1015" spans="2:51" s="11" customFormat="1" ht="13.5">
      <c r="B1015" s="193"/>
      <c r="C1015" s="194"/>
      <c r="D1015" s="195" t="s">
        <v>191</v>
      </c>
      <c r="E1015" s="196" t="s">
        <v>36</v>
      </c>
      <c r="F1015" s="197" t="s">
        <v>1507</v>
      </c>
      <c r="G1015" s="194"/>
      <c r="H1015" s="198">
        <v>454.727</v>
      </c>
      <c r="I1015" s="199"/>
      <c r="J1015" s="194"/>
      <c r="K1015" s="194"/>
      <c r="L1015" s="200"/>
      <c r="M1015" s="201"/>
      <c r="N1015" s="202"/>
      <c r="O1015" s="202"/>
      <c r="P1015" s="202"/>
      <c r="Q1015" s="202"/>
      <c r="R1015" s="202"/>
      <c r="S1015" s="202"/>
      <c r="T1015" s="203"/>
      <c r="AT1015" s="204" t="s">
        <v>191</v>
      </c>
      <c r="AU1015" s="204" t="s">
        <v>88</v>
      </c>
      <c r="AV1015" s="11" t="s">
        <v>88</v>
      </c>
      <c r="AW1015" s="11" t="s">
        <v>45</v>
      </c>
      <c r="AX1015" s="11" t="s">
        <v>80</v>
      </c>
      <c r="AY1015" s="204" t="s">
        <v>182</v>
      </c>
    </row>
    <row r="1016" spans="2:65" s="1" customFormat="1" ht="22.5" customHeight="1">
      <c r="B1016" s="34"/>
      <c r="C1016" s="220" t="s">
        <v>1524</v>
      </c>
      <c r="D1016" s="220" t="s">
        <v>270</v>
      </c>
      <c r="E1016" s="221" t="s">
        <v>1525</v>
      </c>
      <c r="F1016" s="222" t="s">
        <v>1526</v>
      </c>
      <c r="G1016" s="223" t="s">
        <v>187</v>
      </c>
      <c r="H1016" s="224">
        <v>500.2</v>
      </c>
      <c r="I1016" s="225"/>
      <c r="J1016" s="226">
        <f>ROUND(I1016*H1016,2)</f>
        <v>0</v>
      </c>
      <c r="K1016" s="222" t="s">
        <v>188</v>
      </c>
      <c r="L1016" s="227"/>
      <c r="M1016" s="228" t="s">
        <v>36</v>
      </c>
      <c r="N1016" s="229" t="s">
        <v>51</v>
      </c>
      <c r="O1016" s="35"/>
      <c r="P1016" s="190">
        <f>O1016*H1016</f>
        <v>0</v>
      </c>
      <c r="Q1016" s="190">
        <v>0.0045</v>
      </c>
      <c r="R1016" s="190">
        <f>Q1016*H1016</f>
        <v>2.2508999999999997</v>
      </c>
      <c r="S1016" s="190">
        <v>0</v>
      </c>
      <c r="T1016" s="191">
        <f>S1016*H1016</f>
        <v>0</v>
      </c>
      <c r="AR1016" s="16" t="s">
        <v>366</v>
      </c>
      <c r="AT1016" s="16" t="s">
        <v>270</v>
      </c>
      <c r="AU1016" s="16" t="s">
        <v>88</v>
      </c>
      <c r="AY1016" s="16" t="s">
        <v>182</v>
      </c>
      <c r="BE1016" s="192">
        <f>IF(N1016="základní",J1016,0)</f>
        <v>0</v>
      </c>
      <c r="BF1016" s="192">
        <f>IF(N1016="snížená",J1016,0)</f>
        <v>0</v>
      </c>
      <c r="BG1016" s="192">
        <f>IF(N1016="zákl. přenesená",J1016,0)</f>
        <v>0</v>
      </c>
      <c r="BH1016" s="192">
        <f>IF(N1016="sníž. přenesená",J1016,0)</f>
        <v>0</v>
      </c>
      <c r="BI1016" s="192">
        <f>IF(N1016="nulová",J1016,0)</f>
        <v>0</v>
      </c>
      <c r="BJ1016" s="16" t="s">
        <v>23</v>
      </c>
      <c r="BK1016" s="192">
        <f>ROUND(I1016*H1016,2)</f>
        <v>0</v>
      </c>
      <c r="BL1016" s="16" t="s">
        <v>275</v>
      </c>
      <c r="BM1016" s="16" t="s">
        <v>1527</v>
      </c>
    </row>
    <row r="1017" spans="2:51" s="11" customFormat="1" ht="13.5">
      <c r="B1017" s="193"/>
      <c r="C1017" s="194"/>
      <c r="D1017" s="195" t="s">
        <v>191</v>
      </c>
      <c r="E1017" s="196" t="s">
        <v>36</v>
      </c>
      <c r="F1017" s="197" t="s">
        <v>1528</v>
      </c>
      <c r="G1017" s="194"/>
      <c r="H1017" s="198">
        <v>500.1997</v>
      </c>
      <c r="I1017" s="199"/>
      <c r="J1017" s="194"/>
      <c r="K1017" s="194"/>
      <c r="L1017" s="200"/>
      <c r="M1017" s="201"/>
      <c r="N1017" s="202"/>
      <c r="O1017" s="202"/>
      <c r="P1017" s="202"/>
      <c r="Q1017" s="202"/>
      <c r="R1017" s="202"/>
      <c r="S1017" s="202"/>
      <c r="T1017" s="203"/>
      <c r="AT1017" s="204" t="s">
        <v>191</v>
      </c>
      <c r="AU1017" s="204" t="s">
        <v>88</v>
      </c>
      <c r="AV1017" s="11" t="s">
        <v>88</v>
      </c>
      <c r="AW1017" s="11" t="s">
        <v>45</v>
      </c>
      <c r="AX1017" s="11" t="s">
        <v>80</v>
      </c>
      <c r="AY1017" s="204" t="s">
        <v>182</v>
      </c>
    </row>
    <row r="1018" spans="2:65" s="1" customFormat="1" ht="22.5" customHeight="1">
      <c r="B1018" s="34"/>
      <c r="C1018" s="181" t="s">
        <v>1529</v>
      </c>
      <c r="D1018" s="181" t="s">
        <v>184</v>
      </c>
      <c r="E1018" s="182" t="s">
        <v>1530</v>
      </c>
      <c r="F1018" s="183" t="s">
        <v>1531</v>
      </c>
      <c r="G1018" s="184" t="s">
        <v>187</v>
      </c>
      <c r="H1018" s="185">
        <v>667.895</v>
      </c>
      <c r="I1018" s="186"/>
      <c r="J1018" s="187">
        <f>ROUND(I1018*H1018,2)</f>
        <v>0</v>
      </c>
      <c r="K1018" s="183" t="s">
        <v>188</v>
      </c>
      <c r="L1018" s="54"/>
      <c r="M1018" s="188" t="s">
        <v>36</v>
      </c>
      <c r="N1018" s="189" t="s">
        <v>51</v>
      </c>
      <c r="O1018" s="35"/>
      <c r="P1018" s="190">
        <f>O1018*H1018</f>
        <v>0</v>
      </c>
      <c r="Q1018" s="190">
        <v>0</v>
      </c>
      <c r="R1018" s="190">
        <f>Q1018*H1018</f>
        <v>0</v>
      </c>
      <c r="S1018" s="190">
        <v>0</v>
      </c>
      <c r="T1018" s="191">
        <f>S1018*H1018</f>
        <v>0</v>
      </c>
      <c r="AR1018" s="16" t="s">
        <v>275</v>
      </c>
      <c r="AT1018" s="16" t="s">
        <v>184</v>
      </c>
      <c r="AU1018" s="16" t="s">
        <v>88</v>
      </c>
      <c r="AY1018" s="16" t="s">
        <v>182</v>
      </c>
      <c r="BE1018" s="192">
        <f>IF(N1018="základní",J1018,0)</f>
        <v>0</v>
      </c>
      <c r="BF1018" s="192">
        <f>IF(N1018="snížená",J1018,0)</f>
        <v>0</v>
      </c>
      <c r="BG1018" s="192">
        <f>IF(N1018="zákl. přenesená",J1018,0)</f>
        <v>0</v>
      </c>
      <c r="BH1018" s="192">
        <f>IF(N1018="sníž. přenesená",J1018,0)</f>
        <v>0</v>
      </c>
      <c r="BI1018" s="192">
        <f>IF(N1018="nulová",J1018,0)</f>
        <v>0</v>
      </c>
      <c r="BJ1018" s="16" t="s">
        <v>23</v>
      </c>
      <c r="BK1018" s="192">
        <f>ROUND(I1018*H1018,2)</f>
        <v>0</v>
      </c>
      <c r="BL1018" s="16" t="s">
        <v>275</v>
      </c>
      <c r="BM1018" s="16" t="s">
        <v>1532</v>
      </c>
    </row>
    <row r="1019" spans="2:65" s="1" customFormat="1" ht="31.5" customHeight="1">
      <c r="B1019" s="34"/>
      <c r="C1019" s="220" t="s">
        <v>1533</v>
      </c>
      <c r="D1019" s="220" t="s">
        <v>270</v>
      </c>
      <c r="E1019" s="221" t="s">
        <v>1534</v>
      </c>
      <c r="F1019" s="222" t="s">
        <v>1535</v>
      </c>
      <c r="G1019" s="223" t="s">
        <v>187</v>
      </c>
      <c r="H1019" s="224">
        <v>768.079</v>
      </c>
      <c r="I1019" s="225"/>
      <c r="J1019" s="226">
        <f>ROUND(I1019*H1019,2)</f>
        <v>0</v>
      </c>
      <c r="K1019" s="222" t="s">
        <v>188</v>
      </c>
      <c r="L1019" s="227"/>
      <c r="M1019" s="228" t="s">
        <v>36</v>
      </c>
      <c r="N1019" s="229" t="s">
        <v>51</v>
      </c>
      <c r="O1019" s="35"/>
      <c r="P1019" s="190">
        <f>O1019*H1019</f>
        <v>0</v>
      </c>
      <c r="Q1019" s="190">
        <v>0.004</v>
      </c>
      <c r="R1019" s="190">
        <f>Q1019*H1019</f>
        <v>3.072316</v>
      </c>
      <c r="S1019" s="190">
        <v>0</v>
      </c>
      <c r="T1019" s="191">
        <f>S1019*H1019</f>
        <v>0</v>
      </c>
      <c r="AR1019" s="16" t="s">
        <v>366</v>
      </c>
      <c r="AT1019" s="16" t="s">
        <v>270</v>
      </c>
      <c r="AU1019" s="16" t="s">
        <v>88</v>
      </c>
      <c r="AY1019" s="16" t="s">
        <v>182</v>
      </c>
      <c r="BE1019" s="192">
        <f>IF(N1019="základní",J1019,0)</f>
        <v>0</v>
      </c>
      <c r="BF1019" s="192">
        <f>IF(N1019="snížená",J1019,0)</f>
        <v>0</v>
      </c>
      <c r="BG1019" s="192">
        <f>IF(N1019="zákl. přenesená",J1019,0)</f>
        <v>0</v>
      </c>
      <c r="BH1019" s="192">
        <f>IF(N1019="sníž. přenesená",J1019,0)</f>
        <v>0</v>
      </c>
      <c r="BI1019" s="192">
        <f>IF(N1019="nulová",J1019,0)</f>
        <v>0</v>
      </c>
      <c r="BJ1019" s="16" t="s">
        <v>23</v>
      </c>
      <c r="BK1019" s="192">
        <f>ROUND(I1019*H1019,2)</f>
        <v>0</v>
      </c>
      <c r="BL1019" s="16" t="s">
        <v>275</v>
      </c>
      <c r="BM1019" s="16" t="s">
        <v>1536</v>
      </c>
    </row>
    <row r="1020" spans="2:65" s="1" customFormat="1" ht="22.5" customHeight="1">
      <c r="B1020" s="34"/>
      <c r="C1020" s="181" t="s">
        <v>1537</v>
      </c>
      <c r="D1020" s="181" t="s">
        <v>184</v>
      </c>
      <c r="E1020" s="182" t="s">
        <v>1538</v>
      </c>
      <c r="F1020" s="183" t="s">
        <v>1539</v>
      </c>
      <c r="G1020" s="184" t="s">
        <v>187</v>
      </c>
      <c r="H1020" s="185">
        <v>454.727</v>
      </c>
      <c r="I1020" s="186"/>
      <c r="J1020" s="187">
        <f>ROUND(I1020*H1020,2)</f>
        <v>0</v>
      </c>
      <c r="K1020" s="183" t="s">
        <v>188</v>
      </c>
      <c r="L1020" s="54"/>
      <c r="M1020" s="188" t="s">
        <v>36</v>
      </c>
      <c r="N1020" s="189" t="s">
        <v>51</v>
      </c>
      <c r="O1020" s="35"/>
      <c r="P1020" s="190">
        <f>O1020*H1020</f>
        <v>0</v>
      </c>
      <c r="Q1020" s="190">
        <v>0.00715</v>
      </c>
      <c r="R1020" s="190">
        <f>Q1020*H1020</f>
        <v>3.25129805</v>
      </c>
      <c r="S1020" s="190">
        <v>0</v>
      </c>
      <c r="T1020" s="191">
        <f>S1020*H1020</f>
        <v>0</v>
      </c>
      <c r="AR1020" s="16" t="s">
        <v>275</v>
      </c>
      <c r="AT1020" s="16" t="s">
        <v>184</v>
      </c>
      <c r="AU1020" s="16" t="s">
        <v>88</v>
      </c>
      <c r="AY1020" s="16" t="s">
        <v>182</v>
      </c>
      <c r="BE1020" s="192">
        <f>IF(N1020="základní",J1020,0)</f>
        <v>0</v>
      </c>
      <c r="BF1020" s="192">
        <f>IF(N1020="snížená",J1020,0)</f>
        <v>0</v>
      </c>
      <c r="BG1020" s="192">
        <f>IF(N1020="zákl. přenesená",J1020,0)</f>
        <v>0</v>
      </c>
      <c r="BH1020" s="192">
        <f>IF(N1020="sníž. přenesená",J1020,0)</f>
        <v>0</v>
      </c>
      <c r="BI1020" s="192">
        <f>IF(N1020="nulová",J1020,0)</f>
        <v>0</v>
      </c>
      <c r="BJ1020" s="16" t="s">
        <v>23</v>
      </c>
      <c r="BK1020" s="192">
        <f>ROUND(I1020*H1020,2)</f>
        <v>0</v>
      </c>
      <c r="BL1020" s="16" t="s">
        <v>275</v>
      </c>
      <c r="BM1020" s="16" t="s">
        <v>1540</v>
      </c>
    </row>
    <row r="1021" spans="2:65" s="1" customFormat="1" ht="22.5" customHeight="1">
      <c r="B1021" s="34"/>
      <c r="C1021" s="181" t="s">
        <v>1541</v>
      </c>
      <c r="D1021" s="181" t="s">
        <v>184</v>
      </c>
      <c r="E1021" s="182" t="s">
        <v>1542</v>
      </c>
      <c r="F1021" s="183" t="s">
        <v>1543</v>
      </c>
      <c r="G1021" s="184" t="s">
        <v>1491</v>
      </c>
      <c r="H1021" s="230"/>
      <c r="I1021" s="186"/>
      <c r="J1021" s="187">
        <f>ROUND(I1021*H1021,2)</f>
        <v>0</v>
      </c>
      <c r="K1021" s="183" t="s">
        <v>188</v>
      </c>
      <c r="L1021" s="54"/>
      <c r="M1021" s="188" t="s">
        <v>36</v>
      </c>
      <c r="N1021" s="189" t="s">
        <v>51</v>
      </c>
      <c r="O1021" s="35"/>
      <c r="P1021" s="190">
        <f>O1021*H1021</f>
        <v>0</v>
      </c>
      <c r="Q1021" s="190">
        <v>0</v>
      </c>
      <c r="R1021" s="190">
        <f>Q1021*H1021</f>
        <v>0</v>
      </c>
      <c r="S1021" s="190">
        <v>0</v>
      </c>
      <c r="T1021" s="191">
        <f>S1021*H1021</f>
        <v>0</v>
      </c>
      <c r="AR1021" s="16" t="s">
        <v>275</v>
      </c>
      <c r="AT1021" s="16" t="s">
        <v>184</v>
      </c>
      <c r="AU1021" s="16" t="s">
        <v>88</v>
      </c>
      <c r="AY1021" s="16" t="s">
        <v>182</v>
      </c>
      <c r="BE1021" s="192">
        <f>IF(N1021="základní",J1021,0)</f>
        <v>0</v>
      </c>
      <c r="BF1021" s="192">
        <f>IF(N1021="snížená",J1021,0)</f>
        <v>0</v>
      </c>
      <c r="BG1021" s="192">
        <f>IF(N1021="zákl. přenesená",J1021,0)</f>
        <v>0</v>
      </c>
      <c r="BH1021" s="192">
        <f>IF(N1021="sníž. přenesená",J1021,0)</f>
        <v>0</v>
      </c>
      <c r="BI1021" s="192">
        <f>IF(N1021="nulová",J1021,0)</f>
        <v>0</v>
      </c>
      <c r="BJ1021" s="16" t="s">
        <v>23</v>
      </c>
      <c r="BK1021" s="192">
        <f>ROUND(I1021*H1021,2)</f>
        <v>0</v>
      </c>
      <c r="BL1021" s="16" t="s">
        <v>275</v>
      </c>
      <c r="BM1021" s="16" t="s">
        <v>1544</v>
      </c>
    </row>
    <row r="1022" spans="2:63" s="10" customFormat="1" ht="29.85" customHeight="1">
      <c r="B1022" s="164"/>
      <c r="C1022" s="165"/>
      <c r="D1022" s="178" t="s">
        <v>79</v>
      </c>
      <c r="E1022" s="179" t="s">
        <v>1545</v>
      </c>
      <c r="F1022" s="179" t="s">
        <v>1546</v>
      </c>
      <c r="G1022" s="165"/>
      <c r="H1022" s="165"/>
      <c r="I1022" s="168"/>
      <c r="J1022" s="180">
        <f>BK1022</f>
        <v>0</v>
      </c>
      <c r="K1022" s="165"/>
      <c r="L1022" s="170"/>
      <c r="M1022" s="171"/>
      <c r="N1022" s="172"/>
      <c r="O1022" s="172"/>
      <c r="P1022" s="173">
        <f>SUM(P1023:P1090)</f>
        <v>0</v>
      </c>
      <c r="Q1022" s="172"/>
      <c r="R1022" s="173">
        <f>SUM(R1023:R1090)</f>
        <v>13.371983810000001</v>
      </c>
      <c r="S1022" s="172"/>
      <c r="T1022" s="174">
        <f>SUM(T1023:T1090)</f>
        <v>0</v>
      </c>
      <c r="AR1022" s="175" t="s">
        <v>88</v>
      </c>
      <c r="AT1022" s="176" t="s">
        <v>79</v>
      </c>
      <c r="AU1022" s="176" t="s">
        <v>23</v>
      </c>
      <c r="AY1022" s="175" t="s">
        <v>182</v>
      </c>
      <c r="BK1022" s="177">
        <f>SUM(BK1023:BK1090)</f>
        <v>0</v>
      </c>
    </row>
    <row r="1023" spans="2:65" s="1" customFormat="1" ht="22.5" customHeight="1">
      <c r="B1023" s="34"/>
      <c r="C1023" s="181" t="s">
        <v>1547</v>
      </c>
      <c r="D1023" s="181" t="s">
        <v>184</v>
      </c>
      <c r="E1023" s="182" t="s">
        <v>1548</v>
      </c>
      <c r="F1023" s="183" t="s">
        <v>1549</v>
      </c>
      <c r="G1023" s="184" t="s">
        <v>187</v>
      </c>
      <c r="H1023" s="185">
        <v>1761.478</v>
      </c>
      <c r="I1023" s="186"/>
      <c r="J1023" s="187">
        <f>ROUND(I1023*H1023,2)</f>
        <v>0</v>
      </c>
      <c r="K1023" s="183" t="s">
        <v>188</v>
      </c>
      <c r="L1023" s="54"/>
      <c r="M1023" s="188" t="s">
        <v>36</v>
      </c>
      <c r="N1023" s="189" t="s">
        <v>51</v>
      </c>
      <c r="O1023" s="35"/>
      <c r="P1023" s="190">
        <f>O1023*H1023</f>
        <v>0</v>
      </c>
      <c r="Q1023" s="190">
        <v>0</v>
      </c>
      <c r="R1023" s="190">
        <f>Q1023*H1023</f>
        <v>0</v>
      </c>
      <c r="S1023" s="190">
        <v>0</v>
      </c>
      <c r="T1023" s="191">
        <f>S1023*H1023</f>
        <v>0</v>
      </c>
      <c r="AR1023" s="16" t="s">
        <v>275</v>
      </c>
      <c r="AT1023" s="16" t="s">
        <v>184</v>
      </c>
      <c r="AU1023" s="16" t="s">
        <v>88</v>
      </c>
      <c r="AY1023" s="16" t="s">
        <v>182</v>
      </c>
      <c r="BE1023" s="192">
        <f>IF(N1023="základní",J1023,0)</f>
        <v>0</v>
      </c>
      <c r="BF1023" s="192">
        <f>IF(N1023="snížená",J1023,0)</f>
        <v>0</v>
      </c>
      <c r="BG1023" s="192">
        <f>IF(N1023="zákl. přenesená",J1023,0)</f>
        <v>0</v>
      </c>
      <c r="BH1023" s="192">
        <f>IF(N1023="sníž. přenesená",J1023,0)</f>
        <v>0</v>
      </c>
      <c r="BI1023" s="192">
        <f>IF(N1023="nulová",J1023,0)</f>
        <v>0</v>
      </c>
      <c r="BJ1023" s="16" t="s">
        <v>23</v>
      </c>
      <c r="BK1023" s="192">
        <f>ROUND(I1023*H1023,2)</f>
        <v>0</v>
      </c>
      <c r="BL1023" s="16" t="s">
        <v>275</v>
      </c>
      <c r="BM1023" s="16" t="s">
        <v>1550</v>
      </c>
    </row>
    <row r="1024" spans="2:51" s="12" customFormat="1" ht="13.5">
      <c r="B1024" s="209"/>
      <c r="C1024" s="210"/>
      <c r="D1024" s="205" t="s">
        <v>191</v>
      </c>
      <c r="E1024" s="211" t="s">
        <v>36</v>
      </c>
      <c r="F1024" s="212" t="s">
        <v>1551</v>
      </c>
      <c r="G1024" s="210"/>
      <c r="H1024" s="213" t="s">
        <v>36</v>
      </c>
      <c r="I1024" s="214"/>
      <c r="J1024" s="210"/>
      <c r="K1024" s="210"/>
      <c r="L1024" s="215"/>
      <c r="M1024" s="216"/>
      <c r="N1024" s="217"/>
      <c r="O1024" s="217"/>
      <c r="P1024" s="217"/>
      <c r="Q1024" s="217"/>
      <c r="R1024" s="217"/>
      <c r="S1024" s="217"/>
      <c r="T1024" s="218"/>
      <c r="AT1024" s="219" t="s">
        <v>191</v>
      </c>
      <c r="AU1024" s="219" t="s">
        <v>88</v>
      </c>
      <c r="AV1024" s="12" t="s">
        <v>23</v>
      </c>
      <c r="AW1024" s="12" t="s">
        <v>45</v>
      </c>
      <c r="AX1024" s="12" t="s">
        <v>80</v>
      </c>
      <c r="AY1024" s="219" t="s">
        <v>182</v>
      </c>
    </row>
    <row r="1025" spans="2:51" s="11" customFormat="1" ht="13.5">
      <c r="B1025" s="193"/>
      <c r="C1025" s="194"/>
      <c r="D1025" s="205" t="s">
        <v>191</v>
      </c>
      <c r="E1025" s="206" t="s">
        <v>36</v>
      </c>
      <c r="F1025" s="207" t="s">
        <v>1552</v>
      </c>
      <c r="G1025" s="194"/>
      <c r="H1025" s="208">
        <v>94.7875</v>
      </c>
      <c r="I1025" s="199"/>
      <c r="J1025" s="194"/>
      <c r="K1025" s="194"/>
      <c r="L1025" s="200"/>
      <c r="M1025" s="201"/>
      <c r="N1025" s="202"/>
      <c r="O1025" s="202"/>
      <c r="P1025" s="202"/>
      <c r="Q1025" s="202"/>
      <c r="R1025" s="202"/>
      <c r="S1025" s="202"/>
      <c r="T1025" s="203"/>
      <c r="AT1025" s="204" t="s">
        <v>191</v>
      </c>
      <c r="AU1025" s="204" t="s">
        <v>88</v>
      </c>
      <c r="AV1025" s="11" t="s">
        <v>88</v>
      </c>
      <c r="AW1025" s="11" t="s">
        <v>45</v>
      </c>
      <c r="AX1025" s="11" t="s">
        <v>80</v>
      </c>
      <c r="AY1025" s="204" t="s">
        <v>182</v>
      </c>
    </row>
    <row r="1026" spans="2:51" s="11" customFormat="1" ht="13.5">
      <c r="B1026" s="193"/>
      <c r="C1026" s="194"/>
      <c r="D1026" s="205" t="s">
        <v>191</v>
      </c>
      <c r="E1026" s="206" t="s">
        <v>36</v>
      </c>
      <c r="F1026" s="207" t="s">
        <v>1553</v>
      </c>
      <c r="G1026" s="194"/>
      <c r="H1026" s="208">
        <v>64.9556</v>
      </c>
      <c r="I1026" s="199"/>
      <c r="J1026" s="194"/>
      <c r="K1026" s="194"/>
      <c r="L1026" s="200"/>
      <c r="M1026" s="201"/>
      <c r="N1026" s="202"/>
      <c r="O1026" s="202"/>
      <c r="P1026" s="202"/>
      <c r="Q1026" s="202"/>
      <c r="R1026" s="202"/>
      <c r="S1026" s="202"/>
      <c r="T1026" s="203"/>
      <c r="AT1026" s="204" t="s">
        <v>191</v>
      </c>
      <c r="AU1026" s="204" t="s">
        <v>88</v>
      </c>
      <c r="AV1026" s="11" t="s">
        <v>88</v>
      </c>
      <c r="AW1026" s="11" t="s">
        <v>45</v>
      </c>
      <c r="AX1026" s="11" t="s">
        <v>80</v>
      </c>
      <c r="AY1026" s="204" t="s">
        <v>182</v>
      </c>
    </row>
    <row r="1027" spans="2:51" s="11" customFormat="1" ht="13.5">
      <c r="B1027" s="193"/>
      <c r="C1027" s="194"/>
      <c r="D1027" s="205" t="s">
        <v>191</v>
      </c>
      <c r="E1027" s="206" t="s">
        <v>36</v>
      </c>
      <c r="F1027" s="207" t="s">
        <v>1554</v>
      </c>
      <c r="G1027" s="194"/>
      <c r="H1027" s="208">
        <v>230.3455</v>
      </c>
      <c r="I1027" s="199"/>
      <c r="J1027" s="194"/>
      <c r="K1027" s="194"/>
      <c r="L1027" s="200"/>
      <c r="M1027" s="201"/>
      <c r="N1027" s="202"/>
      <c r="O1027" s="202"/>
      <c r="P1027" s="202"/>
      <c r="Q1027" s="202"/>
      <c r="R1027" s="202"/>
      <c r="S1027" s="202"/>
      <c r="T1027" s="203"/>
      <c r="AT1027" s="204" t="s">
        <v>191</v>
      </c>
      <c r="AU1027" s="204" t="s">
        <v>88</v>
      </c>
      <c r="AV1027" s="11" t="s">
        <v>88</v>
      </c>
      <c r="AW1027" s="11" t="s">
        <v>45</v>
      </c>
      <c r="AX1027" s="11" t="s">
        <v>80</v>
      </c>
      <c r="AY1027" s="204" t="s">
        <v>182</v>
      </c>
    </row>
    <row r="1028" spans="2:51" s="11" customFormat="1" ht="13.5">
      <c r="B1028" s="193"/>
      <c r="C1028" s="194"/>
      <c r="D1028" s="205" t="s">
        <v>191</v>
      </c>
      <c r="E1028" s="206" t="s">
        <v>36</v>
      </c>
      <c r="F1028" s="207" t="s">
        <v>1555</v>
      </c>
      <c r="G1028" s="194"/>
      <c r="H1028" s="208">
        <v>315.48</v>
      </c>
      <c r="I1028" s="199"/>
      <c r="J1028" s="194"/>
      <c r="K1028" s="194"/>
      <c r="L1028" s="200"/>
      <c r="M1028" s="201"/>
      <c r="N1028" s="202"/>
      <c r="O1028" s="202"/>
      <c r="P1028" s="202"/>
      <c r="Q1028" s="202"/>
      <c r="R1028" s="202"/>
      <c r="S1028" s="202"/>
      <c r="T1028" s="203"/>
      <c r="AT1028" s="204" t="s">
        <v>191</v>
      </c>
      <c r="AU1028" s="204" t="s">
        <v>88</v>
      </c>
      <c r="AV1028" s="11" t="s">
        <v>88</v>
      </c>
      <c r="AW1028" s="11" t="s">
        <v>45</v>
      </c>
      <c r="AX1028" s="11" t="s">
        <v>80</v>
      </c>
      <c r="AY1028" s="204" t="s">
        <v>182</v>
      </c>
    </row>
    <row r="1029" spans="2:51" s="12" customFormat="1" ht="13.5">
      <c r="B1029" s="209"/>
      <c r="C1029" s="210"/>
      <c r="D1029" s="205" t="s">
        <v>191</v>
      </c>
      <c r="E1029" s="211" t="s">
        <v>36</v>
      </c>
      <c r="F1029" s="212" t="s">
        <v>1556</v>
      </c>
      <c r="G1029" s="210"/>
      <c r="H1029" s="213" t="s">
        <v>36</v>
      </c>
      <c r="I1029" s="214"/>
      <c r="J1029" s="210"/>
      <c r="K1029" s="210"/>
      <c r="L1029" s="215"/>
      <c r="M1029" s="216"/>
      <c r="N1029" s="217"/>
      <c r="O1029" s="217"/>
      <c r="P1029" s="217"/>
      <c r="Q1029" s="217"/>
      <c r="R1029" s="217"/>
      <c r="S1029" s="217"/>
      <c r="T1029" s="218"/>
      <c r="AT1029" s="219" t="s">
        <v>191</v>
      </c>
      <c r="AU1029" s="219" t="s">
        <v>88</v>
      </c>
      <c r="AV1029" s="12" t="s">
        <v>23</v>
      </c>
      <c r="AW1029" s="12" t="s">
        <v>45</v>
      </c>
      <c r="AX1029" s="12" t="s">
        <v>80</v>
      </c>
      <c r="AY1029" s="219" t="s">
        <v>182</v>
      </c>
    </row>
    <row r="1030" spans="2:51" s="11" customFormat="1" ht="13.5">
      <c r="B1030" s="193"/>
      <c r="C1030" s="194"/>
      <c r="D1030" s="205" t="s">
        <v>191</v>
      </c>
      <c r="E1030" s="206" t="s">
        <v>36</v>
      </c>
      <c r="F1030" s="207" t="s">
        <v>1553</v>
      </c>
      <c r="G1030" s="194"/>
      <c r="H1030" s="208">
        <v>64.9556</v>
      </c>
      <c r="I1030" s="199"/>
      <c r="J1030" s="194"/>
      <c r="K1030" s="194"/>
      <c r="L1030" s="200"/>
      <c r="M1030" s="201"/>
      <c r="N1030" s="202"/>
      <c r="O1030" s="202"/>
      <c r="P1030" s="202"/>
      <c r="Q1030" s="202"/>
      <c r="R1030" s="202"/>
      <c r="S1030" s="202"/>
      <c r="T1030" s="203"/>
      <c r="AT1030" s="204" t="s">
        <v>191</v>
      </c>
      <c r="AU1030" s="204" t="s">
        <v>88</v>
      </c>
      <c r="AV1030" s="11" t="s">
        <v>88</v>
      </c>
      <c r="AW1030" s="11" t="s">
        <v>45</v>
      </c>
      <c r="AX1030" s="11" t="s">
        <v>80</v>
      </c>
      <c r="AY1030" s="204" t="s">
        <v>182</v>
      </c>
    </row>
    <row r="1031" spans="2:51" s="11" customFormat="1" ht="13.5">
      <c r="B1031" s="193"/>
      <c r="C1031" s="194"/>
      <c r="D1031" s="205" t="s">
        <v>191</v>
      </c>
      <c r="E1031" s="206" t="s">
        <v>36</v>
      </c>
      <c r="F1031" s="207" t="s">
        <v>1554</v>
      </c>
      <c r="G1031" s="194"/>
      <c r="H1031" s="208">
        <v>230.3455</v>
      </c>
      <c r="I1031" s="199"/>
      <c r="J1031" s="194"/>
      <c r="K1031" s="194"/>
      <c r="L1031" s="200"/>
      <c r="M1031" s="201"/>
      <c r="N1031" s="202"/>
      <c r="O1031" s="202"/>
      <c r="P1031" s="202"/>
      <c r="Q1031" s="202"/>
      <c r="R1031" s="202"/>
      <c r="S1031" s="202"/>
      <c r="T1031" s="203"/>
      <c r="AT1031" s="204" t="s">
        <v>191</v>
      </c>
      <c r="AU1031" s="204" t="s">
        <v>88</v>
      </c>
      <c r="AV1031" s="11" t="s">
        <v>88</v>
      </c>
      <c r="AW1031" s="11" t="s">
        <v>45</v>
      </c>
      <c r="AX1031" s="11" t="s">
        <v>80</v>
      </c>
      <c r="AY1031" s="204" t="s">
        <v>182</v>
      </c>
    </row>
    <row r="1032" spans="2:51" s="12" customFormat="1" ht="13.5">
      <c r="B1032" s="209"/>
      <c r="C1032" s="210"/>
      <c r="D1032" s="205" t="s">
        <v>191</v>
      </c>
      <c r="E1032" s="211" t="s">
        <v>36</v>
      </c>
      <c r="F1032" s="212" t="s">
        <v>1557</v>
      </c>
      <c r="G1032" s="210"/>
      <c r="H1032" s="213" t="s">
        <v>36</v>
      </c>
      <c r="I1032" s="214"/>
      <c r="J1032" s="210"/>
      <c r="K1032" s="210"/>
      <c r="L1032" s="215"/>
      <c r="M1032" s="216"/>
      <c r="N1032" s="217"/>
      <c r="O1032" s="217"/>
      <c r="P1032" s="217"/>
      <c r="Q1032" s="217"/>
      <c r="R1032" s="217"/>
      <c r="S1032" s="217"/>
      <c r="T1032" s="218"/>
      <c r="AT1032" s="219" t="s">
        <v>191</v>
      </c>
      <c r="AU1032" s="219" t="s">
        <v>88</v>
      </c>
      <c r="AV1032" s="12" t="s">
        <v>23</v>
      </c>
      <c r="AW1032" s="12" t="s">
        <v>45</v>
      </c>
      <c r="AX1032" s="12" t="s">
        <v>80</v>
      </c>
      <c r="AY1032" s="219" t="s">
        <v>182</v>
      </c>
    </row>
    <row r="1033" spans="2:51" s="11" customFormat="1" ht="13.5">
      <c r="B1033" s="193"/>
      <c r="C1033" s="194"/>
      <c r="D1033" s="205" t="s">
        <v>191</v>
      </c>
      <c r="E1033" s="206" t="s">
        <v>36</v>
      </c>
      <c r="F1033" s="207" t="s">
        <v>1558</v>
      </c>
      <c r="G1033" s="194"/>
      <c r="H1033" s="208">
        <v>65.79475</v>
      </c>
      <c r="I1033" s="199"/>
      <c r="J1033" s="194"/>
      <c r="K1033" s="194"/>
      <c r="L1033" s="200"/>
      <c r="M1033" s="201"/>
      <c r="N1033" s="202"/>
      <c r="O1033" s="202"/>
      <c r="P1033" s="202"/>
      <c r="Q1033" s="202"/>
      <c r="R1033" s="202"/>
      <c r="S1033" s="202"/>
      <c r="T1033" s="203"/>
      <c r="AT1033" s="204" t="s">
        <v>191</v>
      </c>
      <c r="AU1033" s="204" t="s">
        <v>88</v>
      </c>
      <c r="AV1033" s="11" t="s">
        <v>88</v>
      </c>
      <c r="AW1033" s="11" t="s">
        <v>45</v>
      </c>
      <c r="AX1033" s="11" t="s">
        <v>80</v>
      </c>
      <c r="AY1033" s="204" t="s">
        <v>182</v>
      </c>
    </row>
    <row r="1034" spans="2:51" s="11" customFormat="1" ht="24">
      <c r="B1034" s="193"/>
      <c r="C1034" s="194"/>
      <c r="D1034" s="205" t="s">
        <v>191</v>
      </c>
      <c r="E1034" s="206" t="s">
        <v>36</v>
      </c>
      <c r="F1034" s="207" t="s">
        <v>1559</v>
      </c>
      <c r="G1034" s="194"/>
      <c r="H1034" s="208">
        <v>314.509175</v>
      </c>
      <c r="I1034" s="199"/>
      <c r="J1034" s="194"/>
      <c r="K1034" s="194"/>
      <c r="L1034" s="200"/>
      <c r="M1034" s="201"/>
      <c r="N1034" s="202"/>
      <c r="O1034" s="202"/>
      <c r="P1034" s="202"/>
      <c r="Q1034" s="202"/>
      <c r="R1034" s="202"/>
      <c r="S1034" s="202"/>
      <c r="T1034" s="203"/>
      <c r="AT1034" s="204" t="s">
        <v>191</v>
      </c>
      <c r="AU1034" s="204" t="s">
        <v>88</v>
      </c>
      <c r="AV1034" s="11" t="s">
        <v>88</v>
      </c>
      <c r="AW1034" s="11" t="s">
        <v>45</v>
      </c>
      <c r="AX1034" s="11" t="s">
        <v>80</v>
      </c>
      <c r="AY1034" s="204" t="s">
        <v>182</v>
      </c>
    </row>
    <row r="1035" spans="2:51" s="12" customFormat="1" ht="13.5">
      <c r="B1035" s="209"/>
      <c r="C1035" s="210"/>
      <c r="D1035" s="205" t="s">
        <v>191</v>
      </c>
      <c r="E1035" s="211" t="s">
        <v>36</v>
      </c>
      <c r="F1035" s="212" t="s">
        <v>1560</v>
      </c>
      <c r="G1035" s="210"/>
      <c r="H1035" s="213" t="s">
        <v>36</v>
      </c>
      <c r="I1035" s="214"/>
      <c r="J1035" s="210"/>
      <c r="K1035" s="210"/>
      <c r="L1035" s="215"/>
      <c r="M1035" s="216"/>
      <c r="N1035" s="217"/>
      <c r="O1035" s="217"/>
      <c r="P1035" s="217"/>
      <c r="Q1035" s="217"/>
      <c r="R1035" s="217"/>
      <c r="S1035" s="217"/>
      <c r="T1035" s="218"/>
      <c r="AT1035" s="219" t="s">
        <v>191</v>
      </c>
      <c r="AU1035" s="219" t="s">
        <v>88</v>
      </c>
      <c r="AV1035" s="12" t="s">
        <v>23</v>
      </c>
      <c r="AW1035" s="12" t="s">
        <v>45</v>
      </c>
      <c r="AX1035" s="12" t="s">
        <v>80</v>
      </c>
      <c r="AY1035" s="219" t="s">
        <v>182</v>
      </c>
    </row>
    <row r="1036" spans="2:51" s="11" customFormat="1" ht="13.5">
      <c r="B1036" s="193"/>
      <c r="C1036" s="194"/>
      <c r="D1036" s="205" t="s">
        <v>191</v>
      </c>
      <c r="E1036" s="206" t="s">
        <v>36</v>
      </c>
      <c r="F1036" s="207" t="s">
        <v>1561</v>
      </c>
      <c r="G1036" s="194"/>
      <c r="H1036" s="208">
        <v>45.047425</v>
      </c>
      <c r="I1036" s="199"/>
      <c r="J1036" s="194"/>
      <c r="K1036" s="194"/>
      <c r="L1036" s="200"/>
      <c r="M1036" s="201"/>
      <c r="N1036" s="202"/>
      <c r="O1036" s="202"/>
      <c r="P1036" s="202"/>
      <c r="Q1036" s="202"/>
      <c r="R1036" s="202"/>
      <c r="S1036" s="202"/>
      <c r="T1036" s="203"/>
      <c r="AT1036" s="204" t="s">
        <v>191</v>
      </c>
      <c r="AU1036" s="204" t="s">
        <v>88</v>
      </c>
      <c r="AV1036" s="11" t="s">
        <v>88</v>
      </c>
      <c r="AW1036" s="11" t="s">
        <v>45</v>
      </c>
      <c r="AX1036" s="11" t="s">
        <v>80</v>
      </c>
      <c r="AY1036" s="204" t="s">
        <v>182</v>
      </c>
    </row>
    <row r="1037" spans="2:51" s="11" customFormat="1" ht="24">
      <c r="B1037" s="193"/>
      <c r="C1037" s="194"/>
      <c r="D1037" s="195" t="s">
        <v>191</v>
      </c>
      <c r="E1037" s="196" t="s">
        <v>36</v>
      </c>
      <c r="F1037" s="197" t="s">
        <v>1562</v>
      </c>
      <c r="G1037" s="194"/>
      <c r="H1037" s="198">
        <v>335.2565</v>
      </c>
      <c r="I1037" s="199"/>
      <c r="J1037" s="194"/>
      <c r="K1037" s="194"/>
      <c r="L1037" s="200"/>
      <c r="M1037" s="201"/>
      <c r="N1037" s="202"/>
      <c r="O1037" s="202"/>
      <c r="P1037" s="202"/>
      <c r="Q1037" s="202"/>
      <c r="R1037" s="202"/>
      <c r="S1037" s="202"/>
      <c r="T1037" s="203"/>
      <c r="AT1037" s="204" t="s">
        <v>191</v>
      </c>
      <c r="AU1037" s="204" t="s">
        <v>88</v>
      </c>
      <c r="AV1037" s="11" t="s">
        <v>88</v>
      </c>
      <c r="AW1037" s="11" t="s">
        <v>45</v>
      </c>
      <c r="AX1037" s="11" t="s">
        <v>80</v>
      </c>
      <c r="AY1037" s="204" t="s">
        <v>182</v>
      </c>
    </row>
    <row r="1038" spans="2:65" s="1" customFormat="1" ht="22.5" customHeight="1">
      <c r="B1038" s="34"/>
      <c r="C1038" s="220" t="s">
        <v>1563</v>
      </c>
      <c r="D1038" s="220" t="s">
        <v>270</v>
      </c>
      <c r="E1038" s="221" t="s">
        <v>1564</v>
      </c>
      <c r="F1038" s="222" t="s">
        <v>1565</v>
      </c>
      <c r="G1038" s="223" t="s">
        <v>187</v>
      </c>
      <c r="H1038" s="224">
        <v>418.334</v>
      </c>
      <c r="I1038" s="225"/>
      <c r="J1038" s="226">
        <f>ROUND(I1038*H1038,2)</f>
        <v>0</v>
      </c>
      <c r="K1038" s="222" t="s">
        <v>188</v>
      </c>
      <c r="L1038" s="227"/>
      <c r="M1038" s="228" t="s">
        <v>36</v>
      </c>
      <c r="N1038" s="229" t="s">
        <v>51</v>
      </c>
      <c r="O1038" s="35"/>
      <c r="P1038" s="190">
        <f>O1038*H1038</f>
        <v>0</v>
      </c>
      <c r="Q1038" s="190">
        <v>0.00338</v>
      </c>
      <c r="R1038" s="190">
        <f>Q1038*H1038</f>
        <v>1.41396892</v>
      </c>
      <c r="S1038" s="190">
        <v>0</v>
      </c>
      <c r="T1038" s="191">
        <f>S1038*H1038</f>
        <v>0</v>
      </c>
      <c r="AR1038" s="16" t="s">
        <v>366</v>
      </c>
      <c r="AT1038" s="16" t="s">
        <v>270</v>
      </c>
      <c r="AU1038" s="16" t="s">
        <v>88</v>
      </c>
      <c r="AY1038" s="16" t="s">
        <v>182</v>
      </c>
      <c r="BE1038" s="192">
        <f>IF(N1038="základní",J1038,0)</f>
        <v>0</v>
      </c>
      <c r="BF1038" s="192">
        <f>IF(N1038="snížená",J1038,0)</f>
        <v>0</v>
      </c>
      <c r="BG1038" s="192">
        <f>IF(N1038="zákl. přenesená",J1038,0)</f>
        <v>0</v>
      </c>
      <c r="BH1038" s="192">
        <f>IF(N1038="sníž. přenesená",J1038,0)</f>
        <v>0</v>
      </c>
      <c r="BI1038" s="192">
        <f>IF(N1038="nulová",J1038,0)</f>
        <v>0</v>
      </c>
      <c r="BJ1038" s="16" t="s">
        <v>23</v>
      </c>
      <c r="BK1038" s="192">
        <f>ROUND(I1038*H1038,2)</f>
        <v>0</v>
      </c>
      <c r="BL1038" s="16" t="s">
        <v>275</v>
      </c>
      <c r="BM1038" s="16" t="s">
        <v>1566</v>
      </c>
    </row>
    <row r="1039" spans="2:51" s="12" customFormat="1" ht="13.5">
      <c r="B1039" s="209"/>
      <c r="C1039" s="210"/>
      <c r="D1039" s="205" t="s">
        <v>191</v>
      </c>
      <c r="E1039" s="211" t="s">
        <v>36</v>
      </c>
      <c r="F1039" s="212" t="s">
        <v>1557</v>
      </c>
      <c r="G1039" s="210"/>
      <c r="H1039" s="213" t="s">
        <v>36</v>
      </c>
      <c r="I1039" s="214"/>
      <c r="J1039" s="210"/>
      <c r="K1039" s="210"/>
      <c r="L1039" s="215"/>
      <c r="M1039" s="216"/>
      <c r="N1039" s="217"/>
      <c r="O1039" s="217"/>
      <c r="P1039" s="217"/>
      <c r="Q1039" s="217"/>
      <c r="R1039" s="217"/>
      <c r="S1039" s="217"/>
      <c r="T1039" s="218"/>
      <c r="AT1039" s="219" t="s">
        <v>191</v>
      </c>
      <c r="AU1039" s="219" t="s">
        <v>88</v>
      </c>
      <c r="AV1039" s="12" t="s">
        <v>23</v>
      </c>
      <c r="AW1039" s="12" t="s">
        <v>45</v>
      </c>
      <c r="AX1039" s="12" t="s">
        <v>80</v>
      </c>
      <c r="AY1039" s="219" t="s">
        <v>182</v>
      </c>
    </row>
    <row r="1040" spans="2:51" s="11" customFormat="1" ht="13.5">
      <c r="B1040" s="193"/>
      <c r="C1040" s="194"/>
      <c r="D1040" s="205" t="s">
        <v>191</v>
      </c>
      <c r="E1040" s="206" t="s">
        <v>36</v>
      </c>
      <c r="F1040" s="207" t="s">
        <v>1567</v>
      </c>
      <c r="G1040" s="194"/>
      <c r="H1040" s="208">
        <v>72.374225</v>
      </c>
      <c r="I1040" s="199"/>
      <c r="J1040" s="194"/>
      <c r="K1040" s="194"/>
      <c r="L1040" s="200"/>
      <c r="M1040" s="201"/>
      <c r="N1040" s="202"/>
      <c r="O1040" s="202"/>
      <c r="P1040" s="202"/>
      <c r="Q1040" s="202"/>
      <c r="R1040" s="202"/>
      <c r="S1040" s="202"/>
      <c r="T1040" s="203"/>
      <c r="AT1040" s="204" t="s">
        <v>191</v>
      </c>
      <c r="AU1040" s="204" t="s">
        <v>88</v>
      </c>
      <c r="AV1040" s="11" t="s">
        <v>88</v>
      </c>
      <c r="AW1040" s="11" t="s">
        <v>45</v>
      </c>
      <c r="AX1040" s="11" t="s">
        <v>80</v>
      </c>
      <c r="AY1040" s="204" t="s">
        <v>182</v>
      </c>
    </row>
    <row r="1041" spans="2:51" s="11" customFormat="1" ht="24">
      <c r="B1041" s="193"/>
      <c r="C1041" s="194"/>
      <c r="D1041" s="195" t="s">
        <v>191</v>
      </c>
      <c r="E1041" s="196" t="s">
        <v>36</v>
      </c>
      <c r="F1041" s="197" t="s">
        <v>1568</v>
      </c>
      <c r="G1041" s="194"/>
      <c r="H1041" s="198">
        <v>345.9600925</v>
      </c>
      <c r="I1041" s="199"/>
      <c r="J1041" s="194"/>
      <c r="K1041" s="194"/>
      <c r="L1041" s="200"/>
      <c r="M1041" s="201"/>
      <c r="N1041" s="202"/>
      <c r="O1041" s="202"/>
      <c r="P1041" s="202"/>
      <c r="Q1041" s="202"/>
      <c r="R1041" s="202"/>
      <c r="S1041" s="202"/>
      <c r="T1041" s="203"/>
      <c r="AT1041" s="204" t="s">
        <v>191</v>
      </c>
      <c r="AU1041" s="204" t="s">
        <v>88</v>
      </c>
      <c r="AV1041" s="11" t="s">
        <v>88</v>
      </c>
      <c r="AW1041" s="11" t="s">
        <v>45</v>
      </c>
      <c r="AX1041" s="11" t="s">
        <v>80</v>
      </c>
      <c r="AY1041" s="204" t="s">
        <v>182</v>
      </c>
    </row>
    <row r="1042" spans="2:65" s="1" customFormat="1" ht="22.5" customHeight="1">
      <c r="B1042" s="34"/>
      <c r="C1042" s="220" t="s">
        <v>1569</v>
      </c>
      <c r="D1042" s="220" t="s">
        <v>270</v>
      </c>
      <c r="E1042" s="221" t="s">
        <v>1570</v>
      </c>
      <c r="F1042" s="222" t="s">
        <v>1571</v>
      </c>
      <c r="G1042" s="223" t="s">
        <v>205</v>
      </c>
      <c r="H1042" s="224">
        <v>114.914</v>
      </c>
      <c r="I1042" s="225"/>
      <c r="J1042" s="226">
        <f>ROUND(I1042*H1042,2)</f>
        <v>0</v>
      </c>
      <c r="K1042" s="222" t="s">
        <v>188</v>
      </c>
      <c r="L1042" s="227"/>
      <c r="M1042" s="228" t="s">
        <v>36</v>
      </c>
      <c r="N1042" s="229" t="s">
        <v>51</v>
      </c>
      <c r="O1042" s="35"/>
      <c r="P1042" s="190">
        <f>O1042*H1042</f>
        <v>0</v>
      </c>
      <c r="Q1042" s="190">
        <v>0.025</v>
      </c>
      <c r="R1042" s="190">
        <f>Q1042*H1042</f>
        <v>2.87285</v>
      </c>
      <c r="S1042" s="190">
        <v>0</v>
      </c>
      <c r="T1042" s="191">
        <f>S1042*H1042</f>
        <v>0</v>
      </c>
      <c r="AR1042" s="16" t="s">
        <v>366</v>
      </c>
      <c r="AT1042" s="16" t="s">
        <v>270</v>
      </c>
      <c r="AU1042" s="16" t="s">
        <v>88</v>
      </c>
      <c r="AY1042" s="16" t="s">
        <v>182</v>
      </c>
      <c r="BE1042" s="192">
        <f>IF(N1042="základní",J1042,0)</f>
        <v>0</v>
      </c>
      <c r="BF1042" s="192">
        <f>IF(N1042="snížená",J1042,0)</f>
        <v>0</v>
      </c>
      <c r="BG1042" s="192">
        <f>IF(N1042="zákl. přenesená",J1042,0)</f>
        <v>0</v>
      </c>
      <c r="BH1042" s="192">
        <f>IF(N1042="sníž. přenesená",J1042,0)</f>
        <v>0</v>
      </c>
      <c r="BI1042" s="192">
        <f>IF(N1042="nulová",J1042,0)</f>
        <v>0</v>
      </c>
      <c r="BJ1042" s="16" t="s">
        <v>23</v>
      </c>
      <c r="BK1042" s="192">
        <f>ROUND(I1042*H1042,2)</f>
        <v>0</v>
      </c>
      <c r="BL1042" s="16" t="s">
        <v>275</v>
      </c>
      <c r="BM1042" s="16" t="s">
        <v>1572</v>
      </c>
    </row>
    <row r="1043" spans="2:51" s="12" customFormat="1" ht="13.5">
      <c r="B1043" s="209"/>
      <c r="C1043" s="210"/>
      <c r="D1043" s="205" t="s">
        <v>191</v>
      </c>
      <c r="E1043" s="211" t="s">
        <v>36</v>
      </c>
      <c r="F1043" s="212" t="s">
        <v>1551</v>
      </c>
      <c r="G1043" s="210"/>
      <c r="H1043" s="213" t="s">
        <v>36</v>
      </c>
      <c r="I1043" s="214"/>
      <c r="J1043" s="210"/>
      <c r="K1043" s="210"/>
      <c r="L1043" s="215"/>
      <c r="M1043" s="216"/>
      <c r="N1043" s="217"/>
      <c r="O1043" s="217"/>
      <c r="P1043" s="217"/>
      <c r="Q1043" s="217"/>
      <c r="R1043" s="217"/>
      <c r="S1043" s="217"/>
      <c r="T1043" s="218"/>
      <c r="AT1043" s="219" t="s">
        <v>191</v>
      </c>
      <c r="AU1043" s="219" t="s">
        <v>88</v>
      </c>
      <c r="AV1043" s="12" t="s">
        <v>23</v>
      </c>
      <c r="AW1043" s="12" t="s">
        <v>45</v>
      </c>
      <c r="AX1043" s="12" t="s">
        <v>80</v>
      </c>
      <c r="AY1043" s="219" t="s">
        <v>182</v>
      </c>
    </row>
    <row r="1044" spans="2:51" s="11" customFormat="1" ht="13.5">
      <c r="B1044" s="193"/>
      <c r="C1044" s="194"/>
      <c r="D1044" s="205" t="s">
        <v>191</v>
      </c>
      <c r="E1044" s="206" t="s">
        <v>36</v>
      </c>
      <c r="F1044" s="207" t="s">
        <v>1573</v>
      </c>
      <c r="G1044" s="194"/>
      <c r="H1044" s="208">
        <v>20.85325</v>
      </c>
      <c r="I1044" s="199"/>
      <c r="J1044" s="194"/>
      <c r="K1044" s="194"/>
      <c r="L1044" s="200"/>
      <c r="M1044" s="201"/>
      <c r="N1044" s="202"/>
      <c r="O1044" s="202"/>
      <c r="P1044" s="202"/>
      <c r="Q1044" s="202"/>
      <c r="R1044" s="202"/>
      <c r="S1044" s="202"/>
      <c r="T1044" s="203"/>
      <c r="AT1044" s="204" t="s">
        <v>191</v>
      </c>
      <c r="AU1044" s="204" t="s">
        <v>88</v>
      </c>
      <c r="AV1044" s="11" t="s">
        <v>88</v>
      </c>
      <c r="AW1044" s="11" t="s">
        <v>45</v>
      </c>
      <c r="AX1044" s="11" t="s">
        <v>80</v>
      </c>
      <c r="AY1044" s="204" t="s">
        <v>182</v>
      </c>
    </row>
    <row r="1045" spans="2:51" s="11" customFormat="1" ht="13.5">
      <c r="B1045" s="193"/>
      <c r="C1045" s="194"/>
      <c r="D1045" s="205" t="s">
        <v>191</v>
      </c>
      <c r="E1045" s="206" t="s">
        <v>36</v>
      </c>
      <c r="F1045" s="207" t="s">
        <v>1574</v>
      </c>
      <c r="G1045" s="194"/>
      <c r="H1045" s="208">
        <v>10.0031624</v>
      </c>
      <c r="I1045" s="199"/>
      <c r="J1045" s="194"/>
      <c r="K1045" s="194"/>
      <c r="L1045" s="200"/>
      <c r="M1045" s="201"/>
      <c r="N1045" s="202"/>
      <c r="O1045" s="202"/>
      <c r="P1045" s="202"/>
      <c r="Q1045" s="202"/>
      <c r="R1045" s="202"/>
      <c r="S1045" s="202"/>
      <c r="T1045" s="203"/>
      <c r="AT1045" s="204" t="s">
        <v>191</v>
      </c>
      <c r="AU1045" s="204" t="s">
        <v>88</v>
      </c>
      <c r="AV1045" s="11" t="s">
        <v>88</v>
      </c>
      <c r="AW1045" s="11" t="s">
        <v>45</v>
      </c>
      <c r="AX1045" s="11" t="s">
        <v>80</v>
      </c>
      <c r="AY1045" s="204" t="s">
        <v>182</v>
      </c>
    </row>
    <row r="1046" spans="2:51" s="11" customFormat="1" ht="13.5">
      <c r="B1046" s="193"/>
      <c r="C1046" s="194"/>
      <c r="D1046" s="205" t="s">
        <v>191</v>
      </c>
      <c r="E1046" s="206" t="s">
        <v>36</v>
      </c>
      <c r="F1046" s="207" t="s">
        <v>1575</v>
      </c>
      <c r="G1046" s="194"/>
      <c r="H1046" s="208">
        <v>35.473207</v>
      </c>
      <c r="I1046" s="199"/>
      <c r="J1046" s="194"/>
      <c r="K1046" s="194"/>
      <c r="L1046" s="200"/>
      <c r="M1046" s="201"/>
      <c r="N1046" s="202"/>
      <c r="O1046" s="202"/>
      <c r="P1046" s="202"/>
      <c r="Q1046" s="202"/>
      <c r="R1046" s="202"/>
      <c r="S1046" s="202"/>
      <c r="T1046" s="203"/>
      <c r="AT1046" s="204" t="s">
        <v>191</v>
      </c>
      <c r="AU1046" s="204" t="s">
        <v>88</v>
      </c>
      <c r="AV1046" s="11" t="s">
        <v>88</v>
      </c>
      <c r="AW1046" s="11" t="s">
        <v>45</v>
      </c>
      <c r="AX1046" s="11" t="s">
        <v>80</v>
      </c>
      <c r="AY1046" s="204" t="s">
        <v>182</v>
      </c>
    </row>
    <row r="1047" spans="2:51" s="11" customFormat="1" ht="13.5">
      <c r="B1047" s="193"/>
      <c r="C1047" s="194"/>
      <c r="D1047" s="195" t="s">
        <v>191</v>
      </c>
      <c r="E1047" s="196" t="s">
        <v>36</v>
      </c>
      <c r="F1047" s="197" t="s">
        <v>1576</v>
      </c>
      <c r="G1047" s="194"/>
      <c r="H1047" s="198">
        <v>48.58392</v>
      </c>
      <c r="I1047" s="199"/>
      <c r="J1047" s="194"/>
      <c r="K1047" s="194"/>
      <c r="L1047" s="200"/>
      <c r="M1047" s="201"/>
      <c r="N1047" s="202"/>
      <c r="O1047" s="202"/>
      <c r="P1047" s="202"/>
      <c r="Q1047" s="202"/>
      <c r="R1047" s="202"/>
      <c r="S1047" s="202"/>
      <c r="T1047" s="203"/>
      <c r="AT1047" s="204" t="s">
        <v>191</v>
      </c>
      <c r="AU1047" s="204" t="s">
        <v>88</v>
      </c>
      <c r="AV1047" s="11" t="s">
        <v>88</v>
      </c>
      <c r="AW1047" s="11" t="s">
        <v>45</v>
      </c>
      <c r="AX1047" s="11" t="s">
        <v>80</v>
      </c>
      <c r="AY1047" s="204" t="s">
        <v>182</v>
      </c>
    </row>
    <row r="1048" spans="2:65" s="1" customFormat="1" ht="22.5" customHeight="1">
      <c r="B1048" s="34"/>
      <c r="C1048" s="220" t="s">
        <v>1577</v>
      </c>
      <c r="D1048" s="220" t="s">
        <v>270</v>
      </c>
      <c r="E1048" s="221" t="s">
        <v>1578</v>
      </c>
      <c r="F1048" s="222" t="s">
        <v>1579</v>
      </c>
      <c r="G1048" s="223" t="s">
        <v>187</v>
      </c>
      <c r="H1048" s="224">
        <v>324.831</v>
      </c>
      <c r="I1048" s="225"/>
      <c r="J1048" s="226">
        <f>ROUND(I1048*H1048,2)</f>
        <v>0</v>
      </c>
      <c r="K1048" s="222" t="s">
        <v>36</v>
      </c>
      <c r="L1048" s="227"/>
      <c r="M1048" s="228" t="s">
        <v>36</v>
      </c>
      <c r="N1048" s="229" t="s">
        <v>51</v>
      </c>
      <c r="O1048" s="35"/>
      <c r="P1048" s="190">
        <f>O1048*H1048</f>
        <v>0</v>
      </c>
      <c r="Q1048" s="190">
        <v>0.00105</v>
      </c>
      <c r="R1048" s="190">
        <f>Q1048*H1048</f>
        <v>0.34107255</v>
      </c>
      <c r="S1048" s="190">
        <v>0</v>
      </c>
      <c r="T1048" s="191">
        <f>S1048*H1048</f>
        <v>0</v>
      </c>
      <c r="AR1048" s="16" t="s">
        <v>366</v>
      </c>
      <c r="AT1048" s="16" t="s">
        <v>270</v>
      </c>
      <c r="AU1048" s="16" t="s">
        <v>88</v>
      </c>
      <c r="AY1048" s="16" t="s">
        <v>182</v>
      </c>
      <c r="BE1048" s="192">
        <f>IF(N1048="základní",J1048,0)</f>
        <v>0</v>
      </c>
      <c r="BF1048" s="192">
        <f>IF(N1048="snížená",J1048,0)</f>
        <v>0</v>
      </c>
      <c r="BG1048" s="192">
        <f>IF(N1048="zákl. přenesená",J1048,0)</f>
        <v>0</v>
      </c>
      <c r="BH1048" s="192">
        <f>IF(N1048="sníž. přenesená",J1048,0)</f>
        <v>0</v>
      </c>
      <c r="BI1048" s="192">
        <f>IF(N1048="nulová",J1048,0)</f>
        <v>0</v>
      </c>
      <c r="BJ1048" s="16" t="s">
        <v>23</v>
      </c>
      <c r="BK1048" s="192">
        <f>ROUND(I1048*H1048,2)</f>
        <v>0</v>
      </c>
      <c r="BL1048" s="16" t="s">
        <v>275</v>
      </c>
      <c r="BM1048" s="16" t="s">
        <v>1580</v>
      </c>
    </row>
    <row r="1049" spans="2:51" s="12" customFormat="1" ht="13.5">
      <c r="B1049" s="209"/>
      <c r="C1049" s="210"/>
      <c r="D1049" s="205" t="s">
        <v>191</v>
      </c>
      <c r="E1049" s="211" t="s">
        <v>36</v>
      </c>
      <c r="F1049" s="212" t="s">
        <v>1556</v>
      </c>
      <c r="G1049" s="210"/>
      <c r="H1049" s="213" t="s">
        <v>36</v>
      </c>
      <c r="I1049" s="214"/>
      <c r="J1049" s="210"/>
      <c r="K1049" s="210"/>
      <c r="L1049" s="215"/>
      <c r="M1049" s="216"/>
      <c r="N1049" s="217"/>
      <c r="O1049" s="217"/>
      <c r="P1049" s="217"/>
      <c r="Q1049" s="217"/>
      <c r="R1049" s="217"/>
      <c r="S1049" s="217"/>
      <c r="T1049" s="218"/>
      <c r="AT1049" s="219" t="s">
        <v>191</v>
      </c>
      <c r="AU1049" s="219" t="s">
        <v>88</v>
      </c>
      <c r="AV1049" s="12" t="s">
        <v>23</v>
      </c>
      <c r="AW1049" s="12" t="s">
        <v>45</v>
      </c>
      <c r="AX1049" s="12" t="s">
        <v>80</v>
      </c>
      <c r="AY1049" s="219" t="s">
        <v>182</v>
      </c>
    </row>
    <row r="1050" spans="2:51" s="11" customFormat="1" ht="13.5">
      <c r="B1050" s="193"/>
      <c r="C1050" s="194"/>
      <c r="D1050" s="205" t="s">
        <v>191</v>
      </c>
      <c r="E1050" s="206" t="s">
        <v>36</v>
      </c>
      <c r="F1050" s="207" t="s">
        <v>1581</v>
      </c>
      <c r="G1050" s="194"/>
      <c r="H1050" s="208">
        <v>71.45116</v>
      </c>
      <c r="I1050" s="199"/>
      <c r="J1050" s="194"/>
      <c r="K1050" s="194"/>
      <c r="L1050" s="200"/>
      <c r="M1050" s="201"/>
      <c r="N1050" s="202"/>
      <c r="O1050" s="202"/>
      <c r="P1050" s="202"/>
      <c r="Q1050" s="202"/>
      <c r="R1050" s="202"/>
      <c r="S1050" s="202"/>
      <c r="T1050" s="203"/>
      <c r="AT1050" s="204" t="s">
        <v>191</v>
      </c>
      <c r="AU1050" s="204" t="s">
        <v>88</v>
      </c>
      <c r="AV1050" s="11" t="s">
        <v>88</v>
      </c>
      <c r="AW1050" s="11" t="s">
        <v>45</v>
      </c>
      <c r="AX1050" s="11" t="s">
        <v>80</v>
      </c>
      <c r="AY1050" s="204" t="s">
        <v>182</v>
      </c>
    </row>
    <row r="1051" spans="2:51" s="11" customFormat="1" ht="13.5">
      <c r="B1051" s="193"/>
      <c r="C1051" s="194"/>
      <c r="D1051" s="195" t="s">
        <v>191</v>
      </c>
      <c r="E1051" s="196" t="s">
        <v>36</v>
      </c>
      <c r="F1051" s="197" t="s">
        <v>1582</v>
      </c>
      <c r="G1051" s="194"/>
      <c r="H1051" s="198">
        <v>253.38005</v>
      </c>
      <c r="I1051" s="199"/>
      <c r="J1051" s="194"/>
      <c r="K1051" s="194"/>
      <c r="L1051" s="200"/>
      <c r="M1051" s="201"/>
      <c r="N1051" s="202"/>
      <c r="O1051" s="202"/>
      <c r="P1051" s="202"/>
      <c r="Q1051" s="202"/>
      <c r="R1051" s="202"/>
      <c r="S1051" s="202"/>
      <c r="T1051" s="203"/>
      <c r="AT1051" s="204" t="s">
        <v>191</v>
      </c>
      <c r="AU1051" s="204" t="s">
        <v>88</v>
      </c>
      <c r="AV1051" s="11" t="s">
        <v>88</v>
      </c>
      <c r="AW1051" s="11" t="s">
        <v>45</v>
      </c>
      <c r="AX1051" s="11" t="s">
        <v>80</v>
      </c>
      <c r="AY1051" s="204" t="s">
        <v>182</v>
      </c>
    </row>
    <row r="1052" spans="2:65" s="1" customFormat="1" ht="22.5" customHeight="1">
      <c r="B1052" s="34"/>
      <c r="C1052" s="220" t="s">
        <v>1583</v>
      </c>
      <c r="D1052" s="220" t="s">
        <v>270</v>
      </c>
      <c r="E1052" s="221" t="s">
        <v>1584</v>
      </c>
      <c r="F1052" s="222" t="s">
        <v>1585</v>
      </c>
      <c r="G1052" s="223" t="s">
        <v>187</v>
      </c>
      <c r="H1052" s="224">
        <v>368.782</v>
      </c>
      <c r="I1052" s="225"/>
      <c r="J1052" s="226">
        <f>ROUND(I1052*H1052,2)</f>
        <v>0</v>
      </c>
      <c r="K1052" s="222" t="s">
        <v>36</v>
      </c>
      <c r="L1052" s="227"/>
      <c r="M1052" s="228" t="s">
        <v>36</v>
      </c>
      <c r="N1052" s="229" t="s">
        <v>51</v>
      </c>
      <c r="O1052" s="35"/>
      <c r="P1052" s="190">
        <f>O1052*H1052</f>
        <v>0</v>
      </c>
      <c r="Q1052" s="190">
        <v>0.00175</v>
      </c>
      <c r="R1052" s="190">
        <f>Q1052*H1052</f>
        <v>0.6453685</v>
      </c>
      <c r="S1052" s="190">
        <v>0</v>
      </c>
      <c r="T1052" s="191">
        <f>S1052*H1052</f>
        <v>0</v>
      </c>
      <c r="AR1052" s="16" t="s">
        <v>366</v>
      </c>
      <c r="AT1052" s="16" t="s">
        <v>270</v>
      </c>
      <c r="AU1052" s="16" t="s">
        <v>88</v>
      </c>
      <c r="AY1052" s="16" t="s">
        <v>182</v>
      </c>
      <c r="BE1052" s="192">
        <f>IF(N1052="základní",J1052,0)</f>
        <v>0</v>
      </c>
      <c r="BF1052" s="192">
        <f>IF(N1052="snížená",J1052,0)</f>
        <v>0</v>
      </c>
      <c r="BG1052" s="192">
        <f>IF(N1052="zákl. přenesená",J1052,0)</f>
        <v>0</v>
      </c>
      <c r="BH1052" s="192">
        <f>IF(N1052="sníž. přenesená",J1052,0)</f>
        <v>0</v>
      </c>
      <c r="BI1052" s="192">
        <f>IF(N1052="nulová",J1052,0)</f>
        <v>0</v>
      </c>
      <c r="BJ1052" s="16" t="s">
        <v>23</v>
      </c>
      <c r="BK1052" s="192">
        <f>ROUND(I1052*H1052,2)</f>
        <v>0</v>
      </c>
      <c r="BL1052" s="16" t="s">
        <v>275</v>
      </c>
      <c r="BM1052" s="16" t="s">
        <v>1586</v>
      </c>
    </row>
    <row r="1053" spans="2:51" s="12" customFormat="1" ht="13.5">
      <c r="B1053" s="209"/>
      <c r="C1053" s="210"/>
      <c r="D1053" s="205" t="s">
        <v>191</v>
      </c>
      <c r="E1053" s="211" t="s">
        <v>36</v>
      </c>
      <c r="F1053" s="212" t="s">
        <v>1560</v>
      </c>
      <c r="G1053" s="210"/>
      <c r="H1053" s="213" t="s">
        <v>36</v>
      </c>
      <c r="I1053" s="214"/>
      <c r="J1053" s="210"/>
      <c r="K1053" s="210"/>
      <c r="L1053" s="215"/>
      <c r="M1053" s="216"/>
      <c r="N1053" s="217"/>
      <c r="O1053" s="217"/>
      <c r="P1053" s="217"/>
      <c r="Q1053" s="217"/>
      <c r="R1053" s="217"/>
      <c r="S1053" s="217"/>
      <c r="T1053" s="218"/>
      <c r="AT1053" s="219" t="s">
        <v>191</v>
      </c>
      <c r="AU1053" s="219" t="s">
        <v>88</v>
      </c>
      <c r="AV1053" s="12" t="s">
        <v>23</v>
      </c>
      <c r="AW1053" s="12" t="s">
        <v>45</v>
      </c>
      <c r="AX1053" s="12" t="s">
        <v>80</v>
      </c>
      <c r="AY1053" s="219" t="s">
        <v>182</v>
      </c>
    </row>
    <row r="1054" spans="2:51" s="11" customFormat="1" ht="24">
      <c r="B1054" s="193"/>
      <c r="C1054" s="194"/>
      <c r="D1054" s="195" t="s">
        <v>191</v>
      </c>
      <c r="E1054" s="196" t="s">
        <v>36</v>
      </c>
      <c r="F1054" s="197" t="s">
        <v>1587</v>
      </c>
      <c r="G1054" s="194"/>
      <c r="H1054" s="198">
        <v>368.78215</v>
      </c>
      <c r="I1054" s="199"/>
      <c r="J1054" s="194"/>
      <c r="K1054" s="194"/>
      <c r="L1054" s="200"/>
      <c r="M1054" s="201"/>
      <c r="N1054" s="202"/>
      <c r="O1054" s="202"/>
      <c r="P1054" s="202"/>
      <c r="Q1054" s="202"/>
      <c r="R1054" s="202"/>
      <c r="S1054" s="202"/>
      <c r="T1054" s="203"/>
      <c r="AT1054" s="204" t="s">
        <v>191</v>
      </c>
      <c r="AU1054" s="204" t="s">
        <v>88</v>
      </c>
      <c r="AV1054" s="11" t="s">
        <v>88</v>
      </c>
      <c r="AW1054" s="11" t="s">
        <v>45</v>
      </c>
      <c r="AX1054" s="11" t="s">
        <v>80</v>
      </c>
      <c r="AY1054" s="204" t="s">
        <v>182</v>
      </c>
    </row>
    <row r="1055" spans="2:65" s="1" customFormat="1" ht="22.5" customHeight="1">
      <c r="B1055" s="34"/>
      <c r="C1055" s="220" t="s">
        <v>1588</v>
      </c>
      <c r="D1055" s="220" t="s">
        <v>270</v>
      </c>
      <c r="E1055" s="221" t="s">
        <v>1589</v>
      </c>
      <c r="F1055" s="222" t="s">
        <v>1590</v>
      </c>
      <c r="G1055" s="223" t="s">
        <v>187</v>
      </c>
      <c r="H1055" s="224">
        <v>49.552</v>
      </c>
      <c r="I1055" s="225"/>
      <c r="J1055" s="226">
        <f>ROUND(I1055*H1055,2)</f>
        <v>0</v>
      </c>
      <c r="K1055" s="222" t="s">
        <v>188</v>
      </c>
      <c r="L1055" s="227"/>
      <c r="M1055" s="228" t="s">
        <v>36</v>
      </c>
      <c r="N1055" s="229" t="s">
        <v>51</v>
      </c>
      <c r="O1055" s="35"/>
      <c r="P1055" s="190">
        <f>O1055*H1055</f>
        <v>0</v>
      </c>
      <c r="Q1055" s="190">
        <v>0.0021</v>
      </c>
      <c r="R1055" s="190">
        <f>Q1055*H1055</f>
        <v>0.10405919999999999</v>
      </c>
      <c r="S1055" s="190">
        <v>0</v>
      </c>
      <c r="T1055" s="191">
        <f>S1055*H1055</f>
        <v>0</v>
      </c>
      <c r="AR1055" s="16" t="s">
        <v>366</v>
      </c>
      <c r="AT1055" s="16" t="s">
        <v>270</v>
      </c>
      <c r="AU1055" s="16" t="s">
        <v>88</v>
      </c>
      <c r="AY1055" s="16" t="s">
        <v>182</v>
      </c>
      <c r="BE1055" s="192">
        <f>IF(N1055="základní",J1055,0)</f>
        <v>0</v>
      </c>
      <c r="BF1055" s="192">
        <f>IF(N1055="snížená",J1055,0)</f>
        <v>0</v>
      </c>
      <c r="BG1055" s="192">
        <f>IF(N1055="zákl. přenesená",J1055,0)</f>
        <v>0</v>
      </c>
      <c r="BH1055" s="192">
        <f>IF(N1055="sníž. přenesená",J1055,0)</f>
        <v>0</v>
      </c>
      <c r="BI1055" s="192">
        <f>IF(N1055="nulová",J1055,0)</f>
        <v>0</v>
      </c>
      <c r="BJ1055" s="16" t="s">
        <v>23</v>
      </c>
      <c r="BK1055" s="192">
        <f>ROUND(I1055*H1055,2)</f>
        <v>0</v>
      </c>
      <c r="BL1055" s="16" t="s">
        <v>275</v>
      </c>
      <c r="BM1055" s="16" t="s">
        <v>1591</v>
      </c>
    </row>
    <row r="1056" spans="2:51" s="12" customFormat="1" ht="13.5">
      <c r="B1056" s="209"/>
      <c r="C1056" s="210"/>
      <c r="D1056" s="205" t="s">
        <v>191</v>
      </c>
      <c r="E1056" s="211" t="s">
        <v>36</v>
      </c>
      <c r="F1056" s="212" t="s">
        <v>1560</v>
      </c>
      <c r="G1056" s="210"/>
      <c r="H1056" s="213" t="s">
        <v>36</v>
      </c>
      <c r="I1056" s="214"/>
      <c r="J1056" s="210"/>
      <c r="K1056" s="210"/>
      <c r="L1056" s="215"/>
      <c r="M1056" s="216"/>
      <c r="N1056" s="217"/>
      <c r="O1056" s="217"/>
      <c r="P1056" s="217"/>
      <c r="Q1056" s="217"/>
      <c r="R1056" s="217"/>
      <c r="S1056" s="217"/>
      <c r="T1056" s="218"/>
      <c r="AT1056" s="219" t="s">
        <v>191</v>
      </c>
      <c r="AU1056" s="219" t="s">
        <v>88</v>
      </c>
      <c r="AV1056" s="12" t="s">
        <v>23</v>
      </c>
      <c r="AW1056" s="12" t="s">
        <v>45</v>
      </c>
      <c r="AX1056" s="12" t="s">
        <v>80</v>
      </c>
      <c r="AY1056" s="219" t="s">
        <v>182</v>
      </c>
    </row>
    <row r="1057" spans="2:51" s="11" customFormat="1" ht="13.5">
      <c r="B1057" s="193"/>
      <c r="C1057" s="194"/>
      <c r="D1057" s="195" t="s">
        <v>191</v>
      </c>
      <c r="E1057" s="196" t="s">
        <v>36</v>
      </c>
      <c r="F1057" s="197" t="s">
        <v>1592</v>
      </c>
      <c r="G1057" s="194"/>
      <c r="H1057" s="198">
        <v>49.5521675</v>
      </c>
      <c r="I1057" s="199"/>
      <c r="J1057" s="194"/>
      <c r="K1057" s="194"/>
      <c r="L1057" s="200"/>
      <c r="M1057" s="201"/>
      <c r="N1057" s="202"/>
      <c r="O1057" s="202"/>
      <c r="P1057" s="202"/>
      <c r="Q1057" s="202"/>
      <c r="R1057" s="202"/>
      <c r="S1057" s="202"/>
      <c r="T1057" s="203"/>
      <c r="AT1057" s="204" t="s">
        <v>191</v>
      </c>
      <c r="AU1057" s="204" t="s">
        <v>88</v>
      </c>
      <c r="AV1057" s="11" t="s">
        <v>88</v>
      </c>
      <c r="AW1057" s="11" t="s">
        <v>45</v>
      </c>
      <c r="AX1057" s="11" t="s">
        <v>80</v>
      </c>
      <c r="AY1057" s="204" t="s">
        <v>182</v>
      </c>
    </row>
    <row r="1058" spans="2:65" s="1" customFormat="1" ht="22.5" customHeight="1">
      <c r="B1058" s="34"/>
      <c r="C1058" s="181" t="s">
        <v>1593</v>
      </c>
      <c r="D1058" s="181" t="s">
        <v>184</v>
      </c>
      <c r="E1058" s="182" t="s">
        <v>1594</v>
      </c>
      <c r="F1058" s="183" t="s">
        <v>1595</v>
      </c>
      <c r="G1058" s="184" t="s">
        <v>309</v>
      </c>
      <c r="H1058" s="185">
        <v>764.15</v>
      </c>
      <c r="I1058" s="186"/>
      <c r="J1058" s="187">
        <f>ROUND(I1058*H1058,2)</f>
        <v>0</v>
      </c>
      <c r="K1058" s="183" t="s">
        <v>188</v>
      </c>
      <c r="L1058" s="54"/>
      <c r="M1058" s="188" t="s">
        <v>36</v>
      </c>
      <c r="N1058" s="189" t="s">
        <v>51</v>
      </c>
      <c r="O1058" s="35"/>
      <c r="P1058" s="190">
        <f>O1058*H1058</f>
        <v>0</v>
      </c>
      <c r="Q1058" s="190">
        <v>0</v>
      </c>
      <c r="R1058" s="190">
        <f>Q1058*H1058</f>
        <v>0</v>
      </c>
      <c r="S1058" s="190">
        <v>0</v>
      </c>
      <c r="T1058" s="191">
        <f>S1058*H1058</f>
        <v>0</v>
      </c>
      <c r="AR1058" s="16" t="s">
        <v>275</v>
      </c>
      <c r="AT1058" s="16" t="s">
        <v>184</v>
      </c>
      <c r="AU1058" s="16" t="s">
        <v>88</v>
      </c>
      <c r="AY1058" s="16" t="s">
        <v>182</v>
      </c>
      <c r="BE1058" s="192">
        <f>IF(N1058="základní",J1058,0)</f>
        <v>0</v>
      </c>
      <c r="BF1058" s="192">
        <f>IF(N1058="snížená",J1058,0)</f>
        <v>0</v>
      </c>
      <c r="BG1058" s="192">
        <f>IF(N1058="zákl. přenesená",J1058,0)</f>
        <v>0</v>
      </c>
      <c r="BH1058" s="192">
        <f>IF(N1058="sníž. přenesená",J1058,0)</f>
        <v>0</v>
      </c>
      <c r="BI1058" s="192">
        <f>IF(N1058="nulová",J1058,0)</f>
        <v>0</v>
      </c>
      <c r="BJ1058" s="16" t="s">
        <v>23</v>
      </c>
      <c r="BK1058" s="192">
        <f>ROUND(I1058*H1058,2)</f>
        <v>0</v>
      </c>
      <c r="BL1058" s="16" t="s">
        <v>275</v>
      </c>
      <c r="BM1058" s="16" t="s">
        <v>1596</v>
      </c>
    </row>
    <row r="1059" spans="2:51" s="12" customFormat="1" ht="13.5">
      <c r="B1059" s="209"/>
      <c r="C1059" s="210"/>
      <c r="D1059" s="205" t="s">
        <v>191</v>
      </c>
      <c r="E1059" s="211" t="s">
        <v>36</v>
      </c>
      <c r="F1059" s="212" t="s">
        <v>399</v>
      </c>
      <c r="G1059" s="210"/>
      <c r="H1059" s="213" t="s">
        <v>36</v>
      </c>
      <c r="I1059" s="214"/>
      <c r="J1059" s="210"/>
      <c r="K1059" s="210"/>
      <c r="L1059" s="215"/>
      <c r="M1059" s="216"/>
      <c r="N1059" s="217"/>
      <c r="O1059" s="217"/>
      <c r="P1059" s="217"/>
      <c r="Q1059" s="217"/>
      <c r="R1059" s="217"/>
      <c r="S1059" s="217"/>
      <c r="T1059" s="218"/>
      <c r="AT1059" s="219" t="s">
        <v>191</v>
      </c>
      <c r="AU1059" s="219" t="s">
        <v>88</v>
      </c>
      <c r="AV1059" s="12" t="s">
        <v>23</v>
      </c>
      <c r="AW1059" s="12" t="s">
        <v>45</v>
      </c>
      <c r="AX1059" s="12" t="s">
        <v>80</v>
      </c>
      <c r="AY1059" s="219" t="s">
        <v>182</v>
      </c>
    </row>
    <row r="1060" spans="2:51" s="11" customFormat="1" ht="13.5">
      <c r="B1060" s="193"/>
      <c r="C1060" s="194"/>
      <c r="D1060" s="205" t="s">
        <v>191</v>
      </c>
      <c r="E1060" s="206" t="s">
        <v>36</v>
      </c>
      <c r="F1060" s="207" t="s">
        <v>1597</v>
      </c>
      <c r="G1060" s="194"/>
      <c r="H1060" s="208">
        <v>57.75</v>
      </c>
      <c r="I1060" s="199"/>
      <c r="J1060" s="194"/>
      <c r="K1060" s="194"/>
      <c r="L1060" s="200"/>
      <c r="M1060" s="201"/>
      <c r="N1060" s="202"/>
      <c r="O1060" s="202"/>
      <c r="P1060" s="202"/>
      <c r="Q1060" s="202"/>
      <c r="R1060" s="202"/>
      <c r="S1060" s="202"/>
      <c r="T1060" s="203"/>
      <c r="AT1060" s="204" t="s">
        <v>191</v>
      </c>
      <c r="AU1060" s="204" t="s">
        <v>88</v>
      </c>
      <c r="AV1060" s="11" t="s">
        <v>88</v>
      </c>
      <c r="AW1060" s="11" t="s">
        <v>45</v>
      </c>
      <c r="AX1060" s="11" t="s">
        <v>80</v>
      </c>
      <c r="AY1060" s="204" t="s">
        <v>182</v>
      </c>
    </row>
    <row r="1061" spans="2:51" s="11" customFormat="1" ht="24">
      <c r="B1061" s="193"/>
      <c r="C1061" s="194"/>
      <c r="D1061" s="205" t="s">
        <v>191</v>
      </c>
      <c r="E1061" s="206" t="s">
        <v>36</v>
      </c>
      <c r="F1061" s="207" t="s">
        <v>1598</v>
      </c>
      <c r="G1061" s="194"/>
      <c r="H1061" s="208">
        <v>79.21</v>
      </c>
      <c r="I1061" s="199"/>
      <c r="J1061" s="194"/>
      <c r="K1061" s="194"/>
      <c r="L1061" s="200"/>
      <c r="M1061" s="201"/>
      <c r="N1061" s="202"/>
      <c r="O1061" s="202"/>
      <c r="P1061" s="202"/>
      <c r="Q1061" s="202"/>
      <c r="R1061" s="202"/>
      <c r="S1061" s="202"/>
      <c r="T1061" s="203"/>
      <c r="AT1061" s="204" t="s">
        <v>191</v>
      </c>
      <c r="AU1061" s="204" t="s">
        <v>88</v>
      </c>
      <c r="AV1061" s="11" t="s">
        <v>88</v>
      </c>
      <c r="AW1061" s="11" t="s">
        <v>45</v>
      </c>
      <c r="AX1061" s="11" t="s">
        <v>80</v>
      </c>
      <c r="AY1061" s="204" t="s">
        <v>182</v>
      </c>
    </row>
    <row r="1062" spans="2:51" s="11" customFormat="1" ht="24">
      <c r="B1062" s="193"/>
      <c r="C1062" s="194"/>
      <c r="D1062" s="205" t="s">
        <v>191</v>
      </c>
      <c r="E1062" s="206" t="s">
        <v>36</v>
      </c>
      <c r="F1062" s="207" t="s">
        <v>1599</v>
      </c>
      <c r="G1062" s="194"/>
      <c r="H1062" s="208">
        <v>173.64</v>
      </c>
      <c r="I1062" s="199"/>
      <c r="J1062" s="194"/>
      <c r="K1062" s="194"/>
      <c r="L1062" s="200"/>
      <c r="M1062" s="201"/>
      <c r="N1062" s="202"/>
      <c r="O1062" s="202"/>
      <c r="P1062" s="202"/>
      <c r="Q1062" s="202"/>
      <c r="R1062" s="202"/>
      <c r="S1062" s="202"/>
      <c r="T1062" s="203"/>
      <c r="AT1062" s="204" t="s">
        <v>191</v>
      </c>
      <c r="AU1062" s="204" t="s">
        <v>88</v>
      </c>
      <c r="AV1062" s="11" t="s">
        <v>88</v>
      </c>
      <c r="AW1062" s="11" t="s">
        <v>45</v>
      </c>
      <c r="AX1062" s="11" t="s">
        <v>80</v>
      </c>
      <c r="AY1062" s="204" t="s">
        <v>182</v>
      </c>
    </row>
    <row r="1063" spans="2:51" s="11" customFormat="1" ht="13.5">
      <c r="B1063" s="193"/>
      <c r="C1063" s="194"/>
      <c r="D1063" s="205" t="s">
        <v>191</v>
      </c>
      <c r="E1063" s="206" t="s">
        <v>36</v>
      </c>
      <c r="F1063" s="207" t="s">
        <v>1600</v>
      </c>
      <c r="G1063" s="194"/>
      <c r="H1063" s="208">
        <v>127</v>
      </c>
      <c r="I1063" s="199"/>
      <c r="J1063" s="194"/>
      <c r="K1063" s="194"/>
      <c r="L1063" s="200"/>
      <c r="M1063" s="201"/>
      <c r="N1063" s="202"/>
      <c r="O1063" s="202"/>
      <c r="P1063" s="202"/>
      <c r="Q1063" s="202"/>
      <c r="R1063" s="202"/>
      <c r="S1063" s="202"/>
      <c r="T1063" s="203"/>
      <c r="AT1063" s="204" t="s">
        <v>191</v>
      </c>
      <c r="AU1063" s="204" t="s">
        <v>88</v>
      </c>
      <c r="AV1063" s="11" t="s">
        <v>88</v>
      </c>
      <c r="AW1063" s="11" t="s">
        <v>45</v>
      </c>
      <c r="AX1063" s="11" t="s">
        <v>80</v>
      </c>
      <c r="AY1063" s="204" t="s">
        <v>182</v>
      </c>
    </row>
    <row r="1064" spans="2:51" s="12" customFormat="1" ht="13.5">
      <c r="B1064" s="209"/>
      <c r="C1064" s="210"/>
      <c r="D1064" s="205" t="s">
        <v>191</v>
      </c>
      <c r="E1064" s="211" t="s">
        <v>36</v>
      </c>
      <c r="F1064" s="212" t="s">
        <v>402</v>
      </c>
      <c r="G1064" s="210"/>
      <c r="H1064" s="213" t="s">
        <v>36</v>
      </c>
      <c r="I1064" s="214"/>
      <c r="J1064" s="210"/>
      <c r="K1064" s="210"/>
      <c r="L1064" s="215"/>
      <c r="M1064" s="216"/>
      <c r="N1064" s="217"/>
      <c r="O1064" s="217"/>
      <c r="P1064" s="217"/>
      <c r="Q1064" s="217"/>
      <c r="R1064" s="217"/>
      <c r="S1064" s="217"/>
      <c r="T1064" s="218"/>
      <c r="AT1064" s="219" t="s">
        <v>191</v>
      </c>
      <c r="AU1064" s="219" t="s">
        <v>88</v>
      </c>
      <c r="AV1064" s="12" t="s">
        <v>23</v>
      </c>
      <c r="AW1064" s="12" t="s">
        <v>45</v>
      </c>
      <c r="AX1064" s="12" t="s">
        <v>80</v>
      </c>
      <c r="AY1064" s="219" t="s">
        <v>182</v>
      </c>
    </row>
    <row r="1065" spans="2:51" s="11" customFormat="1" ht="24">
      <c r="B1065" s="193"/>
      <c r="C1065" s="194"/>
      <c r="D1065" s="205" t="s">
        <v>191</v>
      </c>
      <c r="E1065" s="206" t="s">
        <v>36</v>
      </c>
      <c r="F1065" s="207" t="s">
        <v>1601</v>
      </c>
      <c r="G1065" s="194"/>
      <c r="H1065" s="208">
        <v>82.99</v>
      </c>
      <c r="I1065" s="199"/>
      <c r="J1065" s="194"/>
      <c r="K1065" s="194"/>
      <c r="L1065" s="200"/>
      <c r="M1065" s="201"/>
      <c r="N1065" s="202"/>
      <c r="O1065" s="202"/>
      <c r="P1065" s="202"/>
      <c r="Q1065" s="202"/>
      <c r="R1065" s="202"/>
      <c r="S1065" s="202"/>
      <c r="T1065" s="203"/>
      <c r="AT1065" s="204" t="s">
        <v>191</v>
      </c>
      <c r="AU1065" s="204" t="s">
        <v>88</v>
      </c>
      <c r="AV1065" s="11" t="s">
        <v>88</v>
      </c>
      <c r="AW1065" s="11" t="s">
        <v>45</v>
      </c>
      <c r="AX1065" s="11" t="s">
        <v>80</v>
      </c>
      <c r="AY1065" s="204" t="s">
        <v>182</v>
      </c>
    </row>
    <row r="1066" spans="2:51" s="11" customFormat="1" ht="24">
      <c r="B1066" s="193"/>
      <c r="C1066" s="194"/>
      <c r="D1066" s="195" t="s">
        <v>191</v>
      </c>
      <c r="E1066" s="196" t="s">
        <v>36</v>
      </c>
      <c r="F1066" s="197" t="s">
        <v>1602</v>
      </c>
      <c r="G1066" s="194"/>
      <c r="H1066" s="198">
        <v>243.56</v>
      </c>
      <c r="I1066" s="199"/>
      <c r="J1066" s="194"/>
      <c r="K1066" s="194"/>
      <c r="L1066" s="200"/>
      <c r="M1066" s="201"/>
      <c r="N1066" s="202"/>
      <c r="O1066" s="202"/>
      <c r="P1066" s="202"/>
      <c r="Q1066" s="202"/>
      <c r="R1066" s="202"/>
      <c r="S1066" s="202"/>
      <c r="T1066" s="203"/>
      <c r="AT1066" s="204" t="s">
        <v>191</v>
      </c>
      <c r="AU1066" s="204" t="s">
        <v>88</v>
      </c>
      <c r="AV1066" s="11" t="s">
        <v>88</v>
      </c>
      <c r="AW1066" s="11" t="s">
        <v>45</v>
      </c>
      <c r="AX1066" s="11" t="s">
        <v>80</v>
      </c>
      <c r="AY1066" s="204" t="s">
        <v>182</v>
      </c>
    </row>
    <row r="1067" spans="2:65" s="1" customFormat="1" ht="22.5" customHeight="1">
      <c r="B1067" s="34"/>
      <c r="C1067" s="220" t="s">
        <v>1603</v>
      </c>
      <c r="D1067" s="220" t="s">
        <v>270</v>
      </c>
      <c r="E1067" s="221" t="s">
        <v>1604</v>
      </c>
      <c r="F1067" s="222" t="s">
        <v>1605</v>
      </c>
      <c r="G1067" s="223" t="s">
        <v>309</v>
      </c>
      <c r="H1067" s="224">
        <v>840.565</v>
      </c>
      <c r="I1067" s="225"/>
      <c r="J1067" s="226">
        <f>ROUND(I1067*H1067,2)</f>
        <v>0</v>
      </c>
      <c r="K1067" s="222" t="s">
        <v>188</v>
      </c>
      <c r="L1067" s="227"/>
      <c r="M1067" s="228" t="s">
        <v>36</v>
      </c>
      <c r="N1067" s="229" t="s">
        <v>51</v>
      </c>
      <c r="O1067" s="35"/>
      <c r="P1067" s="190">
        <f>O1067*H1067</f>
        <v>0</v>
      </c>
      <c r="Q1067" s="190">
        <v>0</v>
      </c>
      <c r="R1067" s="190">
        <f>Q1067*H1067</f>
        <v>0</v>
      </c>
      <c r="S1067" s="190">
        <v>0</v>
      </c>
      <c r="T1067" s="191">
        <f>S1067*H1067</f>
        <v>0</v>
      </c>
      <c r="AR1067" s="16" t="s">
        <v>366</v>
      </c>
      <c r="AT1067" s="16" t="s">
        <v>270</v>
      </c>
      <c r="AU1067" s="16" t="s">
        <v>88</v>
      </c>
      <c r="AY1067" s="16" t="s">
        <v>182</v>
      </c>
      <c r="BE1067" s="192">
        <f>IF(N1067="základní",J1067,0)</f>
        <v>0</v>
      </c>
      <c r="BF1067" s="192">
        <f>IF(N1067="snížená",J1067,0)</f>
        <v>0</v>
      </c>
      <c r="BG1067" s="192">
        <f>IF(N1067="zákl. přenesená",J1067,0)</f>
        <v>0</v>
      </c>
      <c r="BH1067" s="192">
        <f>IF(N1067="sníž. přenesená",J1067,0)</f>
        <v>0</v>
      </c>
      <c r="BI1067" s="192">
        <f>IF(N1067="nulová",J1067,0)</f>
        <v>0</v>
      </c>
      <c r="BJ1067" s="16" t="s">
        <v>23</v>
      </c>
      <c r="BK1067" s="192">
        <f>ROUND(I1067*H1067,2)</f>
        <v>0</v>
      </c>
      <c r="BL1067" s="16" t="s">
        <v>275</v>
      </c>
      <c r="BM1067" s="16" t="s">
        <v>1606</v>
      </c>
    </row>
    <row r="1068" spans="2:51" s="11" customFormat="1" ht="13.5">
      <c r="B1068" s="193"/>
      <c r="C1068" s="194"/>
      <c r="D1068" s="195" t="s">
        <v>191</v>
      </c>
      <c r="E1068" s="196" t="s">
        <v>36</v>
      </c>
      <c r="F1068" s="197" t="s">
        <v>1607</v>
      </c>
      <c r="G1068" s="194"/>
      <c r="H1068" s="198">
        <v>840.565</v>
      </c>
      <c r="I1068" s="199"/>
      <c r="J1068" s="194"/>
      <c r="K1068" s="194"/>
      <c r="L1068" s="200"/>
      <c r="M1068" s="201"/>
      <c r="N1068" s="202"/>
      <c r="O1068" s="202"/>
      <c r="P1068" s="202"/>
      <c r="Q1068" s="202"/>
      <c r="R1068" s="202"/>
      <c r="S1068" s="202"/>
      <c r="T1068" s="203"/>
      <c r="AT1068" s="204" t="s">
        <v>191</v>
      </c>
      <c r="AU1068" s="204" t="s">
        <v>88</v>
      </c>
      <c r="AV1068" s="11" t="s">
        <v>88</v>
      </c>
      <c r="AW1068" s="11" t="s">
        <v>45</v>
      </c>
      <c r="AX1068" s="11" t="s">
        <v>80</v>
      </c>
      <c r="AY1068" s="204" t="s">
        <v>182</v>
      </c>
    </row>
    <row r="1069" spans="2:65" s="1" customFormat="1" ht="22.5" customHeight="1">
      <c r="B1069" s="34"/>
      <c r="C1069" s="181" t="s">
        <v>1608</v>
      </c>
      <c r="D1069" s="181" t="s">
        <v>184</v>
      </c>
      <c r="E1069" s="182" t="s">
        <v>1609</v>
      </c>
      <c r="F1069" s="183" t="s">
        <v>1610</v>
      </c>
      <c r="G1069" s="184" t="s">
        <v>187</v>
      </c>
      <c r="H1069" s="185">
        <v>213.168</v>
      </c>
      <c r="I1069" s="186"/>
      <c r="J1069" s="187">
        <f>ROUND(I1069*H1069,2)</f>
        <v>0</v>
      </c>
      <c r="K1069" s="183" t="s">
        <v>188</v>
      </c>
      <c r="L1069" s="54"/>
      <c r="M1069" s="188" t="s">
        <v>36</v>
      </c>
      <c r="N1069" s="189" t="s">
        <v>51</v>
      </c>
      <c r="O1069" s="35"/>
      <c r="P1069" s="190">
        <f>O1069*H1069</f>
        <v>0</v>
      </c>
      <c r="Q1069" s="190">
        <v>0.006</v>
      </c>
      <c r="R1069" s="190">
        <f>Q1069*H1069</f>
        <v>1.2790080000000001</v>
      </c>
      <c r="S1069" s="190">
        <v>0</v>
      </c>
      <c r="T1069" s="191">
        <f>S1069*H1069</f>
        <v>0</v>
      </c>
      <c r="AR1069" s="16" t="s">
        <v>275</v>
      </c>
      <c r="AT1069" s="16" t="s">
        <v>184</v>
      </c>
      <c r="AU1069" s="16" t="s">
        <v>88</v>
      </c>
      <c r="AY1069" s="16" t="s">
        <v>182</v>
      </c>
      <c r="BE1069" s="192">
        <f>IF(N1069="základní",J1069,0)</f>
        <v>0</v>
      </c>
      <c r="BF1069" s="192">
        <f>IF(N1069="snížená",J1069,0)</f>
        <v>0</v>
      </c>
      <c r="BG1069" s="192">
        <f>IF(N1069="zákl. přenesená",J1069,0)</f>
        <v>0</v>
      </c>
      <c r="BH1069" s="192">
        <f>IF(N1069="sníž. přenesená",J1069,0)</f>
        <v>0</v>
      </c>
      <c r="BI1069" s="192">
        <f>IF(N1069="nulová",J1069,0)</f>
        <v>0</v>
      </c>
      <c r="BJ1069" s="16" t="s">
        <v>23</v>
      </c>
      <c r="BK1069" s="192">
        <f>ROUND(I1069*H1069,2)</f>
        <v>0</v>
      </c>
      <c r="BL1069" s="16" t="s">
        <v>275</v>
      </c>
      <c r="BM1069" s="16" t="s">
        <v>1611</v>
      </c>
    </row>
    <row r="1070" spans="2:51" s="12" customFormat="1" ht="13.5">
      <c r="B1070" s="209"/>
      <c r="C1070" s="210"/>
      <c r="D1070" s="205" t="s">
        <v>191</v>
      </c>
      <c r="E1070" s="211" t="s">
        <v>36</v>
      </c>
      <c r="F1070" s="212" t="s">
        <v>1508</v>
      </c>
      <c r="G1070" s="210"/>
      <c r="H1070" s="213" t="s">
        <v>36</v>
      </c>
      <c r="I1070" s="214"/>
      <c r="J1070" s="210"/>
      <c r="K1070" s="210"/>
      <c r="L1070" s="215"/>
      <c r="M1070" s="216"/>
      <c r="N1070" s="217"/>
      <c r="O1070" s="217"/>
      <c r="P1070" s="217"/>
      <c r="Q1070" s="217"/>
      <c r="R1070" s="217"/>
      <c r="S1070" s="217"/>
      <c r="T1070" s="218"/>
      <c r="AT1070" s="219" t="s">
        <v>191</v>
      </c>
      <c r="AU1070" s="219" t="s">
        <v>88</v>
      </c>
      <c r="AV1070" s="12" t="s">
        <v>23</v>
      </c>
      <c r="AW1070" s="12" t="s">
        <v>45</v>
      </c>
      <c r="AX1070" s="12" t="s">
        <v>80</v>
      </c>
      <c r="AY1070" s="219" t="s">
        <v>182</v>
      </c>
    </row>
    <row r="1071" spans="2:51" s="11" customFormat="1" ht="13.5">
      <c r="B1071" s="193"/>
      <c r="C1071" s="194"/>
      <c r="D1071" s="205" t="s">
        <v>191</v>
      </c>
      <c r="E1071" s="206" t="s">
        <v>36</v>
      </c>
      <c r="F1071" s="207" t="s">
        <v>1509</v>
      </c>
      <c r="G1071" s="194"/>
      <c r="H1071" s="208">
        <v>52.155</v>
      </c>
      <c r="I1071" s="199"/>
      <c r="J1071" s="194"/>
      <c r="K1071" s="194"/>
      <c r="L1071" s="200"/>
      <c r="M1071" s="201"/>
      <c r="N1071" s="202"/>
      <c r="O1071" s="202"/>
      <c r="P1071" s="202"/>
      <c r="Q1071" s="202"/>
      <c r="R1071" s="202"/>
      <c r="S1071" s="202"/>
      <c r="T1071" s="203"/>
      <c r="AT1071" s="204" t="s">
        <v>191</v>
      </c>
      <c r="AU1071" s="204" t="s">
        <v>88</v>
      </c>
      <c r="AV1071" s="11" t="s">
        <v>88</v>
      </c>
      <c r="AW1071" s="11" t="s">
        <v>45</v>
      </c>
      <c r="AX1071" s="11" t="s">
        <v>80</v>
      </c>
      <c r="AY1071" s="204" t="s">
        <v>182</v>
      </c>
    </row>
    <row r="1072" spans="2:51" s="12" customFormat="1" ht="13.5">
      <c r="B1072" s="209"/>
      <c r="C1072" s="210"/>
      <c r="D1072" s="205" t="s">
        <v>191</v>
      </c>
      <c r="E1072" s="211" t="s">
        <v>36</v>
      </c>
      <c r="F1072" s="212" t="s">
        <v>1510</v>
      </c>
      <c r="G1072" s="210"/>
      <c r="H1072" s="213" t="s">
        <v>36</v>
      </c>
      <c r="I1072" s="214"/>
      <c r="J1072" s="210"/>
      <c r="K1072" s="210"/>
      <c r="L1072" s="215"/>
      <c r="M1072" s="216"/>
      <c r="N1072" s="217"/>
      <c r="O1072" s="217"/>
      <c r="P1072" s="217"/>
      <c r="Q1072" s="217"/>
      <c r="R1072" s="217"/>
      <c r="S1072" s="217"/>
      <c r="T1072" s="218"/>
      <c r="AT1072" s="219" t="s">
        <v>191</v>
      </c>
      <c r="AU1072" s="219" t="s">
        <v>88</v>
      </c>
      <c r="AV1072" s="12" t="s">
        <v>23</v>
      </c>
      <c r="AW1072" s="12" t="s">
        <v>45</v>
      </c>
      <c r="AX1072" s="12" t="s">
        <v>80</v>
      </c>
      <c r="AY1072" s="219" t="s">
        <v>182</v>
      </c>
    </row>
    <row r="1073" spans="2:51" s="11" customFormat="1" ht="13.5">
      <c r="B1073" s="193"/>
      <c r="C1073" s="194"/>
      <c r="D1073" s="205" t="s">
        <v>191</v>
      </c>
      <c r="E1073" s="206" t="s">
        <v>36</v>
      </c>
      <c r="F1073" s="207" t="s">
        <v>1511</v>
      </c>
      <c r="G1073" s="194"/>
      <c r="H1073" s="208">
        <v>113.65</v>
      </c>
      <c r="I1073" s="199"/>
      <c r="J1073" s="194"/>
      <c r="K1073" s="194"/>
      <c r="L1073" s="200"/>
      <c r="M1073" s="201"/>
      <c r="N1073" s="202"/>
      <c r="O1073" s="202"/>
      <c r="P1073" s="202"/>
      <c r="Q1073" s="202"/>
      <c r="R1073" s="202"/>
      <c r="S1073" s="202"/>
      <c r="T1073" s="203"/>
      <c r="AT1073" s="204" t="s">
        <v>191</v>
      </c>
      <c r="AU1073" s="204" t="s">
        <v>88</v>
      </c>
      <c r="AV1073" s="11" t="s">
        <v>88</v>
      </c>
      <c r="AW1073" s="11" t="s">
        <v>45</v>
      </c>
      <c r="AX1073" s="11" t="s">
        <v>80</v>
      </c>
      <c r="AY1073" s="204" t="s">
        <v>182</v>
      </c>
    </row>
    <row r="1074" spans="2:51" s="12" customFormat="1" ht="13.5">
      <c r="B1074" s="209"/>
      <c r="C1074" s="210"/>
      <c r="D1074" s="205" t="s">
        <v>191</v>
      </c>
      <c r="E1074" s="211" t="s">
        <v>36</v>
      </c>
      <c r="F1074" s="212" t="s">
        <v>492</v>
      </c>
      <c r="G1074" s="210"/>
      <c r="H1074" s="213" t="s">
        <v>36</v>
      </c>
      <c r="I1074" s="214"/>
      <c r="J1074" s="210"/>
      <c r="K1074" s="210"/>
      <c r="L1074" s="215"/>
      <c r="M1074" s="216"/>
      <c r="N1074" s="217"/>
      <c r="O1074" s="217"/>
      <c r="P1074" s="217"/>
      <c r="Q1074" s="217"/>
      <c r="R1074" s="217"/>
      <c r="S1074" s="217"/>
      <c r="T1074" s="218"/>
      <c r="AT1074" s="219" t="s">
        <v>191</v>
      </c>
      <c r="AU1074" s="219" t="s">
        <v>88</v>
      </c>
      <c r="AV1074" s="12" t="s">
        <v>23</v>
      </c>
      <c r="AW1074" s="12" t="s">
        <v>45</v>
      </c>
      <c r="AX1074" s="12" t="s">
        <v>80</v>
      </c>
      <c r="AY1074" s="219" t="s">
        <v>182</v>
      </c>
    </row>
    <row r="1075" spans="2:51" s="11" customFormat="1" ht="24">
      <c r="B1075" s="193"/>
      <c r="C1075" s="194"/>
      <c r="D1075" s="205" t="s">
        <v>191</v>
      </c>
      <c r="E1075" s="206" t="s">
        <v>36</v>
      </c>
      <c r="F1075" s="207" t="s">
        <v>493</v>
      </c>
      <c r="G1075" s="194"/>
      <c r="H1075" s="208">
        <v>34.55</v>
      </c>
      <c r="I1075" s="199"/>
      <c r="J1075" s="194"/>
      <c r="K1075" s="194"/>
      <c r="L1075" s="200"/>
      <c r="M1075" s="201"/>
      <c r="N1075" s="202"/>
      <c r="O1075" s="202"/>
      <c r="P1075" s="202"/>
      <c r="Q1075" s="202"/>
      <c r="R1075" s="202"/>
      <c r="S1075" s="202"/>
      <c r="T1075" s="203"/>
      <c r="AT1075" s="204" t="s">
        <v>191</v>
      </c>
      <c r="AU1075" s="204" t="s">
        <v>88</v>
      </c>
      <c r="AV1075" s="11" t="s">
        <v>88</v>
      </c>
      <c r="AW1075" s="11" t="s">
        <v>45</v>
      </c>
      <c r="AX1075" s="11" t="s">
        <v>80</v>
      </c>
      <c r="AY1075" s="204" t="s">
        <v>182</v>
      </c>
    </row>
    <row r="1076" spans="2:51" s="12" customFormat="1" ht="13.5">
      <c r="B1076" s="209"/>
      <c r="C1076" s="210"/>
      <c r="D1076" s="205" t="s">
        <v>191</v>
      </c>
      <c r="E1076" s="211" t="s">
        <v>36</v>
      </c>
      <c r="F1076" s="212" t="s">
        <v>1512</v>
      </c>
      <c r="G1076" s="210"/>
      <c r="H1076" s="213" t="s">
        <v>36</v>
      </c>
      <c r="I1076" s="214"/>
      <c r="J1076" s="210"/>
      <c r="K1076" s="210"/>
      <c r="L1076" s="215"/>
      <c r="M1076" s="216"/>
      <c r="N1076" s="217"/>
      <c r="O1076" s="217"/>
      <c r="P1076" s="217"/>
      <c r="Q1076" s="217"/>
      <c r="R1076" s="217"/>
      <c r="S1076" s="217"/>
      <c r="T1076" s="218"/>
      <c r="AT1076" s="219" t="s">
        <v>191</v>
      </c>
      <c r="AU1076" s="219" t="s">
        <v>88</v>
      </c>
      <c r="AV1076" s="12" t="s">
        <v>23</v>
      </c>
      <c r="AW1076" s="12" t="s">
        <v>45</v>
      </c>
      <c r="AX1076" s="12" t="s">
        <v>80</v>
      </c>
      <c r="AY1076" s="219" t="s">
        <v>182</v>
      </c>
    </row>
    <row r="1077" spans="2:51" s="11" customFormat="1" ht="13.5">
      <c r="B1077" s="193"/>
      <c r="C1077" s="194"/>
      <c r="D1077" s="195" t="s">
        <v>191</v>
      </c>
      <c r="E1077" s="196" t="s">
        <v>36</v>
      </c>
      <c r="F1077" s="197" t="s">
        <v>1513</v>
      </c>
      <c r="G1077" s="194"/>
      <c r="H1077" s="198">
        <v>12.8125</v>
      </c>
      <c r="I1077" s="199"/>
      <c r="J1077" s="194"/>
      <c r="K1077" s="194"/>
      <c r="L1077" s="200"/>
      <c r="M1077" s="201"/>
      <c r="N1077" s="202"/>
      <c r="O1077" s="202"/>
      <c r="P1077" s="202"/>
      <c r="Q1077" s="202"/>
      <c r="R1077" s="202"/>
      <c r="S1077" s="202"/>
      <c r="T1077" s="203"/>
      <c r="AT1077" s="204" t="s">
        <v>191</v>
      </c>
      <c r="AU1077" s="204" t="s">
        <v>88</v>
      </c>
      <c r="AV1077" s="11" t="s">
        <v>88</v>
      </c>
      <c r="AW1077" s="11" t="s">
        <v>45</v>
      </c>
      <c r="AX1077" s="11" t="s">
        <v>80</v>
      </c>
      <c r="AY1077" s="204" t="s">
        <v>182</v>
      </c>
    </row>
    <row r="1078" spans="2:65" s="1" customFormat="1" ht="31.5" customHeight="1">
      <c r="B1078" s="34"/>
      <c r="C1078" s="181" t="s">
        <v>1612</v>
      </c>
      <c r="D1078" s="181" t="s">
        <v>184</v>
      </c>
      <c r="E1078" s="182" t="s">
        <v>1613</v>
      </c>
      <c r="F1078" s="183" t="s">
        <v>1614</v>
      </c>
      <c r="G1078" s="184" t="s">
        <v>187</v>
      </c>
      <c r="H1078" s="185">
        <v>909.454</v>
      </c>
      <c r="I1078" s="186"/>
      <c r="J1078" s="187">
        <f>ROUND(I1078*H1078,2)</f>
        <v>0</v>
      </c>
      <c r="K1078" s="183" t="s">
        <v>188</v>
      </c>
      <c r="L1078" s="54"/>
      <c r="M1078" s="188" t="s">
        <v>36</v>
      </c>
      <c r="N1078" s="189" t="s">
        <v>51</v>
      </c>
      <c r="O1078" s="35"/>
      <c r="P1078" s="190">
        <f>O1078*H1078</f>
        <v>0</v>
      </c>
      <c r="Q1078" s="190">
        <v>0.00116</v>
      </c>
      <c r="R1078" s="190">
        <f>Q1078*H1078</f>
        <v>1.05496664</v>
      </c>
      <c r="S1078" s="190">
        <v>0</v>
      </c>
      <c r="T1078" s="191">
        <f>S1078*H1078</f>
        <v>0</v>
      </c>
      <c r="AR1078" s="16" t="s">
        <v>275</v>
      </c>
      <c r="AT1078" s="16" t="s">
        <v>184</v>
      </c>
      <c r="AU1078" s="16" t="s">
        <v>88</v>
      </c>
      <c r="AY1078" s="16" t="s">
        <v>182</v>
      </c>
      <c r="BE1078" s="192">
        <f>IF(N1078="základní",J1078,0)</f>
        <v>0</v>
      </c>
      <c r="BF1078" s="192">
        <f>IF(N1078="snížená",J1078,0)</f>
        <v>0</v>
      </c>
      <c r="BG1078" s="192">
        <f>IF(N1078="zákl. přenesená",J1078,0)</f>
        <v>0</v>
      </c>
      <c r="BH1078" s="192">
        <f>IF(N1078="sníž. přenesená",J1078,0)</f>
        <v>0</v>
      </c>
      <c r="BI1078" s="192">
        <f>IF(N1078="nulová",J1078,0)</f>
        <v>0</v>
      </c>
      <c r="BJ1078" s="16" t="s">
        <v>23</v>
      </c>
      <c r="BK1078" s="192">
        <f>ROUND(I1078*H1078,2)</f>
        <v>0</v>
      </c>
      <c r="BL1078" s="16" t="s">
        <v>275</v>
      </c>
      <c r="BM1078" s="16" t="s">
        <v>1615</v>
      </c>
    </row>
    <row r="1079" spans="2:51" s="11" customFormat="1" ht="13.5">
      <c r="B1079" s="193"/>
      <c r="C1079" s="194"/>
      <c r="D1079" s="195" t="s">
        <v>191</v>
      </c>
      <c r="E1079" s="196" t="s">
        <v>36</v>
      </c>
      <c r="F1079" s="197" t="s">
        <v>1616</v>
      </c>
      <c r="G1079" s="194"/>
      <c r="H1079" s="198">
        <v>909.454</v>
      </c>
      <c r="I1079" s="199"/>
      <c r="J1079" s="194"/>
      <c r="K1079" s="194"/>
      <c r="L1079" s="200"/>
      <c r="M1079" s="201"/>
      <c r="N1079" s="202"/>
      <c r="O1079" s="202"/>
      <c r="P1079" s="202"/>
      <c r="Q1079" s="202"/>
      <c r="R1079" s="202"/>
      <c r="S1079" s="202"/>
      <c r="T1079" s="203"/>
      <c r="AT1079" s="204" t="s">
        <v>191</v>
      </c>
      <c r="AU1079" s="204" t="s">
        <v>88</v>
      </c>
      <c r="AV1079" s="11" t="s">
        <v>88</v>
      </c>
      <c r="AW1079" s="11" t="s">
        <v>45</v>
      </c>
      <c r="AX1079" s="11" t="s">
        <v>80</v>
      </c>
      <c r="AY1079" s="204" t="s">
        <v>182</v>
      </c>
    </row>
    <row r="1080" spans="2:65" s="1" customFormat="1" ht="22.5" customHeight="1">
      <c r="B1080" s="34"/>
      <c r="C1080" s="220" t="s">
        <v>1617</v>
      </c>
      <c r="D1080" s="220" t="s">
        <v>270</v>
      </c>
      <c r="E1080" s="221" t="s">
        <v>1618</v>
      </c>
      <c r="F1080" s="222" t="s">
        <v>1619</v>
      </c>
      <c r="G1080" s="223" t="s">
        <v>205</v>
      </c>
      <c r="H1080" s="224">
        <v>123.488</v>
      </c>
      <c r="I1080" s="225"/>
      <c r="J1080" s="226">
        <f>ROUND(I1080*H1080,2)</f>
        <v>0</v>
      </c>
      <c r="K1080" s="222" t="s">
        <v>188</v>
      </c>
      <c r="L1080" s="227"/>
      <c r="M1080" s="228" t="s">
        <v>36</v>
      </c>
      <c r="N1080" s="229" t="s">
        <v>51</v>
      </c>
      <c r="O1080" s="35"/>
      <c r="P1080" s="190">
        <f>O1080*H1080</f>
        <v>0</v>
      </c>
      <c r="Q1080" s="190">
        <v>0.025</v>
      </c>
      <c r="R1080" s="190">
        <f>Q1080*H1080</f>
        <v>3.0872</v>
      </c>
      <c r="S1080" s="190">
        <v>0</v>
      </c>
      <c r="T1080" s="191">
        <f>S1080*H1080</f>
        <v>0</v>
      </c>
      <c r="AR1080" s="16" t="s">
        <v>366</v>
      </c>
      <c r="AT1080" s="16" t="s">
        <v>270</v>
      </c>
      <c r="AU1080" s="16" t="s">
        <v>88</v>
      </c>
      <c r="AY1080" s="16" t="s">
        <v>182</v>
      </c>
      <c r="BE1080" s="192">
        <f>IF(N1080="základní",J1080,0)</f>
        <v>0</v>
      </c>
      <c r="BF1080" s="192">
        <f>IF(N1080="snížená",J1080,0)</f>
        <v>0</v>
      </c>
      <c r="BG1080" s="192">
        <f>IF(N1080="zákl. přenesená",J1080,0)</f>
        <v>0</v>
      </c>
      <c r="BH1080" s="192">
        <f>IF(N1080="sníž. přenesená",J1080,0)</f>
        <v>0</v>
      </c>
      <c r="BI1080" s="192">
        <f>IF(N1080="nulová",J1080,0)</f>
        <v>0</v>
      </c>
      <c r="BJ1080" s="16" t="s">
        <v>23</v>
      </c>
      <c r="BK1080" s="192">
        <f>ROUND(I1080*H1080,2)</f>
        <v>0</v>
      </c>
      <c r="BL1080" s="16" t="s">
        <v>275</v>
      </c>
      <c r="BM1080" s="16" t="s">
        <v>1620</v>
      </c>
    </row>
    <row r="1081" spans="2:51" s="11" customFormat="1" ht="13.5">
      <c r="B1081" s="193"/>
      <c r="C1081" s="194"/>
      <c r="D1081" s="205" t="s">
        <v>191</v>
      </c>
      <c r="E1081" s="206" t="s">
        <v>36</v>
      </c>
      <c r="F1081" s="207" t="s">
        <v>1621</v>
      </c>
      <c r="G1081" s="194"/>
      <c r="H1081" s="208">
        <v>100.03994</v>
      </c>
      <c r="I1081" s="199"/>
      <c r="J1081" s="194"/>
      <c r="K1081" s="194"/>
      <c r="L1081" s="200"/>
      <c r="M1081" s="201"/>
      <c r="N1081" s="202"/>
      <c r="O1081" s="202"/>
      <c r="P1081" s="202"/>
      <c r="Q1081" s="202"/>
      <c r="R1081" s="202"/>
      <c r="S1081" s="202"/>
      <c r="T1081" s="203"/>
      <c r="AT1081" s="204" t="s">
        <v>191</v>
      </c>
      <c r="AU1081" s="204" t="s">
        <v>88</v>
      </c>
      <c r="AV1081" s="11" t="s">
        <v>88</v>
      </c>
      <c r="AW1081" s="11" t="s">
        <v>45</v>
      </c>
      <c r="AX1081" s="11" t="s">
        <v>80</v>
      </c>
      <c r="AY1081" s="204" t="s">
        <v>182</v>
      </c>
    </row>
    <row r="1082" spans="2:51" s="11" customFormat="1" ht="13.5">
      <c r="B1082" s="193"/>
      <c r="C1082" s="194"/>
      <c r="D1082" s="195" t="s">
        <v>191</v>
      </c>
      <c r="E1082" s="196" t="s">
        <v>36</v>
      </c>
      <c r="F1082" s="197" t="s">
        <v>1622</v>
      </c>
      <c r="G1082" s="194"/>
      <c r="H1082" s="198">
        <v>23.44848</v>
      </c>
      <c r="I1082" s="199"/>
      <c r="J1082" s="194"/>
      <c r="K1082" s="194"/>
      <c r="L1082" s="200"/>
      <c r="M1082" s="201"/>
      <c r="N1082" s="202"/>
      <c r="O1082" s="202"/>
      <c r="P1082" s="202"/>
      <c r="Q1082" s="202"/>
      <c r="R1082" s="202"/>
      <c r="S1082" s="202"/>
      <c r="T1082" s="203"/>
      <c r="AT1082" s="204" t="s">
        <v>191</v>
      </c>
      <c r="AU1082" s="204" t="s">
        <v>88</v>
      </c>
      <c r="AV1082" s="11" t="s">
        <v>88</v>
      </c>
      <c r="AW1082" s="11" t="s">
        <v>45</v>
      </c>
      <c r="AX1082" s="11" t="s">
        <v>80</v>
      </c>
      <c r="AY1082" s="204" t="s">
        <v>182</v>
      </c>
    </row>
    <row r="1083" spans="2:65" s="1" customFormat="1" ht="22.5" customHeight="1">
      <c r="B1083" s="34"/>
      <c r="C1083" s="220" t="s">
        <v>1623</v>
      </c>
      <c r="D1083" s="220" t="s">
        <v>270</v>
      </c>
      <c r="E1083" s="221" t="s">
        <v>1624</v>
      </c>
      <c r="F1083" s="222" t="s">
        <v>1625</v>
      </c>
      <c r="G1083" s="223" t="s">
        <v>205</v>
      </c>
      <c r="H1083" s="224">
        <v>83.783</v>
      </c>
      <c r="I1083" s="225"/>
      <c r="J1083" s="226">
        <f>ROUND(I1083*H1083,2)</f>
        <v>0</v>
      </c>
      <c r="K1083" s="222" t="s">
        <v>188</v>
      </c>
      <c r="L1083" s="227"/>
      <c r="M1083" s="228" t="s">
        <v>36</v>
      </c>
      <c r="N1083" s="229" t="s">
        <v>51</v>
      </c>
      <c r="O1083" s="35"/>
      <c r="P1083" s="190">
        <f>O1083*H1083</f>
        <v>0</v>
      </c>
      <c r="Q1083" s="190">
        <v>0.03</v>
      </c>
      <c r="R1083" s="190">
        <f>Q1083*H1083</f>
        <v>2.51349</v>
      </c>
      <c r="S1083" s="190">
        <v>0</v>
      </c>
      <c r="T1083" s="191">
        <f>S1083*H1083</f>
        <v>0</v>
      </c>
      <c r="AR1083" s="16" t="s">
        <v>366</v>
      </c>
      <c r="AT1083" s="16" t="s">
        <v>270</v>
      </c>
      <c r="AU1083" s="16" t="s">
        <v>88</v>
      </c>
      <c r="AY1083" s="16" t="s">
        <v>182</v>
      </c>
      <c r="BE1083" s="192">
        <f>IF(N1083="základní",J1083,0)</f>
        <v>0</v>
      </c>
      <c r="BF1083" s="192">
        <f>IF(N1083="snížená",J1083,0)</f>
        <v>0</v>
      </c>
      <c r="BG1083" s="192">
        <f>IF(N1083="zákl. přenesená",J1083,0)</f>
        <v>0</v>
      </c>
      <c r="BH1083" s="192">
        <f>IF(N1083="sníž. přenesená",J1083,0)</f>
        <v>0</v>
      </c>
      <c r="BI1083" s="192">
        <f>IF(N1083="nulová",J1083,0)</f>
        <v>0</v>
      </c>
      <c r="BJ1083" s="16" t="s">
        <v>23</v>
      </c>
      <c r="BK1083" s="192">
        <f>ROUND(I1083*H1083,2)</f>
        <v>0</v>
      </c>
      <c r="BL1083" s="16" t="s">
        <v>275</v>
      </c>
      <c r="BM1083" s="16" t="s">
        <v>1626</v>
      </c>
    </row>
    <row r="1084" spans="2:51" s="11" customFormat="1" ht="13.5">
      <c r="B1084" s="193"/>
      <c r="C1084" s="194"/>
      <c r="D1084" s="195" t="s">
        <v>191</v>
      </c>
      <c r="E1084" s="196" t="s">
        <v>36</v>
      </c>
      <c r="F1084" s="197" t="s">
        <v>1627</v>
      </c>
      <c r="G1084" s="194"/>
      <c r="H1084" s="198">
        <v>83.78344975</v>
      </c>
      <c r="I1084" s="199"/>
      <c r="J1084" s="194"/>
      <c r="K1084" s="194"/>
      <c r="L1084" s="200"/>
      <c r="M1084" s="201"/>
      <c r="N1084" s="202"/>
      <c r="O1084" s="202"/>
      <c r="P1084" s="202"/>
      <c r="Q1084" s="202"/>
      <c r="R1084" s="202"/>
      <c r="S1084" s="202"/>
      <c r="T1084" s="203"/>
      <c r="AT1084" s="204" t="s">
        <v>191</v>
      </c>
      <c r="AU1084" s="204" t="s">
        <v>88</v>
      </c>
      <c r="AV1084" s="11" t="s">
        <v>88</v>
      </c>
      <c r="AW1084" s="11" t="s">
        <v>45</v>
      </c>
      <c r="AX1084" s="11" t="s">
        <v>80</v>
      </c>
      <c r="AY1084" s="204" t="s">
        <v>182</v>
      </c>
    </row>
    <row r="1085" spans="2:65" s="1" customFormat="1" ht="22.5" customHeight="1">
      <c r="B1085" s="34"/>
      <c r="C1085" s="181" t="s">
        <v>1628</v>
      </c>
      <c r="D1085" s="181" t="s">
        <v>184</v>
      </c>
      <c r="E1085" s="182" t="s">
        <v>1629</v>
      </c>
      <c r="F1085" s="183" t="s">
        <v>1630</v>
      </c>
      <c r="G1085" s="184" t="s">
        <v>309</v>
      </c>
      <c r="H1085" s="185">
        <v>153.79</v>
      </c>
      <c r="I1085" s="186"/>
      <c r="J1085" s="187">
        <f>ROUND(I1085*H1085,2)</f>
        <v>0</v>
      </c>
      <c r="K1085" s="183" t="s">
        <v>188</v>
      </c>
      <c r="L1085" s="54"/>
      <c r="M1085" s="188" t="s">
        <v>36</v>
      </c>
      <c r="N1085" s="189" t="s">
        <v>51</v>
      </c>
      <c r="O1085" s="35"/>
      <c r="P1085" s="190">
        <f>O1085*H1085</f>
        <v>0</v>
      </c>
      <c r="Q1085" s="190">
        <v>0</v>
      </c>
      <c r="R1085" s="190">
        <f>Q1085*H1085</f>
        <v>0</v>
      </c>
      <c r="S1085" s="190">
        <v>0</v>
      </c>
      <c r="T1085" s="191">
        <f>S1085*H1085</f>
        <v>0</v>
      </c>
      <c r="AR1085" s="16" t="s">
        <v>275</v>
      </c>
      <c r="AT1085" s="16" t="s">
        <v>184</v>
      </c>
      <c r="AU1085" s="16" t="s">
        <v>88</v>
      </c>
      <c r="AY1085" s="16" t="s">
        <v>182</v>
      </c>
      <c r="BE1085" s="192">
        <f>IF(N1085="základní",J1085,0)</f>
        <v>0</v>
      </c>
      <c r="BF1085" s="192">
        <f>IF(N1085="snížená",J1085,0)</f>
        <v>0</v>
      </c>
      <c r="BG1085" s="192">
        <f>IF(N1085="zákl. přenesená",J1085,0)</f>
        <v>0</v>
      </c>
      <c r="BH1085" s="192">
        <f>IF(N1085="sníž. přenesená",J1085,0)</f>
        <v>0</v>
      </c>
      <c r="BI1085" s="192">
        <f>IF(N1085="nulová",J1085,0)</f>
        <v>0</v>
      </c>
      <c r="BJ1085" s="16" t="s">
        <v>23</v>
      </c>
      <c r="BK1085" s="192">
        <f>ROUND(I1085*H1085,2)</f>
        <v>0</v>
      </c>
      <c r="BL1085" s="16" t="s">
        <v>275</v>
      </c>
      <c r="BM1085" s="16" t="s">
        <v>1631</v>
      </c>
    </row>
    <row r="1086" spans="2:51" s="11" customFormat="1" ht="13.5">
      <c r="B1086" s="193"/>
      <c r="C1086" s="194"/>
      <c r="D1086" s="205" t="s">
        <v>191</v>
      </c>
      <c r="E1086" s="206" t="s">
        <v>36</v>
      </c>
      <c r="F1086" s="207" t="s">
        <v>1632</v>
      </c>
      <c r="G1086" s="194"/>
      <c r="H1086" s="208">
        <v>115.9</v>
      </c>
      <c r="I1086" s="199"/>
      <c r="J1086" s="194"/>
      <c r="K1086" s="194"/>
      <c r="L1086" s="200"/>
      <c r="M1086" s="201"/>
      <c r="N1086" s="202"/>
      <c r="O1086" s="202"/>
      <c r="P1086" s="202"/>
      <c r="Q1086" s="202"/>
      <c r="R1086" s="202"/>
      <c r="S1086" s="202"/>
      <c r="T1086" s="203"/>
      <c r="AT1086" s="204" t="s">
        <v>191</v>
      </c>
      <c r="AU1086" s="204" t="s">
        <v>88</v>
      </c>
      <c r="AV1086" s="11" t="s">
        <v>88</v>
      </c>
      <c r="AW1086" s="11" t="s">
        <v>45</v>
      </c>
      <c r="AX1086" s="11" t="s">
        <v>80</v>
      </c>
      <c r="AY1086" s="204" t="s">
        <v>182</v>
      </c>
    </row>
    <row r="1087" spans="2:51" s="11" customFormat="1" ht="13.5">
      <c r="B1087" s="193"/>
      <c r="C1087" s="194"/>
      <c r="D1087" s="205" t="s">
        <v>191</v>
      </c>
      <c r="E1087" s="206" t="s">
        <v>36</v>
      </c>
      <c r="F1087" s="207" t="s">
        <v>1633</v>
      </c>
      <c r="G1087" s="194"/>
      <c r="H1087" s="208">
        <v>27.64</v>
      </c>
      <c r="I1087" s="199"/>
      <c r="J1087" s="194"/>
      <c r="K1087" s="194"/>
      <c r="L1087" s="200"/>
      <c r="M1087" s="201"/>
      <c r="N1087" s="202"/>
      <c r="O1087" s="202"/>
      <c r="P1087" s="202"/>
      <c r="Q1087" s="202"/>
      <c r="R1087" s="202"/>
      <c r="S1087" s="202"/>
      <c r="T1087" s="203"/>
      <c r="AT1087" s="204" t="s">
        <v>191</v>
      </c>
      <c r="AU1087" s="204" t="s">
        <v>88</v>
      </c>
      <c r="AV1087" s="11" t="s">
        <v>88</v>
      </c>
      <c r="AW1087" s="11" t="s">
        <v>45</v>
      </c>
      <c r="AX1087" s="11" t="s">
        <v>80</v>
      </c>
      <c r="AY1087" s="204" t="s">
        <v>182</v>
      </c>
    </row>
    <row r="1088" spans="2:51" s="11" customFormat="1" ht="13.5">
      <c r="B1088" s="193"/>
      <c r="C1088" s="194"/>
      <c r="D1088" s="195" t="s">
        <v>191</v>
      </c>
      <c r="E1088" s="196" t="s">
        <v>36</v>
      </c>
      <c r="F1088" s="197" t="s">
        <v>1634</v>
      </c>
      <c r="G1088" s="194"/>
      <c r="H1088" s="198">
        <v>10.25</v>
      </c>
      <c r="I1088" s="199"/>
      <c r="J1088" s="194"/>
      <c r="K1088" s="194"/>
      <c r="L1088" s="200"/>
      <c r="M1088" s="201"/>
      <c r="N1088" s="202"/>
      <c r="O1088" s="202"/>
      <c r="P1088" s="202"/>
      <c r="Q1088" s="202"/>
      <c r="R1088" s="202"/>
      <c r="S1088" s="202"/>
      <c r="T1088" s="203"/>
      <c r="AT1088" s="204" t="s">
        <v>191</v>
      </c>
      <c r="AU1088" s="204" t="s">
        <v>88</v>
      </c>
      <c r="AV1088" s="11" t="s">
        <v>88</v>
      </c>
      <c r="AW1088" s="11" t="s">
        <v>45</v>
      </c>
      <c r="AX1088" s="11" t="s">
        <v>80</v>
      </c>
      <c r="AY1088" s="204" t="s">
        <v>182</v>
      </c>
    </row>
    <row r="1089" spans="2:65" s="1" customFormat="1" ht="22.5" customHeight="1">
      <c r="B1089" s="34"/>
      <c r="C1089" s="220" t="s">
        <v>1635</v>
      </c>
      <c r="D1089" s="220" t="s">
        <v>270</v>
      </c>
      <c r="E1089" s="221" t="s">
        <v>1636</v>
      </c>
      <c r="F1089" s="222" t="s">
        <v>1637</v>
      </c>
      <c r="G1089" s="223" t="s">
        <v>304</v>
      </c>
      <c r="H1089" s="224">
        <v>160</v>
      </c>
      <c r="I1089" s="225"/>
      <c r="J1089" s="226">
        <f>ROUND(I1089*H1089,2)</f>
        <v>0</v>
      </c>
      <c r="K1089" s="222" t="s">
        <v>188</v>
      </c>
      <c r="L1089" s="227"/>
      <c r="M1089" s="228" t="s">
        <v>36</v>
      </c>
      <c r="N1089" s="229" t="s">
        <v>51</v>
      </c>
      <c r="O1089" s="35"/>
      <c r="P1089" s="190">
        <f>O1089*H1089</f>
        <v>0</v>
      </c>
      <c r="Q1089" s="190">
        <v>0.000375</v>
      </c>
      <c r="R1089" s="190">
        <f>Q1089*H1089</f>
        <v>0.06</v>
      </c>
      <c r="S1089" s="190">
        <v>0</v>
      </c>
      <c r="T1089" s="191">
        <f>S1089*H1089</f>
        <v>0</v>
      </c>
      <c r="AR1089" s="16" t="s">
        <v>366</v>
      </c>
      <c r="AT1089" s="16" t="s">
        <v>270</v>
      </c>
      <c r="AU1089" s="16" t="s">
        <v>88</v>
      </c>
      <c r="AY1089" s="16" t="s">
        <v>182</v>
      </c>
      <c r="BE1089" s="192">
        <f>IF(N1089="základní",J1089,0)</f>
        <v>0</v>
      </c>
      <c r="BF1089" s="192">
        <f>IF(N1089="snížená",J1089,0)</f>
        <v>0</v>
      </c>
      <c r="BG1089" s="192">
        <f>IF(N1089="zákl. přenesená",J1089,0)</f>
        <v>0</v>
      </c>
      <c r="BH1089" s="192">
        <f>IF(N1089="sníž. přenesená",J1089,0)</f>
        <v>0</v>
      </c>
      <c r="BI1089" s="192">
        <f>IF(N1089="nulová",J1089,0)</f>
        <v>0</v>
      </c>
      <c r="BJ1089" s="16" t="s">
        <v>23</v>
      </c>
      <c r="BK1089" s="192">
        <f>ROUND(I1089*H1089,2)</f>
        <v>0</v>
      </c>
      <c r="BL1089" s="16" t="s">
        <v>275</v>
      </c>
      <c r="BM1089" s="16" t="s">
        <v>1638</v>
      </c>
    </row>
    <row r="1090" spans="2:65" s="1" customFormat="1" ht="22.5" customHeight="1">
      <c r="B1090" s="34"/>
      <c r="C1090" s="181" t="s">
        <v>1639</v>
      </c>
      <c r="D1090" s="181" t="s">
        <v>184</v>
      </c>
      <c r="E1090" s="182" t="s">
        <v>1640</v>
      </c>
      <c r="F1090" s="183" t="s">
        <v>1641</v>
      </c>
      <c r="G1090" s="184" t="s">
        <v>1491</v>
      </c>
      <c r="H1090" s="230"/>
      <c r="I1090" s="186"/>
      <c r="J1090" s="187">
        <f>ROUND(I1090*H1090,2)</f>
        <v>0</v>
      </c>
      <c r="K1090" s="183" t="s">
        <v>188</v>
      </c>
      <c r="L1090" s="54"/>
      <c r="M1090" s="188" t="s">
        <v>36</v>
      </c>
      <c r="N1090" s="189" t="s">
        <v>51</v>
      </c>
      <c r="O1090" s="35"/>
      <c r="P1090" s="190">
        <f>O1090*H1090</f>
        <v>0</v>
      </c>
      <c r="Q1090" s="190">
        <v>0</v>
      </c>
      <c r="R1090" s="190">
        <f>Q1090*H1090</f>
        <v>0</v>
      </c>
      <c r="S1090" s="190">
        <v>0</v>
      </c>
      <c r="T1090" s="191">
        <f>S1090*H1090</f>
        <v>0</v>
      </c>
      <c r="AR1090" s="16" t="s">
        <v>275</v>
      </c>
      <c r="AT1090" s="16" t="s">
        <v>184</v>
      </c>
      <c r="AU1090" s="16" t="s">
        <v>88</v>
      </c>
      <c r="AY1090" s="16" t="s">
        <v>182</v>
      </c>
      <c r="BE1090" s="192">
        <f>IF(N1090="základní",J1090,0)</f>
        <v>0</v>
      </c>
      <c r="BF1090" s="192">
        <f>IF(N1090="snížená",J1090,0)</f>
        <v>0</v>
      </c>
      <c r="BG1090" s="192">
        <f>IF(N1090="zákl. přenesená",J1090,0)</f>
        <v>0</v>
      </c>
      <c r="BH1090" s="192">
        <f>IF(N1090="sníž. přenesená",J1090,0)</f>
        <v>0</v>
      </c>
      <c r="BI1090" s="192">
        <f>IF(N1090="nulová",J1090,0)</f>
        <v>0</v>
      </c>
      <c r="BJ1090" s="16" t="s">
        <v>23</v>
      </c>
      <c r="BK1090" s="192">
        <f>ROUND(I1090*H1090,2)</f>
        <v>0</v>
      </c>
      <c r="BL1090" s="16" t="s">
        <v>275</v>
      </c>
      <c r="BM1090" s="16" t="s">
        <v>1642</v>
      </c>
    </row>
    <row r="1091" spans="2:63" s="10" customFormat="1" ht="29.85" customHeight="1">
      <c r="B1091" s="164"/>
      <c r="C1091" s="165"/>
      <c r="D1091" s="178" t="s">
        <v>79</v>
      </c>
      <c r="E1091" s="179" t="s">
        <v>1643</v>
      </c>
      <c r="F1091" s="179" t="s">
        <v>1644</v>
      </c>
      <c r="G1091" s="165"/>
      <c r="H1091" s="165"/>
      <c r="I1091" s="168"/>
      <c r="J1091" s="180">
        <f>BK1091</f>
        <v>0</v>
      </c>
      <c r="K1091" s="165"/>
      <c r="L1091" s="170"/>
      <c r="M1091" s="171"/>
      <c r="N1091" s="172"/>
      <c r="O1091" s="172"/>
      <c r="P1091" s="173">
        <f>SUM(P1092:P1118)</f>
        <v>0</v>
      </c>
      <c r="Q1091" s="172"/>
      <c r="R1091" s="173">
        <f>SUM(R1092:R1118)</f>
        <v>1.58824458</v>
      </c>
      <c r="S1091" s="172"/>
      <c r="T1091" s="174">
        <f>SUM(T1092:T1118)</f>
        <v>0</v>
      </c>
      <c r="AR1091" s="175" t="s">
        <v>88</v>
      </c>
      <c r="AT1091" s="176" t="s">
        <v>79</v>
      </c>
      <c r="AU1091" s="176" t="s">
        <v>23</v>
      </c>
      <c r="AY1091" s="175" t="s">
        <v>182</v>
      </c>
      <c r="BK1091" s="177">
        <f>SUM(BK1092:BK1118)</f>
        <v>0</v>
      </c>
    </row>
    <row r="1092" spans="2:65" s="1" customFormat="1" ht="22.5" customHeight="1">
      <c r="B1092" s="34"/>
      <c r="C1092" s="181" t="s">
        <v>1645</v>
      </c>
      <c r="D1092" s="181" t="s">
        <v>184</v>
      </c>
      <c r="E1092" s="182" t="s">
        <v>1646</v>
      </c>
      <c r="F1092" s="183" t="s">
        <v>1647</v>
      </c>
      <c r="G1092" s="184" t="s">
        <v>187</v>
      </c>
      <c r="H1092" s="185">
        <v>68.965</v>
      </c>
      <c r="I1092" s="186"/>
      <c r="J1092" s="187">
        <f>ROUND(I1092*H1092,2)</f>
        <v>0</v>
      </c>
      <c r="K1092" s="183" t="s">
        <v>188</v>
      </c>
      <c r="L1092" s="54"/>
      <c r="M1092" s="188" t="s">
        <v>36</v>
      </c>
      <c r="N1092" s="189" t="s">
        <v>51</v>
      </c>
      <c r="O1092" s="35"/>
      <c r="P1092" s="190">
        <f>O1092*H1092</f>
        <v>0</v>
      </c>
      <c r="Q1092" s="190">
        <v>0.01438</v>
      </c>
      <c r="R1092" s="190">
        <f>Q1092*H1092</f>
        <v>0.9917167000000001</v>
      </c>
      <c r="S1092" s="190">
        <v>0</v>
      </c>
      <c r="T1092" s="191">
        <f>S1092*H1092</f>
        <v>0</v>
      </c>
      <c r="AR1092" s="16" t="s">
        <v>275</v>
      </c>
      <c r="AT1092" s="16" t="s">
        <v>184</v>
      </c>
      <c r="AU1092" s="16" t="s">
        <v>88</v>
      </c>
      <c r="AY1092" s="16" t="s">
        <v>182</v>
      </c>
      <c r="BE1092" s="192">
        <f>IF(N1092="základní",J1092,0)</f>
        <v>0</v>
      </c>
      <c r="BF1092" s="192">
        <f>IF(N1092="snížená",J1092,0)</f>
        <v>0</v>
      </c>
      <c r="BG1092" s="192">
        <f>IF(N1092="zákl. přenesená",J1092,0)</f>
        <v>0</v>
      </c>
      <c r="BH1092" s="192">
        <f>IF(N1092="sníž. přenesená",J1092,0)</f>
        <v>0</v>
      </c>
      <c r="BI1092" s="192">
        <f>IF(N1092="nulová",J1092,0)</f>
        <v>0</v>
      </c>
      <c r="BJ1092" s="16" t="s">
        <v>23</v>
      </c>
      <c r="BK1092" s="192">
        <f>ROUND(I1092*H1092,2)</f>
        <v>0</v>
      </c>
      <c r="BL1092" s="16" t="s">
        <v>275</v>
      </c>
      <c r="BM1092" s="16" t="s">
        <v>1648</v>
      </c>
    </row>
    <row r="1093" spans="2:51" s="12" customFormat="1" ht="13.5">
      <c r="B1093" s="209"/>
      <c r="C1093" s="210"/>
      <c r="D1093" s="205" t="s">
        <v>191</v>
      </c>
      <c r="E1093" s="211" t="s">
        <v>36</v>
      </c>
      <c r="F1093" s="212" t="s">
        <v>1179</v>
      </c>
      <c r="G1093" s="210"/>
      <c r="H1093" s="213" t="s">
        <v>36</v>
      </c>
      <c r="I1093" s="214"/>
      <c r="J1093" s="210"/>
      <c r="K1093" s="210"/>
      <c r="L1093" s="215"/>
      <c r="M1093" s="216"/>
      <c r="N1093" s="217"/>
      <c r="O1093" s="217"/>
      <c r="P1093" s="217"/>
      <c r="Q1093" s="217"/>
      <c r="R1093" s="217"/>
      <c r="S1093" s="217"/>
      <c r="T1093" s="218"/>
      <c r="AT1093" s="219" t="s">
        <v>191</v>
      </c>
      <c r="AU1093" s="219" t="s">
        <v>88</v>
      </c>
      <c r="AV1093" s="12" t="s">
        <v>23</v>
      </c>
      <c r="AW1093" s="12" t="s">
        <v>45</v>
      </c>
      <c r="AX1093" s="12" t="s">
        <v>80</v>
      </c>
      <c r="AY1093" s="219" t="s">
        <v>182</v>
      </c>
    </row>
    <row r="1094" spans="2:51" s="11" customFormat="1" ht="13.5">
      <c r="B1094" s="193"/>
      <c r="C1094" s="194"/>
      <c r="D1094" s="205" t="s">
        <v>191</v>
      </c>
      <c r="E1094" s="206" t="s">
        <v>36</v>
      </c>
      <c r="F1094" s="207" t="s">
        <v>1180</v>
      </c>
      <c r="G1094" s="194"/>
      <c r="H1094" s="208">
        <v>6.5475</v>
      </c>
      <c r="I1094" s="199"/>
      <c r="J1094" s="194"/>
      <c r="K1094" s="194"/>
      <c r="L1094" s="200"/>
      <c r="M1094" s="201"/>
      <c r="N1094" s="202"/>
      <c r="O1094" s="202"/>
      <c r="P1094" s="202"/>
      <c r="Q1094" s="202"/>
      <c r="R1094" s="202"/>
      <c r="S1094" s="202"/>
      <c r="T1094" s="203"/>
      <c r="AT1094" s="204" t="s">
        <v>191</v>
      </c>
      <c r="AU1094" s="204" t="s">
        <v>88</v>
      </c>
      <c r="AV1094" s="11" t="s">
        <v>88</v>
      </c>
      <c r="AW1094" s="11" t="s">
        <v>45</v>
      </c>
      <c r="AX1094" s="11" t="s">
        <v>80</v>
      </c>
      <c r="AY1094" s="204" t="s">
        <v>182</v>
      </c>
    </row>
    <row r="1095" spans="2:51" s="12" customFormat="1" ht="13.5">
      <c r="B1095" s="209"/>
      <c r="C1095" s="210"/>
      <c r="D1095" s="205" t="s">
        <v>191</v>
      </c>
      <c r="E1095" s="211" t="s">
        <v>36</v>
      </c>
      <c r="F1095" s="212" t="s">
        <v>486</v>
      </c>
      <c r="G1095" s="210"/>
      <c r="H1095" s="213" t="s">
        <v>36</v>
      </c>
      <c r="I1095" s="214"/>
      <c r="J1095" s="210"/>
      <c r="K1095" s="210"/>
      <c r="L1095" s="215"/>
      <c r="M1095" s="216"/>
      <c r="N1095" s="217"/>
      <c r="O1095" s="217"/>
      <c r="P1095" s="217"/>
      <c r="Q1095" s="217"/>
      <c r="R1095" s="217"/>
      <c r="S1095" s="217"/>
      <c r="T1095" s="218"/>
      <c r="AT1095" s="219" t="s">
        <v>191</v>
      </c>
      <c r="AU1095" s="219" t="s">
        <v>88</v>
      </c>
      <c r="AV1095" s="12" t="s">
        <v>23</v>
      </c>
      <c r="AW1095" s="12" t="s">
        <v>45</v>
      </c>
      <c r="AX1095" s="12" t="s">
        <v>80</v>
      </c>
      <c r="AY1095" s="219" t="s">
        <v>182</v>
      </c>
    </row>
    <row r="1096" spans="2:51" s="11" customFormat="1" ht="13.5">
      <c r="B1096" s="193"/>
      <c r="C1096" s="194"/>
      <c r="D1096" s="205" t="s">
        <v>191</v>
      </c>
      <c r="E1096" s="206" t="s">
        <v>36</v>
      </c>
      <c r="F1096" s="207" t="s">
        <v>1181</v>
      </c>
      <c r="G1096" s="194"/>
      <c r="H1096" s="208">
        <v>4.5129</v>
      </c>
      <c r="I1096" s="199"/>
      <c r="J1096" s="194"/>
      <c r="K1096" s="194"/>
      <c r="L1096" s="200"/>
      <c r="M1096" s="201"/>
      <c r="N1096" s="202"/>
      <c r="O1096" s="202"/>
      <c r="P1096" s="202"/>
      <c r="Q1096" s="202"/>
      <c r="R1096" s="202"/>
      <c r="S1096" s="202"/>
      <c r="T1096" s="203"/>
      <c r="AT1096" s="204" t="s">
        <v>191</v>
      </c>
      <c r="AU1096" s="204" t="s">
        <v>88</v>
      </c>
      <c r="AV1096" s="11" t="s">
        <v>88</v>
      </c>
      <c r="AW1096" s="11" t="s">
        <v>45</v>
      </c>
      <c r="AX1096" s="11" t="s">
        <v>80</v>
      </c>
      <c r="AY1096" s="204" t="s">
        <v>182</v>
      </c>
    </row>
    <row r="1097" spans="2:51" s="12" customFormat="1" ht="13.5">
      <c r="B1097" s="209"/>
      <c r="C1097" s="210"/>
      <c r="D1097" s="205" t="s">
        <v>191</v>
      </c>
      <c r="E1097" s="211" t="s">
        <v>36</v>
      </c>
      <c r="F1097" s="212" t="s">
        <v>1649</v>
      </c>
      <c r="G1097" s="210"/>
      <c r="H1097" s="213" t="s">
        <v>36</v>
      </c>
      <c r="I1097" s="214"/>
      <c r="J1097" s="210"/>
      <c r="K1097" s="210"/>
      <c r="L1097" s="215"/>
      <c r="M1097" s="216"/>
      <c r="N1097" s="217"/>
      <c r="O1097" s="217"/>
      <c r="P1097" s="217"/>
      <c r="Q1097" s="217"/>
      <c r="R1097" s="217"/>
      <c r="S1097" s="217"/>
      <c r="T1097" s="218"/>
      <c r="AT1097" s="219" t="s">
        <v>191</v>
      </c>
      <c r="AU1097" s="219" t="s">
        <v>88</v>
      </c>
      <c r="AV1097" s="12" t="s">
        <v>23</v>
      </c>
      <c r="AW1097" s="12" t="s">
        <v>45</v>
      </c>
      <c r="AX1097" s="12" t="s">
        <v>80</v>
      </c>
      <c r="AY1097" s="219" t="s">
        <v>182</v>
      </c>
    </row>
    <row r="1098" spans="2:51" s="11" customFormat="1" ht="13.5">
      <c r="B1098" s="193"/>
      <c r="C1098" s="194"/>
      <c r="D1098" s="205" t="s">
        <v>191</v>
      </c>
      <c r="E1098" s="206" t="s">
        <v>36</v>
      </c>
      <c r="F1098" s="207" t="s">
        <v>1650</v>
      </c>
      <c r="G1098" s="194"/>
      <c r="H1098" s="208">
        <v>52.155</v>
      </c>
      <c r="I1098" s="199"/>
      <c r="J1098" s="194"/>
      <c r="K1098" s="194"/>
      <c r="L1098" s="200"/>
      <c r="M1098" s="201"/>
      <c r="N1098" s="202"/>
      <c r="O1098" s="202"/>
      <c r="P1098" s="202"/>
      <c r="Q1098" s="202"/>
      <c r="R1098" s="202"/>
      <c r="S1098" s="202"/>
      <c r="T1098" s="203"/>
      <c r="AT1098" s="204" t="s">
        <v>191</v>
      </c>
      <c r="AU1098" s="204" t="s">
        <v>88</v>
      </c>
      <c r="AV1098" s="11" t="s">
        <v>88</v>
      </c>
      <c r="AW1098" s="11" t="s">
        <v>45</v>
      </c>
      <c r="AX1098" s="11" t="s">
        <v>80</v>
      </c>
      <c r="AY1098" s="204" t="s">
        <v>182</v>
      </c>
    </row>
    <row r="1099" spans="2:51" s="12" customFormat="1" ht="13.5">
      <c r="B1099" s="209"/>
      <c r="C1099" s="210"/>
      <c r="D1099" s="205" t="s">
        <v>191</v>
      </c>
      <c r="E1099" s="211" t="s">
        <v>36</v>
      </c>
      <c r="F1099" s="212" t="s">
        <v>1651</v>
      </c>
      <c r="G1099" s="210"/>
      <c r="H1099" s="213" t="s">
        <v>36</v>
      </c>
      <c r="I1099" s="214"/>
      <c r="J1099" s="210"/>
      <c r="K1099" s="210"/>
      <c r="L1099" s="215"/>
      <c r="M1099" s="216"/>
      <c r="N1099" s="217"/>
      <c r="O1099" s="217"/>
      <c r="P1099" s="217"/>
      <c r="Q1099" s="217"/>
      <c r="R1099" s="217"/>
      <c r="S1099" s="217"/>
      <c r="T1099" s="218"/>
      <c r="AT1099" s="219" t="s">
        <v>191</v>
      </c>
      <c r="AU1099" s="219" t="s">
        <v>88</v>
      </c>
      <c r="AV1099" s="12" t="s">
        <v>23</v>
      </c>
      <c r="AW1099" s="12" t="s">
        <v>45</v>
      </c>
      <c r="AX1099" s="12" t="s">
        <v>80</v>
      </c>
      <c r="AY1099" s="219" t="s">
        <v>182</v>
      </c>
    </row>
    <row r="1100" spans="2:51" s="11" customFormat="1" ht="13.5">
      <c r="B1100" s="193"/>
      <c r="C1100" s="194"/>
      <c r="D1100" s="205" t="s">
        <v>191</v>
      </c>
      <c r="E1100" s="206" t="s">
        <v>36</v>
      </c>
      <c r="F1100" s="207" t="s">
        <v>1652</v>
      </c>
      <c r="G1100" s="194"/>
      <c r="H1100" s="208">
        <v>4.5</v>
      </c>
      <c r="I1100" s="199"/>
      <c r="J1100" s="194"/>
      <c r="K1100" s="194"/>
      <c r="L1100" s="200"/>
      <c r="M1100" s="201"/>
      <c r="N1100" s="202"/>
      <c r="O1100" s="202"/>
      <c r="P1100" s="202"/>
      <c r="Q1100" s="202"/>
      <c r="R1100" s="202"/>
      <c r="S1100" s="202"/>
      <c r="T1100" s="203"/>
      <c r="AT1100" s="204" t="s">
        <v>191</v>
      </c>
      <c r="AU1100" s="204" t="s">
        <v>88</v>
      </c>
      <c r="AV1100" s="11" t="s">
        <v>88</v>
      </c>
      <c r="AW1100" s="11" t="s">
        <v>45</v>
      </c>
      <c r="AX1100" s="11" t="s">
        <v>80</v>
      </c>
      <c r="AY1100" s="204" t="s">
        <v>182</v>
      </c>
    </row>
    <row r="1101" spans="2:51" s="11" customFormat="1" ht="13.5">
      <c r="B1101" s="193"/>
      <c r="C1101" s="194"/>
      <c r="D1101" s="195" t="s">
        <v>191</v>
      </c>
      <c r="E1101" s="196" t="s">
        <v>36</v>
      </c>
      <c r="F1101" s="197" t="s">
        <v>1653</v>
      </c>
      <c r="G1101" s="194"/>
      <c r="H1101" s="198">
        <v>1.25</v>
      </c>
      <c r="I1101" s="199"/>
      <c r="J1101" s="194"/>
      <c r="K1101" s="194"/>
      <c r="L1101" s="200"/>
      <c r="M1101" s="201"/>
      <c r="N1101" s="202"/>
      <c r="O1101" s="202"/>
      <c r="P1101" s="202"/>
      <c r="Q1101" s="202"/>
      <c r="R1101" s="202"/>
      <c r="S1101" s="202"/>
      <c r="T1101" s="203"/>
      <c r="AT1101" s="204" t="s">
        <v>191</v>
      </c>
      <c r="AU1101" s="204" t="s">
        <v>88</v>
      </c>
      <c r="AV1101" s="11" t="s">
        <v>88</v>
      </c>
      <c r="AW1101" s="11" t="s">
        <v>45</v>
      </c>
      <c r="AX1101" s="11" t="s">
        <v>80</v>
      </c>
      <c r="AY1101" s="204" t="s">
        <v>182</v>
      </c>
    </row>
    <row r="1102" spans="2:65" s="1" customFormat="1" ht="22.5" customHeight="1">
      <c r="B1102" s="34"/>
      <c r="C1102" s="181" t="s">
        <v>1654</v>
      </c>
      <c r="D1102" s="181" t="s">
        <v>184</v>
      </c>
      <c r="E1102" s="182" t="s">
        <v>1655</v>
      </c>
      <c r="F1102" s="183" t="s">
        <v>1656</v>
      </c>
      <c r="G1102" s="184" t="s">
        <v>187</v>
      </c>
      <c r="H1102" s="185">
        <v>8.188</v>
      </c>
      <c r="I1102" s="186"/>
      <c r="J1102" s="187">
        <f>ROUND(I1102*H1102,2)</f>
        <v>0</v>
      </c>
      <c r="K1102" s="183" t="s">
        <v>188</v>
      </c>
      <c r="L1102" s="54"/>
      <c r="M1102" s="188" t="s">
        <v>36</v>
      </c>
      <c r="N1102" s="189" t="s">
        <v>51</v>
      </c>
      <c r="O1102" s="35"/>
      <c r="P1102" s="190">
        <f>O1102*H1102</f>
        <v>0</v>
      </c>
      <c r="Q1102" s="190">
        <v>0.02076</v>
      </c>
      <c r="R1102" s="190">
        <f>Q1102*H1102</f>
        <v>0.16998288000000003</v>
      </c>
      <c r="S1102" s="190">
        <v>0</v>
      </c>
      <c r="T1102" s="191">
        <f>S1102*H1102</f>
        <v>0</v>
      </c>
      <c r="AR1102" s="16" t="s">
        <v>275</v>
      </c>
      <c r="AT1102" s="16" t="s">
        <v>184</v>
      </c>
      <c r="AU1102" s="16" t="s">
        <v>88</v>
      </c>
      <c r="AY1102" s="16" t="s">
        <v>182</v>
      </c>
      <c r="BE1102" s="192">
        <f>IF(N1102="základní",J1102,0)</f>
        <v>0</v>
      </c>
      <c r="BF1102" s="192">
        <f>IF(N1102="snížená",J1102,0)</f>
        <v>0</v>
      </c>
      <c r="BG1102" s="192">
        <f>IF(N1102="zákl. přenesená",J1102,0)</f>
        <v>0</v>
      </c>
      <c r="BH1102" s="192">
        <f>IF(N1102="sníž. přenesená",J1102,0)</f>
        <v>0</v>
      </c>
      <c r="BI1102" s="192">
        <f>IF(N1102="nulová",J1102,0)</f>
        <v>0</v>
      </c>
      <c r="BJ1102" s="16" t="s">
        <v>23</v>
      </c>
      <c r="BK1102" s="192">
        <f>ROUND(I1102*H1102,2)</f>
        <v>0</v>
      </c>
      <c r="BL1102" s="16" t="s">
        <v>275</v>
      </c>
      <c r="BM1102" s="16" t="s">
        <v>1657</v>
      </c>
    </row>
    <row r="1103" spans="2:51" s="12" customFormat="1" ht="13.5">
      <c r="B1103" s="209"/>
      <c r="C1103" s="210"/>
      <c r="D1103" s="205" t="s">
        <v>191</v>
      </c>
      <c r="E1103" s="211" t="s">
        <v>36</v>
      </c>
      <c r="F1103" s="212" t="s">
        <v>1651</v>
      </c>
      <c r="G1103" s="210"/>
      <c r="H1103" s="213" t="s">
        <v>36</v>
      </c>
      <c r="I1103" s="214"/>
      <c r="J1103" s="210"/>
      <c r="K1103" s="210"/>
      <c r="L1103" s="215"/>
      <c r="M1103" s="216"/>
      <c r="N1103" s="217"/>
      <c r="O1103" s="217"/>
      <c r="P1103" s="217"/>
      <c r="Q1103" s="217"/>
      <c r="R1103" s="217"/>
      <c r="S1103" s="217"/>
      <c r="T1103" s="218"/>
      <c r="AT1103" s="219" t="s">
        <v>191</v>
      </c>
      <c r="AU1103" s="219" t="s">
        <v>88</v>
      </c>
      <c r="AV1103" s="12" t="s">
        <v>23</v>
      </c>
      <c r="AW1103" s="12" t="s">
        <v>45</v>
      </c>
      <c r="AX1103" s="12" t="s">
        <v>80</v>
      </c>
      <c r="AY1103" s="219" t="s">
        <v>182</v>
      </c>
    </row>
    <row r="1104" spans="2:51" s="11" customFormat="1" ht="13.5">
      <c r="B1104" s="193"/>
      <c r="C1104" s="194"/>
      <c r="D1104" s="205" t="s">
        <v>191</v>
      </c>
      <c r="E1104" s="206" t="s">
        <v>36</v>
      </c>
      <c r="F1104" s="207" t="s">
        <v>1658</v>
      </c>
      <c r="G1104" s="194"/>
      <c r="H1104" s="208">
        <v>6.125</v>
      </c>
      <c r="I1104" s="199"/>
      <c r="J1104" s="194"/>
      <c r="K1104" s="194"/>
      <c r="L1104" s="200"/>
      <c r="M1104" s="201"/>
      <c r="N1104" s="202"/>
      <c r="O1104" s="202"/>
      <c r="P1104" s="202"/>
      <c r="Q1104" s="202"/>
      <c r="R1104" s="202"/>
      <c r="S1104" s="202"/>
      <c r="T1104" s="203"/>
      <c r="AT1104" s="204" t="s">
        <v>191</v>
      </c>
      <c r="AU1104" s="204" t="s">
        <v>88</v>
      </c>
      <c r="AV1104" s="11" t="s">
        <v>88</v>
      </c>
      <c r="AW1104" s="11" t="s">
        <v>45</v>
      </c>
      <c r="AX1104" s="11" t="s">
        <v>80</v>
      </c>
      <c r="AY1104" s="204" t="s">
        <v>182</v>
      </c>
    </row>
    <row r="1105" spans="2:51" s="11" customFormat="1" ht="13.5">
      <c r="B1105" s="193"/>
      <c r="C1105" s="194"/>
      <c r="D1105" s="195" t="s">
        <v>191</v>
      </c>
      <c r="E1105" s="196" t="s">
        <v>36</v>
      </c>
      <c r="F1105" s="197" t="s">
        <v>1659</v>
      </c>
      <c r="G1105" s="194"/>
      <c r="H1105" s="198">
        <v>2.0625</v>
      </c>
      <c r="I1105" s="199"/>
      <c r="J1105" s="194"/>
      <c r="K1105" s="194"/>
      <c r="L1105" s="200"/>
      <c r="M1105" s="201"/>
      <c r="N1105" s="202"/>
      <c r="O1105" s="202"/>
      <c r="P1105" s="202"/>
      <c r="Q1105" s="202"/>
      <c r="R1105" s="202"/>
      <c r="S1105" s="202"/>
      <c r="T1105" s="203"/>
      <c r="AT1105" s="204" t="s">
        <v>191</v>
      </c>
      <c r="AU1105" s="204" t="s">
        <v>88</v>
      </c>
      <c r="AV1105" s="11" t="s">
        <v>88</v>
      </c>
      <c r="AW1105" s="11" t="s">
        <v>45</v>
      </c>
      <c r="AX1105" s="11" t="s">
        <v>80</v>
      </c>
      <c r="AY1105" s="204" t="s">
        <v>182</v>
      </c>
    </row>
    <row r="1106" spans="2:65" s="1" customFormat="1" ht="22.5" customHeight="1">
      <c r="B1106" s="34"/>
      <c r="C1106" s="181" t="s">
        <v>1660</v>
      </c>
      <c r="D1106" s="181" t="s">
        <v>184</v>
      </c>
      <c r="E1106" s="182" t="s">
        <v>1661</v>
      </c>
      <c r="F1106" s="183" t="s">
        <v>1662</v>
      </c>
      <c r="G1106" s="184" t="s">
        <v>309</v>
      </c>
      <c r="H1106" s="185">
        <v>289.75</v>
      </c>
      <c r="I1106" s="186"/>
      <c r="J1106" s="187">
        <f>ROUND(I1106*H1106,2)</f>
        <v>0</v>
      </c>
      <c r="K1106" s="183" t="s">
        <v>188</v>
      </c>
      <c r="L1106" s="54"/>
      <c r="M1106" s="188" t="s">
        <v>36</v>
      </c>
      <c r="N1106" s="189" t="s">
        <v>51</v>
      </c>
      <c r="O1106" s="35"/>
      <c r="P1106" s="190">
        <f>O1106*H1106</f>
        <v>0</v>
      </c>
      <c r="Q1106" s="190">
        <v>2E-05</v>
      </c>
      <c r="R1106" s="190">
        <f>Q1106*H1106</f>
        <v>0.005795000000000001</v>
      </c>
      <c r="S1106" s="190">
        <v>0</v>
      </c>
      <c r="T1106" s="191">
        <f>S1106*H1106</f>
        <v>0</v>
      </c>
      <c r="AR1106" s="16" t="s">
        <v>275</v>
      </c>
      <c r="AT1106" s="16" t="s">
        <v>184</v>
      </c>
      <c r="AU1106" s="16" t="s">
        <v>88</v>
      </c>
      <c r="AY1106" s="16" t="s">
        <v>182</v>
      </c>
      <c r="BE1106" s="192">
        <f>IF(N1106="základní",J1106,0)</f>
        <v>0</v>
      </c>
      <c r="BF1106" s="192">
        <f>IF(N1106="snížená",J1106,0)</f>
        <v>0</v>
      </c>
      <c r="BG1106" s="192">
        <f>IF(N1106="zákl. přenesená",J1106,0)</f>
        <v>0</v>
      </c>
      <c r="BH1106" s="192">
        <f>IF(N1106="sníž. přenesená",J1106,0)</f>
        <v>0</v>
      </c>
      <c r="BI1106" s="192">
        <f>IF(N1106="nulová",J1106,0)</f>
        <v>0</v>
      </c>
      <c r="BJ1106" s="16" t="s">
        <v>23</v>
      </c>
      <c r="BK1106" s="192">
        <f>ROUND(I1106*H1106,2)</f>
        <v>0</v>
      </c>
      <c r="BL1106" s="16" t="s">
        <v>275</v>
      </c>
      <c r="BM1106" s="16" t="s">
        <v>1663</v>
      </c>
    </row>
    <row r="1107" spans="2:51" s="12" customFormat="1" ht="13.5">
      <c r="B1107" s="209"/>
      <c r="C1107" s="210"/>
      <c r="D1107" s="205" t="s">
        <v>191</v>
      </c>
      <c r="E1107" s="211" t="s">
        <v>36</v>
      </c>
      <c r="F1107" s="212" t="s">
        <v>1179</v>
      </c>
      <c r="G1107" s="210"/>
      <c r="H1107" s="213" t="s">
        <v>36</v>
      </c>
      <c r="I1107" s="214"/>
      <c r="J1107" s="210"/>
      <c r="K1107" s="210"/>
      <c r="L1107" s="215"/>
      <c r="M1107" s="216"/>
      <c r="N1107" s="217"/>
      <c r="O1107" s="217"/>
      <c r="P1107" s="217"/>
      <c r="Q1107" s="217"/>
      <c r="R1107" s="217"/>
      <c r="S1107" s="217"/>
      <c r="T1107" s="218"/>
      <c r="AT1107" s="219" t="s">
        <v>191</v>
      </c>
      <c r="AU1107" s="219" t="s">
        <v>88</v>
      </c>
      <c r="AV1107" s="12" t="s">
        <v>23</v>
      </c>
      <c r="AW1107" s="12" t="s">
        <v>45</v>
      </c>
      <c r="AX1107" s="12" t="s">
        <v>80</v>
      </c>
      <c r="AY1107" s="219" t="s">
        <v>182</v>
      </c>
    </row>
    <row r="1108" spans="2:51" s="11" customFormat="1" ht="13.5">
      <c r="B1108" s="193"/>
      <c r="C1108" s="194"/>
      <c r="D1108" s="205" t="s">
        <v>191</v>
      </c>
      <c r="E1108" s="206" t="s">
        <v>36</v>
      </c>
      <c r="F1108" s="207" t="s">
        <v>1664</v>
      </c>
      <c r="G1108" s="194"/>
      <c r="H1108" s="208">
        <v>16.2</v>
      </c>
      <c r="I1108" s="199"/>
      <c r="J1108" s="194"/>
      <c r="K1108" s="194"/>
      <c r="L1108" s="200"/>
      <c r="M1108" s="201"/>
      <c r="N1108" s="202"/>
      <c r="O1108" s="202"/>
      <c r="P1108" s="202"/>
      <c r="Q1108" s="202"/>
      <c r="R1108" s="202"/>
      <c r="S1108" s="202"/>
      <c r="T1108" s="203"/>
      <c r="AT1108" s="204" t="s">
        <v>191</v>
      </c>
      <c r="AU1108" s="204" t="s">
        <v>88</v>
      </c>
      <c r="AV1108" s="11" t="s">
        <v>88</v>
      </c>
      <c r="AW1108" s="11" t="s">
        <v>45</v>
      </c>
      <c r="AX1108" s="11" t="s">
        <v>80</v>
      </c>
      <c r="AY1108" s="204" t="s">
        <v>182</v>
      </c>
    </row>
    <row r="1109" spans="2:51" s="12" customFormat="1" ht="13.5">
      <c r="B1109" s="209"/>
      <c r="C1109" s="210"/>
      <c r="D1109" s="205" t="s">
        <v>191</v>
      </c>
      <c r="E1109" s="211" t="s">
        <v>36</v>
      </c>
      <c r="F1109" s="212" t="s">
        <v>486</v>
      </c>
      <c r="G1109" s="210"/>
      <c r="H1109" s="213" t="s">
        <v>36</v>
      </c>
      <c r="I1109" s="214"/>
      <c r="J1109" s="210"/>
      <c r="K1109" s="210"/>
      <c r="L1109" s="215"/>
      <c r="M1109" s="216"/>
      <c r="N1109" s="217"/>
      <c r="O1109" s="217"/>
      <c r="P1109" s="217"/>
      <c r="Q1109" s="217"/>
      <c r="R1109" s="217"/>
      <c r="S1109" s="217"/>
      <c r="T1109" s="218"/>
      <c r="AT1109" s="219" t="s">
        <v>191</v>
      </c>
      <c r="AU1109" s="219" t="s">
        <v>88</v>
      </c>
      <c r="AV1109" s="12" t="s">
        <v>23</v>
      </c>
      <c r="AW1109" s="12" t="s">
        <v>45</v>
      </c>
      <c r="AX1109" s="12" t="s">
        <v>80</v>
      </c>
      <c r="AY1109" s="219" t="s">
        <v>182</v>
      </c>
    </row>
    <row r="1110" spans="2:51" s="11" customFormat="1" ht="13.5">
      <c r="B1110" s="193"/>
      <c r="C1110" s="194"/>
      <c r="D1110" s="205" t="s">
        <v>191</v>
      </c>
      <c r="E1110" s="206" t="s">
        <v>36</v>
      </c>
      <c r="F1110" s="207" t="s">
        <v>1665</v>
      </c>
      <c r="G1110" s="194"/>
      <c r="H1110" s="208">
        <v>20</v>
      </c>
      <c r="I1110" s="199"/>
      <c r="J1110" s="194"/>
      <c r="K1110" s="194"/>
      <c r="L1110" s="200"/>
      <c r="M1110" s="201"/>
      <c r="N1110" s="202"/>
      <c r="O1110" s="202"/>
      <c r="P1110" s="202"/>
      <c r="Q1110" s="202"/>
      <c r="R1110" s="202"/>
      <c r="S1110" s="202"/>
      <c r="T1110" s="203"/>
      <c r="AT1110" s="204" t="s">
        <v>191</v>
      </c>
      <c r="AU1110" s="204" t="s">
        <v>88</v>
      </c>
      <c r="AV1110" s="11" t="s">
        <v>88</v>
      </c>
      <c r="AW1110" s="11" t="s">
        <v>45</v>
      </c>
      <c r="AX1110" s="11" t="s">
        <v>80</v>
      </c>
      <c r="AY1110" s="204" t="s">
        <v>182</v>
      </c>
    </row>
    <row r="1111" spans="2:51" s="12" customFormat="1" ht="13.5">
      <c r="B1111" s="209"/>
      <c r="C1111" s="210"/>
      <c r="D1111" s="205" t="s">
        <v>191</v>
      </c>
      <c r="E1111" s="211" t="s">
        <v>36</v>
      </c>
      <c r="F1111" s="212" t="s">
        <v>1649</v>
      </c>
      <c r="G1111" s="210"/>
      <c r="H1111" s="213" t="s">
        <v>36</v>
      </c>
      <c r="I1111" s="214"/>
      <c r="J1111" s="210"/>
      <c r="K1111" s="210"/>
      <c r="L1111" s="215"/>
      <c r="M1111" s="216"/>
      <c r="N1111" s="217"/>
      <c r="O1111" s="217"/>
      <c r="P1111" s="217"/>
      <c r="Q1111" s="217"/>
      <c r="R1111" s="217"/>
      <c r="S1111" s="217"/>
      <c r="T1111" s="218"/>
      <c r="AT1111" s="219" t="s">
        <v>191</v>
      </c>
      <c r="AU1111" s="219" t="s">
        <v>88</v>
      </c>
      <c r="AV1111" s="12" t="s">
        <v>23</v>
      </c>
      <c r="AW1111" s="12" t="s">
        <v>45</v>
      </c>
      <c r="AX1111" s="12" t="s">
        <v>80</v>
      </c>
      <c r="AY1111" s="219" t="s">
        <v>182</v>
      </c>
    </row>
    <row r="1112" spans="2:51" s="11" customFormat="1" ht="13.5">
      <c r="B1112" s="193"/>
      <c r="C1112" s="194"/>
      <c r="D1112" s="205" t="s">
        <v>191</v>
      </c>
      <c r="E1112" s="206" t="s">
        <v>36</v>
      </c>
      <c r="F1112" s="207" t="s">
        <v>1666</v>
      </c>
      <c r="G1112" s="194"/>
      <c r="H1112" s="208">
        <v>231.8</v>
      </c>
      <c r="I1112" s="199"/>
      <c r="J1112" s="194"/>
      <c r="K1112" s="194"/>
      <c r="L1112" s="200"/>
      <c r="M1112" s="201"/>
      <c r="N1112" s="202"/>
      <c r="O1112" s="202"/>
      <c r="P1112" s="202"/>
      <c r="Q1112" s="202"/>
      <c r="R1112" s="202"/>
      <c r="S1112" s="202"/>
      <c r="T1112" s="203"/>
      <c r="AT1112" s="204" t="s">
        <v>191</v>
      </c>
      <c r="AU1112" s="204" t="s">
        <v>88</v>
      </c>
      <c r="AV1112" s="11" t="s">
        <v>88</v>
      </c>
      <c r="AW1112" s="11" t="s">
        <v>45</v>
      </c>
      <c r="AX1112" s="11" t="s">
        <v>80</v>
      </c>
      <c r="AY1112" s="204" t="s">
        <v>182</v>
      </c>
    </row>
    <row r="1113" spans="2:51" s="12" customFormat="1" ht="13.5">
      <c r="B1113" s="209"/>
      <c r="C1113" s="210"/>
      <c r="D1113" s="205" t="s">
        <v>191</v>
      </c>
      <c r="E1113" s="211" t="s">
        <v>36</v>
      </c>
      <c r="F1113" s="212" t="s">
        <v>1651</v>
      </c>
      <c r="G1113" s="210"/>
      <c r="H1113" s="213" t="s">
        <v>36</v>
      </c>
      <c r="I1113" s="214"/>
      <c r="J1113" s="210"/>
      <c r="K1113" s="210"/>
      <c r="L1113" s="215"/>
      <c r="M1113" s="216"/>
      <c r="N1113" s="217"/>
      <c r="O1113" s="217"/>
      <c r="P1113" s="217"/>
      <c r="Q1113" s="217"/>
      <c r="R1113" s="217"/>
      <c r="S1113" s="217"/>
      <c r="T1113" s="218"/>
      <c r="AT1113" s="219" t="s">
        <v>191</v>
      </c>
      <c r="AU1113" s="219" t="s">
        <v>88</v>
      </c>
      <c r="AV1113" s="12" t="s">
        <v>23</v>
      </c>
      <c r="AW1113" s="12" t="s">
        <v>45</v>
      </c>
      <c r="AX1113" s="12" t="s">
        <v>80</v>
      </c>
      <c r="AY1113" s="219" t="s">
        <v>182</v>
      </c>
    </row>
    <row r="1114" spans="2:51" s="11" customFormat="1" ht="13.5">
      <c r="B1114" s="193"/>
      <c r="C1114" s="194"/>
      <c r="D1114" s="205" t="s">
        <v>191</v>
      </c>
      <c r="E1114" s="206" t="s">
        <v>36</v>
      </c>
      <c r="F1114" s="207" t="s">
        <v>1667</v>
      </c>
      <c r="G1114" s="194"/>
      <c r="H1114" s="208">
        <v>18</v>
      </c>
      <c r="I1114" s="199"/>
      <c r="J1114" s="194"/>
      <c r="K1114" s="194"/>
      <c r="L1114" s="200"/>
      <c r="M1114" s="201"/>
      <c r="N1114" s="202"/>
      <c r="O1114" s="202"/>
      <c r="P1114" s="202"/>
      <c r="Q1114" s="202"/>
      <c r="R1114" s="202"/>
      <c r="S1114" s="202"/>
      <c r="T1114" s="203"/>
      <c r="AT1114" s="204" t="s">
        <v>191</v>
      </c>
      <c r="AU1114" s="204" t="s">
        <v>88</v>
      </c>
      <c r="AV1114" s="11" t="s">
        <v>88</v>
      </c>
      <c r="AW1114" s="11" t="s">
        <v>45</v>
      </c>
      <c r="AX1114" s="11" t="s">
        <v>80</v>
      </c>
      <c r="AY1114" s="204" t="s">
        <v>182</v>
      </c>
    </row>
    <row r="1115" spans="2:51" s="11" customFormat="1" ht="13.5">
      <c r="B1115" s="193"/>
      <c r="C1115" s="194"/>
      <c r="D1115" s="195" t="s">
        <v>191</v>
      </c>
      <c r="E1115" s="196" t="s">
        <v>36</v>
      </c>
      <c r="F1115" s="197" t="s">
        <v>1668</v>
      </c>
      <c r="G1115" s="194"/>
      <c r="H1115" s="198">
        <v>3.75</v>
      </c>
      <c r="I1115" s="199"/>
      <c r="J1115" s="194"/>
      <c r="K1115" s="194"/>
      <c r="L1115" s="200"/>
      <c r="M1115" s="201"/>
      <c r="N1115" s="202"/>
      <c r="O1115" s="202"/>
      <c r="P1115" s="202"/>
      <c r="Q1115" s="202"/>
      <c r="R1115" s="202"/>
      <c r="S1115" s="202"/>
      <c r="T1115" s="203"/>
      <c r="AT1115" s="204" t="s">
        <v>191</v>
      </c>
      <c r="AU1115" s="204" t="s">
        <v>88</v>
      </c>
      <c r="AV1115" s="11" t="s">
        <v>88</v>
      </c>
      <c r="AW1115" s="11" t="s">
        <v>45</v>
      </c>
      <c r="AX1115" s="11" t="s">
        <v>80</v>
      </c>
      <c r="AY1115" s="204" t="s">
        <v>182</v>
      </c>
    </row>
    <row r="1116" spans="2:65" s="1" customFormat="1" ht="22.5" customHeight="1">
      <c r="B1116" s="34"/>
      <c r="C1116" s="220" t="s">
        <v>1669</v>
      </c>
      <c r="D1116" s="220" t="s">
        <v>270</v>
      </c>
      <c r="E1116" s="221" t="s">
        <v>1670</v>
      </c>
      <c r="F1116" s="222" t="s">
        <v>1671</v>
      </c>
      <c r="G1116" s="223" t="s">
        <v>205</v>
      </c>
      <c r="H1116" s="224">
        <v>0.765</v>
      </c>
      <c r="I1116" s="225"/>
      <c r="J1116" s="226">
        <f>ROUND(I1116*H1116,2)</f>
        <v>0</v>
      </c>
      <c r="K1116" s="222" t="s">
        <v>188</v>
      </c>
      <c r="L1116" s="227"/>
      <c r="M1116" s="228" t="s">
        <v>36</v>
      </c>
      <c r="N1116" s="229" t="s">
        <v>51</v>
      </c>
      <c r="O1116" s="35"/>
      <c r="P1116" s="190">
        <f>O1116*H1116</f>
        <v>0</v>
      </c>
      <c r="Q1116" s="190">
        <v>0.55</v>
      </c>
      <c r="R1116" s="190">
        <f>Q1116*H1116</f>
        <v>0.42075000000000007</v>
      </c>
      <c r="S1116" s="190">
        <v>0</v>
      </c>
      <c r="T1116" s="191">
        <f>S1116*H1116</f>
        <v>0</v>
      </c>
      <c r="AR1116" s="16" t="s">
        <v>366</v>
      </c>
      <c r="AT1116" s="16" t="s">
        <v>270</v>
      </c>
      <c r="AU1116" s="16" t="s">
        <v>88</v>
      </c>
      <c r="AY1116" s="16" t="s">
        <v>182</v>
      </c>
      <c r="BE1116" s="192">
        <f>IF(N1116="základní",J1116,0)</f>
        <v>0</v>
      </c>
      <c r="BF1116" s="192">
        <f>IF(N1116="snížená",J1116,0)</f>
        <v>0</v>
      </c>
      <c r="BG1116" s="192">
        <f>IF(N1116="zákl. přenesená",J1116,0)</f>
        <v>0</v>
      </c>
      <c r="BH1116" s="192">
        <f>IF(N1116="sníž. přenesená",J1116,0)</f>
        <v>0</v>
      </c>
      <c r="BI1116" s="192">
        <f>IF(N1116="nulová",J1116,0)</f>
        <v>0</v>
      </c>
      <c r="BJ1116" s="16" t="s">
        <v>23</v>
      </c>
      <c r="BK1116" s="192">
        <f>ROUND(I1116*H1116,2)</f>
        <v>0</v>
      </c>
      <c r="BL1116" s="16" t="s">
        <v>275</v>
      </c>
      <c r="BM1116" s="16" t="s">
        <v>1672</v>
      </c>
    </row>
    <row r="1117" spans="2:51" s="11" customFormat="1" ht="13.5">
      <c r="B1117" s="193"/>
      <c r="C1117" s="194"/>
      <c r="D1117" s="195" t="s">
        <v>191</v>
      </c>
      <c r="E1117" s="196" t="s">
        <v>36</v>
      </c>
      <c r="F1117" s="197" t="s">
        <v>1673</v>
      </c>
      <c r="G1117" s="194"/>
      <c r="H1117" s="198">
        <v>0.76494</v>
      </c>
      <c r="I1117" s="199"/>
      <c r="J1117" s="194"/>
      <c r="K1117" s="194"/>
      <c r="L1117" s="200"/>
      <c r="M1117" s="201"/>
      <c r="N1117" s="202"/>
      <c r="O1117" s="202"/>
      <c r="P1117" s="202"/>
      <c r="Q1117" s="202"/>
      <c r="R1117" s="202"/>
      <c r="S1117" s="202"/>
      <c r="T1117" s="203"/>
      <c r="AT1117" s="204" t="s">
        <v>191</v>
      </c>
      <c r="AU1117" s="204" t="s">
        <v>88</v>
      </c>
      <c r="AV1117" s="11" t="s">
        <v>88</v>
      </c>
      <c r="AW1117" s="11" t="s">
        <v>45</v>
      </c>
      <c r="AX1117" s="11" t="s">
        <v>80</v>
      </c>
      <c r="AY1117" s="204" t="s">
        <v>182</v>
      </c>
    </row>
    <row r="1118" spans="2:65" s="1" customFormat="1" ht="22.5" customHeight="1">
      <c r="B1118" s="34"/>
      <c r="C1118" s="181" t="s">
        <v>1674</v>
      </c>
      <c r="D1118" s="181" t="s">
        <v>184</v>
      </c>
      <c r="E1118" s="182" t="s">
        <v>1675</v>
      </c>
      <c r="F1118" s="183" t="s">
        <v>1676</v>
      </c>
      <c r="G1118" s="184" t="s">
        <v>1491</v>
      </c>
      <c r="H1118" s="230"/>
      <c r="I1118" s="186"/>
      <c r="J1118" s="187">
        <f>ROUND(I1118*H1118,2)</f>
        <v>0</v>
      </c>
      <c r="K1118" s="183" t="s">
        <v>188</v>
      </c>
      <c r="L1118" s="54"/>
      <c r="M1118" s="188" t="s">
        <v>36</v>
      </c>
      <c r="N1118" s="189" t="s">
        <v>51</v>
      </c>
      <c r="O1118" s="35"/>
      <c r="P1118" s="190">
        <f>O1118*H1118</f>
        <v>0</v>
      </c>
      <c r="Q1118" s="190">
        <v>0</v>
      </c>
      <c r="R1118" s="190">
        <f>Q1118*H1118</f>
        <v>0</v>
      </c>
      <c r="S1118" s="190">
        <v>0</v>
      </c>
      <c r="T1118" s="191">
        <f>S1118*H1118</f>
        <v>0</v>
      </c>
      <c r="AR1118" s="16" t="s">
        <v>275</v>
      </c>
      <c r="AT1118" s="16" t="s">
        <v>184</v>
      </c>
      <c r="AU1118" s="16" t="s">
        <v>88</v>
      </c>
      <c r="AY1118" s="16" t="s">
        <v>182</v>
      </c>
      <c r="BE1118" s="192">
        <f>IF(N1118="základní",J1118,0)</f>
        <v>0</v>
      </c>
      <c r="BF1118" s="192">
        <f>IF(N1118="snížená",J1118,0)</f>
        <v>0</v>
      </c>
      <c r="BG1118" s="192">
        <f>IF(N1118="zákl. přenesená",J1118,0)</f>
        <v>0</v>
      </c>
      <c r="BH1118" s="192">
        <f>IF(N1118="sníž. přenesená",J1118,0)</f>
        <v>0</v>
      </c>
      <c r="BI1118" s="192">
        <f>IF(N1118="nulová",J1118,0)</f>
        <v>0</v>
      </c>
      <c r="BJ1118" s="16" t="s">
        <v>23</v>
      </c>
      <c r="BK1118" s="192">
        <f>ROUND(I1118*H1118,2)</f>
        <v>0</v>
      </c>
      <c r="BL1118" s="16" t="s">
        <v>275</v>
      </c>
      <c r="BM1118" s="16" t="s">
        <v>1677</v>
      </c>
    </row>
    <row r="1119" spans="2:63" s="10" customFormat="1" ht="29.85" customHeight="1">
      <c r="B1119" s="164"/>
      <c r="C1119" s="165"/>
      <c r="D1119" s="178" t="s">
        <v>79</v>
      </c>
      <c r="E1119" s="179" t="s">
        <v>1678</v>
      </c>
      <c r="F1119" s="179" t="s">
        <v>1679</v>
      </c>
      <c r="G1119" s="165"/>
      <c r="H1119" s="165"/>
      <c r="I1119" s="168"/>
      <c r="J1119" s="180">
        <f>BK1119</f>
        <v>0</v>
      </c>
      <c r="K1119" s="165"/>
      <c r="L1119" s="170"/>
      <c r="M1119" s="171"/>
      <c r="N1119" s="172"/>
      <c r="O1119" s="172"/>
      <c r="P1119" s="173">
        <f>SUM(P1120:P1147)</f>
        <v>0</v>
      </c>
      <c r="Q1119" s="172"/>
      <c r="R1119" s="173">
        <f>SUM(R1120:R1147)</f>
        <v>11.68113892</v>
      </c>
      <c r="S1119" s="172"/>
      <c r="T1119" s="174">
        <f>SUM(T1120:T1147)</f>
        <v>1.573</v>
      </c>
      <c r="AR1119" s="175" t="s">
        <v>88</v>
      </c>
      <c r="AT1119" s="176" t="s">
        <v>79</v>
      </c>
      <c r="AU1119" s="176" t="s">
        <v>23</v>
      </c>
      <c r="AY1119" s="175" t="s">
        <v>182</v>
      </c>
      <c r="BK1119" s="177">
        <f>SUM(BK1120:BK1147)</f>
        <v>0</v>
      </c>
    </row>
    <row r="1120" spans="2:65" s="1" customFormat="1" ht="22.5" customHeight="1">
      <c r="B1120" s="34"/>
      <c r="C1120" s="181" t="s">
        <v>1680</v>
      </c>
      <c r="D1120" s="181" t="s">
        <v>184</v>
      </c>
      <c r="E1120" s="182" t="s">
        <v>1681</v>
      </c>
      <c r="F1120" s="183" t="s">
        <v>1682</v>
      </c>
      <c r="G1120" s="184" t="s">
        <v>304</v>
      </c>
      <c r="H1120" s="185">
        <v>38</v>
      </c>
      <c r="I1120" s="186"/>
      <c r="J1120" s="187">
        <f>ROUND(I1120*H1120,2)</f>
        <v>0</v>
      </c>
      <c r="K1120" s="183" t="s">
        <v>188</v>
      </c>
      <c r="L1120" s="54"/>
      <c r="M1120" s="188" t="s">
        <v>36</v>
      </c>
      <c r="N1120" s="189" t="s">
        <v>51</v>
      </c>
      <c r="O1120" s="35"/>
      <c r="P1120" s="190">
        <f>O1120*H1120</f>
        <v>0</v>
      </c>
      <c r="Q1120" s="190">
        <v>0.00107</v>
      </c>
      <c r="R1120" s="190">
        <f>Q1120*H1120</f>
        <v>0.04066</v>
      </c>
      <c r="S1120" s="190">
        <v>0.0055</v>
      </c>
      <c r="T1120" s="191">
        <f>S1120*H1120</f>
        <v>0.209</v>
      </c>
      <c r="AR1120" s="16" t="s">
        <v>275</v>
      </c>
      <c r="AT1120" s="16" t="s">
        <v>184</v>
      </c>
      <c r="AU1120" s="16" t="s">
        <v>88</v>
      </c>
      <c r="AY1120" s="16" t="s">
        <v>182</v>
      </c>
      <c r="BE1120" s="192">
        <f>IF(N1120="základní",J1120,0)</f>
        <v>0</v>
      </c>
      <c r="BF1120" s="192">
        <f>IF(N1120="snížená",J1120,0)</f>
        <v>0</v>
      </c>
      <c r="BG1120" s="192">
        <f>IF(N1120="zákl. přenesená",J1120,0)</f>
        <v>0</v>
      </c>
      <c r="BH1120" s="192">
        <f>IF(N1120="sníž. přenesená",J1120,0)</f>
        <v>0</v>
      </c>
      <c r="BI1120" s="192">
        <f>IF(N1120="nulová",J1120,0)</f>
        <v>0</v>
      </c>
      <c r="BJ1120" s="16" t="s">
        <v>23</v>
      </c>
      <c r="BK1120" s="192">
        <f>ROUND(I1120*H1120,2)</f>
        <v>0</v>
      </c>
      <c r="BL1120" s="16" t="s">
        <v>275</v>
      </c>
      <c r="BM1120" s="16" t="s">
        <v>1683</v>
      </c>
    </row>
    <row r="1121" spans="2:51" s="12" customFormat="1" ht="13.5">
      <c r="B1121" s="209"/>
      <c r="C1121" s="210"/>
      <c r="D1121" s="205" t="s">
        <v>191</v>
      </c>
      <c r="E1121" s="211" t="s">
        <v>36</v>
      </c>
      <c r="F1121" s="212" t="s">
        <v>1684</v>
      </c>
      <c r="G1121" s="210"/>
      <c r="H1121" s="213" t="s">
        <v>36</v>
      </c>
      <c r="I1121" s="214"/>
      <c r="J1121" s="210"/>
      <c r="K1121" s="210"/>
      <c r="L1121" s="215"/>
      <c r="M1121" s="216"/>
      <c r="N1121" s="217"/>
      <c r="O1121" s="217"/>
      <c r="P1121" s="217"/>
      <c r="Q1121" s="217"/>
      <c r="R1121" s="217"/>
      <c r="S1121" s="217"/>
      <c r="T1121" s="218"/>
      <c r="AT1121" s="219" t="s">
        <v>191</v>
      </c>
      <c r="AU1121" s="219" t="s">
        <v>88</v>
      </c>
      <c r="AV1121" s="12" t="s">
        <v>23</v>
      </c>
      <c r="AW1121" s="12" t="s">
        <v>45</v>
      </c>
      <c r="AX1121" s="12" t="s">
        <v>80</v>
      </c>
      <c r="AY1121" s="219" t="s">
        <v>182</v>
      </c>
    </row>
    <row r="1122" spans="2:51" s="11" customFormat="1" ht="13.5">
      <c r="B1122" s="193"/>
      <c r="C1122" s="194"/>
      <c r="D1122" s="195" t="s">
        <v>191</v>
      </c>
      <c r="E1122" s="196" t="s">
        <v>36</v>
      </c>
      <c r="F1122" s="197" t="s">
        <v>1685</v>
      </c>
      <c r="G1122" s="194"/>
      <c r="H1122" s="198">
        <v>38</v>
      </c>
      <c r="I1122" s="199"/>
      <c r="J1122" s="194"/>
      <c r="K1122" s="194"/>
      <c r="L1122" s="200"/>
      <c r="M1122" s="201"/>
      <c r="N1122" s="202"/>
      <c r="O1122" s="202"/>
      <c r="P1122" s="202"/>
      <c r="Q1122" s="202"/>
      <c r="R1122" s="202"/>
      <c r="S1122" s="202"/>
      <c r="T1122" s="203"/>
      <c r="AT1122" s="204" t="s">
        <v>191</v>
      </c>
      <c r="AU1122" s="204" t="s">
        <v>88</v>
      </c>
      <c r="AV1122" s="11" t="s">
        <v>88</v>
      </c>
      <c r="AW1122" s="11" t="s">
        <v>45</v>
      </c>
      <c r="AX1122" s="11" t="s">
        <v>80</v>
      </c>
      <c r="AY1122" s="204" t="s">
        <v>182</v>
      </c>
    </row>
    <row r="1123" spans="2:65" s="1" customFormat="1" ht="22.5" customHeight="1">
      <c r="B1123" s="34"/>
      <c r="C1123" s="181" t="s">
        <v>1686</v>
      </c>
      <c r="D1123" s="181" t="s">
        <v>184</v>
      </c>
      <c r="E1123" s="182" t="s">
        <v>1687</v>
      </c>
      <c r="F1123" s="183" t="s">
        <v>1688</v>
      </c>
      <c r="G1123" s="184" t="s">
        <v>304</v>
      </c>
      <c r="H1123" s="185">
        <v>124</v>
      </c>
      <c r="I1123" s="186"/>
      <c r="J1123" s="187">
        <f>ROUND(I1123*H1123,2)</f>
        <v>0</v>
      </c>
      <c r="K1123" s="183" t="s">
        <v>188</v>
      </c>
      <c r="L1123" s="54"/>
      <c r="M1123" s="188" t="s">
        <v>36</v>
      </c>
      <c r="N1123" s="189" t="s">
        <v>51</v>
      </c>
      <c r="O1123" s="35"/>
      <c r="P1123" s="190">
        <f>O1123*H1123</f>
        <v>0</v>
      </c>
      <c r="Q1123" s="190">
        <v>0.00147</v>
      </c>
      <c r="R1123" s="190">
        <f>Q1123*H1123</f>
        <v>0.18228</v>
      </c>
      <c r="S1123" s="190">
        <v>0.011</v>
      </c>
      <c r="T1123" s="191">
        <f>S1123*H1123</f>
        <v>1.3639999999999999</v>
      </c>
      <c r="AR1123" s="16" t="s">
        <v>275</v>
      </c>
      <c r="AT1123" s="16" t="s">
        <v>184</v>
      </c>
      <c r="AU1123" s="16" t="s">
        <v>88</v>
      </c>
      <c r="AY1123" s="16" t="s">
        <v>182</v>
      </c>
      <c r="BE1123" s="192">
        <f>IF(N1123="základní",J1123,0)</f>
        <v>0</v>
      </c>
      <c r="BF1123" s="192">
        <f>IF(N1123="snížená",J1123,0)</f>
        <v>0</v>
      </c>
      <c r="BG1123" s="192">
        <f>IF(N1123="zákl. přenesená",J1123,0)</f>
        <v>0</v>
      </c>
      <c r="BH1123" s="192">
        <f>IF(N1123="sníž. přenesená",J1123,0)</f>
        <v>0</v>
      </c>
      <c r="BI1123" s="192">
        <f>IF(N1123="nulová",J1123,0)</f>
        <v>0</v>
      </c>
      <c r="BJ1123" s="16" t="s">
        <v>23</v>
      </c>
      <c r="BK1123" s="192">
        <f>ROUND(I1123*H1123,2)</f>
        <v>0</v>
      </c>
      <c r="BL1123" s="16" t="s">
        <v>275</v>
      </c>
      <c r="BM1123" s="16" t="s">
        <v>1689</v>
      </c>
    </row>
    <row r="1124" spans="2:51" s="12" customFormat="1" ht="13.5">
      <c r="B1124" s="209"/>
      <c r="C1124" s="210"/>
      <c r="D1124" s="205" t="s">
        <v>191</v>
      </c>
      <c r="E1124" s="211" t="s">
        <v>36</v>
      </c>
      <c r="F1124" s="212" t="s">
        <v>1690</v>
      </c>
      <c r="G1124" s="210"/>
      <c r="H1124" s="213" t="s">
        <v>36</v>
      </c>
      <c r="I1124" s="214"/>
      <c r="J1124" s="210"/>
      <c r="K1124" s="210"/>
      <c r="L1124" s="215"/>
      <c r="M1124" s="216"/>
      <c r="N1124" s="217"/>
      <c r="O1124" s="217"/>
      <c r="P1124" s="217"/>
      <c r="Q1124" s="217"/>
      <c r="R1124" s="217"/>
      <c r="S1124" s="217"/>
      <c r="T1124" s="218"/>
      <c r="AT1124" s="219" t="s">
        <v>191</v>
      </c>
      <c r="AU1124" s="219" t="s">
        <v>88</v>
      </c>
      <c r="AV1124" s="12" t="s">
        <v>23</v>
      </c>
      <c r="AW1124" s="12" t="s">
        <v>45</v>
      </c>
      <c r="AX1124" s="12" t="s">
        <v>80</v>
      </c>
      <c r="AY1124" s="219" t="s">
        <v>182</v>
      </c>
    </row>
    <row r="1125" spans="2:51" s="11" customFormat="1" ht="13.5">
      <c r="B1125" s="193"/>
      <c r="C1125" s="194"/>
      <c r="D1125" s="195" t="s">
        <v>191</v>
      </c>
      <c r="E1125" s="196" t="s">
        <v>36</v>
      </c>
      <c r="F1125" s="197" t="s">
        <v>1691</v>
      </c>
      <c r="G1125" s="194"/>
      <c r="H1125" s="198">
        <v>124</v>
      </c>
      <c r="I1125" s="199"/>
      <c r="J1125" s="194"/>
      <c r="K1125" s="194"/>
      <c r="L1125" s="200"/>
      <c r="M1125" s="201"/>
      <c r="N1125" s="202"/>
      <c r="O1125" s="202"/>
      <c r="P1125" s="202"/>
      <c r="Q1125" s="202"/>
      <c r="R1125" s="202"/>
      <c r="S1125" s="202"/>
      <c r="T1125" s="203"/>
      <c r="AT1125" s="204" t="s">
        <v>191</v>
      </c>
      <c r="AU1125" s="204" t="s">
        <v>88</v>
      </c>
      <c r="AV1125" s="11" t="s">
        <v>88</v>
      </c>
      <c r="AW1125" s="11" t="s">
        <v>45</v>
      </c>
      <c r="AX1125" s="11" t="s">
        <v>80</v>
      </c>
      <c r="AY1125" s="204" t="s">
        <v>182</v>
      </c>
    </row>
    <row r="1126" spans="2:65" s="1" customFormat="1" ht="31.5" customHeight="1">
      <c r="B1126" s="34"/>
      <c r="C1126" s="181" t="s">
        <v>1692</v>
      </c>
      <c r="D1126" s="181" t="s">
        <v>184</v>
      </c>
      <c r="E1126" s="182" t="s">
        <v>1693</v>
      </c>
      <c r="F1126" s="183" t="s">
        <v>1694</v>
      </c>
      <c r="G1126" s="184" t="s">
        <v>187</v>
      </c>
      <c r="H1126" s="185">
        <v>781.792</v>
      </c>
      <c r="I1126" s="186"/>
      <c r="J1126" s="187">
        <f>ROUND(I1126*H1126,2)</f>
        <v>0</v>
      </c>
      <c r="K1126" s="183" t="s">
        <v>188</v>
      </c>
      <c r="L1126" s="54"/>
      <c r="M1126" s="188" t="s">
        <v>36</v>
      </c>
      <c r="N1126" s="189" t="s">
        <v>51</v>
      </c>
      <c r="O1126" s="35"/>
      <c r="P1126" s="190">
        <f>O1126*H1126</f>
        <v>0</v>
      </c>
      <c r="Q1126" s="190">
        <v>0.00276</v>
      </c>
      <c r="R1126" s="190">
        <f>Q1126*H1126</f>
        <v>2.15774592</v>
      </c>
      <c r="S1126" s="190">
        <v>0</v>
      </c>
      <c r="T1126" s="191">
        <f>S1126*H1126</f>
        <v>0</v>
      </c>
      <c r="AR1126" s="16" t="s">
        <v>275</v>
      </c>
      <c r="AT1126" s="16" t="s">
        <v>184</v>
      </c>
      <c r="AU1126" s="16" t="s">
        <v>88</v>
      </c>
      <c r="AY1126" s="16" t="s">
        <v>182</v>
      </c>
      <c r="BE1126" s="192">
        <f>IF(N1126="základní",J1126,0)</f>
        <v>0</v>
      </c>
      <c r="BF1126" s="192">
        <f>IF(N1126="snížená",J1126,0)</f>
        <v>0</v>
      </c>
      <c r="BG1126" s="192">
        <f>IF(N1126="zákl. přenesená",J1126,0)</f>
        <v>0</v>
      </c>
      <c r="BH1126" s="192">
        <f>IF(N1126="sníž. přenesená",J1126,0)</f>
        <v>0</v>
      </c>
      <c r="BI1126" s="192">
        <f>IF(N1126="nulová",J1126,0)</f>
        <v>0</v>
      </c>
      <c r="BJ1126" s="16" t="s">
        <v>23</v>
      </c>
      <c r="BK1126" s="192">
        <f>ROUND(I1126*H1126,2)</f>
        <v>0</v>
      </c>
      <c r="BL1126" s="16" t="s">
        <v>275</v>
      </c>
      <c r="BM1126" s="16" t="s">
        <v>1695</v>
      </c>
    </row>
    <row r="1127" spans="2:51" s="12" customFormat="1" ht="13.5">
      <c r="B1127" s="209"/>
      <c r="C1127" s="210"/>
      <c r="D1127" s="205" t="s">
        <v>191</v>
      </c>
      <c r="E1127" s="211" t="s">
        <v>36</v>
      </c>
      <c r="F1127" s="212" t="s">
        <v>1696</v>
      </c>
      <c r="G1127" s="210"/>
      <c r="H1127" s="213" t="s">
        <v>36</v>
      </c>
      <c r="I1127" s="214"/>
      <c r="J1127" s="210"/>
      <c r="K1127" s="210"/>
      <c r="L1127" s="215"/>
      <c r="M1127" s="216"/>
      <c r="N1127" s="217"/>
      <c r="O1127" s="217"/>
      <c r="P1127" s="217"/>
      <c r="Q1127" s="217"/>
      <c r="R1127" s="217"/>
      <c r="S1127" s="217"/>
      <c r="T1127" s="218"/>
      <c r="AT1127" s="219" t="s">
        <v>191</v>
      </c>
      <c r="AU1127" s="219" t="s">
        <v>88</v>
      </c>
      <c r="AV1127" s="12" t="s">
        <v>23</v>
      </c>
      <c r="AW1127" s="12" t="s">
        <v>45</v>
      </c>
      <c r="AX1127" s="12" t="s">
        <v>80</v>
      </c>
      <c r="AY1127" s="219" t="s">
        <v>182</v>
      </c>
    </row>
    <row r="1128" spans="2:51" s="11" customFormat="1" ht="24">
      <c r="B1128" s="193"/>
      <c r="C1128" s="194"/>
      <c r="D1128" s="205" t="s">
        <v>191</v>
      </c>
      <c r="E1128" s="206" t="s">
        <v>36</v>
      </c>
      <c r="F1128" s="207" t="s">
        <v>1697</v>
      </c>
      <c r="G1128" s="194"/>
      <c r="H1128" s="208">
        <v>87.287675</v>
      </c>
      <c r="I1128" s="199"/>
      <c r="J1128" s="194"/>
      <c r="K1128" s="194"/>
      <c r="L1128" s="200"/>
      <c r="M1128" s="201"/>
      <c r="N1128" s="202"/>
      <c r="O1128" s="202"/>
      <c r="P1128" s="202"/>
      <c r="Q1128" s="202"/>
      <c r="R1128" s="202"/>
      <c r="S1128" s="202"/>
      <c r="T1128" s="203"/>
      <c r="AT1128" s="204" t="s">
        <v>191</v>
      </c>
      <c r="AU1128" s="204" t="s">
        <v>88</v>
      </c>
      <c r="AV1128" s="11" t="s">
        <v>88</v>
      </c>
      <c r="AW1128" s="11" t="s">
        <v>45</v>
      </c>
      <c r="AX1128" s="11" t="s">
        <v>80</v>
      </c>
      <c r="AY1128" s="204" t="s">
        <v>182</v>
      </c>
    </row>
    <row r="1129" spans="2:51" s="11" customFormat="1" ht="13.5">
      <c r="B1129" s="193"/>
      <c r="C1129" s="194"/>
      <c r="D1129" s="205" t="s">
        <v>191</v>
      </c>
      <c r="E1129" s="206" t="s">
        <v>36</v>
      </c>
      <c r="F1129" s="207" t="s">
        <v>1698</v>
      </c>
      <c r="G1129" s="194"/>
      <c r="H1129" s="208">
        <v>92.0185</v>
      </c>
      <c r="I1129" s="199"/>
      <c r="J1129" s="194"/>
      <c r="K1129" s="194"/>
      <c r="L1129" s="200"/>
      <c r="M1129" s="201"/>
      <c r="N1129" s="202"/>
      <c r="O1129" s="202"/>
      <c r="P1129" s="202"/>
      <c r="Q1129" s="202"/>
      <c r="R1129" s="202"/>
      <c r="S1129" s="202"/>
      <c r="T1129" s="203"/>
      <c r="AT1129" s="204" t="s">
        <v>191</v>
      </c>
      <c r="AU1129" s="204" t="s">
        <v>88</v>
      </c>
      <c r="AV1129" s="11" t="s">
        <v>88</v>
      </c>
      <c r="AW1129" s="11" t="s">
        <v>45</v>
      </c>
      <c r="AX1129" s="11" t="s">
        <v>80</v>
      </c>
      <c r="AY1129" s="204" t="s">
        <v>182</v>
      </c>
    </row>
    <row r="1130" spans="2:51" s="11" customFormat="1" ht="13.5">
      <c r="B1130" s="193"/>
      <c r="C1130" s="194"/>
      <c r="D1130" s="205" t="s">
        <v>191</v>
      </c>
      <c r="E1130" s="206" t="s">
        <v>36</v>
      </c>
      <c r="F1130" s="207" t="s">
        <v>1699</v>
      </c>
      <c r="G1130" s="194"/>
      <c r="H1130" s="208">
        <v>91.8648</v>
      </c>
      <c r="I1130" s="199"/>
      <c r="J1130" s="194"/>
      <c r="K1130" s="194"/>
      <c r="L1130" s="200"/>
      <c r="M1130" s="201"/>
      <c r="N1130" s="202"/>
      <c r="O1130" s="202"/>
      <c r="P1130" s="202"/>
      <c r="Q1130" s="202"/>
      <c r="R1130" s="202"/>
      <c r="S1130" s="202"/>
      <c r="T1130" s="203"/>
      <c r="AT1130" s="204" t="s">
        <v>191</v>
      </c>
      <c r="AU1130" s="204" t="s">
        <v>88</v>
      </c>
      <c r="AV1130" s="11" t="s">
        <v>88</v>
      </c>
      <c r="AW1130" s="11" t="s">
        <v>45</v>
      </c>
      <c r="AX1130" s="11" t="s">
        <v>80</v>
      </c>
      <c r="AY1130" s="204" t="s">
        <v>182</v>
      </c>
    </row>
    <row r="1131" spans="2:51" s="11" customFormat="1" ht="13.5">
      <c r="B1131" s="193"/>
      <c r="C1131" s="194"/>
      <c r="D1131" s="205" t="s">
        <v>191</v>
      </c>
      <c r="E1131" s="206" t="s">
        <v>36</v>
      </c>
      <c r="F1131" s="207" t="s">
        <v>1161</v>
      </c>
      <c r="G1131" s="194"/>
      <c r="H1131" s="208">
        <v>82.16</v>
      </c>
      <c r="I1131" s="199"/>
      <c r="J1131" s="194"/>
      <c r="K1131" s="194"/>
      <c r="L1131" s="200"/>
      <c r="M1131" s="201"/>
      <c r="N1131" s="202"/>
      <c r="O1131" s="202"/>
      <c r="P1131" s="202"/>
      <c r="Q1131" s="202"/>
      <c r="R1131" s="202"/>
      <c r="S1131" s="202"/>
      <c r="T1131" s="203"/>
      <c r="AT1131" s="204" t="s">
        <v>191</v>
      </c>
      <c r="AU1131" s="204" t="s">
        <v>88</v>
      </c>
      <c r="AV1131" s="11" t="s">
        <v>88</v>
      </c>
      <c r="AW1131" s="11" t="s">
        <v>45</v>
      </c>
      <c r="AX1131" s="11" t="s">
        <v>80</v>
      </c>
      <c r="AY1131" s="204" t="s">
        <v>182</v>
      </c>
    </row>
    <row r="1132" spans="2:51" s="11" customFormat="1" ht="13.5">
      <c r="B1132" s="193"/>
      <c r="C1132" s="194"/>
      <c r="D1132" s="205" t="s">
        <v>191</v>
      </c>
      <c r="E1132" s="206" t="s">
        <v>36</v>
      </c>
      <c r="F1132" s="207" t="s">
        <v>1700</v>
      </c>
      <c r="G1132" s="194"/>
      <c r="H1132" s="208">
        <v>4.8125</v>
      </c>
      <c r="I1132" s="199"/>
      <c r="J1132" s="194"/>
      <c r="K1132" s="194"/>
      <c r="L1132" s="200"/>
      <c r="M1132" s="201"/>
      <c r="N1132" s="202"/>
      <c r="O1132" s="202"/>
      <c r="P1132" s="202"/>
      <c r="Q1132" s="202"/>
      <c r="R1132" s="202"/>
      <c r="S1132" s="202"/>
      <c r="T1132" s="203"/>
      <c r="AT1132" s="204" t="s">
        <v>191</v>
      </c>
      <c r="AU1132" s="204" t="s">
        <v>88</v>
      </c>
      <c r="AV1132" s="11" t="s">
        <v>88</v>
      </c>
      <c r="AW1132" s="11" t="s">
        <v>45</v>
      </c>
      <c r="AX1132" s="11" t="s">
        <v>80</v>
      </c>
      <c r="AY1132" s="204" t="s">
        <v>182</v>
      </c>
    </row>
    <row r="1133" spans="2:51" s="12" customFormat="1" ht="13.5">
      <c r="B1133" s="209"/>
      <c r="C1133" s="210"/>
      <c r="D1133" s="205" t="s">
        <v>191</v>
      </c>
      <c r="E1133" s="211" t="s">
        <v>36</v>
      </c>
      <c r="F1133" s="212" t="s">
        <v>1701</v>
      </c>
      <c r="G1133" s="210"/>
      <c r="H1133" s="213" t="s">
        <v>36</v>
      </c>
      <c r="I1133" s="214"/>
      <c r="J1133" s="210"/>
      <c r="K1133" s="210"/>
      <c r="L1133" s="215"/>
      <c r="M1133" s="216"/>
      <c r="N1133" s="217"/>
      <c r="O1133" s="217"/>
      <c r="P1133" s="217"/>
      <c r="Q1133" s="217"/>
      <c r="R1133" s="217"/>
      <c r="S1133" s="217"/>
      <c r="T1133" s="218"/>
      <c r="AT1133" s="219" t="s">
        <v>191</v>
      </c>
      <c r="AU1133" s="219" t="s">
        <v>88</v>
      </c>
      <c r="AV1133" s="12" t="s">
        <v>23</v>
      </c>
      <c r="AW1133" s="12" t="s">
        <v>45</v>
      </c>
      <c r="AX1133" s="12" t="s">
        <v>80</v>
      </c>
      <c r="AY1133" s="219" t="s">
        <v>182</v>
      </c>
    </row>
    <row r="1134" spans="2:51" s="11" customFormat="1" ht="13.5">
      <c r="B1134" s="193"/>
      <c r="C1134" s="194"/>
      <c r="D1134" s="205" t="s">
        <v>191</v>
      </c>
      <c r="E1134" s="206" t="s">
        <v>36</v>
      </c>
      <c r="F1134" s="207" t="s">
        <v>1702</v>
      </c>
      <c r="G1134" s="194"/>
      <c r="H1134" s="208">
        <v>133.4375</v>
      </c>
      <c r="I1134" s="199"/>
      <c r="J1134" s="194"/>
      <c r="K1134" s="194"/>
      <c r="L1134" s="200"/>
      <c r="M1134" s="201"/>
      <c r="N1134" s="202"/>
      <c r="O1134" s="202"/>
      <c r="P1134" s="202"/>
      <c r="Q1134" s="202"/>
      <c r="R1134" s="202"/>
      <c r="S1134" s="202"/>
      <c r="T1134" s="203"/>
      <c r="AT1134" s="204" t="s">
        <v>191</v>
      </c>
      <c r="AU1134" s="204" t="s">
        <v>88</v>
      </c>
      <c r="AV1134" s="11" t="s">
        <v>88</v>
      </c>
      <c r="AW1134" s="11" t="s">
        <v>45</v>
      </c>
      <c r="AX1134" s="11" t="s">
        <v>80</v>
      </c>
      <c r="AY1134" s="204" t="s">
        <v>182</v>
      </c>
    </row>
    <row r="1135" spans="2:51" s="11" customFormat="1" ht="13.5">
      <c r="B1135" s="193"/>
      <c r="C1135" s="194"/>
      <c r="D1135" s="205" t="s">
        <v>191</v>
      </c>
      <c r="E1135" s="206" t="s">
        <v>36</v>
      </c>
      <c r="F1135" s="207" t="s">
        <v>1703</v>
      </c>
      <c r="G1135" s="194"/>
      <c r="H1135" s="208">
        <v>44.9669</v>
      </c>
      <c r="I1135" s="199"/>
      <c r="J1135" s="194"/>
      <c r="K1135" s="194"/>
      <c r="L1135" s="200"/>
      <c r="M1135" s="201"/>
      <c r="N1135" s="202"/>
      <c r="O1135" s="202"/>
      <c r="P1135" s="202"/>
      <c r="Q1135" s="202"/>
      <c r="R1135" s="202"/>
      <c r="S1135" s="202"/>
      <c r="T1135" s="203"/>
      <c r="AT1135" s="204" t="s">
        <v>191</v>
      </c>
      <c r="AU1135" s="204" t="s">
        <v>88</v>
      </c>
      <c r="AV1135" s="11" t="s">
        <v>88</v>
      </c>
      <c r="AW1135" s="11" t="s">
        <v>45</v>
      </c>
      <c r="AX1135" s="11" t="s">
        <v>80</v>
      </c>
      <c r="AY1135" s="204" t="s">
        <v>182</v>
      </c>
    </row>
    <row r="1136" spans="2:51" s="11" customFormat="1" ht="13.5">
      <c r="B1136" s="193"/>
      <c r="C1136" s="194"/>
      <c r="D1136" s="205" t="s">
        <v>191</v>
      </c>
      <c r="E1136" s="206" t="s">
        <v>36</v>
      </c>
      <c r="F1136" s="207" t="s">
        <v>1704</v>
      </c>
      <c r="G1136" s="194"/>
      <c r="H1136" s="208">
        <v>126.07</v>
      </c>
      <c r="I1136" s="199"/>
      <c r="J1136" s="194"/>
      <c r="K1136" s="194"/>
      <c r="L1136" s="200"/>
      <c r="M1136" s="201"/>
      <c r="N1136" s="202"/>
      <c r="O1136" s="202"/>
      <c r="P1136" s="202"/>
      <c r="Q1136" s="202"/>
      <c r="R1136" s="202"/>
      <c r="S1136" s="202"/>
      <c r="T1136" s="203"/>
      <c r="AT1136" s="204" t="s">
        <v>191</v>
      </c>
      <c r="AU1136" s="204" t="s">
        <v>88</v>
      </c>
      <c r="AV1136" s="11" t="s">
        <v>88</v>
      </c>
      <c r="AW1136" s="11" t="s">
        <v>45</v>
      </c>
      <c r="AX1136" s="11" t="s">
        <v>80</v>
      </c>
      <c r="AY1136" s="204" t="s">
        <v>182</v>
      </c>
    </row>
    <row r="1137" spans="2:51" s="11" customFormat="1" ht="13.5">
      <c r="B1137" s="193"/>
      <c r="C1137" s="194"/>
      <c r="D1137" s="205" t="s">
        <v>191</v>
      </c>
      <c r="E1137" s="206" t="s">
        <v>36</v>
      </c>
      <c r="F1137" s="207" t="s">
        <v>1705</v>
      </c>
      <c r="G1137" s="194"/>
      <c r="H1137" s="208">
        <v>99.334</v>
      </c>
      <c r="I1137" s="199"/>
      <c r="J1137" s="194"/>
      <c r="K1137" s="194"/>
      <c r="L1137" s="200"/>
      <c r="M1137" s="201"/>
      <c r="N1137" s="202"/>
      <c r="O1137" s="202"/>
      <c r="P1137" s="202"/>
      <c r="Q1137" s="202"/>
      <c r="R1137" s="202"/>
      <c r="S1137" s="202"/>
      <c r="T1137" s="203"/>
      <c r="AT1137" s="204" t="s">
        <v>191</v>
      </c>
      <c r="AU1137" s="204" t="s">
        <v>88</v>
      </c>
      <c r="AV1137" s="11" t="s">
        <v>88</v>
      </c>
      <c r="AW1137" s="11" t="s">
        <v>45</v>
      </c>
      <c r="AX1137" s="11" t="s">
        <v>80</v>
      </c>
      <c r="AY1137" s="204" t="s">
        <v>182</v>
      </c>
    </row>
    <row r="1138" spans="2:51" s="11" customFormat="1" ht="13.5">
      <c r="B1138" s="193"/>
      <c r="C1138" s="194"/>
      <c r="D1138" s="195" t="s">
        <v>191</v>
      </c>
      <c r="E1138" s="196" t="s">
        <v>36</v>
      </c>
      <c r="F1138" s="197" t="s">
        <v>1706</v>
      </c>
      <c r="G1138" s="194"/>
      <c r="H1138" s="198">
        <v>19.84</v>
      </c>
      <c r="I1138" s="199"/>
      <c r="J1138" s="194"/>
      <c r="K1138" s="194"/>
      <c r="L1138" s="200"/>
      <c r="M1138" s="201"/>
      <c r="N1138" s="202"/>
      <c r="O1138" s="202"/>
      <c r="P1138" s="202"/>
      <c r="Q1138" s="202"/>
      <c r="R1138" s="202"/>
      <c r="S1138" s="202"/>
      <c r="T1138" s="203"/>
      <c r="AT1138" s="204" t="s">
        <v>191</v>
      </c>
      <c r="AU1138" s="204" t="s">
        <v>88</v>
      </c>
      <c r="AV1138" s="11" t="s">
        <v>88</v>
      </c>
      <c r="AW1138" s="11" t="s">
        <v>45</v>
      </c>
      <c r="AX1138" s="11" t="s">
        <v>80</v>
      </c>
      <c r="AY1138" s="204" t="s">
        <v>182</v>
      </c>
    </row>
    <row r="1139" spans="2:65" s="1" customFormat="1" ht="22.5" customHeight="1">
      <c r="B1139" s="34"/>
      <c r="C1139" s="220" t="s">
        <v>1707</v>
      </c>
      <c r="D1139" s="220" t="s">
        <v>270</v>
      </c>
      <c r="E1139" s="221" t="s">
        <v>1708</v>
      </c>
      <c r="F1139" s="222" t="s">
        <v>1709</v>
      </c>
      <c r="G1139" s="223" t="s">
        <v>187</v>
      </c>
      <c r="H1139" s="224">
        <v>484.137</v>
      </c>
      <c r="I1139" s="225"/>
      <c r="J1139" s="226">
        <f>ROUND(I1139*H1139,2)</f>
        <v>0</v>
      </c>
      <c r="K1139" s="222" t="s">
        <v>188</v>
      </c>
      <c r="L1139" s="227"/>
      <c r="M1139" s="228" t="s">
        <v>36</v>
      </c>
      <c r="N1139" s="229" t="s">
        <v>51</v>
      </c>
      <c r="O1139" s="35"/>
      <c r="P1139" s="190">
        <f>O1139*H1139</f>
        <v>0</v>
      </c>
      <c r="Q1139" s="190">
        <v>0.013</v>
      </c>
      <c r="R1139" s="190">
        <f>Q1139*H1139</f>
        <v>6.293781</v>
      </c>
      <c r="S1139" s="190">
        <v>0</v>
      </c>
      <c r="T1139" s="191">
        <f>S1139*H1139</f>
        <v>0</v>
      </c>
      <c r="AR1139" s="16" t="s">
        <v>226</v>
      </c>
      <c r="AT1139" s="16" t="s">
        <v>270</v>
      </c>
      <c r="AU1139" s="16" t="s">
        <v>88</v>
      </c>
      <c r="AY1139" s="16" t="s">
        <v>182</v>
      </c>
      <c r="BE1139" s="192">
        <f>IF(N1139="základní",J1139,0)</f>
        <v>0</v>
      </c>
      <c r="BF1139" s="192">
        <f>IF(N1139="snížená",J1139,0)</f>
        <v>0</v>
      </c>
      <c r="BG1139" s="192">
        <f>IF(N1139="zákl. přenesená",J1139,0)</f>
        <v>0</v>
      </c>
      <c r="BH1139" s="192">
        <f>IF(N1139="sníž. přenesená",J1139,0)</f>
        <v>0</v>
      </c>
      <c r="BI1139" s="192">
        <f>IF(N1139="nulová",J1139,0)</f>
        <v>0</v>
      </c>
      <c r="BJ1139" s="16" t="s">
        <v>23</v>
      </c>
      <c r="BK1139" s="192">
        <f>ROUND(I1139*H1139,2)</f>
        <v>0</v>
      </c>
      <c r="BL1139" s="16" t="s">
        <v>189</v>
      </c>
      <c r="BM1139" s="16" t="s">
        <v>1710</v>
      </c>
    </row>
    <row r="1140" spans="2:51" s="11" customFormat="1" ht="13.5">
      <c r="B1140" s="193"/>
      <c r="C1140" s="194"/>
      <c r="D1140" s="195" t="s">
        <v>191</v>
      </c>
      <c r="E1140" s="196" t="s">
        <v>36</v>
      </c>
      <c r="F1140" s="197" t="s">
        <v>1711</v>
      </c>
      <c r="G1140" s="194"/>
      <c r="H1140" s="198">
        <v>484.1372</v>
      </c>
      <c r="I1140" s="199"/>
      <c r="J1140" s="194"/>
      <c r="K1140" s="194"/>
      <c r="L1140" s="200"/>
      <c r="M1140" s="201"/>
      <c r="N1140" s="202"/>
      <c r="O1140" s="202"/>
      <c r="P1140" s="202"/>
      <c r="Q1140" s="202"/>
      <c r="R1140" s="202"/>
      <c r="S1140" s="202"/>
      <c r="T1140" s="203"/>
      <c r="AT1140" s="204" t="s">
        <v>191</v>
      </c>
      <c r="AU1140" s="204" t="s">
        <v>88</v>
      </c>
      <c r="AV1140" s="11" t="s">
        <v>88</v>
      </c>
      <c r="AW1140" s="11" t="s">
        <v>45</v>
      </c>
      <c r="AX1140" s="11" t="s">
        <v>80</v>
      </c>
      <c r="AY1140" s="204" t="s">
        <v>182</v>
      </c>
    </row>
    <row r="1141" spans="2:65" s="1" customFormat="1" ht="22.5" customHeight="1">
      <c r="B1141" s="34"/>
      <c r="C1141" s="220" t="s">
        <v>1712</v>
      </c>
      <c r="D1141" s="220" t="s">
        <v>270</v>
      </c>
      <c r="E1141" s="221" t="s">
        <v>1713</v>
      </c>
      <c r="F1141" s="222" t="s">
        <v>1714</v>
      </c>
      <c r="G1141" s="223" t="s">
        <v>187</v>
      </c>
      <c r="H1141" s="224">
        <v>375.834</v>
      </c>
      <c r="I1141" s="225"/>
      <c r="J1141" s="226">
        <f>ROUND(I1141*H1141,2)</f>
        <v>0</v>
      </c>
      <c r="K1141" s="222" t="s">
        <v>188</v>
      </c>
      <c r="L1141" s="227"/>
      <c r="M1141" s="228" t="s">
        <v>36</v>
      </c>
      <c r="N1141" s="229" t="s">
        <v>51</v>
      </c>
      <c r="O1141" s="35"/>
      <c r="P1141" s="190">
        <f>O1141*H1141</f>
        <v>0</v>
      </c>
      <c r="Q1141" s="190">
        <v>0.008</v>
      </c>
      <c r="R1141" s="190">
        <f>Q1141*H1141</f>
        <v>3.006672</v>
      </c>
      <c r="S1141" s="190">
        <v>0</v>
      </c>
      <c r="T1141" s="191">
        <f>S1141*H1141</f>
        <v>0</v>
      </c>
      <c r="AR1141" s="16" t="s">
        <v>226</v>
      </c>
      <c r="AT1141" s="16" t="s">
        <v>270</v>
      </c>
      <c r="AU1141" s="16" t="s">
        <v>88</v>
      </c>
      <c r="AY1141" s="16" t="s">
        <v>182</v>
      </c>
      <c r="BE1141" s="192">
        <f>IF(N1141="základní",J1141,0)</f>
        <v>0</v>
      </c>
      <c r="BF1141" s="192">
        <f>IF(N1141="snížená",J1141,0)</f>
        <v>0</v>
      </c>
      <c r="BG1141" s="192">
        <f>IF(N1141="zákl. přenesená",J1141,0)</f>
        <v>0</v>
      </c>
      <c r="BH1141" s="192">
        <f>IF(N1141="sníž. přenesená",J1141,0)</f>
        <v>0</v>
      </c>
      <c r="BI1141" s="192">
        <f>IF(N1141="nulová",J1141,0)</f>
        <v>0</v>
      </c>
      <c r="BJ1141" s="16" t="s">
        <v>23</v>
      </c>
      <c r="BK1141" s="192">
        <f>ROUND(I1141*H1141,2)</f>
        <v>0</v>
      </c>
      <c r="BL1141" s="16" t="s">
        <v>189</v>
      </c>
      <c r="BM1141" s="16" t="s">
        <v>1715</v>
      </c>
    </row>
    <row r="1142" spans="2:51" s="12" customFormat="1" ht="13.5">
      <c r="B1142" s="209"/>
      <c r="C1142" s="210"/>
      <c r="D1142" s="205" t="s">
        <v>191</v>
      </c>
      <c r="E1142" s="211" t="s">
        <v>36</v>
      </c>
      <c r="F1142" s="212" t="s">
        <v>1696</v>
      </c>
      <c r="G1142" s="210"/>
      <c r="H1142" s="213" t="s">
        <v>36</v>
      </c>
      <c r="I1142" s="214"/>
      <c r="J1142" s="210"/>
      <c r="K1142" s="210"/>
      <c r="L1142" s="215"/>
      <c r="M1142" s="216"/>
      <c r="N1142" s="217"/>
      <c r="O1142" s="217"/>
      <c r="P1142" s="217"/>
      <c r="Q1142" s="217"/>
      <c r="R1142" s="217"/>
      <c r="S1142" s="217"/>
      <c r="T1142" s="218"/>
      <c r="AT1142" s="219" t="s">
        <v>191</v>
      </c>
      <c r="AU1142" s="219" t="s">
        <v>88</v>
      </c>
      <c r="AV1142" s="12" t="s">
        <v>23</v>
      </c>
      <c r="AW1142" s="12" t="s">
        <v>45</v>
      </c>
      <c r="AX1142" s="12" t="s">
        <v>80</v>
      </c>
      <c r="AY1142" s="219" t="s">
        <v>182</v>
      </c>
    </row>
    <row r="1143" spans="2:51" s="11" customFormat="1" ht="13.5">
      <c r="B1143" s="193"/>
      <c r="C1143" s="194"/>
      <c r="D1143" s="205" t="s">
        <v>191</v>
      </c>
      <c r="E1143" s="206" t="s">
        <v>36</v>
      </c>
      <c r="F1143" s="207" t="s">
        <v>1716</v>
      </c>
      <c r="G1143" s="194"/>
      <c r="H1143" s="208">
        <v>90.376</v>
      </c>
      <c r="I1143" s="199"/>
      <c r="J1143" s="194"/>
      <c r="K1143" s="194"/>
      <c r="L1143" s="200"/>
      <c r="M1143" s="201"/>
      <c r="N1143" s="202"/>
      <c r="O1143" s="202"/>
      <c r="P1143" s="202"/>
      <c r="Q1143" s="202"/>
      <c r="R1143" s="202"/>
      <c r="S1143" s="202"/>
      <c r="T1143" s="203"/>
      <c r="AT1143" s="204" t="s">
        <v>191</v>
      </c>
      <c r="AU1143" s="204" t="s">
        <v>88</v>
      </c>
      <c r="AV1143" s="11" t="s">
        <v>88</v>
      </c>
      <c r="AW1143" s="11" t="s">
        <v>45</v>
      </c>
      <c r="AX1143" s="11" t="s">
        <v>80</v>
      </c>
      <c r="AY1143" s="204" t="s">
        <v>182</v>
      </c>
    </row>
    <row r="1144" spans="2:51" s="12" customFormat="1" ht="13.5">
      <c r="B1144" s="209"/>
      <c r="C1144" s="210"/>
      <c r="D1144" s="205" t="s">
        <v>191</v>
      </c>
      <c r="E1144" s="211" t="s">
        <v>36</v>
      </c>
      <c r="F1144" s="212" t="s">
        <v>1701</v>
      </c>
      <c r="G1144" s="210"/>
      <c r="H1144" s="213" t="s">
        <v>36</v>
      </c>
      <c r="I1144" s="214"/>
      <c r="J1144" s="210"/>
      <c r="K1144" s="210"/>
      <c r="L1144" s="215"/>
      <c r="M1144" s="216"/>
      <c r="N1144" s="217"/>
      <c r="O1144" s="217"/>
      <c r="P1144" s="217"/>
      <c r="Q1144" s="217"/>
      <c r="R1144" s="217"/>
      <c r="S1144" s="217"/>
      <c r="T1144" s="218"/>
      <c r="AT1144" s="219" t="s">
        <v>191</v>
      </c>
      <c r="AU1144" s="219" t="s">
        <v>88</v>
      </c>
      <c r="AV1144" s="12" t="s">
        <v>23</v>
      </c>
      <c r="AW1144" s="12" t="s">
        <v>45</v>
      </c>
      <c r="AX1144" s="12" t="s">
        <v>80</v>
      </c>
      <c r="AY1144" s="219" t="s">
        <v>182</v>
      </c>
    </row>
    <row r="1145" spans="2:51" s="11" customFormat="1" ht="13.5">
      <c r="B1145" s="193"/>
      <c r="C1145" s="194"/>
      <c r="D1145" s="205" t="s">
        <v>191</v>
      </c>
      <c r="E1145" s="206" t="s">
        <v>36</v>
      </c>
      <c r="F1145" s="207" t="s">
        <v>1717</v>
      </c>
      <c r="G1145" s="194"/>
      <c r="H1145" s="208">
        <v>146.78125</v>
      </c>
      <c r="I1145" s="199"/>
      <c r="J1145" s="194"/>
      <c r="K1145" s="194"/>
      <c r="L1145" s="200"/>
      <c r="M1145" s="201"/>
      <c r="N1145" s="202"/>
      <c r="O1145" s="202"/>
      <c r="P1145" s="202"/>
      <c r="Q1145" s="202"/>
      <c r="R1145" s="202"/>
      <c r="S1145" s="202"/>
      <c r="T1145" s="203"/>
      <c r="AT1145" s="204" t="s">
        <v>191</v>
      </c>
      <c r="AU1145" s="204" t="s">
        <v>88</v>
      </c>
      <c r="AV1145" s="11" t="s">
        <v>88</v>
      </c>
      <c r="AW1145" s="11" t="s">
        <v>45</v>
      </c>
      <c r="AX1145" s="11" t="s">
        <v>80</v>
      </c>
      <c r="AY1145" s="204" t="s">
        <v>182</v>
      </c>
    </row>
    <row r="1146" spans="2:51" s="11" customFormat="1" ht="13.5">
      <c r="B1146" s="193"/>
      <c r="C1146" s="194"/>
      <c r="D1146" s="195" t="s">
        <v>191</v>
      </c>
      <c r="E1146" s="196" t="s">
        <v>36</v>
      </c>
      <c r="F1146" s="197" t="s">
        <v>1718</v>
      </c>
      <c r="G1146" s="194"/>
      <c r="H1146" s="198">
        <v>138.677</v>
      </c>
      <c r="I1146" s="199"/>
      <c r="J1146" s="194"/>
      <c r="K1146" s="194"/>
      <c r="L1146" s="200"/>
      <c r="M1146" s="201"/>
      <c r="N1146" s="202"/>
      <c r="O1146" s="202"/>
      <c r="P1146" s="202"/>
      <c r="Q1146" s="202"/>
      <c r="R1146" s="202"/>
      <c r="S1146" s="202"/>
      <c r="T1146" s="203"/>
      <c r="AT1146" s="204" t="s">
        <v>191</v>
      </c>
      <c r="AU1146" s="204" t="s">
        <v>88</v>
      </c>
      <c r="AV1146" s="11" t="s">
        <v>88</v>
      </c>
      <c r="AW1146" s="11" t="s">
        <v>45</v>
      </c>
      <c r="AX1146" s="11" t="s">
        <v>80</v>
      </c>
      <c r="AY1146" s="204" t="s">
        <v>182</v>
      </c>
    </row>
    <row r="1147" spans="2:65" s="1" customFormat="1" ht="22.5" customHeight="1">
      <c r="B1147" s="34"/>
      <c r="C1147" s="181" t="s">
        <v>1719</v>
      </c>
      <c r="D1147" s="181" t="s">
        <v>184</v>
      </c>
      <c r="E1147" s="182" t="s">
        <v>1720</v>
      </c>
      <c r="F1147" s="183" t="s">
        <v>1721</v>
      </c>
      <c r="G1147" s="184" t="s">
        <v>1491</v>
      </c>
      <c r="H1147" s="230"/>
      <c r="I1147" s="186"/>
      <c r="J1147" s="187">
        <f>ROUND(I1147*H1147,2)</f>
        <v>0</v>
      </c>
      <c r="K1147" s="183" t="s">
        <v>188</v>
      </c>
      <c r="L1147" s="54"/>
      <c r="M1147" s="188" t="s">
        <v>36</v>
      </c>
      <c r="N1147" s="189" t="s">
        <v>51</v>
      </c>
      <c r="O1147" s="35"/>
      <c r="P1147" s="190">
        <f>O1147*H1147</f>
        <v>0</v>
      </c>
      <c r="Q1147" s="190">
        <v>0</v>
      </c>
      <c r="R1147" s="190">
        <f>Q1147*H1147</f>
        <v>0</v>
      </c>
      <c r="S1147" s="190">
        <v>0</v>
      </c>
      <c r="T1147" s="191">
        <f>S1147*H1147</f>
        <v>0</v>
      </c>
      <c r="AR1147" s="16" t="s">
        <v>275</v>
      </c>
      <c r="AT1147" s="16" t="s">
        <v>184</v>
      </c>
      <c r="AU1147" s="16" t="s">
        <v>88</v>
      </c>
      <c r="AY1147" s="16" t="s">
        <v>182</v>
      </c>
      <c r="BE1147" s="192">
        <f>IF(N1147="základní",J1147,0)</f>
        <v>0</v>
      </c>
      <c r="BF1147" s="192">
        <f>IF(N1147="snížená",J1147,0)</f>
        <v>0</v>
      </c>
      <c r="BG1147" s="192">
        <f>IF(N1147="zákl. přenesená",J1147,0)</f>
        <v>0</v>
      </c>
      <c r="BH1147" s="192">
        <f>IF(N1147="sníž. přenesená",J1147,0)</f>
        <v>0</v>
      </c>
      <c r="BI1147" s="192">
        <f>IF(N1147="nulová",J1147,0)</f>
        <v>0</v>
      </c>
      <c r="BJ1147" s="16" t="s">
        <v>23</v>
      </c>
      <c r="BK1147" s="192">
        <f>ROUND(I1147*H1147,2)</f>
        <v>0</v>
      </c>
      <c r="BL1147" s="16" t="s">
        <v>275</v>
      </c>
      <c r="BM1147" s="16" t="s">
        <v>1722</v>
      </c>
    </row>
    <row r="1148" spans="2:63" s="10" customFormat="1" ht="29.85" customHeight="1">
      <c r="B1148" s="164"/>
      <c r="C1148" s="165"/>
      <c r="D1148" s="178" t="s">
        <v>79</v>
      </c>
      <c r="E1148" s="179" t="s">
        <v>1723</v>
      </c>
      <c r="F1148" s="179" t="s">
        <v>1724</v>
      </c>
      <c r="G1148" s="165"/>
      <c r="H1148" s="165"/>
      <c r="I1148" s="168"/>
      <c r="J1148" s="180">
        <f>BK1148</f>
        <v>0</v>
      </c>
      <c r="K1148" s="165"/>
      <c r="L1148" s="170"/>
      <c r="M1148" s="171"/>
      <c r="N1148" s="172"/>
      <c r="O1148" s="172"/>
      <c r="P1148" s="173">
        <f>SUM(P1149:P1182)</f>
        <v>0</v>
      </c>
      <c r="Q1148" s="172"/>
      <c r="R1148" s="173">
        <f>SUM(R1149:R1182)</f>
        <v>3.0838940000000004</v>
      </c>
      <c r="S1148" s="172"/>
      <c r="T1148" s="174">
        <f>SUM(T1149:T1182)</f>
        <v>0</v>
      </c>
      <c r="AR1148" s="175" t="s">
        <v>88</v>
      </c>
      <c r="AT1148" s="176" t="s">
        <v>79</v>
      </c>
      <c r="AU1148" s="176" t="s">
        <v>23</v>
      </c>
      <c r="AY1148" s="175" t="s">
        <v>182</v>
      </c>
      <c r="BK1148" s="177">
        <f>SUM(BK1149:BK1182)</f>
        <v>0</v>
      </c>
    </row>
    <row r="1149" spans="2:65" s="1" customFormat="1" ht="22.5" customHeight="1">
      <c r="B1149" s="34"/>
      <c r="C1149" s="181" t="s">
        <v>1725</v>
      </c>
      <c r="D1149" s="181" t="s">
        <v>184</v>
      </c>
      <c r="E1149" s="182" t="s">
        <v>1726</v>
      </c>
      <c r="F1149" s="183" t="s">
        <v>1727</v>
      </c>
      <c r="G1149" s="184" t="s">
        <v>187</v>
      </c>
      <c r="H1149" s="185">
        <v>11.06</v>
      </c>
      <c r="I1149" s="186"/>
      <c r="J1149" s="187">
        <f>ROUND(I1149*H1149,2)</f>
        <v>0</v>
      </c>
      <c r="K1149" s="183" t="s">
        <v>188</v>
      </c>
      <c r="L1149" s="54"/>
      <c r="M1149" s="188" t="s">
        <v>36</v>
      </c>
      <c r="N1149" s="189" t="s">
        <v>51</v>
      </c>
      <c r="O1149" s="35"/>
      <c r="P1149" s="190">
        <f>O1149*H1149</f>
        <v>0</v>
      </c>
      <c r="Q1149" s="190">
        <v>0.00582</v>
      </c>
      <c r="R1149" s="190">
        <f>Q1149*H1149</f>
        <v>0.0643692</v>
      </c>
      <c r="S1149" s="190">
        <v>0</v>
      </c>
      <c r="T1149" s="191">
        <f>S1149*H1149</f>
        <v>0</v>
      </c>
      <c r="AR1149" s="16" t="s">
        <v>275</v>
      </c>
      <c r="AT1149" s="16" t="s">
        <v>184</v>
      </c>
      <c r="AU1149" s="16" t="s">
        <v>88</v>
      </c>
      <c r="AY1149" s="16" t="s">
        <v>182</v>
      </c>
      <c r="BE1149" s="192">
        <f>IF(N1149="základní",J1149,0)</f>
        <v>0</v>
      </c>
      <c r="BF1149" s="192">
        <f>IF(N1149="snížená",J1149,0)</f>
        <v>0</v>
      </c>
      <c r="BG1149" s="192">
        <f>IF(N1149="zákl. přenesená",J1149,0)</f>
        <v>0</v>
      </c>
      <c r="BH1149" s="192">
        <f>IF(N1149="sníž. přenesená",J1149,0)</f>
        <v>0</v>
      </c>
      <c r="BI1149" s="192">
        <f>IF(N1149="nulová",J1149,0)</f>
        <v>0</v>
      </c>
      <c r="BJ1149" s="16" t="s">
        <v>23</v>
      </c>
      <c r="BK1149" s="192">
        <f>ROUND(I1149*H1149,2)</f>
        <v>0</v>
      </c>
      <c r="BL1149" s="16" t="s">
        <v>275</v>
      </c>
      <c r="BM1149" s="16" t="s">
        <v>1728</v>
      </c>
    </row>
    <row r="1150" spans="2:51" s="12" customFormat="1" ht="13.5">
      <c r="B1150" s="209"/>
      <c r="C1150" s="210"/>
      <c r="D1150" s="205" t="s">
        <v>191</v>
      </c>
      <c r="E1150" s="211" t="s">
        <v>36</v>
      </c>
      <c r="F1150" s="212" t="s">
        <v>1179</v>
      </c>
      <c r="G1150" s="210"/>
      <c r="H1150" s="213" t="s">
        <v>36</v>
      </c>
      <c r="I1150" s="214"/>
      <c r="J1150" s="210"/>
      <c r="K1150" s="210"/>
      <c r="L1150" s="215"/>
      <c r="M1150" s="216"/>
      <c r="N1150" s="217"/>
      <c r="O1150" s="217"/>
      <c r="P1150" s="217"/>
      <c r="Q1150" s="217"/>
      <c r="R1150" s="217"/>
      <c r="S1150" s="217"/>
      <c r="T1150" s="218"/>
      <c r="AT1150" s="219" t="s">
        <v>191</v>
      </c>
      <c r="AU1150" s="219" t="s">
        <v>88</v>
      </c>
      <c r="AV1150" s="12" t="s">
        <v>23</v>
      </c>
      <c r="AW1150" s="12" t="s">
        <v>45</v>
      </c>
      <c r="AX1150" s="12" t="s">
        <v>80</v>
      </c>
      <c r="AY1150" s="219" t="s">
        <v>182</v>
      </c>
    </row>
    <row r="1151" spans="2:51" s="11" customFormat="1" ht="13.5">
      <c r="B1151" s="193"/>
      <c r="C1151" s="194"/>
      <c r="D1151" s="205" t="s">
        <v>191</v>
      </c>
      <c r="E1151" s="206" t="s">
        <v>36</v>
      </c>
      <c r="F1151" s="207" t="s">
        <v>1180</v>
      </c>
      <c r="G1151" s="194"/>
      <c r="H1151" s="208">
        <v>6.5475</v>
      </c>
      <c r="I1151" s="199"/>
      <c r="J1151" s="194"/>
      <c r="K1151" s="194"/>
      <c r="L1151" s="200"/>
      <c r="M1151" s="201"/>
      <c r="N1151" s="202"/>
      <c r="O1151" s="202"/>
      <c r="P1151" s="202"/>
      <c r="Q1151" s="202"/>
      <c r="R1151" s="202"/>
      <c r="S1151" s="202"/>
      <c r="T1151" s="203"/>
      <c r="AT1151" s="204" t="s">
        <v>191</v>
      </c>
      <c r="AU1151" s="204" t="s">
        <v>88</v>
      </c>
      <c r="AV1151" s="11" t="s">
        <v>88</v>
      </c>
      <c r="AW1151" s="11" t="s">
        <v>45</v>
      </c>
      <c r="AX1151" s="11" t="s">
        <v>80</v>
      </c>
      <c r="AY1151" s="204" t="s">
        <v>182</v>
      </c>
    </row>
    <row r="1152" spans="2:51" s="12" customFormat="1" ht="13.5">
      <c r="B1152" s="209"/>
      <c r="C1152" s="210"/>
      <c r="D1152" s="205" t="s">
        <v>191</v>
      </c>
      <c r="E1152" s="211" t="s">
        <v>36</v>
      </c>
      <c r="F1152" s="212" t="s">
        <v>486</v>
      </c>
      <c r="G1152" s="210"/>
      <c r="H1152" s="213" t="s">
        <v>36</v>
      </c>
      <c r="I1152" s="214"/>
      <c r="J1152" s="210"/>
      <c r="K1152" s="210"/>
      <c r="L1152" s="215"/>
      <c r="M1152" s="216"/>
      <c r="N1152" s="217"/>
      <c r="O1152" s="217"/>
      <c r="P1152" s="217"/>
      <c r="Q1152" s="217"/>
      <c r="R1152" s="217"/>
      <c r="S1152" s="217"/>
      <c r="T1152" s="218"/>
      <c r="AT1152" s="219" t="s">
        <v>191</v>
      </c>
      <c r="AU1152" s="219" t="s">
        <v>88</v>
      </c>
      <c r="AV1152" s="12" t="s">
        <v>23</v>
      </c>
      <c r="AW1152" s="12" t="s">
        <v>45</v>
      </c>
      <c r="AX1152" s="12" t="s">
        <v>80</v>
      </c>
      <c r="AY1152" s="219" t="s">
        <v>182</v>
      </c>
    </row>
    <row r="1153" spans="2:51" s="11" customFormat="1" ht="13.5">
      <c r="B1153" s="193"/>
      <c r="C1153" s="194"/>
      <c r="D1153" s="195" t="s">
        <v>191</v>
      </c>
      <c r="E1153" s="196" t="s">
        <v>36</v>
      </c>
      <c r="F1153" s="197" t="s">
        <v>1181</v>
      </c>
      <c r="G1153" s="194"/>
      <c r="H1153" s="198">
        <v>4.5129</v>
      </c>
      <c r="I1153" s="199"/>
      <c r="J1153" s="194"/>
      <c r="K1153" s="194"/>
      <c r="L1153" s="200"/>
      <c r="M1153" s="201"/>
      <c r="N1153" s="202"/>
      <c r="O1153" s="202"/>
      <c r="P1153" s="202"/>
      <c r="Q1153" s="202"/>
      <c r="R1153" s="202"/>
      <c r="S1153" s="202"/>
      <c r="T1153" s="203"/>
      <c r="AT1153" s="204" t="s">
        <v>191</v>
      </c>
      <c r="AU1153" s="204" t="s">
        <v>88</v>
      </c>
      <c r="AV1153" s="11" t="s">
        <v>88</v>
      </c>
      <c r="AW1153" s="11" t="s">
        <v>45</v>
      </c>
      <c r="AX1153" s="11" t="s">
        <v>80</v>
      </c>
      <c r="AY1153" s="204" t="s">
        <v>182</v>
      </c>
    </row>
    <row r="1154" spans="2:65" s="1" customFormat="1" ht="22.5" customHeight="1">
      <c r="B1154" s="34"/>
      <c r="C1154" s="181" t="s">
        <v>1729</v>
      </c>
      <c r="D1154" s="181" t="s">
        <v>184</v>
      </c>
      <c r="E1154" s="182" t="s">
        <v>1730</v>
      </c>
      <c r="F1154" s="183" t="s">
        <v>1731</v>
      </c>
      <c r="G1154" s="184" t="s">
        <v>309</v>
      </c>
      <c r="H1154" s="185">
        <v>37.5</v>
      </c>
      <c r="I1154" s="186"/>
      <c r="J1154" s="187">
        <f aca="true" t="shared" si="20" ref="J1154:J1182">ROUND(I1154*H1154,2)</f>
        <v>0</v>
      </c>
      <c r="K1154" s="183" t="s">
        <v>188</v>
      </c>
      <c r="L1154" s="54"/>
      <c r="M1154" s="188" t="s">
        <v>36</v>
      </c>
      <c r="N1154" s="189" t="s">
        <v>51</v>
      </c>
      <c r="O1154" s="35"/>
      <c r="P1154" s="190">
        <f aca="true" t="shared" si="21" ref="P1154:P1182">O1154*H1154</f>
        <v>0</v>
      </c>
      <c r="Q1154" s="190">
        <v>0.00345</v>
      </c>
      <c r="R1154" s="190">
        <f aca="true" t="shared" si="22" ref="R1154:R1182">Q1154*H1154</f>
        <v>0.129375</v>
      </c>
      <c r="S1154" s="190">
        <v>0</v>
      </c>
      <c r="T1154" s="191">
        <f aca="true" t="shared" si="23" ref="T1154:T1182">S1154*H1154</f>
        <v>0</v>
      </c>
      <c r="AR1154" s="16" t="s">
        <v>275</v>
      </c>
      <c r="AT1154" s="16" t="s">
        <v>184</v>
      </c>
      <c r="AU1154" s="16" t="s">
        <v>88</v>
      </c>
      <c r="AY1154" s="16" t="s">
        <v>182</v>
      </c>
      <c r="BE1154" s="192">
        <f aca="true" t="shared" si="24" ref="BE1154:BE1182">IF(N1154="základní",J1154,0)</f>
        <v>0</v>
      </c>
      <c r="BF1154" s="192">
        <f aca="true" t="shared" si="25" ref="BF1154:BF1182">IF(N1154="snížená",J1154,0)</f>
        <v>0</v>
      </c>
      <c r="BG1154" s="192">
        <f aca="true" t="shared" si="26" ref="BG1154:BG1182">IF(N1154="zákl. přenesená",J1154,0)</f>
        <v>0</v>
      </c>
      <c r="BH1154" s="192">
        <f aca="true" t="shared" si="27" ref="BH1154:BH1182">IF(N1154="sníž. přenesená",J1154,0)</f>
        <v>0</v>
      </c>
      <c r="BI1154" s="192">
        <f aca="true" t="shared" si="28" ref="BI1154:BI1182">IF(N1154="nulová",J1154,0)</f>
        <v>0</v>
      </c>
      <c r="BJ1154" s="16" t="s">
        <v>23</v>
      </c>
      <c r="BK1154" s="192">
        <f aca="true" t="shared" si="29" ref="BK1154:BK1182">ROUND(I1154*H1154,2)</f>
        <v>0</v>
      </c>
      <c r="BL1154" s="16" t="s">
        <v>275</v>
      </c>
      <c r="BM1154" s="16" t="s">
        <v>1732</v>
      </c>
    </row>
    <row r="1155" spans="2:65" s="1" customFormat="1" ht="22.5" customHeight="1">
      <c r="B1155" s="34"/>
      <c r="C1155" s="181" t="s">
        <v>1733</v>
      </c>
      <c r="D1155" s="181" t="s">
        <v>184</v>
      </c>
      <c r="E1155" s="182" t="s">
        <v>1734</v>
      </c>
      <c r="F1155" s="183" t="s">
        <v>1735</v>
      </c>
      <c r="G1155" s="184" t="s">
        <v>309</v>
      </c>
      <c r="H1155" s="185">
        <v>37.5</v>
      </c>
      <c r="I1155" s="186"/>
      <c r="J1155" s="187">
        <f t="shared" si="20"/>
        <v>0</v>
      </c>
      <c r="K1155" s="183" t="s">
        <v>36</v>
      </c>
      <c r="L1155" s="54"/>
      <c r="M1155" s="188" t="s">
        <v>36</v>
      </c>
      <c r="N1155" s="189" t="s">
        <v>51</v>
      </c>
      <c r="O1155" s="35"/>
      <c r="P1155" s="190">
        <f t="shared" si="21"/>
        <v>0</v>
      </c>
      <c r="Q1155" s="190">
        <v>0.00431</v>
      </c>
      <c r="R1155" s="190">
        <f t="shared" si="22"/>
        <v>0.161625</v>
      </c>
      <c r="S1155" s="190">
        <v>0</v>
      </c>
      <c r="T1155" s="191">
        <f t="shared" si="23"/>
        <v>0</v>
      </c>
      <c r="AR1155" s="16" t="s">
        <v>275</v>
      </c>
      <c r="AT1155" s="16" t="s">
        <v>184</v>
      </c>
      <c r="AU1155" s="16" t="s">
        <v>88</v>
      </c>
      <c r="AY1155" s="16" t="s">
        <v>182</v>
      </c>
      <c r="BE1155" s="192">
        <f t="shared" si="24"/>
        <v>0</v>
      </c>
      <c r="BF1155" s="192">
        <f t="shared" si="25"/>
        <v>0</v>
      </c>
      <c r="BG1155" s="192">
        <f t="shared" si="26"/>
        <v>0</v>
      </c>
      <c r="BH1155" s="192">
        <f t="shared" si="27"/>
        <v>0</v>
      </c>
      <c r="BI1155" s="192">
        <f t="shared" si="28"/>
        <v>0</v>
      </c>
      <c r="BJ1155" s="16" t="s">
        <v>23</v>
      </c>
      <c r="BK1155" s="192">
        <f t="shared" si="29"/>
        <v>0</v>
      </c>
      <c r="BL1155" s="16" t="s">
        <v>275</v>
      </c>
      <c r="BM1155" s="16" t="s">
        <v>1736</v>
      </c>
    </row>
    <row r="1156" spans="2:65" s="1" customFormat="1" ht="22.5" customHeight="1">
      <c r="B1156" s="34"/>
      <c r="C1156" s="181" t="s">
        <v>1737</v>
      </c>
      <c r="D1156" s="181" t="s">
        <v>184</v>
      </c>
      <c r="E1156" s="182" t="s">
        <v>1738</v>
      </c>
      <c r="F1156" s="183" t="s">
        <v>1739</v>
      </c>
      <c r="G1156" s="184" t="s">
        <v>309</v>
      </c>
      <c r="H1156" s="185">
        <v>33.3</v>
      </c>
      <c r="I1156" s="186"/>
      <c r="J1156" s="187">
        <f t="shared" si="20"/>
        <v>0</v>
      </c>
      <c r="K1156" s="183" t="s">
        <v>188</v>
      </c>
      <c r="L1156" s="54"/>
      <c r="M1156" s="188" t="s">
        <v>36</v>
      </c>
      <c r="N1156" s="189" t="s">
        <v>51</v>
      </c>
      <c r="O1156" s="35"/>
      <c r="P1156" s="190">
        <f t="shared" si="21"/>
        <v>0</v>
      </c>
      <c r="Q1156" s="190">
        <v>0.00439</v>
      </c>
      <c r="R1156" s="190">
        <f t="shared" si="22"/>
        <v>0.14618699999999998</v>
      </c>
      <c r="S1156" s="190">
        <v>0</v>
      </c>
      <c r="T1156" s="191">
        <f t="shared" si="23"/>
        <v>0</v>
      </c>
      <c r="AR1156" s="16" t="s">
        <v>275</v>
      </c>
      <c r="AT1156" s="16" t="s">
        <v>184</v>
      </c>
      <c r="AU1156" s="16" t="s">
        <v>88</v>
      </c>
      <c r="AY1156" s="16" t="s">
        <v>182</v>
      </c>
      <c r="BE1156" s="192">
        <f t="shared" si="24"/>
        <v>0</v>
      </c>
      <c r="BF1156" s="192">
        <f t="shared" si="25"/>
        <v>0</v>
      </c>
      <c r="BG1156" s="192">
        <f t="shared" si="26"/>
        <v>0</v>
      </c>
      <c r="BH1156" s="192">
        <f t="shared" si="27"/>
        <v>0</v>
      </c>
      <c r="BI1156" s="192">
        <f t="shared" si="28"/>
        <v>0</v>
      </c>
      <c r="BJ1156" s="16" t="s">
        <v>23</v>
      </c>
      <c r="BK1156" s="192">
        <f t="shared" si="29"/>
        <v>0</v>
      </c>
      <c r="BL1156" s="16" t="s">
        <v>275</v>
      </c>
      <c r="BM1156" s="16" t="s">
        <v>1740</v>
      </c>
    </row>
    <row r="1157" spans="2:65" s="1" customFormat="1" ht="22.5" customHeight="1">
      <c r="B1157" s="34"/>
      <c r="C1157" s="181" t="s">
        <v>1741</v>
      </c>
      <c r="D1157" s="181" t="s">
        <v>184</v>
      </c>
      <c r="E1157" s="182" t="s">
        <v>1742</v>
      </c>
      <c r="F1157" s="183" t="s">
        <v>1743</v>
      </c>
      <c r="G1157" s="184" t="s">
        <v>309</v>
      </c>
      <c r="H1157" s="185">
        <v>27.3</v>
      </c>
      <c r="I1157" s="186"/>
      <c r="J1157" s="187">
        <f t="shared" si="20"/>
        <v>0</v>
      </c>
      <c r="K1157" s="183" t="s">
        <v>188</v>
      </c>
      <c r="L1157" s="54"/>
      <c r="M1157" s="188" t="s">
        <v>36</v>
      </c>
      <c r="N1157" s="189" t="s">
        <v>51</v>
      </c>
      <c r="O1157" s="35"/>
      <c r="P1157" s="190">
        <f t="shared" si="21"/>
        <v>0</v>
      </c>
      <c r="Q1157" s="190">
        <v>0.00586</v>
      </c>
      <c r="R1157" s="190">
        <f t="shared" si="22"/>
        <v>0.159978</v>
      </c>
      <c r="S1157" s="190">
        <v>0</v>
      </c>
      <c r="T1157" s="191">
        <f t="shared" si="23"/>
        <v>0</v>
      </c>
      <c r="AR1157" s="16" t="s">
        <v>275</v>
      </c>
      <c r="AT1157" s="16" t="s">
        <v>184</v>
      </c>
      <c r="AU1157" s="16" t="s">
        <v>88</v>
      </c>
      <c r="AY1157" s="16" t="s">
        <v>182</v>
      </c>
      <c r="BE1157" s="192">
        <f t="shared" si="24"/>
        <v>0</v>
      </c>
      <c r="BF1157" s="192">
        <f t="shared" si="25"/>
        <v>0</v>
      </c>
      <c r="BG1157" s="192">
        <f t="shared" si="26"/>
        <v>0</v>
      </c>
      <c r="BH1157" s="192">
        <f t="shared" si="27"/>
        <v>0</v>
      </c>
      <c r="BI1157" s="192">
        <f t="shared" si="28"/>
        <v>0</v>
      </c>
      <c r="BJ1157" s="16" t="s">
        <v>23</v>
      </c>
      <c r="BK1157" s="192">
        <f t="shared" si="29"/>
        <v>0</v>
      </c>
      <c r="BL1157" s="16" t="s">
        <v>275</v>
      </c>
      <c r="BM1157" s="16" t="s">
        <v>1744</v>
      </c>
    </row>
    <row r="1158" spans="2:65" s="1" customFormat="1" ht="22.5" customHeight="1">
      <c r="B1158" s="34"/>
      <c r="C1158" s="181" t="s">
        <v>1745</v>
      </c>
      <c r="D1158" s="181" t="s">
        <v>184</v>
      </c>
      <c r="E1158" s="182" t="s">
        <v>1746</v>
      </c>
      <c r="F1158" s="183" t="s">
        <v>1747</v>
      </c>
      <c r="G1158" s="184" t="s">
        <v>309</v>
      </c>
      <c r="H1158" s="185">
        <v>50.5</v>
      </c>
      <c r="I1158" s="186"/>
      <c r="J1158" s="187">
        <f t="shared" si="20"/>
        <v>0</v>
      </c>
      <c r="K1158" s="183" t="s">
        <v>188</v>
      </c>
      <c r="L1158" s="54"/>
      <c r="M1158" s="188" t="s">
        <v>36</v>
      </c>
      <c r="N1158" s="189" t="s">
        <v>51</v>
      </c>
      <c r="O1158" s="35"/>
      <c r="P1158" s="190">
        <f t="shared" si="21"/>
        <v>0</v>
      </c>
      <c r="Q1158" s="190">
        <v>0.00218</v>
      </c>
      <c r="R1158" s="190">
        <f t="shared" si="22"/>
        <v>0.11009000000000001</v>
      </c>
      <c r="S1158" s="190">
        <v>0</v>
      </c>
      <c r="T1158" s="191">
        <f t="shared" si="23"/>
        <v>0</v>
      </c>
      <c r="AR1158" s="16" t="s">
        <v>275</v>
      </c>
      <c r="AT1158" s="16" t="s">
        <v>184</v>
      </c>
      <c r="AU1158" s="16" t="s">
        <v>88</v>
      </c>
      <c r="AY1158" s="16" t="s">
        <v>182</v>
      </c>
      <c r="BE1158" s="192">
        <f t="shared" si="24"/>
        <v>0</v>
      </c>
      <c r="BF1158" s="192">
        <f t="shared" si="25"/>
        <v>0</v>
      </c>
      <c r="BG1158" s="192">
        <f t="shared" si="26"/>
        <v>0</v>
      </c>
      <c r="BH1158" s="192">
        <f t="shared" si="27"/>
        <v>0</v>
      </c>
      <c r="BI1158" s="192">
        <f t="shared" si="28"/>
        <v>0</v>
      </c>
      <c r="BJ1158" s="16" t="s">
        <v>23</v>
      </c>
      <c r="BK1158" s="192">
        <f t="shared" si="29"/>
        <v>0</v>
      </c>
      <c r="BL1158" s="16" t="s">
        <v>275</v>
      </c>
      <c r="BM1158" s="16" t="s">
        <v>1748</v>
      </c>
    </row>
    <row r="1159" spans="2:65" s="1" customFormat="1" ht="22.5" customHeight="1">
      <c r="B1159" s="34"/>
      <c r="C1159" s="181" t="s">
        <v>1749</v>
      </c>
      <c r="D1159" s="181" t="s">
        <v>184</v>
      </c>
      <c r="E1159" s="182" t="s">
        <v>1750</v>
      </c>
      <c r="F1159" s="183" t="s">
        <v>1751</v>
      </c>
      <c r="G1159" s="184" t="s">
        <v>309</v>
      </c>
      <c r="H1159" s="185">
        <v>37.5</v>
      </c>
      <c r="I1159" s="186"/>
      <c r="J1159" s="187">
        <f t="shared" si="20"/>
        <v>0</v>
      </c>
      <c r="K1159" s="183" t="s">
        <v>188</v>
      </c>
      <c r="L1159" s="54"/>
      <c r="M1159" s="188" t="s">
        <v>36</v>
      </c>
      <c r="N1159" s="189" t="s">
        <v>51</v>
      </c>
      <c r="O1159" s="35"/>
      <c r="P1159" s="190">
        <f t="shared" si="21"/>
        <v>0</v>
      </c>
      <c r="Q1159" s="190">
        <v>0.00184</v>
      </c>
      <c r="R1159" s="190">
        <f t="shared" si="22"/>
        <v>0.069</v>
      </c>
      <c r="S1159" s="190">
        <v>0</v>
      </c>
      <c r="T1159" s="191">
        <f t="shared" si="23"/>
        <v>0</v>
      </c>
      <c r="AR1159" s="16" t="s">
        <v>275</v>
      </c>
      <c r="AT1159" s="16" t="s">
        <v>184</v>
      </c>
      <c r="AU1159" s="16" t="s">
        <v>88</v>
      </c>
      <c r="AY1159" s="16" t="s">
        <v>182</v>
      </c>
      <c r="BE1159" s="192">
        <f t="shared" si="24"/>
        <v>0</v>
      </c>
      <c r="BF1159" s="192">
        <f t="shared" si="25"/>
        <v>0</v>
      </c>
      <c r="BG1159" s="192">
        <f t="shared" si="26"/>
        <v>0</v>
      </c>
      <c r="BH1159" s="192">
        <f t="shared" si="27"/>
        <v>0</v>
      </c>
      <c r="BI1159" s="192">
        <f t="shared" si="28"/>
        <v>0</v>
      </c>
      <c r="BJ1159" s="16" t="s">
        <v>23</v>
      </c>
      <c r="BK1159" s="192">
        <f t="shared" si="29"/>
        <v>0</v>
      </c>
      <c r="BL1159" s="16" t="s">
        <v>275</v>
      </c>
      <c r="BM1159" s="16" t="s">
        <v>1752</v>
      </c>
    </row>
    <row r="1160" spans="2:65" s="1" customFormat="1" ht="22.5" customHeight="1">
      <c r="B1160" s="34"/>
      <c r="C1160" s="181" t="s">
        <v>1753</v>
      </c>
      <c r="D1160" s="181" t="s">
        <v>184</v>
      </c>
      <c r="E1160" s="182" t="s">
        <v>1754</v>
      </c>
      <c r="F1160" s="183" t="s">
        <v>1755</v>
      </c>
      <c r="G1160" s="184" t="s">
        <v>309</v>
      </c>
      <c r="H1160" s="185">
        <v>37.5</v>
      </c>
      <c r="I1160" s="186"/>
      <c r="J1160" s="187">
        <f t="shared" si="20"/>
        <v>0</v>
      </c>
      <c r="K1160" s="183" t="s">
        <v>188</v>
      </c>
      <c r="L1160" s="54"/>
      <c r="M1160" s="188" t="s">
        <v>36</v>
      </c>
      <c r="N1160" s="189" t="s">
        <v>51</v>
      </c>
      <c r="O1160" s="35"/>
      <c r="P1160" s="190">
        <f t="shared" si="21"/>
        <v>0</v>
      </c>
      <c r="Q1160" s="190">
        <v>0.00227</v>
      </c>
      <c r="R1160" s="190">
        <f t="shared" si="22"/>
        <v>0.08512499999999999</v>
      </c>
      <c r="S1160" s="190">
        <v>0</v>
      </c>
      <c r="T1160" s="191">
        <f t="shared" si="23"/>
        <v>0</v>
      </c>
      <c r="AR1160" s="16" t="s">
        <v>275</v>
      </c>
      <c r="AT1160" s="16" t="s">
        <v>184</v>
      </c>
      <c r="AU1160" s="16" t="s">
        <v>88</v>
      </c>
      <c r="AY1160" s="16" t="s">
        <v>182</v>
      </c>
      <c r="BE1160" s="192">
        <f t="shared" si="24"/>
        <v>0</v>
      </c>
      <c r="BF1160" s="192">
        <f t="shared" si="25"/>
        <v>0</v>
      </c>
      <c r="BG1160" s="192">
        <f t="shared" si="26"/>
        <v>0</v>
      </c>
      <c r="BH1160" s="192">
        <f t="shared" si="27"/>
        <v>0</v>
      </c>
      <c r="BI1160" s="192">
        <f t="shared" si="28"/>
        <v>0</v>
      </c>
      <c r="BJ1160" s="16" t="s">
        <v>23</v>
      </c>
      <c r="BK1160" s="192">
        <f t="shared" si="29"/>
        <v>0</v>
      </c>
      <c r="BL1160" s="16" t="s">
        <v>275</v>
      </c>
      <c r="BM1160" s="16" t="s">
        <v>1756</v>
      </c>
    </row>
    <row r="1161" spans="2:65" s="1" customFormat="1" ht="31.5" customHeight="1">
      <c r="B1161" s="34"/>
      <c r="C1161" s="181" t="s">
        <v>1757</v>
      </c>
      <c r="D1161" s="181" t="s">
        <v>184</v>
      </c>
      <c r="E1161" s="182" t="s">
        <v>1758</v>
      </c>
      <c r="F1161" s="183" t="s">
        <v>1759</v>
      </c>
      <c r="G1161" s="184" t="s">
        <v>309</v>
      </c>
      <c r="H1161" s="185">
        <v>50.5</v>
      </c>
      <c r="I1161" s="186"/>
      <c r="J1161" s="187">
        <f t="shared" si="20"/>
        <v>0</v>
      </c>
      <c r="K1161" s="183" t="s">
        <v>188</v>
      </c>
      <c r="L1161" s="54"/>
      <c r="M1161" s="188" t="s">
        <v>36</v>
      </c>
      <c r="N1161" s="189" t="s">
        <v>51</v>
      </c>
      <c r="O1161" s="35"/>
      <c r="P1161" s="190">
        <f t="shared" si="21"/>
        <v>0</v>
      </c>
      <c r="Q1161" s="190">
        <v>0.00291</v>
      </c>
      <c r="R1161" s="190">
        <f t="shared" si="22"/>
        <v>0.146955</v>
      </c>
      <c r="S1161" s="190">
        <v>0</v>
      </c>
      <c r="T1161" s="191">
        <f t="shared" si="23"/>
        <v>0</v>
      </c>
      <c r="AR1161" s="16" t="s">
        <v>275</v>
      </c>
      <c r="AT1161" s="16" t="s">
        <v>184</v>
      </c>
      <c r="AU1161" s="16" t="s">
        <v>88</v>
      </c>
      <c r="AY1161" s="16" t="s">
        <v>182</v>
      </c>
      <c r="BE1161" s="192">
        <f t="shared" si="24"/>
        <v>0</v>
      </c>
      <c r="BF1161" s="192">
        <f t="shared" si="25"/>
        <v>0</v>
      </c>
      <c r="BG1161" s="192">
        <f t="shared" si="26"/>
        <v>0</v>
      </c>
      <c r="BH1161" s="192">
        <f t="shared" si="27"/>
        <v>0</v>
      </c>
      <c r="BI1161" s="192">
        <f t="shared" si="28"/>
        <v>0</v>
      </c>
      <c r="BJ1161" s="16" t="s">
        <v>23</v>
      </c>
      <c r="BK1161" s="192">
        <f t="shared" si="29"/>
        <v>0</v>
      </c>
      <c r="BL1161" s="16" t="s">
        <v>275</v>
      </c>
      <c r="BM1161" s="16" t="s">
        <v>1760</v>
      </c>
    </row>
    <row r="1162" spans="2:65" s="1" customFormat="1" ht="22.5" customHeight="1">
      <c r="B1162" s="34"/>
      <c r="C1162" s="181" t="s">
        <v>1761</v>
      </c>
      <c r="D1162" s="181" t="s">
        <v>184</v>
      </c>
      <c r="E1162" s="182" t="s">
        <v>1762</v>
      </c>
      <c r="F1162" s="183" t="s">
        <v>1763</v>
      </c>
      <c r="G1162" s="184" t="s">
        <v>309</v>
      </c>
      <c r="H1162" s="185">
        <v>236.3</v>
      </c>
      <c r="I1162" s="186"/>
      <c r="J1162" s="187">
        <f t="shared" si="20"/>
        <v>0</v>
      </c>
      <c r="K1162" s="183" t="s">
        <v>188</v>
      </c>
      <c r="L1162" s="54"/>
      <c r="M1162" s="188" t="s">
        <v>36</v>
      </c>
      <c r="N1162" s="189" t="s">
        <v>51</v>
      </c>
      <c r="O1162" s="35"/>
      <c r="P1162" s="190">
        <f t="shared" si="21"/>
        <v>0</v>
      </c>
      <c r="Q1162" s="190">
        <v>0.00148</v>
      </c>
      <c r="R1162" s="190">
        <f t="shared" si="22"/>
        <v>0.34972400000000003</v>
      </c>
      <c r="S1162" s="190">
        <v>0</v>
      </c>
      <c r="T1162" s="191">
        <f t="shared" si="23"/>
        <v>0</v>
      </c>
      <c r="AR1162" s="16" t="s">
        <v>275</v>
      </c>
      <c r="AT1162" s="16" t="s">
        <v>184</v>
      </c>
      <c r="AU1162" s="16" t="s">
        <v>88</v>
      </c>
      <c r="AY1162" s="16" t="s">
        <v>182</v>
      </c>
      <c r="BE1162" s="192">
        <f t="shared" si="24"/>
        <v>0</v>
      </c>
      <c r="BF1162" s="192">
        <f t="shared" si="25"/>
        <v>0</v>
      </c>
      <c r="BG1162" s="192">
        <f t="shared" si="26"/>
        <v>0</v>
      </c>
      <c r="BH1162" s="192">
        <f t="shared" si="27"/>
        <v>0</v>
      </c>
      <c r="BI1162" s="192">
        <f t="shared" si="28"/>
        <v>0</v>
      </c>
      <c r="BJ1162" s="16" t="s">
        <v>23</v>
      </c>
      <c r="BK1162" s="192">
        <f t="shared" si="29"/>
        <v>0</v>
      </c>
      <c r="BL1162" s="16" t="s">
        <v>275</v>
      </c>
      <c r="BM1162" s="16" t="s">
        <v>1764</v>
      </c>
    </row>
    <row r="1163" spans="2:65" s="1" customFormat="1" ht="22.5" customHeight="1">
      <c r="B1163" s="34"/>
      <c r="C1163" s="181" t="s">
        <v>1765</v>
      </c>
      <c r="D1163" s="181" t="s">
        <v>184</v>
      </c>
      <c r="E1163" s="182" t="s">
        <v>1766</v>
      </c>
      <c r="F1163" s="183" t="s">
        <v>1767</v>
      </c>
      <c r="G1163" s="184" t="s">
        <v>309</v>
      </c>
      <c r="H1163" s="185">
        <v>15.75</v>
      </c>
      <c r="I1163" s="186"/>
      <c r="J1163" s="187">
        <f t="shared" si="20"/>
        <v>0</v>
      </c>
      <c r="K1163" s="183" t="s">
        <v>188</v>
      </c>
      <c r="L1163" s="54"/>
      <c r="M1163" s="188" t="s">
        <v>36</v>
      </c>
      <c r="N1163" s="189" t="s">
        <v>51</v>
      </c>
      <c r="O1163" s="35"/>
      <c r="P1163" s="190">
        <f t="shared" si="21"/>
        <v>0</v>
      </c>
      <c r="Q1163" s="190">
        <v>0.00151</v>
      </c>
      <c r="R1163" s="190">
        <f t="shared" si="22"/>
        <v>0.0237825</v>
      </c>
      <c r="S1163" s="190">
        <v>0</v>
      </c>
      <c r="T1163" s="191">
        <f t="shared" si="23"/>
        <v>0</v>
      </c>
      <c r="AR1163" s="16" t="s">
        <v>275</v>
      </c>
      <c r="AT1163" s="16" t="s">
        <v>184</v>
      </c>
      <c r="AU1163" s="16" t="s">
        <v>88</v>
      </c>
      <c r="AY1163" s="16" t="s">
        <v>182</v>
      </c>
      <c r="BE1163" s="192">
        <f t="shared" si="24"/>
        <v>0</v>
      </c>
      <c r="BF1163" s="192">
        <f t="shared" si="25"/>
        <v>0</v>
      </c>
      <c r="BG1163" s="192">
        <f t="shared" si="26"/>
        <v>0</v>
      </c>
      <c r="BH1163" s="192">
        <f t="shared" si="27"/>
        <v>0</v>
      </c>
      <c r="BI1163" s="192">
        <f t="shared" si="28"/>
        <v>0</v>
      </c>
      <c r="BJ1163" s="16" t="s">
        <v>23</v>
      </c>
      <c r="BK1163" s="192">
        <f t="shared" si="29"/>
        <v>0</v>
      </c>
      <c r="BL1163" s="16" t="s">
        <v>275</v>
      </c>
      <c r="BM1163" s="16" t="s">
        <v>1768</v>
      </c>
    </row>
    <row r="1164" spans="2:65" s="1" customFormat="1" ht="22.5" customHeight="1">
      <c r="B1164" s="34"/>
      <c r="C1164" s="181" t="s">
        <v>1769</v>
      </c>
      <c r="D1164" s="181" t="s">
        <v>184</v>
      </c>
      <c r="E1164" s="182" t="s">
        <v>1770</v>
      </c>
      <c r="F1164" s="183" t="s">
        <v>1771</v>
      </c>
      <c r="G1164" s="184" t="s">
        <v>309</v>
      </c>
      <c r="H1164" s="185">
        <v>20.5</v>
      </c>
      <c r="I1164" s="186"/>
      <c r="J1164" s="187">
        <f t="shared" si="20"/>
        <v>0</v>
      </c>
      <c r="K1164" s="183" t="s">
        <v>188</v>
      </c>
      <c r="L1164" s="54"/>
      <c r="M1164" s="188" t="s">
        <v>36</v>
      </c>
      <c r="N1164" s="189" t="s">
        <v>51</v>
      </c>
      <c r="O1164" s="35"/>
      <c r="P1164" s="190">
        <f t="shared" si="21"/>
        <v>0</v>
      </c>
      <c r="Q1164" s="190">
        <v>0.00198</v>
      </c>
      <c r="R1164" s="190">
        <f t="shared" si="22"/>
        <v>0.04059</v>
      </c>
      <c r="S1164" s="190">
        <v>0</v>
      </c>
      <c r="T1164" s="191">
        <f t="shared" si="23"/>
        <v>0</v>
      </c>
      <c r="AR1164" s="16" t="s">
        <v>275</v>
      </c>
      <c r="AT1164" s="16" t="s">
        <v>184</v>
      </c>
      <c r="AU1164" s="16" t="s">
        <v>88</v>
      </c>
      <c r="AY1164" s="16" t="s">
        <v>182</v>
      </c>
      <c r="BE1164" s="192">
        <f t="shared" si="24"/>
        <v>0</v>
      </c>
      <c r="BF1164" s="192">
        <f t="shared" si="25"/>
        <v>0</v>
      </c>
      <c r="BG1164" s="192">
        <f t="shared" si="26"/>
        <v>0</v>
      </c>
      <c r="BH1164" s="192">
        <f t="shared" si="27"/>
        <v>0</v>
      </c>
      <c r="BI1164" s="192">
        <f t="shared" si="28"/>
        <v>0</v>
      </c>
      <c r="BJ1164" s="16" t="s">
        <v>23</v>
      </c>
      <c r="BK1164" s="192">
        <f t="shared" si="29"/>
        <v>0</v>
      </c>
      <c r="BL1164" s="16" t="s">
        <v>275</v>
      </c>
      <c r="BM1164" s="16" t="s">
        <v>1772</v>
      </c>
    </row>
    <row r="1165" spans="2:65" s="1" customFormat="1" ht="22.5" customHeight="1">
      <c r="B1165" s="34"/>
      <c r="C1165" s="181" t="s">
        <v>1773</v>
      </c>
      <c r="D1165" s="181" t="s">
        <v>184</v>
      </c>
      <c r="E1165" s="182" t="s">
        <v>1774</v>
      </c>
      <c r="F1165" s="183" t="s">
        <v>1775</v>
      </c>
      <c r="G1165" s="184" t="s">
        <v>309</v>
      </c>
      <c r="H1165" s="185">
        <v>107.75</v>
      </c>
      <c r="I1165" s="186"/>
      <c r="J1165" s="187">
        <f t="shared" si="20"/>
        <v>0</v>
      </c>
      <c r="K1165" s="183" t="s">
        <v>188</v>
      </c>
      <c r="L1165" s="54"/>
      <c r="M1165" s="188" t="s">
        <v>36</v>
      </c>
      <c r="N1165" s="189" t="s">
        <v>51</v>
      </c>
      <c r="O1165" s="35"/>
      <c r="P1165" s="190">
        <f t="shared" si="21"/>
        <v>0</v>
      </c>
      <c r="Q1165" s="190">
        <v>0.00401</v>
      </c>
      <c r="R1165" s="190">
        <f t="shared" si="22"/>
        <v>0.43207749999999995</v>
      </c>
      <c r="S1165" s="190">
        <v>0</v>
      </c>
      <c r="T1165" s="191">
        <f t="shared" si="23"/>
        <v>0</v>
      </c>
      <c r="AR1165" s="16" t="s">
        <v>275</v>
      </c>
      <c r="AT1165" s="16" t="s">
        <v>184</v>
      </c>
      <c r="AU1165" s="16" t="s">
        <v>88</v>
      </c>
      <c r="AY1165" s="16" t="s">
        <v>182</v>
      </c>
      <c r="BE1165" s="192">
        <f t="shared" si="24"/>
        <v>0</v>
      </c>
      <c r="BF1165" s="192">
        <f t="shared" si="25"/>
        <v>0</v>
      </c>
      <c r="BG1165" s="192">
        <f t="shared" si="26"/>
        <v>0</v>
      </c>
      <c r="BH1165" s="192">
        <f t="shared" si="27"/>
        <v>0</v>
      </c>
      <c r="BI1165" s="192">
        <f t="shared" si="28"/>
        <v>0</v>
      </c>
      <c r="BJ1165" s="16" t="s">
        <v>23</v>
      </c>
      <c r="BK1165" s="192">
        <f t="shared" si="29"/>
        <v>0</v>
      </c>
      <c r="BL1165" s="16" t="s">
        <v>275</v>
      </c>
      <c r="BM1165" s="16" t="s">
        <v>1776</v>
      </c>
    </row>
    <row r="1166" spans="2:65" s="1" customFormat="1" ht="22.5" customHeight="1">
      <c r="B1166" s="34"/>
      <c r="C1166" s="181" t="s">
        <v>1777</v>
      </c>
      <c r="D1166" s="181" t="s">
        <v>184</v>
      </c>
      <c r="E1166" s="182" t="s">
        <v>1778</v>
      </c>
      <c r="F1166" s="183" t="s">
        <v>1779</v>
      </c>
      <c r="G1166" s="184" t="s">
        <v>309</v>
      </c>
      <c r="H1166" s="185">
        <v>10.4</v>
      </c>
      <c r="I1166" s="186"/>
      <c r="J1166" s="187">
        <f t="shared" si="20"/>
        <v>0</v>
      </c>
      <c r="K1166" s="183" t="s">
        <v>188</v>
      </c>
      <c r="L1166" s="54"/>
      <c r="M1166" s="188" t="s">
        <v>36</v>
      </c>
      <c r="N1166" s="189" t="s">
        <v>51</v>
      </c>
      <c r="O1166" s="35"/>
      <c r="P1166" s="190">
        <f t="shared" si="21"/>
        <v>0</v>
      </c>
      <c r="Q1166" s="190">
        <v>0.00448</v>
      </c>
      <c r="R1166" s="190">
        <f t="shared" si="22"/>
        <v>0.046591999999999995</v>
      </c>
      <c r="S1166" s="190">
        <v>0</v>
      </c>
      <c r="T1166" s="191">
        <f t="shared" si="23"/>
        <v>0</v>
      </c>
      <c r="AR1166" s="16" t="s">
        <v>275</v>
      </c>
      <c r="AT1166" s="16" t="s">
        <v>184</v>
      </c>
      <c r="AU1166" s="16" t="s">
        <v>88</v>
      </c>
      <c r="AY1166" s="16" t="s">
        <v>182</v>
      </c>
      <c r="BE1166" s="192">
        <f t="shared" si="24"/>
        <v>0</v>
      </c>
      <c r="BF1166" s="192">
        <f t="shared" si="25"/>
        <v>0</v>
      </c>
      <c r="BG1166" s="192">
        <f t="shared" si="26"/>
        <v>0</v>
      </c>
      <c r="BH1166" s="192">
        <f t="shared" si="27"/>
        <v>0</v>
      </c>
      <c r="BI1166" s="192">
        <f t="shared" si="28"/>
        <v>0</v>
      </c>
      <c r="BJ1166" s="16" t="s">
        <v>23</v>
      </c>
      <c r="BK1166" s="192">
        <f t="shared" si="29"/>
        <v>0</v>
      </c>
      <c r="BL1166" s="16" t="s">
        <v>275</v>
      </c>
      <c r="BM1166" s="16" t="s">
        <v>1780</v>
      </c>
    </row>
    <row r="1167" spans="2:65" s="1" customFormat="1" ht="22.5" customHeight="1">
      <c r="B1167" s="34"/>
      <c r="C1167" s="181" t="s">
        <v>1781</v>
      </c>
      <c r="D1167" s="181" t="s">
        <v>184</v>
      </c>
      <c r="E1167" s="182" t="s">
        <v>1782</v>
      </c>
      <c r="F1167" s="183" t="s">
        <v>1783</v>
      </c>
      <c r="G1167" s="184" t="s">
        <v>309</v>
      </c>
      <c r="H1167" s="185">
        <v>89.1</v>
      </c>
      <c r="I1167" s="186"/>
      <c r="J1167" s="187">
        <f t="shared" si="20"/>
        <v>0</v>
      </c>
      <c r="K1167" s="183" t="s">
        <v>188</v>
      </c>
      <c r="L1167" s="54"/>
      <c r="M1167" s="188" t="s">
        <v>36</v>
      </c>
      <c r="N1167" s="189" t="s">
        <v>51</v>
      </c>
      <c r="O1167" s="35"/>
      <c r="P1167" s="190">
        <f t="shared" si="21"/>
        <v>0</v>
      </c>
      <c r="Q1167" s="190">
        <v>0.00122</v>
      </c>
      <c r="R1167" s="190">
        <f t="shared" si="22"/>
        <v>0.108702</v>
      </c>
      <c r="S1167" s="190">
        <v>0</v>
      </c>
      <c r="T1167" s="191">
        <f t="shared" si="23"/>
        <v>0</v>
      </c>
      <c r="AR1167" s="16" t="s">
        <v>275</v>
      </c>
      <c r="AT1167" s="16" t="s">
        <v>184</v>
      </c>
      <c r="AU1167" s="16" t="s">
        <v>88</v>
      </c>
      <c r="AY1167" s="16" t="s">
        <v>182</v>
      </c>
      <c r="BE1167" s="192">
        <f t="shared" si="24"/>
        <v>0</v>
      </c>
      <c r="BF1167" s="192">
        <f t="shared" si="25"/>
        <v>0</v>
      </c>
      <c r="BG1167" s="192">
        <f t="shared" si="26"/>
        <v>0</v>
      </c>
      <c r="BH1167" s="192">
        <f t="shared" si="27"/>
        <v>0</v>
      </c>
      <c r="BI1167" s="192">
        <f t="shared" si="28"/>
        <v>0</v>
      </c>
      <c r="BJ1167" s="16" t="s">
        <v>23</v>
      </c>
      <c r="BK1167" s="192">
        <f t="shared" si="29"/>
        <v>0</v>
      </c>
      <c r="BL1167" s="16" t="s">
        <v>275</v>
      </c>
      <c r="BM1167" s="16" t="s">
        <v>1784</v>
      </c>
    </row>
    <row r="1168" spans="2:65" s="1" customFormat="1" ht="22.5" customHeight="1">
      <c r="B1168" s="34"/>
      <c r="C1168" s="181" t="s">
        <v>1785</v>
      </c>
      <c r="D1168" s="181" t="s">
        <v>184</v>
      </c>
      <c r="E1168" s="182" t="s">
        <v>1786</v>
      </c>
      <c r="F1168" s="183" t="s">
        <v>1783</v>
      </c>
      <c r="G1168" s="184" t="s">
        <v>309</v>
      </c>
      <c r="H1168" s="185">
        <v>89.1</v>
      </c>
      <c r="I1168" s="186"/>
      <c r="J1168" s="187">
        <f t="shared" si="20"/>
        <v>0</v>
      </c>
      <c r="K1168" s="183" t="s">
        <v>188</v>
      </c>
      <c r="L1168" s="54"/>
      <c r="M1168" s="188" t="s">
        <v>36</v>
      </c>
      <c r="N1168" s="189" t="s">
        <v>51</v>
      </c>
      <c r="O1168" s="35"/>
      <c r="P1168" s="190">
        <f t="shared" si="21"/>
        <v>0</v>
      </c>
      <c r="Q1168" s="190">
        <v>0.00122</v>
      </c>
      <c r="R1168" s="190">
        <f t="shared" si="22"/>
        <v>0.108702</v>
      </c>
      <c r="S1168" s="190">
        <v>0</v>
      </c>
      <c r="T1168" s="191">
        <f t="shared" si="23"/>
        <v>0</v>
      </c>
      <c r="AR1168" s="16" t="s">
        <v>275</v>
      </c>
      <c r="AT1168" s="16" t="s">
        <v>184</v>
      </c>
      <c r="AU1168" s="16" t="s">
        <v>88</v>
      </c>
      <c r="AY1168" s="16" t="s">
        <v>182</v>
      </c>
      <c r="BE1168" s="192">
        <f t="shared" si="24"/>
        <v>0</v>
      </c>
      <c r="BF1168" s="192">
        <f t="shared" si="25"/>
        <v>0</v>
      </c>
      <c r="BG1168" s="192">
        <f t="shared" si="26"/>
        <v>0</v>
      </c>
      <c r="BH1168" s="192">
        <f t="shared" si="27"/>
        <v>0</v>
      </c>
      <c r="BI1168" s="192">
        <f t="shared" si="28"/>
        <v>0</v>
      </c>
      <c r="BJ1168" s="16" t="s">
        <v>23</v>
      </c>
      <c r="BK1168" s="192">
        <f t="shared" si="29"/>
        <v>0</v>
      </c>
      <c r="BL1168" s="16" t="s">
        <v>275</v>
      </c>
      <c r="BM1168" s="16" t="s">
        <v>1787</v>
      </c>
    </row>
    <row r="1169" spans="2:65" s="1" customFormat="1" ht="22.5" customHeight="1">
      <c r="B1169" s="34"/>
      <c r="C1169" s="181" t="s">
        <v>1788</v>
      </c>
      <c r="D1169" s="181" t="s">
        <v>184</v>
      </c>
      <c r="E1169" s="182" t="s">
        <v>1789</v>
      </c>
      <c r="F1169" s="183" t="s">
        <v>1790</v>
      </c>
      <c r="G1169" s="184" t="s">
        <v>309</v>
      </c>
      <c r="H1169" s="185">
        <v>250</v>
      </c>
      <c r="I1169" s="186"/>
      <c r="J1169" s="187">
        <f t="shared" si="20"/>
        <v>0</v>
      </c>
      <c r="K1169" s="183" t="s">
        <v>188</v>
      </c>
      <c r="L1169" s="54"/>
      <c r="M1169" s="188" t="s">
        <v>36</v>
      </c>
      <c r="N1169" s="189" t="s">
        <v>51</v>
      </c>
      <c r="O1169" s="35"/>
      <c r="P1169" s="190">
        <f t="shared" si="21"/>
        <v>0</v>
      </c>
      <c r="Q1169" s="190">
        <v>0.0022</v>
      </c>
      <c r="R1169" s="190">
        <f t="shared" si="22"/>
        <v>0.55</v>
      </c>
      <c r="S1169" s="190">
        <v>0</v>
      </c>
      <c r="T1169" s="191">
        <f t="shared" si="23"/>
        <v>0</v>
      </c>
      <c r="AR1169" s="16" t="s">
        <v>275</v>
      </c>
      <c r="AT1169" s="16" t="s">
        <v>184</v>
      </c>
      <c r="AU1169" s="16" t="s">
        <v>88</v>
      </c>
      <c r="AY1169" s="16" t="s">
        <v>182</v>
      </c>
      <c r="BE1169" s="192">
        <f t="shared" si="24"/>
        <v>0</v>
      </c>
      <c r="BF1169" s="192">
        <f t="shared" si="25"/>
        <v>0</v>
      </c>
      <c r="BG1169" s="192">
        <f t="shared" si="26"/>
        <v>0</v>
      </c>
      <c r="BH1169" s="192">
        <f t="shared" si="27"/>
        <v>0</v>
      </c>
      <c r="BI1169" s="192">
        <f t="shared" si="28"/>
        <v>0</v>
      </c>
      <c r="BJ1169" s="16" t="s">
        <v>23</v>
      </c>
      <c r="BK1169" s="192">
        <f t="shared" si="29"/>
        <v>0</v>
      </c>
      <c r="BL1169" s="16" t="s">
        <v>275</v>
      </c>
      <c r="BM1169" s="16" t="s">
        <v>1791</v>
      </c>
    </row>
    <row r="1170" spans="2:65" s="1" customFormat="1" ht="22.5" customHeight="1">
      <c r="B1170" s="34"/>
      <c r="C1170" s="181" t="s">
        <v>1792</v>
      </c>
      <c r="D1170" s="181" t="s">
        <v>184</v>
      </c>
      <c r="E1170" s="182" t="s">
        <v>1793</v>
      </c>
      <c r="F1170" s="183" t="s">
        <v>1794</v>
      </c>
      <c r="G1170" s="184" t="s">
        <v>309</v>
      </c>
      <c r="H1170" s="185">
        <v>51.2</v>
      </c>
      <c r="I1170" s="186"/>
      <c r="J1170" s="187">
        <f t="shared" si="20"/>
        <v>0</v>
      </c>
      <c r="K1170" s="183" t="s">
        <v>188</v>
      </c>
      <c r="L1170" s="54"/>
      <c r="M1170" s="188" t="s">
        <v>36</v>
      </c>
      <c r="N1170" s="189" t="s">
        <v>51</v>
      </c>
      <c r="O1170" s="35"/>
      <c r="P1170" s="190">
        <f t="shared" si="21"/>
        <v>0</v>
      </c>
      <c r="Q1170" s="190">
        <v>0.00289</v>
      </c>
      <c r="R1170" s="190">
        <f t="shared" si="22"/>
        <v>0.14796800000000002</v>
      </c>
      <c r="S1170" s="190">
        <v>0</v>
      </c>
      <c r="T1170" s="191">
        <f t="shared" si="23"/>
        <v>0</v>
      </c>
      <c r="AR1170" s="16" t="s">
        <v>275</v>
      </c>
      <c r="AT1170" s="16" t="s">
        <v>184</v>
      </c>
      <c r="AU1170" s="16" t="s">
        <v>88</v>
      </c>
      <c r="AY1170" s="16" t="s">
        <v>182</v>
      </c>
      <c r="BE1170" s="192">
        <f t="shared" si="24"/>
        <v>0</v>
      </c>
      <c r="BF1170" s="192">
        <f t="shared" si="25"/>
        <v>0</v>
      </c>
      <c r="BG1170" s="192">
        <f t="shared" si="26"/>
        <v>0</v>
      </c>
      <c r="BH1170" s="192">
        <f t="shared" si="27"/>
        <v>0</v>
      </c>
      <c r="BI1170" s="192">
        <f t="shared" si="28"/>
        <v>0</v>
      </c>
      <c r="BJ1170" s="16" t="s">
        <v>23</v>
      </c>
      <c r="BK1170" s="192">
        <f t="shared" si="29"/>
        <v>0</v>
      </c>
      <c r="BL1170" s="16" t="s">
        <v>275</v>
      </c>
      <c r="BM1170" s="16" t="s">
        <v>1795</v>
      </c>
    </row>
    <row r="1171" spans="2:65" s="1" customFormat="1" ht="22.5" customHeight="1">
      <c r="B1171" s="34"/>
      <c r="C1171" s="181" t="s">
        <v>1796</v>
      </c>
      <c r="D1171" s="181" t="s">
        <v>184</v>
      </c>
      <c r="E1171" s="182" t="s">
        <v>1797</v>
      </c>
      <c r="F1171" s="183" t="s">
        <v>1798</v>
      </c>
      <c r="G1171" s="184" t="s">
        <v>309</v>
      </c>
      <c r="H1171" s="185">
        <v>31.25</v>
      </c>
      <c r="I1171" s="186"/>
      <c r="J1171" s="187">
        <f t="shared" si="20"/>
        <v>0</v>
      </c>
      <c r="K1171" s="183" t="s">
        <v>188</v>
      </c>
      <c r="L1171" s="54"/>
      <c r="M1171" s="188" t="s">
        <v>36</v>
      </c>
      <c r="N1171" s="189" t="s">
        <v>51</v>
      </c>
      <c r="O1171" s="35"/>
      <c r="P1171" s="190">
        <f t="shared" si="21"/>
        <v>0</v>
      </c>
      <c r="Q1171" s="190">
        <v>0.0035</v>
      </c>
      <c r="R1171" s="190">
        <f t="shared" si="22"/>
        <v>0.109375</v>
      </c>
      <c r="S1171" s="190">
        <v>0</v>
      </c>
      <c r="T1171" s="191">
        <f t="shared" si="23"/>
        <v>0</v>
      </c>
      <c r="AR1171" s="16" t="s">
        <v>275</v>
      </c>
      <c r="AT1171" s="16" t="s">
        <v>184</v>
      </c>
      <c r="AU1171" s="16" t="s">
        <v>88</v>
      </c>
      <c r="AY1171" s="16" t="s">
        <v>182</v>
      </c>
      <c r="BE1171" s="192">
        <f t="shared" si="24"/>
        <v>0</v>
      </c>
      <c r="BF1171" s="192">
        <f t="shared" si="25"/>
        <v>0</v>
      </c>
      <c r="BG1171" s="192">
        <f t="shared" si="26"/>
        <v>0</v>
      </c>
      <c r="BH1171" s="192">
        <f t="shared" si="27"/>
        <v>0</v>
      </c>
      <c r="BI1171" s="192">
        <f t="shared" si="28"/>
        <v>0</v>
      </c>
      <c r="BJ1171" s="16" t="s">
        <v>23</v>
      </c>
      <c r="BK1171" s="192">
        <f t="shared" si="29"/>
        <v>0</v>
      </c>
      <c r="BL1171" s="16" t="s">
        <v>275</v>
      </c>
      <c r="BM1171" s="16" t="s">
        <v>1799</v>
      </c>
    </row>
    <row r="1172" spans="2:65" s="1" customFormat="1" ht="22.5" customHeight="1">
      <c r="B1172" s="34"/>
      <c r="C1172" s="181" t="s">
        <v>1800</v>
      </c>
      <c r="D1172" s="181" t="s">
        <v>184</v>
      </c>
      <c r="E1172" s="182" t="s">
        <v>1801</v>
      </c>
      <c r="F1172" s="183" t="s">
        <v>1802</v>
      </c>
      <c r="G1172" s="184" t="s">
        <v>309</v>
      </c>
      <c r="H1172" s="185">
        <v>6.09</v>
      </c>
      <c r="I1172" s="186"/>
      <c r="J1172" s="187">
        <f t="shared" si="20"/>
        <v>0</v>
      </c>
      <c r="K1172" s="183" t="s">
        <v>188</v>
      </c>
      <c r="L1172" s="54"/>
      <c r="M1172" s="188" t="s">
        <v>36</v>
      </c>
      <c r="N1172" s="189" t="s">
        <v>51</v>
      </c>
      <c r="O1172" s="35"/>
      <c r="P1172" s="190">
        <f t="shared" si="21"/>
        <v>0</v>
      </c>
      <c r="Q1172" s="190">
        <v>0.00149</v>
      </c>
      <c r="R1172" s="190">
        <f t="shared" si="22"/>
        <v>0.0090741</v>
      </c>
      <c r="S1172" s="190">
        <v>0</v>
      </c>
      <c r="T1172" s="191">
        <f t="shared" si="23"/>
        <v>0</v>
      </c>
      <c r="AR1172" s="16" t="s">
        <v>275</v>
      </c>
      <c r="AT1172" s="16" t="s">
        <v>184</v>
      </c>
      <c r="AU1172" s="16" t="s">
        <v>88</v>
      </c>
      <c r="AY1172" s="16" t="s">
        <v>182</v>
      </c>
      <c r="BE1172" s="192">
        <f t="shared" si="24"/>
        <v>0</v>
      </c>
      <c r="BF1172" s="192">
        <f t="shared" si="25"/>
        <v>0</v>
      </c>
      <c r="BG1172" s="192">
        <f t="shared" si="26"/>
        <v>0</v>
      </c>
      <c r="BH1172" s="192">
        <f t="shared" si="27"/>
        <v>0</v>
      </c>
      <c r="BI1172" s="192">
        <f t="shared" si="28"/>
        <v>0</v>
      </c>
      <c r="BJ1172" s="16" t="s">
        <v>23</v>
      </c>
      <c r="BK1172" s="192">
        <f t="shared" si="29"/>
        <v>0</v>
      </c>
      <c r="BL1172" s="16" t="s">
        <v>275</v>
      </c>
      <c r="BM1172" s="16" t="s">
        <v>1803</v>
      </c>
    </row>
    <row r="1173" spans="2:65" s="1" customFormat="1" ht="22.5" customHeight="1">
      <c r="B1173" s="34"/>
      <c r="C1173" s="181" t="s">
        <v>1804</v>
      </c>
      <c r="D1173" s="181" t="s">
        <v>184</v>
      </c>
      <c r="E1173" s="182" t="s">
        <v>1805</v>
      </c>
      <c r="F1173" s="183" t="s">
        <v>1806</v>
      </c>
      <c r="G1173" s="184" t="s">
        <v>309</v>
      </c>
      <c r="H1173" s="185">
        <v>6.09</v>
      </c>
      <c r="I1173" s="186"/>
      <c r="J1173" s="187">
        <f t="shared" si="20"/>
        <v>0</v>
      </c>
      <c r="K1173" s="183" t="s">
        <v>188</v>
      </c>
      <c r="L1173" s="54"/>
      <c r="M1173" s="188" t="s">
        <v>36</v>
      </c>
      <c r="N1173" s="189" t="s">
        <v>51</v>
      </c>
      <c r="O1173" s="35"/>
      <c r="P1173" s="190">
        <f t="shared" si="21"/>
        <v>0</v>
      </c>
      <c r="Q1173" s="190">
        <v>0.00203</v>
      </c>
      <c r="R1173" s="190">
        <f t="shared" si="22"/>
        <v>0.0123627</v>
      </c>
      <c r="S1173" s="190">
        <v>0</v>
      </c>
      <c r="T1173" s="191">
        <f t="shared" si="23"/>
        <v>0</v>
      </c>
      <c r="AR1173" s="16" t="s">
        <v>275</v>
      </c>
      <c r="AT1173" s="16" t="s">
        <v>184</v>
      </c>
      <c r="AU1173" s="16" t="s">
        <v>88</v>
      </c>
      <c r="AY1173" s="16" t="s">
        <v>182</v>
      </c>
      <c r="BE1173" s="192">
        <f t="shared" si="24"/>
        <v>0</v>
      </c>
      <c r="BF1173" s="192">
        <f t="shared" si="25"/>
        <v>0</v>
      </c>
      <c r="BG1173" s="192">
        <f t="shared" si="26"/>
        <v>0</v>
      </c>
      <c r="BH1173" s="192">
        <f t="shared" si="27"/>
        <v>0</v>
      </c>
      <c r="BI1173" s="192">
        <f t="shared" si="28"/>
        <v>0</v>
      </c>
      <c r="BJ1173" s="16" t="s">
        <v>23</v>
      </c>
      <c r="BK1173" s="192">
        <f t="shared" si="29"/>
        <v>0</v>
      </c>
      <c r="BL1173" s="16" t="s">
        <v>275</v>
      </c>
      <c r="BM1173" s="16" t="s">
        <v>1807</v>
      </c>
    </row>
    <row r="1174" spans="2:65" s="1" customFormat="1" ht="22.5" customHeight="1">
      <c r="B1174" s="34"/>
      <c r="C1174" s="181" t="s">
        <v>1808</v>
      </c>
      <c r="D1174" s="181" t="s">
        <v>184</v>
      </c>
      <c r="E1174" s="182" t="s">
        <v>1809</v>
      </c>
      <c r="F1174" s="183" t="s">
        <v>1810</v>
      </c>
      <c r="G1174" s="184" t="s">
        <v>309</v>
      </c>
      <c r="H1174" s="185">
        <v>10.5</v>
      </c>
      <c r="I1174" s="186"/>
      <c r="J1174" s="187">
        <f t="shared" si="20"/>
        <v>0</v>
      </c>
      <c r="K1174" s="183" t="s">
        <v>188</v>
      </c>
      <c r="L1174" s="54"/>
      <c r="M1174" s="188" t="s">
        <v>36</v>
      </c>
      <c r="N1174" s="189" t="s">
        <v>51</v>
      </c>
      <c r="O1174" s="35"/>
      <c r="P1174" s="190">
        <f t="shared" si="21"/>
        <v>0</v>
      </c>
      <c r="Q1174" s="190">
        <v>0.00286</v>
      </c>
      <c r="R1174" s="190">
        <f t="shared" si="22"/>
        <v>0.03003</v>
      </c>
      <c r="S1174" s="190">
        <v>0</v>
      </c>
      <c r="T1174" s="191">
        <f t="shared" si="23"/>
        <v>0</v>
      </c>
      <c r="AR1174" s="16" t="s">
        <v>275</v>
      </c>
      <c r="AT1174" s="16" t="s">
        <v>184</v>
      </c>
      <c r="AU1174" s="16" t="s">
        <v>88</v>
      </c>
      <c r="AY1174" s="16" t="s">
        <v>182</v>
      </c>
      <c r="BE1174" s="192">
        <f t="shared" si="24"/>
        <v>0</v>
      </c>
      <c r="BF1174" s="192">
        <f t="shared" si="25"/>
        <v>0</v>
      </c>
      <c r="BG1174" s="192">
        <f t="shared" si="26"/>
        <v>0</v>
      </c>
      <c r="BH1174" s="192">
        <f t="shared" si="27"/>
        <v>0</v>
      </c>
      <c r="BI1174" s="192">
        <f t="shared" si="28"/>
        <v>0</v>
      </c>
      <c r="BJ1174" s="16" t="s">
        <v>23</v>
      </c>
      <c r="BK1174" s="192">
        <f t="shared" si="29"/>
        <v>0</v>
      </c>
      <c r="BL1174" s="16" t="s">
        <v>275</v>
      </c>
      <c r="BM1174" s="16" t="s">
        <v>1811</v>
      </c>
    </row>
    <row r="1175" spans="2:65" s="1" customFormat="1" ht="31.5" customHeight="1">
      <c r="B1175" s="34"/>
      <c r="C1175" s="181" t="s">
        <v>1812</v>
      </c>
      <c r="D1175" s="181" t="s">
        <v>184</v>
      </c>
      <c r="E1175" s="182" t="s">
        <v>1813</v>
      </c>
      <c r="F1175" s="183" t="s">
        <v>1814</v>
      </c>
      <c r="G1175" s="184" t="s">
        <v>304</v>
      </c>
      <c r="H1175" s="185">
        <v>1</v>
      </c>
      <c r="I1175" s="186"/>
      <c r="J1175" s="187">
        <f t="shared" si="20"/>
        <v>0</v>
      </c>
      <c r="K1175" s="183" t="s">
        <v>188</v>
      </c>
      <c r="L1175" s="54"/>
      <c r="M1175" s="188" t="s">
        <v>36</v>
      </c>
      <c r="N1175" s="189" t="s">
        <v>51</v>
      </c>
      <c r="O1175" s="35"/>
      <c r="P1175" s="190">
        <f t="shared" si="21"/>
        <v>0</v>
      </c>
      <c r="Q1175" s="190">
        <v>0.00029</v>
      </c>
      <c r="R1175" s="190">
        <f t="shared" si="22"/>
        <v>0.00029</v>
      </c>
      <c r="S1175" s="190">
        <v>0</v>
      </c>
      <c r="T1175" s="191">
        <f t="shared" si="23"/>
        <v>0</v>
      </c>
      <c r="AR1175" s="16" t="s">
        <v>275</v>
      </c>
      <c r="AT1175" s="16" t="s">
        <v>184</v>
      </c>
      <c r="AU1175" s="16" t="s">
        <v>88</v>
      </c>
      <c r="AY1175" s="16" t="s">
        <v>182</v>
      </c>
      <c r="BE1175" s="192">
        <f t="shared" si="24"/>
        <v>0</v>
      </c>
      <c r="BF1175" s="192">
        <f t="shared" si="25"/>
        <v>0</v>
      </c>
      <c r="BG1175" s="192">
        <f t="shared" si="26"/>
        <v>0</v>
      </c>
      <c r="BH1175" s="192">
        <f t="shared" si="27"/>
        <v>0</v>
      </c>
      <c r="BI1175" s="192">
        <f t="shared" si="28"/>
        <v>0</v>
      </c>
      <c r="BJ1175" s="16" t="s">
        <v>23</v>
      </c>
      <c r="BK1175" s="192">
        <f t="shared" si="29"/>
        <v>0</v>
      </c>
      <c r="BL1175" s="16" t="s">
        <v>275</v>
      </c>
      <c r="BM1175" s="16" t="s">
        <v>1815</v>
      </c>
    </row>
    <row r="1176" spans="2:65" s="1" customFormat="1" ht="22.5" customHeight="1">
      <c r="B1176" s="34"/>
      <c r="C1176" s="181" t="s">
        <v>1816</v>
      </c>
      <c r="D1176" s="181" t="s">
        <v>184</v>
      </c>
      <c r="E1176" s="182" t="s">
        <v>1817</v>
      </c>
      <c r="F1176" s="183" t="s">
        <v>1818</v>
      </c>
      <c r="G1176" s="184" t="s">
        <v>304</v>
      </c>
      <c r="H1176" s="185">
        <v>2</v>
      </c>
      <c r="I1176" s="186"/>
      <c r="J1176" s="187">
        <f t="shared" si="20"/>
        <v>0</v>
      </c>
      <c r="K1176" s="183" t="s">
        <v>188</v>
      </c>
      <c r="L1176" s="54"/>
      <c r="M1176" s="188" t="s">
        <v>36</v>
      </c>
      <c r="N1176" s="189" t="s">
        <v>51</v>
      </c>
      <c r="O1176" s="35"/>
      <c r="P1176" s="190">
        <f t="shared" si="21"/>
        <v>0</v>
      </c>
      <c r="Q1176" s="190">
        <v>0.00048</v>
      </c>
      <c r="R1176" s="190">
        <f t="shared" si="22"/>
        <v>0.00096</v>
      </c>
      <c r="S1176" s="190">
        <v>0</v>
      </c>
      <c r="T1176" s="191">
        <f t="shared" si="23"/>
        <v>0</v>
      </c>
      <c r="AR1176" s="16" t="s">
        <v>275</v>
      </c>
      <c r="AT1176" s="16" t="s">
        <v>184</v>
      </c>
      <c r="AU1176" s="16" t="s">
        <v>88</v>
      </c>
      <c r="AY1176" s="16" t="s">
        <v>182</v>
      </c>
      <c r="BE1176" s="192">
        <f t="shared" si="24"/>
        <v>0</v>
      </c>
      <c r="BF1176" s="192">
        <f t="shared" si="25"/>
        <v>0</v>
      </c>
      <c r="BG1176" s="192">
        <f t="shared" si="26"/>
        <v>0</v>
      </c>
      <c r="BH1176" s="192">
        <f t="shared" si="27"/>
        <v>0</v>
      </c>
      <c r="BI1176" s="192">
        <f t="shared" si="28"/>
        <v>0</v>
      </c>
      <c r="BJ1176" s="16" t="s">
        <v>23</v>
      </c>
      <c r="BK1176" s="192">
        <f t="shared" si="29"/>
        <v>0</v>
      </c>
      <c r="BL1176" s="16" t="s">
        <v>275</v>
      </c>
      <c r="BM1176" s="16" t="s">
        <v>1819</v>
      </c>
    </row>
    <row r="1177" spans="2:65" s="1" customFormat="1" ht="22.5" customHeight="1">
      <c r="B1177" s="34"/>
      <c r="C1177" s="181" t="s">
        <v>1820</v>
      </c>
      <c r="D1177" s="181" t="s">
        <v>184</v>
      </c>
      <c r="E1177" s="182" t="s">
        <v>1821</v>
      </c>
      <c r="F1177" s="183" t="s">
        <v>1822</v>
      </c>
      <c r="G1177" s="184" t="s">
        <v>309</v>
      </c>
      <c r="H1177" s="185">
        <v>7</v>
      </c>
      <c r="I1177" s="186"/>
      <c r="J1177" s="187">
        <f t="shared" si="20"/>
        <v>0</v>
      </c>
      <c r="K1177" s="183" t="s">
        <v>188</v>
      </c>
      <c r="L1177" s="54"/>
      <c r="M1177" s="188" t="s">
        <v>36</v>
      </c>
      <c r="N1177" s="189" t="s">
        <v>51</v>
      </c>
      <c r="O1177" s="35"/>
      <c r="P1177" s="190">
        <f t="shared" si="21"/>
        <v>0</v>
      </c>
      <c r="Q1177" s="190">
        <v>0.00171</v>
      </c>
      <c r="R1177" s="190">
        <f t="shared" si="22"/>
        <v>0.01197</v>
      </c>
      <c r="S1177" s="190">
        <v>0</v>
      </c>
      <c r="T1177" s="191">
        <f t="shared" si="23"/>
        <v>0</v>
      </c>
      <c r="AR1177" s="16" t="s">
        <v>275</v>
      </c>
      <c r="AT1177" s="16" t="s">
        <v>184</v>
      </c>
      <c r="AU1177" s="16" t="s">
        <v>88</v>
      </c>
      <c r="AY1177" s="16" t="s">
        <v>182</v>
      </c>
      <c r="BE1177" s="192">
        <f t="shared" si="24"/>
        <v>0</v>
      </c>
      <c r="BF1177" s="192">
        <f t="shared" si="25"/>
        <v>0</v>
      </c>
      <c r="BG1177" s="192">
        <f t="shared" si="26"/>
        <v>0</v>
      </c>
      <c r="BH1177" s="192">
        <f t="shared" si="27"/>
        <v>0</v>
      </c>
      <c r="BI1177" s="192">
        <f t="shared" si="28"/>
        <v>0</v>
      </c>
      <c r="BJ1177" s="16" t="s">
        <v>23</v>
      </c>
      <c r="BK1177" s="192">
        <f t="shared" si="29"/>
        <v>0</v>
      </c>
      <c r="BL1177" s="16" t="s">
        <v>275</v>
      </c>
      <c r="BM1177" s="16" t="s">
        <v>1823</v>
      </c>
    </row>
    <row r="1178" spans="2:65" s="1" customFormat="1" ht="22.5" customHeight="1">
      <c r="B1178" s="34"/>
      <c r="C1178" s="181" t="s">
        <v>1824</v>
      </c>
      <c r="D1178" s="181" t="s">
        <v>184</v>
      </c>
      <c r="E1178" s="182" t="s">
        <v>1825</v>
      </c>
      <c r="F1178" s="183" t="s">
        <v>1826</v>
      </c>
      <c r="G1178" s="184" t="s">
        <v>309</v>
      </c>
      <c r="H1178" s="185">
        <v>13</v>
      </c>
      <c r="I1178" s="186"/>
      <c r="J1178" s="187">
        <f t="shared" si="20"/>
        <v>0</v>
      </c>
      <c r="K1178" s="183" t="s">
        <v>188</v>
      </c>
      <c r="L1178" s="54"/>
      <c r="M1178" s="188" t="s">
        <v>36</v>
      </c>
      <c r="N1178" s="189" t="s">
        <v>51</v>
      </c>
      <c r="O1178" s="35"/>
      <c r="P1178" s="190">
        <f t="shared" si="21"/>
        <v>0</v>
      </c>
      <c r="Q1178" s="190">
        <v>0.00223</v>
      </c>
      <c r="R1178" s="190">
        <f t="shared" si="22"/>
        <v>0.028990000000000002</v>
      </c>
      <c r="S1178" s="190">
        <v>0</v>
      </c>
      <c r="T1178" s="191">
        <f t="shared" si="23"/>
        <v>0</v>
      </c>
      <c r="AR1178" s="16" t="s">
        <v>275</v>
      </c>
      <c r="AT1178" s="16" t="s">
        <v>184</v>
      </c>
      <c r="AU1178" s="16" t="s">
        <v>88</v>
      </c>
      <c r="AY1178" s="16" t="s">
        <v>182</v>
      </c>
      <c r="BE1178" s="192">
        <f t="shared" si="24"/>
        <v>0</v>
      </c>
      <c r="BF1178" s="192">
        <f t="shared" si="25"/>
        <v>0</v>
      </c>
      <c r="BG1178" s="192">
        <f t="shared" si="26"/>
        <v>0</v>
      </c>
      <c r="BH1178" s="192">
        <f t="shared" si="27"/>
        <v>0</v>
      </c>
      <c r="BI1178" s="192">
        <f t="shared" si="28"/>
        <v>0</v>
      </c>
      <c r="BJ1178" s="16" t="s">
        <v>23</v>
      </c>
      <c r="BK1178" s="192">
        <f t="shared" si="29"/>
        <v>0</v>
      </c>
      <c r="BL1178" s="16" t="s">
        <v>275</v>
      </c>
      <c r="BM1178" s="16" t="s">
        <v>1827</v>
      </c>
    </row>
    <row r="1179" spans="2:65" s="1" customFormat="1" ht="22.5" customHeight="1">
      <c r="B1179" s="34"/>
      <c r="C1179" s="181" t="s">
        <v>1828</v>
      </c>
      <c r="D1179" s="181" t="s">
        <v>184</v>
      </c>
      <c r="E1179" s="182" t="s">
        <v>1829</v>
      </c>
      <c r="F1179" s="183" t="s">
        <v>1830</v>
      </c>
      <c r="G1179" s="184" t="s">
        <v>304</v>
      </c>
      <c r="H1179" s="185">
        <v>7</v>
      </c>
      <c r="I1179" s="186"/>
      <c r="J1179" s="187">
        <f t="shared" si="20"/>
        <v>0</v>
      </c>
      <c r="K1179" s="183" t="s">
        <v>36</v>
      </c>
      <c r="L1179" s="54"/>
      <c r="M1179" s="188" t="s">
        <v>36</v>
      </c>
      <c r="N1179" s="189" t="s">
        <v>51</v>
      </c>
      <c r="O1179" s="35"/>
      <c r="P1179" s="190">
        <f t="shared" si="21"/>
        <v>0</v>
      </c>
      <c r="Q1179" s="190">
        <v>0</v>
      </c>
      <c r="R1179" s="190">
        <f t="shared" si="22"/>
        <v>0</v>
      </c>
      <c r="S1179" s="190">
        <v>0</v>
      </c>
      <c r="T1179" s="191">
        <f t="shared" si="23"/>
        <v>0</v>
      </c>
      <c r="AR1179" s="16" t="s">
        <v>275</v>
      </c>
      <c r="AT1179" s="16" t="s">
        <v>184</v>
      </c>
      <c r="AU1179" s="16" t="s">
        <v>88</v>
      </c>
      <c r="AY1179" s="16" t="s">
        <v>182</v>
      </c>
      <c r="BE1179" s="192">
        <f t="shared" si="24"/>
        <v>0</v>
      </c>
      <c r="BF1179" s="192">
        <f t="shared" si="25"/>
        <v>0</v>
      </c>
      <c r="BG1179" s="192">
        <f t="shared" si="26"/>
        <v>0</v>
      </c>
      <c r="BH1179" s="192">
        <f t="shared" si="27"/>
        <v>0</v>
      </c>
      <c r="BI1179" s="192">
        <f t="shared" si="28"/>
        <v>0</v>
      </c>
      <c r="BJ1179" s="16" t="s">
        <v>23</v>
      </c>
      <c r="BK1179" s="192">
        <f t="shared" si="29"/>
        <v>0</v>
      </c>
      <c r="BL1179" s="16" t="s">
        <v>275</v>
      </c>
      <c r="BM1179" s="16" t="s">
        <v>1831</v>
      </c>
    </row>
    <row r="1180" spans="2:65" s="1" customFormat="1" ht="22.5" customHeight="1">
      <c r="B1180" s="34"/>
      <c r="C1180" s="181" t="s">
        <v>1832</v>
      </c>
      <c r="D1180" s="181" t="s">
        <v>184</v>
      </c>
      <c r="E1180" s="182" t="s">
        <v>1833</v>
      </c>
      <c r="F1180" s="183" t="s">
        <v>1834</v>
      </c>
      <c r="G1180" s="184" t="s">
        <v>304</v>
      </c>
      <c r="H1180" s="185">
        <v>2</v>
      </c>
      <c r="I1180" s="186"/>
      <c r="J1180" s="187">
        <f t="shared" si="20"/>
        <v>0</v>
      </c>
      <c r="K1180" s="183" t="s">
        <v>36</v>
      </c>
      <c r="L1180" s="54"/>
      <c r="M1180" s="188" t="s">
        <v>36</v>
      </c>
      <c r="N1180" s="189" t="s">
        <v>51</v>
      </c>
      <c r="O1180" s="35"/>
      <c r="P1180" s="190">
        <f t="shared" si="21"/>
        <v>0</v>
      </c>
      <c r="Q1180" s="190">
        <v>0</v>
      </c>
      <c r="R1180" s="190">
        <f t="shared" si="22"/>
        <v>0</v>
      </c>
      <c r="S1180" s="190">
        <v>0</v>
      </c>
      <c r="T1180" s="191">
        <f t="shared" si="23"/>
        <v>0</v>
      </c>
      <c r="AR1180" s="16" t="s">
        <v>275</v>
      </c>
      <c r="AT1180" s="16" t="s">
        <v>184</v>
      </c>
      <c r="AU1180" s="16" t="s">
        <v>88</v>
      </c>
      <c r="AY1180" s="16" t="s">
        <v>182</v>
      </c>
      <c r="BE1180" s="192">
        <f t="shared" si="24"/>
        <v>0</v>
      </c>
      <c r="BF1180" s="192">
        <f t="shared" si="25"/>
        <v>0</v>
      </c>
      <c r="BG1180" s="192">
        <f t="shared" si="26"/>
        <v>0</v>
      </c>
      <c r="BH1180" s="192">
        <f t="shared" si="27"/>
        <v>0</v>
      </c>
      <c r="BI1180" s="192">
        <f t="shared" si="28"/>
        <v>0</v>
      </c>
      <c r="BJ1180" s="16" t="s">
        <v>23</v>
      </c>
      <c r="BK1180" s="192">
        <f t="shared" si="29"/>
        <v>0</v>
      </c>
      <c r="BL1180" s="16" t="s">
        <v>275</v>
      </c>
      <c r="BM1180" s="16" t="s">
        <v>1835</v>
      </c>
    </row>
    <row r="1181" spans="2:65" s="1" customFormat="1" ht="31.5" customHeight="1">
      <c r="B1181" s="34"/>
      <c r="C1181" s="181" t="s">
        <v>1836</v>
      </c>
      <c r="D1181" s="181" t="s">
        <v>184</v>
      </c>
      <c r="E1181" s="182" t="s">
        <v>1837</v>
      </c>
      <c r="F1181" s="183" t="s">
        <v>1838</v>
      </c>
      <c r="G1181" s="184" t="s">
        <v>304</v>
      </c>
      <c r="H1181" s="185">
        <v>6</v>
      </c>
      <c r="I1181" s="186"/>
      <c r="J1181" s="187">
        <f t="shared" si="20"/>
        <v>0</v>
      </c>
      <c r="K1181" s="183" t="s">
        <v>36</v>
      </c>
      <c r="L1181" s="54"/>
      <c r="M1181" s="188" t="s">
        <v>36</v>
      </c>
      <c r="N1181" s="189" t="s">
        <v>51</v>
      </c>
      <c r="O1181" s="35"/>
      <c r="P1181" s="190">
        <f t="shared" si="21"/>
        <v>0</v>
      </c>
      <c r="Q1181" s="190">
        <v>0</v>
      </c>
      <c r="R1181" s="190">
        <f t="shared" si="22"/>
        <v>0</v>
      </c>
      <c r="S1181" s="190">
        <v>0</v>
      </c>
      <c r="T1181" s="191">
        <f t="shared" si="23"/>
        <v>0</v>
      </c>
      <c r="AR1181" s="16" t="s">
        <v>275</v>
      </c>
      <c r="AT1181" s="16" t="s">
        <v>184</v>
      </c>
      <c r="AU1181" s="16" t="s">
        <v>88</v>
      </c>
      <c r="AY1181" s="16" t="s">
        <v>182</v>
      </c>
      <c r="BE1181" s="192">
        <f t="shared" si="24"/>
        <v>0</v>
      </c>
      <c r="BF1181" s="192">
        <f t="shared" si="25"/>
        <v>0</v>
      </c>
      <c r="BG1181" s="192">
        <f t="shared" si="26"/>
        <v>0</v>
      </c>
      <c r="BH1181" s="192">
        <f t="shared" si="27"/>
        <v>0</v>
      </c>
      <c r="BI1181" s="192">
        <f t="shared" si="28"/>
        <v>0</v>
      </c>
      <c r="BJ1181" s="16" t="s">
        <v>23</v>
      </c>
      <c r="BK1181" s="192">
        <f t="shared" si="29"/>
        <v>0</v>
      </c>
      <c r="BL1181" s="16" t="s">
        <v>275</v>
      </c>
      <c r="BM1181" s="16" t="s">
        <v>1839</v>
      </c>
    </row>
    <row r="1182" spans="2:65" s="1" customFormat="1" ht="22.5" customHeight="1">
      <c r="B1182" s="34"/>
      <c r="C1182" s="181" t="s">
        <v>1840</v>
      </c>
      <c r="D1182" s="181" t="s">
        <v>184</v>
      </c>
      <c r="E1182" s="182" t="s">
        <v>1841</v>
      </c>
      <c r="F1182" s="183" t="s">
        <v>1842</v>
      </c>
      <c r="G1182" s="184" t="s">
        <v>1491</v>
      </c>
      <c r="H1182" s="230"/>
      <c r="I1182" s="186"/>
      <c r="J1182" s="187">
        <f t="shared" si="20"/>
        <v>0</v>
      </c>
      <c r="K1182" s="183" t="s">
        <v>188</v>
      </c>
      <c r="L1182" s="54"/>
      <c r="M1182" s="188" t="s">
        <v>36</v>
      </c>
      <c r="N1182" s="189" t="s">
        <v>51</v>
      </c>
      <c r="O1182" s="35"/>
      <c r="P1182" s="190">
        <f t="shared" si="21"/>
        <v>0</v>
      </c>
      <c r="Q1182" s="190">
        <v>0</v>
      </c>
      <c r="R1182" s="190">
        <f t="shared" si="22"/>
        <v>0</v>
      </c>
      <c r="S1182" s="190">
        <v>0</v>
      </c>
      <c r="T1182" s="191">
        <f t="shared" si="23"/>
        <v>0</v>
      </c>
      <c r="AR1182" s="16" t="s">
        <v>275</v>
      </c>
      <c r="AT1182" s="16" t="s">
        <v>184</v>
      </c>
      <c r="AU1182" s="16" t="s">
        <v>88</v>
      </c>
      <c r="AY1182" s="16" t="s">
        <v>182</v>
      </c>
      <c r="BE1182" s="192">
        <f t="shared" si="24"/>
        <v>0</v>
      </c>
      <c r="BF1182" s="192">
        <f t="shared" si="25"/>
        <v>0</v>
      </c>
      <c r="BG1182" s="192">
        <f t="shared" si="26"/>
        <v>0</v>
      </c>
      <c r="BH1182" s="192">
        <f t="shared" si="27"/>
        <v>0</v>
      </c>
      <c r="BI1182" s="192">
        <f t="shared" si="28"/>
        <v>0</v>
      </c>
      <c r="BJ1182" s="16" t="s">
        <v>23</v>
      </c>
      <c r="BK1182" s="192">
        <f t="shared" si="29"/>
        <v>0</v>
      </c>
      <c r="BL1182" s="16" t="s">
        <v>275</v>
      </c>
      <c r="BM1182" s="16" t="s">
        <v>1843</v>
      </c>
    </row>
    <row r="1183" spans="2:63" s="10" customFormat="1" ht="29.85" customHeight="1">
      <c r="B1183" s="164"/>
      <c r="C1183" s="165"/>
      <c r="D1183" s="178" t="s">
        <v>79</v>
      </c>
      <c r="E1183" s="179" t="s">
        <v>1844</v>
      </c>
      <c r="F1183" s="179" t="s">
        <v>1845</v>
      </c>
      <c r="G1183" s="165"/>
      <c r="H1183" s="165"/>
      <c r="I1183" s="168"/>
      <c r="J1183" s="180">
        <f>BK1183</f>
        <v>0</v>
      </c>
      <c r="K1183" s="165"/>
      <c r="L1183" s="170"/>
      <c r="M1183" s="171"/>
      <c r="N1183" s="172"/>
      <c r="O1183" s="172"/>
      <c r="P1183" s="173">
        <f>SUM(P1184:P1216)</f>
        <v>0</v>
      </c>
      <c r="Q1183" s="172"/>
      <c r="R1183" s="173">
        <f>SUM(R1184:R1216)</f>
        <v>1.2450999999999997</v>
      </c>
      <c r="S1183" s="172"/>
      <c r="T1183" s="174">
        <f>SUM(T1184:T1216)</f>
        <v>0</v>
      </c>
      <c r="AR1183" s="175" t="s">
        <v>88</v>
      </c>
      <c r="AT1183" s="176" t="s">
        <v>79</v>
      </c>
      <c r="AU1183" s="176" t="s">
        <v>23</v>
      </c>
      <c r="AY1183" s="175" t="s">
        <v>182</v>
      </c>
      <c r="BK1183" s="177">
        <f>SUM(BK1184:BK1216)</f>
        <v>0</v>
      </c>
    </row>
    <row r="1184" spans="2:65" s="1" customFormat="1" ht="31.5" customHeight="1">
      <c r="B1184" s="34"/>
      <c r="C1184" s="181" t="s">
        <v>1846</v>
      </c>
      <c r="D1184" s="181" t="s">
        <v>184</v>
      </c>
      <c r="E1184" s="182" t="s">
        <v>1847</v>
      </c>
      <c r="F1184" s="183" t="s">
        <v>1848</v>
      </c>
      <c r="G1184" s="184" t="s">
        <v>304</v>
      </c>
      <c r="H1184" s="185">
        <v>9</v>
      </c>
      <c r="I1184" s="186"/>
      <c r="J1184" s="187">
        <f aca="true" t="shared" si="30" ref="J1184:J1198">ROUND(I1184*H1184,2)</f>
        <v>0</v>
      </c>
      <c r="K1184" s="183" t="s">
        <v>188</v>
      </c>
      <c r="L1184" s="54"/>
      <c r="M1184" s="188" t="s">
        <v>36</v>
      </c>
      <c r="N1184" s="189" t="s">
        <v>51</v>
      </c>
      <c r="O1184" s="35"/>
      <c r="P1184" s="190">
        <f aca="true" t="shared" si="31" ref="P1184:P1198">O1184*H1184</f>
        <v>0</v>
      </c>
      <c r="Q1184" s="190">
        <v>0</v>
      </c>
      <c r="R1184" s="190">
        <f aca="true" t="shared" si="32" ref="R1184:R1198">Q1184*H1184</f>
        <v>0</v>
      </c>
      <c r="S1184" s="190">
        <v>0</v>
      </c>
      <c r="T1184" s="191">
        <f aca="true" t="shared" si="33" ref="T1184:T1198">S1184*H1184</f>
        <v>0</v>
      </c>
      <c r="AR1184" s="16" t="s">
        <v>275</v>
      </c>
      <c r="AT1184" s="16" t="s">
        <v>184</v>
      </c>
      <c r="AU1184" s="16" t="s">
        <v>88</v>
      </c>
      <c r="AY1184" s="16" t="s">
        <v>182</v>
      </c>
      <c r="BE1184" s="192">
        <f aca="true" t="shared" si="34" ref="BE1184:BE1198">IF(N1184="základní",J1184,0)</f>
        <v>0</v>
      </c>
      <c r="BF1184" s="192">
        <f aca="true" t="shared" si="35" ref="BF1184:BF1198">IF(N1184="snížená",J1184,0)</f>
        <v>0</v>
      </c>
      <c r="BG1184" s="192">
        <f aca="true" t="shared" si="36" ref="BG1184:BG1198">IF(N1184="zákl. přenesená",J1184,0)</f>
        <v>0</v>
      </c>
      <c r="BH1184" s="192">
        <f aca="true" t="shared" si="37" ref="BH1184:BH1198">IF(N1184="sníž. přenesená",J1184,0)</f>
        <v>0</v>
      </c>
      <c r="BI1184" s="192">
        <f aca="true" t="shared" si="38" ref="BI1184:BI1198">IF(N1184="nulová",J1184,0)</f>
        <v>0</v>
      </c>
      <c r="BJ1184" s="16" t="s">
        <v>23</v>
      </c>
      <c r="BK1184" s="192">
        <f aca="true" t="shared" si="39" ref="BK1184:BK1198">ROUND(I1184*H1184,2)</f>
        <v>0</v>
      </c>
      <c r="BL1184" s="16" t="s">
        <v>275</v>
      </c>
      <c r="BM1184" s="16" t="s">
        <v>1849</v>
      </c>
    </row>
    <row r="1185" spans="2:65" s="1" customFormat="1" ht="31.5" customHeight="1">
      <c r="B1185" s="34"/>
      <c r="C1185" s="220" t="s">
        <v>1850</v>
      </c>
      <c r="D1185" s="220" t="s">
        <v>270</v>
      </c>
      <c r="E1185" s="221" t="s">
        <v>1851</v>
      </c>
      <c r="F1185" s="222" t="s">
        <v>1852</v>
      </c>
      <c r="G1185" s="223" t="s">
        <v>304</v>
      </c>
      <c r="H1185" s="224">
        <v>5</v>
      </c>
      <c r="I1185" s="225"/>
      <c r="J1185" s="226">
        <f t="shared" si="30"/>
        <v>0</v>
      </c>
      <c r="K1185" s="222" t="s">
        <v>36</v>
      </c>
      <c r="L1185" s="227"/>
      <c r="M1185" s="228" t="s">
        <v>36</v>
      </c>
      <c r="N1185" s="229" t="s">
        <v>51</v>
      </c>
      <c r="O1185" s="35"/>
      <c r="P1185" s="190">
        <f t="shared" si="31"/>
        <v>0</v>
      </c>
      <c r="Q1185" s="190">
        <v>0.024</v>
      </c>
      <c r="R1185" s="190">
        <f t="shared" si="32"/>
        <v>0.12</v>
      </c>
      <c r="S1185" s="190">
        <v>0</v>
      </c>
      <c r="T1185" s="191">
        <f t="shared" si="33"/>
        <v>0</v>
      </c>
      <c r="AR1185" s="16" t="s">
        <v>366</v>
      </c>
      <c r="AT1185" s="16" t="s">
        <v>270</v>
      </c>
      <c r="AU1185" s="16" t="s">
        <v>88</v>
      </c>
      <c r="AY1185" s="16" t="s">
        <v>182</v>
      </c>
      <c r="BE1185" s="192">
        <f t="shared" si="34"/>
        <v>0</v>
      </c>
      <c r="BF1185" s="192">
        <f t="shared" si="35"/>
        <v>0</v>
      </c>
      <c r="BG1185" s="192">
        <f t="shared" si="36"/>
        <v>0</v>
      </c>
      <c r="BH1185" s="192">
        <f t="shared" si="37"/>
        <v>0</v>
      </c>
      <c r="BI1185" s="192">
        <f t="shared" si="38"/>
        <v>0</v>
      </c>
      <c r="BJ1185" s="16" t="s">
        <v>23</v>
      </c>
      <c r="BK1185" s="192">
        <f t="shared" si="39"/>
        <v>0</v>
      </c>
      <c r="BL1185" s="16" t="s">
        <v>275</v>
      </c>
      <c r="BM1185" s="16" t="s">
        <v>1853</v>
      </c>
    </row>
    <row r="1186" spans="2:65" s="1" customFormat="1" ht="31.5" customHeight="1">
      <c r="B1186" s="34"/>
      <c r="C1186" s="220" t="s">
        <v>1854</v>
      </c>
      <c r="D1186" s="220" t="s">
        <v>270</v>
      </c>
      <c r="E1186" s="221" t="s">
        <v>1855</v>
      </c>
      <c r="F1186" s="222" t="s">
        <v>1856</v>
      </c>
      <c r="G1186" s="223" t="s">
        <v>304</v>
      </c>
      <c r="H1186" s="224">
        <v>2</v>
      </c>
      <c r="I1186" s="225"/>
      <c r="J1186" s="226">
        <f t="shared" si="30"/>
        <v>0</v>
      </c>
      <c r="K1186" s="222" t="s">
        <v>36</v>
      </c>
      <c r="L1186" s="227"/>
      <c r="M1186" s="228" t="s">
        <v>36</v>
      </c>
      <c r="N1186" s="229" t="s">
        <v>51</v>
      </c>
      <c r="O1186" s="35"/>
      <c r="P1186" s="190">
        <f t="shared" si="31"/>
        <v>0</v>
      </c>
      <c r="Q1186" s="190">
        <v>0.021</v>
      </c>
      <c r="R1186" s="190">
        <f t="shared" si="32"/>
        <v>0.042</v>
      </c>
      <c r="S1186" s="190">
        <v>0</v>
      </c>
      <c r="T1186" s="191">
        <f t="shared" si="33"/>
        <v>0</v>
      </c>
      <c r="AR1186" s="16" t="s">
        <v>366</v>
      </c>
      <c r="AT1186" s="16" t="s">
        <v>270</v>
      </c>
      <c r="AU1186" s="16" t="s">
        <v>88</v>
      </c>
      <c r="AY1186" s="16" t="s">
        <v>182</v>
      </c>
      <c r="BE1186" s="192">
        <f t="shared" si="34"/>
        <v>0</v>
      </c>
      <c r="BF1186" s="192">
        <f t="shared" si="35"/>
        <v>0</v>
      </c>
      <c r="BG1186" s="192">
        <f t="shared" si="36"/>
        <v>0</v>
      </c>
      <c r="BH1186" s="192">
        <f t="shared" si="37"/>
        <v>0</v>
      </c>
      <c r="BI1186" s="192">
        <f t="shared" si="38"/>
        <v>0</v>
      </c>
      <c r="BJ1186" s="16" t="s">
        <v>23</v>
      </c>
      <c r="BK1186" s="192">
        <f t="shared" si="39"/>
        <v>0</v>
      </c>
      <c r="BL1186" s="16" t="s">
        <v>275</v>
      </c>
      <c r="BM1186" s="16" t="s">
        <v>1857</v>
      </c>
    </row>
    <row r="1187" spans="2:65" s="1" customFormat="1" ht="31.5" customHeight="1">
      <c r="B1187" s="34"/>
      <c r="C1187" s="220" t="s">
        <v>1858</v>
      </c>
      <c r="D1187" s="220" t="s">
        <v>270</v>
      </c>
      <c r="E1187" s="221" t="s">
        <v>1859</v>
      </c>
      <c r="F1187" s="222" t="s">
        <v>1860</v>
      </c>
      <c r="G1187" s="223" t="s">
        <v>304</v>
      </c>
      <c r="H1187" s="224">
        <v>2</v>
      </c>
      <c r="I1187" s="225"/>
      <c r="J1187" s="226">
        <f t="shared" si="30"/>
        <v>0</v>
      </c>
      <c r="K1187" s="222" t="s">
        <v>36</v>
      </c>
      <c r="L1187" s="227"/>
      <c r="M1187" s="228" t="s">
        <v>36</v>
      </c>
      <c r="N1187" s="229" t="s">
        <v>51</v>
      </c>
      <c r="O1187" s="35"/>
      <c r="P1187" s="190">
        <f t="shared" si="31"/>
        <v>0</v>
      </c>
      <c r="Q1187" s="190">
        <v>0.0355</v>
      </c>
      <c r="R1187" s="190">
        <f t="shared" si="32"/>
        <v>0.071</v>
      </c>
      <c r="S1187" s="190">
        <v>0</v>
      </c>
      <c r="T1187" s="191">
        <f t="shared" si="33"/>
        <v>0</v>
      </c>
      <c r="AR1187" s="16" t="s">
        <v>366</v>
      </c>
      <c r="AT1187" s="16" t="s">
        <v>270</v>
      </c>
      <c r="AU1187" s="16" t="s">
        <v>88</v>
      </c>
      <c r="AY1187" s="16" t="s">
        <v>182</v>
      </c>
      <c r="BE1187" s="192">
        <f t="shared" si="34"/>
        <v>0</v>
      </c>
      <c r="BF1187" s="192">
        <f t="shared" si="35"/>
        <v>0</v>
      </c>
      <c r="BG1187" s="192">
        <f t="shared" si="36"/>
        <v>0</v>
      </c>
      <c r="BH1187" s="192">
        <f t="shared" si="37"/>
        <v>0</v>
      </c>
      <c r="BI1187" s="192">
        <f t="shared" si="38"/>
        <v>0</v>
      </c>
      <c r="BJ1187" s="16" t="s">
        <v>23</v>
      </c>
      <c r="BK1187" s="192">
        <f t="shared" si="39"/>
        <v>0</v>
      </c>
      <c r="BL1187" s="16" t="s">
        <v>275</v>
      </c>
      <c r="BM1187" s="16" t="s">
        <v>1861</v>
      </c>
    </row>
    <row r="1188" spans="2:65" s="1" customFormat="1" ht="22.5" customHeight="1">
      <c r="B1188" s="34"/>
      <c r="C1188" s="181" t="s">
        <v>1862</v>
      </c>
      <c r="D1188" s="181" t="s">
        <v>184</v>
      </c>
      <c r="E1188" s="182" t="s">
        <v>1863</v>
      </c>
      <c r="F1188" s="183" t="s">
        <v>1864</v>
      </c>
      <c r="G1188" s="184" t="s">
        <v>304</v>
      </c>
      <c r="H1188" s="185">
        <v>2</v>
      </c>
      <c r="I1188" s="186"/>
      <c r="J1188" s="187">
        <f t="shared" si="30"/>
        <v>0</v>
      </c>
      <c r="K1188" s="183" t="s">
        <v>188</v>
      </c>
      <c r="L1188" s="54"/>
      <c r="M1188" s="188" t="s">
        <v>36</v>
      </c>
      <c r="N1188" s="189" t="s">
        <v>51</v>
      </c>
      <c r="O1188" s="35"/>
      <c r="P1188" s="190">
        <f t="shared" si="31"/>
        <v>0</v>
      </c>
      <c r="Q1188" s="190">
        <v>0</v>
      </c>
      <c r="R1188" s="190">
        <f t="shared" si="32"/>
        <v>0</v>
      </c>
      <c r="S1188" s="190">
        <v>0</v>
      </c>
      <c r="T1188" s="191">
        <f t="shared" si="33"/>
        <v>0</v>
      </c>
      <c r="AR1188" s="16" t="s">
        <v>275</v>
      </c>
      <c r="AT1188" s="16" t="s">
        <v>184</v>
      </c>
      <c r="AU1188" s="16" t="s">
        <v>88</v>
      </c>
      <c r="AY1188" s="16" t="s">
        <v>182</v>
      </c>
      <c r="BE1188" s="192">
        <f t="shared" si="34"/>
        <v>0</v>
      </c>
      <c r="BF1188" s="192">
        <f t="shared" si="35"/>
        <v>0</v>
      </c>
      <c r="BG1188" s="192">
        <f t="shared" si="36"/>
        <v>0</v>
      </c>
      <c r="BH1188" s="192">
        <f t="shared" si="37"/>
        <v>0</v>
      </c>
      <c r="BI1188" s="192">
        <f t="shared" si="38"/>
        <v>0</v>
      </c>
      <c r="BJ1188" s="16" t="s">
        <v>23</v>
      </c>
      <c r="BK1188" s="192">
        <f t="shared" si="39"/>
        <v>0</v>
      </c>
      <c r="BL1188" s="16" t="s">
        <v>275</v>
      </c>
      <c r="BM1188" s="16" t="s">
        <v>1865</v>
      </c>
    </row>
    <row r="1189" spans="2:65" s="1" customFormat="1" ht="31.5" customHeight="1">
      <c r="B1189" s="34"/>
      <c r="C1189" s="220" t="s">
        <v>1866</v>
      </c>
      <c r="D1189" s="220" t="s">
        <v>270</v>
      </c>
      <c r="E1189" s="221" t="s">
        <v>1867</v>
      </c>
      <c r="F1189" s="222" t="s">
        <v>1868</v>
      </c>
      <c r="G1189" s="223" t="s">
        <v>304</v>
      </c>
      <c r="H1189" s="224">
        <v>1</v>
      </c>
      <c r="I1189" s="225"/>
      <c r="J1189" s="226">
        <f t="shared" si="30"/>
        <v>0</v>
      </c>
      <c r="K1189" s="222" t="s">
        <v>36</v>
      </c>
      <c r="L1189" s="227"/>
      <c r="M1189" s="228" t="s">
        <v>36</v>
      </c>
      <c r="N1189" s="229" t="s">
        <v>51</v>
      </c>
      <c r="O1189" s="35"/>
      <c r="P1189" s="190">
        <f t="shared" si="31"/>
        <v>0</v>
      </c>
      <c r="Q1189" s="190">
        <v>0.0415</v>
      </c>
      <c r="R1189" s="190">
        <f t="shared" si="32"/>
        <v>0.0415</v>
      </c>
      <c r="S1189" s="190">
        <v>0</v>
      </c>
      <c r="T1189" s="191">
        <f t="shared" si="33"/>
        <v>0</v>
      </c>
      <c r="AR1189" s="16" t="s">
        <v>366</v>
      </c>
      <c r="AT1189" s="16" t="s">
        <v>270</v>
      </c>
      <c r="AU1189" s="16" t="s">
        <v>88</v>
      </c>
      <c r="AY1189" s="16" t="s">
        <v>182</v>
      </c>
      <c r="BE1189" s="192">
        <f t="shared" si="34"/>
        <v>0</v>
      </c>
      <c r="BF1189" s="192">
        <f t="shared" si="35"/>
        <v>0</v>
      </c>
      <c r="BG1189" s="192">
        <f t="shared" si="36"/>
        <v>0</v>
      </c>
      <c r="BH1189" s="192">
        <f t="shared" si="37"/>
        <v>0</v>
      </c>
      <c r="BI1189" s="192">
        <f t="shared" si="38"/>
        <v>0</v>
      </c>
      <c r="BJ1189" s="16" t="s">
        <v>23</v>
      </c>
      <c r="BK1189" s="192">
        <f t="shared" si="39"/>
        <v>0</v>
      </c>
      <c r="BL1189" s="16" t="s">
        <v>275</v>
      </c>
      <c r="BM1189" s="16" t="s">
        <v>1869</v>
      </c>
    </row>
    <row r="1190" spans="2:65" s="1" customFormat="1" ht="31.5" customHeight="1">
      <c r="B1190" s="34"/>
      <c r="C1190" s="220" t="s">
        <v>1870</v>
      </c>
      <c r="D1190" s="220" t="s">
        <v>270</v>
      </c>
      <c r="E1190" s="221" t="s">
        <v>1871</v>
      </c>
      <c r="F1190" s="222" t="s">
        <v>1872</v>
      </c>
      <c r="G1190" s="223" t="s">
        <v>304</v>
      </c>
      <c r="H1190" s="224">
        <v>1</v>
      </c>
      <c r="I1190" s="225"/>
      <c r="J1190" s="226">
        <f t="shared" si="30"/>
        <v>0</v>
      </c>
      <c r="K1190" s="222" t="s">
        <v>36</v>
      </c>
      <c r="L1190" s="227"/>
      <c r="M1190" s="228" t="s">
        <v>36</v>
      </c>
      <c r="N1190" s="229" t="s">
        <v>51</v>
      </c>
      <c r="O1190" s="35"/>
      <c r="P1190" s="190">
        <f t="shared" si="31"/>
        <v>0</v>
      </c>
      <c r="Q1190" s="190">
        <v>0</v>
      </c>
      <c r="R1190" s="190">
        <f t="shared" si="32"/>
        <v>0</v>
      </c>
      <c r="S1190" s="190">
        <v>0</v>
      </c>
      <c r="T1190" s="191">
        <f t="shared" si="33"/>
        <v>0</v>
      </c>
      <c r="AR1190" s="16" t="s">
        <v>366</v>
      </c>
      <c r="AT1190" s="16" t="s">
        <v>270</v>
      </c>
      <c r="AU1190" s="16" t="s">
        <v>88</v>
      </c>
      <c r="AY1190" s="16" t="s">
        <v>182</v>
      </c>
      <c r="BE1190" s="192">
        <f t="shared" si="34"/>
        <v>0</v>
      </c>
      <c r="BF1190" s="192">
        <f t="shared" si="35"/>
        <v>0</v>
      </c>
      <c r="BG1190" s="192">
        <f t="shared" si="36"/>
        <v>0</v>
      </c>
      <c r="BH1190" s="192">
        <f t="shared" si="37"/>
        <v>0</v>
      </c>
      <c r="BI1190" s="192">
        <f t="shared" si="38"/>
        <v>0</v>
      </c>
      <c r="BJ1190" s="16" t="s">
        <v>23</v>
      </c>
      <c r="BK1190" s="192">
        <f t="shared" si="39"/>
        <v>0</v>
      </c>
      <c r="BL1190" s="16" t="s">
        <v>275</v>
      </c>
      <c r="BM1190" s="16" t="s">
        <v>1873</v>
      </c>
    </row>
    <row r="1191" spans="2:65" s="1" customFormat="1" ht="22.5" customHeight="1">
      <c r="B1191" s="34"/>
      <c r="C1191" s="181" t="s">
        <v>1874</v>
      </c>
      <c r="D1191" s="181" t="s">
        <v>184</v>
      </c>
      <c r="E1191" s="182" t="s">
        <v>1875</v>
      </c>
      <c r="F1191" s="183" t="s">
        <v>1876</v>
      </c>
      <c r="G1191" s="184" t="s">
        <v>304</v>
      </c>
      <c r="H1191" s="185">
        <v>23</v>
      </c>
      <c r="I1191" s="186"/>
      <c r="J1191" s="187">
        <f t="shared" si="30"/>
        <v>0</v>
      </c>
      <c r="K1191" s="183" t="s">
        <v>188</v>
      </c>
      <c r="L1191" s="54"/>
      <c r="M1191" s="188" t="s">
        <v>36</v>
      </c>
      <c r="N1191" s="189" t="s">
        <v>51</v>
      </c>
      <c r="O1191" s="35"/>
      <c r="P1191" s="190">
        <f t="shared" si="31"/>
        <v>0</v>
      </c>
      <c r="Q1191" s="190">
        <v>0</v>
      </c>
      <c r="R1191" s="190">
        <f t="shared" si="32"/>
        <v>0</v>
      </c>
      <c r="S1191" s="190">
        <v>0</v>
      </c>
      <c r="T1191" s="191">
        <f t="shared" si="33"/>
        <v>0</v>
      </c>
      <c r="AR1191" s="16" t="s">
        <v>275</v>
      </c>
      <c r="AT1191" s="16" t="s">
        <v>184</v>
      </c>
      <c r="AU1191" s="16" t="s">
        <v>88</v>
      </c>
      <c r="AY1191" s="16" t="s">
        <v>182</v>
      </c>
      <c r="BE1191" s="192">
        <f t="shared" si="34"/>
        <v>0</v>
      </c>
      <c r="BF1191" s="192">
        <f t="shared" si="35"/>
        <v>0</v>
      </c>
      <c r="BG1191" s="192">
        <f t="shared" si="36"/>
        <v>0</v>
      </c>
      <c r="BH1191" s="192">
        <f t="shared" si="37"/>
        <v>0</v>
      </c>
      <c r="BI1191" s="192">
        <f t="shared" si="38"/>
        <v>0</v>
      </c>
      <c r="BJ1191" s="16" t="s">
        <v>23</v>
      </c>
      <c r="BK1191" s="192">
        <f t="shared" si="39"/>
        <v>0</v>
      </c>
      <c r="BL1191" s="16" t="s">
        <v>275</v>
      </c>
      <c r="BM1191" s="16" t="s">
        <v>1877</v>
      </c>
    </row>
    <row r="1192" spans="2:65" s="1" customFormat="1" ht="22.5" customHeight="1">
      <c r="B1192" s="34"/>
      <c r="C1192" s="220" t="s">
        <v>1878</v>
      </c>
      <c r="D1192" s="220" t="s">
        <v>270</v>
      </c>
      <c r="E1192" s="221" t="s">
        <v>1879</v>
      </c>
      <c r="F1192" s="222" t="s">
        <v>1880</v>
      </c>
      <c r="G1192" s="223" t="s">
        <v>304</v>
      </c>
      <c r="H1192" s="224">
        <v>2</v>
      </c>
      <c r="I1192" s="225"/>
      <c r="J1192" s="226">
        <f t="shared" si="30"/>
        <v>0</v>
      </c>
      <c r="K1192" s="222" t="s">
        <v>188</v>
      </c>
      <c r="L1192" s="227"/>
      <c r="M1192" s="228" t="s">
        <v>36</v>
      </c>
      <c r="N1192" s="229" t="s">
        <v>51</v>
      </c>
      <c r="O1192" s="35"/>
      <c r="P1192" s="190">
        <f t="shared" si="31"/>
        <v>0</v>
      </c>
      <c r="Q1192" s="190">
        <v>0.0215</v>
      </c>
      <c r="R1192" s="190">
        <f t="shared" si="32"/>
        <v>0.043</v>
      </c>
      <c r="S1192" s="190">
        <v>0</v>
      </c>
      <c r="T1192" s="191">
        <f t="shared" si="33"/>
        <v>0</v>
      </c>
      <c r="AR1192" s="16" t="s">
        <v>366</v>
      </c>
      <c r="AT1192" s="16" t="s">
        <v>270</v>
      </c>
      <c r="AU1192" s="16" t="s">
        <v>88</v>
      </c>
      <c r="AY1192" s="16" t="s">
        <v>182</v>
      </c>
      <c r="BE1192" s="192">
        <f t="shared" si="34"/>
        <v>0</v>
      </c>
      <c r="BF1192" s="192">
        <f t="shared" si="35"/>
        <v>0</v>
      </c>
      <c r="BG1192" s="192">
        <f t="shared" si="36"/>
        <v>0</v>
      </c>
      <c r="BH1192" s="192">
        <f t="shared" si="37"/>
        <v>0</v>
      </c>
      <c r="BI1192" s="192">
        <f t="shared" si="38"/>
        <v>0</v>
      </c>
      <c r="BJ1192" s="16" t="s">
        <v>23</v>
      </c>
      <c r="BK1192" s="192">
        <f t="shared" si="39"/>
        <v>0</v>
      </c>
      <c r="BL1192" s="16" t="s">
        <v>275</v>
      </c>
      <c r="BM1192" s="16" t="s">
        <v>1881</v>
      </c>
    </row>
    <row r="1193" spans="2:65" s="1" customFormat="1" ht="22.5" customHeight="1">
      <c r="B1193" s="34"/>
      <c r="C1193" s="220" t="s">
        <v>1882</v>
      </c>
      <c r="D1193" s="220" t="s">
        <v>270</v>
      </c>
      <c r="E1193" s="221" t="s">
        <v>1883</v>
      </c>
      <c r="F1193" s="222" t="s">
        <v>1884</v>
      </c>
      <c r="G1193" s="223" t="s">
        <v>304</v>
      </c>
      <c r="H1193" s="224">
        <v>1</v>
      </c>
      <c r="I1193" s="225"/>
      <c r="J1193" s="226">
        <f t="shared" si="30"/>
        <v>0</v>
      </c>
      <c r="K1193" s="222" t="s">
        <v>188</v>
      </c>
      <c r="L1193" s="227"/>
      <c r="M1193" s="228" t="s">
        <v>36</v>
      </c>
      <c r="N1193" s="229" t="s">
        <v>51</v>
      </c>
      <c r="O1193" s="35"/>
      <c r="P1193" s="190">
        <f t="shared" si="31"/>
        <v>0</v>
      </c>
      <c r="Q1193" s="190">
        <v>0.0165</v>
      </c>
      <c r="R1193" s="190">
        <f t="shared" si="32"/>
        <v>0.0165</v>
      </c>
      <c r="S1193" s="190">
        <v>0</v>
      </c>
      <c r="T1193" s="191">
        <f t="shared" si="33"/>
        <v>0</v>
      </c>
      <c r="AR1193" s="16" t="s">
        <v>366</v>
      </c>
      <c r="AT1193" s="16" t="s">
        <v>270</v>
      </c>
      <c r="AU1193" s="16" t="s">
        <v>88</v>
      </c>
      <c r="AY1193" s="16" t="s">
        <v>182</v>
      </c>
      <c r="BE1193" s="192">
        <f t="shared" si="34"/>
        <v>0</v>
      </c>
      <c r="BF1193" s="192">
        <f t="shared" si="35"/>
        <v>0</v>
      </c>
      <c r="BG1193" s="192">
        <f t="shared" si="36"/>
        <v>0</v>
      </c>
      <c r="BH1193" s="192">
        <f t="shared" si="37"/>
        <v>0</v>
      </c>
      <c r="BI1193" s="192">
        <f t="shared" si="38"/>
        <v>0</v>
      </c>
      <c r="BJ1193" s="16" t="s">
        <v>23</v>
      </c>
      <c r="BK1193" s="192">
        <f t="shared" si="39"/>
        <v>0</v>
      </c>
      <c r="BL1193" s="16" t="s">
        <v>275</v>
      </c>
      <c r="BM1193" s="16" t="s">
        <v>1885</v>
      </c>
    </row>
    <row r="1194" spans="2:65" s="1" customFormat="1" ht="22.5" customHeight="1">
      <c r="B1194" s="34"/>
      <c r="C1194" s="220" t="s">
        <v>1886</v>
      </c>
      <c r="D1194" s="220" t="s">
        <v>270</v>
      </c>
      <c r="E1194" s="221" t="s">
        <v>1887</v>
      </c>
      <c r="F1194" s="222" t="s">
        <v>1888</v>
      </c>
      <c r="G1194" s="223" t="s">
        <v>304</v>
      </c>
      <c r="H1194" s="224">
        <v>17</v>
      </c>
      <c r="I1194" s="225"/>
      <c r="J1194" s="226">
        <f t="shared" si="30"/>
        <v>0</v>
      </c>
      <c r="K1194" s="222" t="s">
        <v>188</v>
      </c>
      <c r="L1194" s="227"/>
      <c r="M1194" s="228" t="s">
        <v>36</v>
      </c>
      <c r="N1194" s="229" t="s">
        <v>51</v>
      </c>
      <c r="O1194" s="35"/>
      <c r="P1194" s="190">
        <f t="shared" si="31"/>
        <v>0</v>
      </c>
      <c r="Q1194" s="190">
        <v>0.0185</v>
      </c>
      <c r="R1194" s="190">
        <f t="shared" si="32"/>
        <v>0.3145</v>
      </c>
      <c r="S1194" s="190">
        <v>0</v>
      </c>
      <c r="T1194" s="191">
        <f t="shared" si="33"/>
        <v>0</v>
      </c>
      <c r="AR1194" s="16" t="s">
        <v>366</v>
      </c>
      <c r="AT1194" s="16" t="s">
        <v>270</v>
      </c>
      <c r="AU1194" s="16" t="s">
        <v>88</v>
      </c>
      <c r="AY1194" s="16" t="s">
        <v>182</v>
      </c>
      <c r="BE1194" s="192">
        <f t="shared" si="34"/>
        <v>0</v>
      </c>
      <c r="BF1194" s="192">
        <f t="shared" si="35"/>
        <v>0</v>
      </c>
      <c r="BG1194" s="192">
        <f t="shared" si="36"/>
        <v>0</v>
      </c>
      <c r="BH1194" s="192">
        <f t="shared" si="37"/>
        <v>0</v>
      </c>
      <c r="BI1194" s="192">
        <f t="shared" si="38"/>
        <v>0</v>
      </c>
      <c r="BJ1194" s="16" t="s">
        <v>23</v>
      </c>
      <c r="BK1194" s="192">
        <f t="shared" si="39"/>
        <v>0</v>
      </c>
      <c r="BL1194" s="16" t="s">
        <v>275</v>
      </c>
      <c r="BM1194" s="16" t="s">
        <v>1889</v>
      </c>
    </row>
    <row r="1195" spans="2:65" s="1" customFormat="1" ht="22.5" customHeight="1">
      <c r="B1195" s="34"/>
      <c r="C1195" s="220" t="s">
        <v>1890</v>
      </c>
      <c r="D1195" s="220" t="s">
        <v>270</v>
      </c>
      <c r="E1195" s="221" t="s">
        <v>1891</v>
      </c>
      <c r="F1195" s="222" t="s">
        <v>1892</v>
      </c>
      <c r="G1195" s="223" t="s">
        <v>304</v>
      </c>
      <c r="H1195" s="224">
        <v>3</v>
      </c>
      <c r="I1195" s="225"/>
      <c r="J1195" s="226">
        <f t="shared" si="30"/>
        <v>0</v>
      </c>
      <c r="K1195" s="222" t="s">
        <v>188</v>
      </c>
      <c r="L1195" s="227"/>
      <c r="M1195" s="228" t="s">
        <v>36</v>
      </c>
      <c r="N1195" s="229" t="s">
        <v>51</v>
      </c>
      <c r="O1195" s="35"/>
      <c r="P1195" s="190">
        <f t="shared" si="31"/>
        <v>0</v>
      </c>
      <c r="Q1195" s="190">
        <v>0.0175</v>
      </c>
      <c r="R1195" s="190">
        <f t="shared" si="32"/>
        <v>0.052500000000000005</v>
      </c>
      <c r="S1195" s="190">
        <v>0</v>
      </c>
      <c r="T1195" s="191">
        <f t="shared" si="33"/>
        <v>0</v>
      </c>
      <c r="AR1195" s="16" t="s">
        <v>366</v>
      </c>
      <c r="AT1195" s="16" t="s">
        <v>270</v>
      </c>
      <c r="AU1195" s="16" t="s">
        <v>88</v>
      </c>
      <c r="AY1195" s="16" t="s">
        <v>182</v>
      </c>
      <c r="BE1195" s="192">
        <f t="shared" si="34"/>
        <v>0</v>
      </c>
      <c r="BF1195" s="192">
        <f t="shared" si="35"/>
        <v>0</v>
      </c>
      <c r="BG1195" s="192">
        <f t="shared" si="36"/>
        <v>0</v>
      </c>
      <c r="BH1195" s="192">
        <f t="shared" si="37"/>
        <v>0</v>
      </c>
      <c r="BI1195" s="192">
        <f t="shared" si="38"/>
        <v>0</v>
      </c>
      <c r="BJ1195" s="16" t="s">
        <v>23</v>
      </c>
      <c r="BK1195" s="192">
        <f t="shared" si="39"/>
        <v>0</v>
      </c>
      <c r="BL1195" s="16" t="s">
        <v>275</v>
      </c>
      <c r="BM1195" s="16" t="s">
        <v>1893</v>
      </c>
    </row>
    <row r="1196" spans="2:65" s="1" customFormat="1" ht="22.5" customHeight="1">
      <c r="B1196" s="34"/>
      <c r="C1196" s="181" t="s">
        <v>1894</v>
      </c>
      <c r="D1196" s="181" t="s">
        <v>184</v>
      </c>
      <c r="E1196" s="182" t="s">
        <v>1895</v>
      </c>
      <c r="F1196" s="183" t="s">
        <v>1896</v>
      </c>
      <c r="G1196" s="184" t="s">
        <v>304</v>
      </c>
      <c r="H1196" s="185">
        <v>34</v>
      </c>
      <c r="I1196" s="186"/>
      <c r="J1196" s="187">
        <f t="shared" si="30"/>
        <v>0</v>
      </c>
      <c r="K1196" s="183" t="s">
        <v>188</v>
      </c>
      <c r="L1196" s="54"/>
      <c r="M1196" s="188" t="s">
        <v>36</v>
      </c>
      <c r="N1196" s="189" t="s">
        <v>51</v>
      </c>
      <c r="O1196" s="35"/>
      <c r="P1196" s="190">
        <f t="shared" si="31"/>
        <v>0</v>
      </c>
      <c r="Q1196" s="190">
        <v>0</v>
      </c>
      <c r="R1196" s="190">
        <f t="shared" si="32"/>
        <v>0</v>
      </c>
      <c r="S1196" s="190">
        <v>0</v>
      </c>
      <c r="T1196" s="191">
        <f t="shared" si="33"/>
        <v>0</v>
      </c>
      <c r="AR1196" s="16" t="s">
        <v>275</v>
      </c>
      <c r="AT1196" s="16" t="s">
        <v>184</v>
      </c>
      <c r="AU1196" s="16" t="s">
        <v>88</v>
      </c>
      <c r="AY1196" s="16" t="s">
        <v>182</v>
      </c>
      <c r="BE1196" s="192">
        <f t="shared" si="34"/>
        <v>0</v>
      </c>
      <c r="BF1196" s="192">
        <f t="shared" si="35"/>
        <v>0</v>
      </c>
      <c r="BG1196" s="192">
        <f t="shared" si="36"/>
        <v>0</v>
      </c>
      <c r="BH1196" s="192">
        <f t="shared" si="37"/>
        <v>0</v>
      </c>
      <c r="BI1196" s="192">
        <f t="shared" si="38"/>
        <v>0</v>
      </c>
      <c r="BJ1196" s="16" t="s">
        <v>23</v>
      </c>
      <c r="BK1196" s="192">
        <f t="shared" si="39"/>
        <v>0</v>
      </c>
      <c r="BL1196" s="16" t="s">
        <v>275</v>
      </c>
      <c r="BM1196" s="16" t="s">
        <v>1897</v>
      </c>
    </row>
    <row r="1197" spans="2:65" s="1" customFormat="1" ht="22.5" customHeight="1">
      <c r="B1197" s="34"/>
      <c r="C1197" s="220" t="s">
        <v>1898</v>
      </c>
      <c r="D1197" s="220" t="s">
        <v>270</v>
      </c>
      <c r="E1197" s="221" t="s">
        <v>1899</v>
      </c>
      <c r="F1197" s="222" t="s">
        <v>1900</v>
      </c>
      <c r="G1197" s="223" t="s">
        <v>304</v>
      </c>
      <c r="H1197" s="224">
        <v>34</v>
      </c>
      <c r="I1197" s="225"/>
      <c r="J1197" s="226">
        <f t="shared" si="30"/>
        <v>0</v>
      </c>
      <c r="K1197" s="222" t="s">
        <v>188</v>
      </c>
      <c r="L1197" s="227"/>
      <c r="M1197" s="228" t="s">
        <v>36</v>
      </c>
      <c r="N1197" s="229" t="s">
        <v>51</v>
      </c>
      <c r="O1197" s="35"/>
      <c r="P1197" s="190">
        <f t="shared" si="31"/>
        <v>0</v>
      </c>
      <c r="Q1197" s="190">
        <v>0.0012</v>
      </c>
      <c r="R1197" s="190">
        <f t="shared" si="32"/>
        <v>0.040799999999999996</v>
      </c>
      <c r="S1197" s="190">
        <v>0</v>
      </c>
      <c r="T1197" s="191">
        <f t="shared" si="33"/>
        <v>0</v>
      </c>
      <c r="AR1197" s="16" t="s">
        <v>366</v>
      </c>
      <c r="AT1197" s="16" t="s">
        <v>270</v>
      </c>
      <c r="AU1197" s="16" t="s">
        <v>88</v>
      </c>
      <c r="AY1197" s="16" t="s">
        <v>182</v>
      </c>
      <c r="BE1197" s="192">
        <f t="shared" si="34"/>
        <v>0</v>
      </c>
      <c r="BF1197" s="192">
        <f t="shared" si="35"/>
        <v>0</v>
      </c>
      <c r="BG1197" s="192">
        <f t="shared" si="36"/>
        <v>0</v>
      </c>
      <c r="BH1197" s="192">
        <f t="shared" si="37"/>
        <v>0</v>
      </c>
      <c r="BI1197" s="192">
        <f t="shared" si="38"/>
        <v>0</v>
      </c>
      <c r="BJ1197" s="16" t="s">
        <v>23</v>
      </c>
      <c r="BK1197" s="192">
        <f t="shared" si="39"/>
        <v>0</v>
      </c>
      <c r="BL1197" s="16" t="s">
        <v>275</v>
      </c>
      <c r="BM1197" s="16" t="s">
        <v>1901</v>
      </c>
    </row>
    <row r="1198" spans="2:65" s="1" customFormat="1" ht="22.5" customHeight="1">
      <c r="B1198" s="34"/>
      <c r="C1198" s="181" t="s">
        <v>1902</v>
      </c>
      <c r="D1198" s="181" t="s">
        <v>184</v>
      </c>
      <c r="E1198" s="182" t="s">
        <v>1903</v>
      </c>
      <c r="F1198" s="183" t="s">
        <v>1904</v>
      </c>
      <c r="G1198" s="184" t="s">
        <v>304</v>
      </c>
      <c r="H1198" s="185">
        <v>1</v>
      </c>
      <c r="I1198" s="186"/>
      <c r="J1198" s="187">
        <f t="shared" si="30"/>
        <v>0</v>
      </c>
      <c r="K1198" s="183" t="s">
        <v>188</v>
      </c>
      <c r="L1198" s="54"/>
      <c r="M1198" s="188" t="s">
        <v>36</v>
      </c>
      <c r="N1198" s="189" t="s">
        <v>51</v>
      </c>
      <c r="O1198" s="35"/>
      <c r="P1198" s="190">
        <f t="shared" si="31"/>
        <v>0</v>
      </c>
      <c r="Q1198" s="190">
        <v>0</v>
      </c>
      <c r="R1198" s="190">
        <f t="shared" si="32"/>
        <v>0</v>
      </c>
      <c r="S1198" s="190">
        <v>0</v>
      </c>
      <c r="T1198" s="191">
        <f t="shared" si="33"/>
        <v>0</v>
      </c>
      <c r="AR1198" s="16" t="s">
        <v>275</v>
      </c>
      <c r="AT1198" s="16" t="s">
        <v>184</v>
      </c>
      <c r="AU1198" s="16" t="s">
        <v>88</v>
      </c>
      <c r="AY1198" s="16" t="s">
        <v>182</v>
      </c>
      <c r="BE1198" s="192">
        <f t="shared" si="34"/>
        <v>0</v>
      </c>
      <c r="BF1198" s="192">
        <f t="shared" si="35"/>
        <v>0</v>
      </c>
      <c r="BG1198" s="192">
        <f t="shared" si="36"/>
        <v>0</v>
      </c>
      <c r="BH1198" s="192">
        <f t="shared" si="37"/>
        <v>0</v>
      </c>
      <c r="BI1198" s="192">
        <f t="shared" si="38"/>
        <v>0</v>
      </c>
      <c r="BJ1198" s="16" t="s">
        <v>23</v>
      </c>
      <c r="BK1198" s="192">
        <f t="shared" si="39"/>
        <v>0</v>
      </c>
      <c r="BL1198" s="16" t="s">
        <v>275</v>
      </c>
      <c r="BM1198" s="16" t="s">
        <v>1905</v>
      </c>
    </row>
    <row r="1199" spans="2:51" s="11" customFormat="1" ht="13.5">
      <c r="B1199" s="193"/>
      <c r="C1199" s="194"/>
      <c r="D1199" s="195" t="s">
        <v>191</v>
      </c>
      <c r="E1199" s="196" t="s">
        <v>36</v>
      </c>
      <c r="F1199" s="197" t="s">
        <v>23</v>
      </c>
      <c r="G1199" s="194"/>
      <c r="H1199" s="198">
        <v>1</v>
      </c>
      <c r="I1199" s="199"/>
      <c r="J1199" s="194"/>
      <c r="K1199" s="194"/>
      <c r="L1199" s="200"/>
      <c r="M1199" s="201"/>
      <c r="N1199" s="202"/>
      <c r="O1199" s="202"/>
      <c r="P1199" s="202"/>
      <c r="Q1199" s="202"/>
      <c r="R1199" s="202"/>
      <c r="S1199" s="202"/>
      <c r="T1199" s="203"/>
      <c r="AT1199" s="204" t="s">
        <v>191</v>
      </c>
      <c r="AU1199" s="204" t="s">
        <v>88</v>
      </c>
      <c r="AV1199" s="11" t="s">
        <v>88</v>
      </c>
      <c r="AW1199" s="11" t="s">
        <v>45</v>
      </c>
      <c r="AX1199" s="11" t="s">
        <v>80</v>
      </c>
      <c r="AY1199" s="204" t="s">
        <v>182</v>
      </c>
    </row>
    <row r="1200" spans="2:65" s="1" customFormat="1" ht="22.5" customHeight="1">
      <c r="B1200" s="34"/>
      <c r="C1200" s="181" t="s">
        <v>1906</v>
      </c>
      <c r="D1200" s="181" t="s">
        <v>184</v>
      </c>
      <c r="E1200" s="182" t="s">
        <v>1907</v>
      </c>
      <c r="F1200" s="183" t="s">
        <v>1908</v>
      </c>
      <c r="G1200" s="184" t="s">
        <v>304</v>
      </c>
      <c r="H1200" s="185">
        <v>4</v>
      </c>
      <c r="I1200" s="186"/>
      <c r="J1200" s="187">
        <f>ROUND(I1200*H1200,2)</f>
        <v>0</v>
      </c>
      <c r="K1200" s="183" t="s">
        <v>188</v>
      </c>
      <c r="L1200" s="54"/>
      <c r="M1200" s="188" t="s">
        <v>36</v>
      </c>
      <c r="N1200" s="189" t="s">
        <v>51</v>
      </c>
      <c r="O1200" s="35"/>
      <c r="P1200" s="190">
        <f>O1200*H1200</f>
        <v>0</v>
      </c>
      <c r="Q1200" s="190">
        <v>0</v>
      </c>
      <c r="R1200" s="190">
        <f>Q1200*H1200</f>
        <v>0</v>
      </c>
      <c r="S1200" s="190">
        <v>0</v>
      </c>
      <c r="T1200" s="191">
        <f>S1200*H1200</f>
        <v>0</v>
      </c>
      <c r="AR1200" s="16" t="s">
        <v>275</v>
      </c>
      <c r="AT1200" s="16" t="s">
        <v>184</v>
      </c>
      <c r="AU1200" s="16" t="s">
        <v>88</v>
      </c>
      <c r="AY1200" s="16" t="s">
        <v>182</v>
      </c>
      <c r="BE1200" s="192">
        <f>IF(N1200="základní",J1200,0)</f>
        <v>0</v>
      </c>
      <c r="BF1200" s="192">
        <f>IF(N1200="snížená",J1200,0)</f>
        <v>0</v>
      </c>
      <c r="BG1200" s="192">
        <f>IF(N1200="zákl. přenesená",J1200,0)</f>
        <v>0</v>
      </c>
      <c r="BH1200" s="192">
        <f>IF(N1200="sníž. přenesená",J1200,0)</f>
        <v>0</v>
      </c>
      <c r="BI1200" s="192">
        <f>IF(N1200="nulová",J1200,0)</f>
        <v>0</v>
      </c>
      <c r="BJ1200" s="16" t="s">
        <v>23</v>
      </c>
      <c r="BK1200" s="192">
        <f>ROUND(I1200*H1200,2)</f>
        <v>0</v>
      </c>
      <c r="BL1200" s="16" t="s">
        <v>275</v>
      </c>
      <c r="BM1200" s="16" t="s">
        <v>1909</v>
      </c>
    </row>
    <row r="1201" spans="2:51" s="11" customFormat="1" ht="13.5">
      <c r="B1201" s="193"/>
      <c r="C1201" s="194"/>
      <c r="D1201" s="195" t="s">
        <v>191</v>
      </c>
      <c r="E1201" s="196" t="s">
        <v>36</v>
      </c>
      <c r="F1201" s="197" t="s">
        <v>189</v>
      </c>
      <c r="G1201" s="194"/>
      <c r="H1201" s="198">
        <v>4</v>
      </c>
      <c r="I1201" s="199"/>
      <c r="J1201" s="194"/>
      <c r="K1201" s="194"/>
      <c r="L1201" s="200"/>
      <c r="M1201" s="201"/>
      <c r="N1201" s="202"/>
      <c r="O1201" s="202"/>
      <c r="P1201" s="202"/>
      <c r="Q1201" s="202"/>
      <c r="R1201" s="202"/>
      <c r="S1201" s="202"/>
      <c r="T1201" s="203"/>
      <c r="AT1201" s="204" t="s">
        <v>191</v>
      </c>
      <c r="AU1201" s="204" t="s">
        <v>88</v>
      </c>
      <c r="AV1201" s="11" t="s">
        <v>88</v>
      </c>
      <c r="AW1201" s="11" t="s">
        <v>45</v>
      </c>
      <c r="AX1201" s="11" t="s">
        <v>80</v>
      </c>
      <c r="AY1201" s="204" t="s">
        <v>182</v>
      </c>
    </row>
    <row r="1202" spans="2:65" s="1" customFormat="1" ht="22.5" customHeight="1">
      <c r="B1202" s="34"/>
      <c r="C1202" s="181" t="s">
        <v>1910</v>
      </c>
      <c r="D1202" s="181" t="s">
        <v>184</v>
      </c>
      <c r="E1202" s="182" t="s">
        <v>1911</v>
      </c>
      <c r="F1202" s="183" t="s">
        <v>1912</v>
      </c>
      <c r="G1202" s="184" t="s">
        <v>304</v>
      </c>
      <c r="H1202" s="185">
        <v>20</v>
      </c>
      <c r="I1202" s="186"/>
      <c r="J1202" s="187">
        <f>ROUND(I1202*H1202,2)</f>
        <v>0</v>
      </c>
      <c r="K1202" s="183" t="s">
        <v>188</v>
      </c>
      <c r="L1202" s="54"/>
      <c r="M1202" s="188" t="s">
        <v>36</v>
      </c>
      <c r="N1202" s="189" t="s">
        <v>51</v>
      </c>
      <c r="O1202" s="35"/>
      <c r="P1202" s="190">
        <f>O1202*H1202</f>
        <v>0</v>
      </c>
      <c r="Q1202" s="190">
        <v>0</v>
      </c>
      <c r="R1202" s="190">
        <f>Q1202*H1202</f>
        <v>0</v>
      </c>
      <c r="S1202" s="190">
        <v>0</v>
      </c>
      <c r="T1202" s="191">
        <f>S1202*H1202</f>
        <v>0</v>
      </c>
      <c r="AR1202" s="16" t="s">
        <v>275</v>
      </c>
      <c r="AT1202" s="16" t="s">
        <v>184</v>
      </c>
      <c r="AU1202" s="16" t="s">
        <v>88</v>
      </c>
      <c r="AY1202" s="16" t="s">
        <v>182</v>
      </c>
      <c r="BE1202" s="192">
        <f>IF(N1202="základní",J1202,0)</f>
        <v>0</v>
      </c>
      <c r="BF1202" s="192">
        <f>IF(N1202="snížená",J1202,0)</f>
        <v>0</v>
      </c>
      <c r="BG1202" s="192">
        <f>IF(N1202="zákl. přenesená",J1202,0)</f>
        <v>0</v>
      </c>
      <c r="BH1202" s="192">
        <f>IF(N1202="sníž. přenesená",J1202,0)</f>
        <v>0</v>
      </c>
      <c r="BI1202" s="192">
        <f>IF(N1202="nulová",J1202,0)</f>
        <v>0</v>
      </c>
      <c r="BJ1202" s="16" t="s">
        <v>23</v>
      </c>
      <c r="BK1202" s="192">
        <f>ROUND(I1202*H1202,2)</f>
        <v>0</v>
      </c>
      <c r="BL1202" s="16" t="s">
        <v>275</v>
      </c>
      <c r="BM1202" s="16" t="s">
        <v>1913</v>
      </c>
    </row>
    <row r="1203" spans="2:51" s="11" customFormat="1" ht="13.5">
      <c r="B1203" s="193"/>
      <c r="C1203" s="194"/>
      <c r="D1203" s="195" t="s">
        <v>191</v>
      </c>
      <c r="E1203" s="196" t="s">
        <v>36</v>
      </c>
      <c r="F1203" s="197" t="s">
        <v>1914</v>
      </c>
      <c r="G1203" s="194"/>
      <c r="H1203" s="198">
        <v>20</v>
      </c>
      <c r="I1203" s="199"/>
      <c r="J1203" s="194"/>
      <c r="K1203" s="194"/>
      <c r="L1203" s="200"/>
      <c r="M1203" s="201"/>
      <c r="N1203" s="202"/>
      <c r="O1203" s="202"/>
      <c r="P1203" s="202"/>
      <c r="Q1203" s="202"/>
      <c r="R1203" s="202"/>
      <c r="S1203" s="202"/>
      <c r="T1203" s="203"/>
      <c r="AT1203" s="204" t="s">
        <v>191</v>
      </c>
      <c r="AU1203" s="204" t="s">
        <v>88</v>
      </c>
      <c r="AV1203" s="11" t="s">
        <v>88</v>
      </c>
      <c r="AW1203" s="11" t="s">
        <v>45</v>
      </c>
      <c r="AX1203" s="11" t="s">
        <v>80</v>
      </c>
      <c r="AY1203" s="204" t="s">
        <v>182</v>
      </c>
    </row>
    <row r="1204" spans="2:65" s="1" customFormat="1" ht="22.5" customHeight="1">
      <c r="B1204" s="34"/>
      <c r="C1204" s="220" t="s">
        <v>1915</v>
      </c>
      <c r="D1204" s="220" t="s">
        <v>270</v>
      </c>
      <c r="E1204" s="221" t="s">
        <v>1916</v>
      </c>
      <c r="F1204" s="222" t="s">
        <v>1917</v>
      </c>
      <c r="G1204" s="223" t="s">
        <v>309</v>
      </c>
      <c r="H1204" s="224">
        <v>100.06</v>
      </c>
      <c r="I1204" s="225"/>
      <c r="J1204" s="226">
        <f>ROUND(I1204*H1204,2)</f>
        <v>0</v>
      </c>
      <c r="K1204" s="222" t="s">
        <v>188</v>
      </c>
      <c r="L1204" s="227"/>
      <c r="M1204" s="228" t="s">
        <v>36</v>
      </c>
      <c r="N1204" s="229" t="s">
        <v>51</v>
      </c>
      <c r="O1204" s="35"/>
      <c r="P1204" s="190">
        <f>O1204*H1204</f>
        <v>0</v>
      </c>
      <c r="Q1204" s="190">
        <v>0.005</v>
      </c>
      <c r="R1204" s="190">
        <f>Q1204*H1204</f>
        <v>0.5003</v>
      </c>
      <c r="S1204" s="190">
        <v>0</v>
      </c>
      <c r="T1204" s="191">
        <f>S1204*H1204</f>
        <v>0</v>
      </c>
      <c r="AR1204" s="16" t="s">
        <v>366</v>
      </c>
      <c r="AT1204" s="16" t="s">
        <v>270</v>
      </c>
      <c r="AU1204" s="16" t="s">
        <v>88</v>
      </c>
      <c r="AY1204" s="16" t="s">
        <v>182</v>
      </c>
      <c r="BE1204" s="192">
        <f>IF(N1204="základní",J1204,0)</f>
        <v>0</v>
      </c>
      <c r="BF1204" s="192">
        <f>IF(N1204="snížená",J1204,0)</f>
        <v>0</v>
      </c>
      <c r="BG1204" s="192">
        <f>IF(N1204="zákl. přenesená",J1204,0)</f>
        <v>0</v>
      </c>
      <c r="BH1204" s="192">
        <f>IF(N1204="sníž. přenesená",J1204,0)</f>
        <v>0</v>
      </c>
      <c r="BI1204" s="192">
        <f>IF(N1204="nulová",J1204,0)</f>
        <v>0</v>
      </c>
      <c r="BJ1204" s="16" t="s">
        <v>23</v>
      </c>
      <c r="BK1204" s="192">
        <f>ROUND(I1204*H1204,2)</f>
        <v>0</v>
      </c>
      <c r="BL1204" s="16" t="s">
        <v>275</v>
      </c>
      <c r="BM1204" s="16" t="s">
        <v>1918</v>
      </c>
    </row>
    <row r="1205" spans="2:51" s="11" customFormat="1" ht="13.5">
      <c r="B1205" s="193"/>
      <c r="C1205" s="194"/>
      <c r="D1205" s="205" t="s">
        <v>191</v>
      </c>
      <c r="E1205" s="206" t="s">
        <v>36</v>
      </c>
      <c r="F1205" s="207" t="s">
        <v>1919</v>
      </c>
      <c r="G1205" s="194"/>
      <c r="H1205" s="208">
        <v>0.9</v>
      </c>
      <c r="I1205" s="199"/>
      <c r="J1205" s="194"/>
      <c r="K1205" s="194"/>
      <c r="L1205" s="200"/>
      <c r="M1205" s="201"/>
      <c r="N1205" s="202"/>
      <c r="O1205" s="202"/>
      <c r="P1205" s="202"/>
      <c r="Q1205" s="202"/>
      <c r="R1205" s="202"/>
      <c r="S1205" s="202"/>
      <c r="T1205" s="203"/>
      <c r="AT1205" s="204" t="s">
        <v>191</v>
      </c>
      <c r="AU1205" s="204" t="s">
        <v>88</v>
      </c>
      <c r="AV1205" s="11" t="s">
        <v>88</v>
      </c>
      <c r="AW1205" s="11" t="s">
        <v>45</v>
      </c>
      <c r="AX1205" s="11" t="s">
        <v>80</v>
      </c>
      <c r="AY1205" s="204" t="s">
        <v>182</v>
      </c>
    </row>
    <row r="1206" spans="2:51" s="11" customFormat="1" ht="13.5">
      <c r="B1206" s="193"/>
      <c r="C1206" s="194"/>
      <c r="D1206" s="205" t="s">
        <v>191</v>
      </c>
      <c r="E1206" s="206" t="s">
        <v>36</v>
      </c>
      <c r="F1206" s="207" t="s">
        <v>1920</v>
      </c>
      <c r="G1206" s="194"/>
      <c r="H1206" s="208">
        <v>8</v>
      </c>
      <c r="I1206" s="199"/>
      <c r="J1206" s="194"/>
      <c r="K1206" s="194"/>
      <c r="L1206" s="200"/>
      <c r="M1206" s="201"/>
      <c r="N1206" s="202"/>
      <c r="O1206" s="202"/>
      <c r="P1206" s="202"/>
      <c r="Q1206" s="202"/>
      <c r="R1206" s="202"/>
      <c r="S1206" s="202"/>
      <c r="T1206" s="203"/>
      <c r="AT1206" s="204" t="s">
        <v>191</v>
      </c>
      <c r="AU1206" s="204" t="s">
        <v>88</v>
      </c>
      <c r="AV1206" s="11" t="s">
        <v>88</v>
      </c>
      <c r="AW1206" s="11" t="s">
        <v>45</v>
      </c>
      <c r="AX1206" s="11" t="s">
        <v>80</v>
      </c>
      <c r="AY1206" s="204" t="s">
        <v>182</v>
      </c>
    </row>
    <row r="1207" spans="2:51" s="11" customFormat="1" ht="13.5">
      <c r="B1207" s="193"/>
      <c r="C1207" s="194"/>
      <c r="D1207" s="195" t="s">
        <v>191</v>
      </c>
      <c r="E1207" s="196" t="s">
        <v>36</v>
      </c>
      <c r="F1207" s="197" t="s">
        <v>1921</v>
      </c>
      <c r="G1207" s="194"/>
      <c r="H1207" s="198">
        <v>91.16</v>
      </c>
      <c r="I1207" s="199"/>
      <c r="J1207" s="194"/>
      <c r="K1207" s="194"/>
      <c r="L1207" s="200"/>
      <c r="M1207" s="201"/>
      <c r="N1207" s="202"/>
      <c r="O1207" s="202"/>
      <c r="P1207" s="202"/>
      <c r="Q1207" s="202"/>
      <c r="R1207" s="202"/>
      <c r="S1207" s="202"/>
      <c r="T1207" s="203"/>
      <c r="AT1207" s="204" t="s">
        <v>191</v>
      </c>
      <c r="AU1207" s="204" t="s">
        <v>88</v>
      </c>
      <c r="AV1207" s="11" t="s">
        <v>88</v>
      </c>
      <c r="AW1207" s="11" t="s">
        <v>45</v>
      </c>
      <c r="AX1207" s="11" t="s">
        <v>80</v>
      </c>
      <c r="AY1207" s="204" t="s">
        <v>182</v>
      </c>
    </row>
    <row r="1208" spans="2:65" s="1" customFormat="1" ht="22.5" customHeight="1">
      <c r="B1208" s="34"/>
      <c r="C1208" s="220" t="s">
        <v>1922</v>
      </c>
      <c r="D1208" s="220" t="s">
        <v>270</v>
      </c>
      <c r="E1208" s="221" t="s">
        <v>1923</v>
      </c>
      <c r="F1208" s="222" t="s">
        <v>1924</v>
      </c>
      <c r="G1208" s="223" t="s">
        <v>304</v>
      </c>
      <c r="H1208" s="224">
        <v>50</v>
      </c>
      <c r="I1208" s="225"/>
      <c r="J1208" s="226">
        <f aca="true" t="shared" si="40" ref="J1208:J1216">ROUND(I1208*H1208,2)</f>
        <v>0</v>
      </c>
      <c r="K1208" s="222" t="s">
        <v>188</v>
      </c>
      <c r="L1208" s="227"/>
      <c r="M1208" s="228" t="s">
        <v>36</v>
      </c>
      <c r="N1208" s="229" t="s">
        <v>51</v>
      </c>
      <c r="O1208" s="35"/>
      <c r="P1208" s="190">
        <f aca="true" t="shared" si="41" ref="P1208:P1216">O1208*H1208</f>
        <v>0</v>
      </c>
      <c r="Q1208" s="190">
        <v>6E-05</v>
      </c>
      <c r="R1208" s="190">
        <f aca="true" t="shared" si="42" ref="R1208:R1216">Q1208*H1208</f>
        <v>0.003</v>
      </c>
      <c r="S1208" s="190">
        <v>0</v>
      </c>
      <c r="T1208" s="191">
        <f aca="true" t="shared" si="43" ref="T1208:T1216">S1208*H1208</f>
        <v>0</v>
      </c>
      <c r="AR1208" s="16" t="s">
        <v>366</v>
      </c>
      <c r="AT1208" s="16" t="s">
        <v>270</v>
      </c>
      <c r="AU1208" s="16" t="s">
        <v>88</v>
      </c>
      <c r="AY1208" s="16" t="s">
        <v>182</v>
      </c>
      <c r="BE1208" s="192">
        <f aca="true" t="shared" si="44" ref="BE1208:BE1216">IF(N1208="základní",J1208,0)</f>
        <v>0</v>
      </c>
      <c r="BF1208" s="192">
        <f aca="true" t="shared" si="45" ref="BF1208:BF1216">IF(N1208="snížená",J1208,0)</f>
        <v>0</v>
      </c>
      <c r="BG1208" s="192">
        <f aca="true" t="shared" si="46" ref="BG1208:BG1216">IF(N1208="zákl. přenesená",J1208,0)</f>
        <v>0</v>
      </c>
      <c r="BH1208" s="192">
        <f aca="true" t="shared" si="47" ref="BH1208:BH1216">IF(N1208="sníž. přenesená",J1208,0)</f>
        <v>0</v>
      </c>
      <c r="BI1208" s="192">
        <f aca="true" t="shared" si="48" ref="BI1208:BI1216">IF(N1208="nulová",J1208,0)</f>
        <v>0</v>
      </c>
      <c r="BJ1208" s="16" t="s">
        <v>23</v>
      </c>
      <c r="BK1208" s="192">
        <f aca="true" t="shared" si="49" ref="BK1208:BK1216">ROUND(I1208*H1208,2)</f>
        <v>0</v>
      </c>
      <c r="BL1208" s="16" t="s">
        <v>275</v>
      </c>
      <c r="BM1208" s="16" t="s">
        <v>1925</v>
      </c>
    </row>
    <row r="1209" spans="2:65" s="1" customFormat="1" ht="31.5" customHeight="1">
      <c r="B1209" s="34"/>
      <c r="C1209" s="181" t="s">
        <v>1926</v>
      </c>
      <c r="D1209" s="181" t="s">
        <v>184</v>
      </c>
      <c r="E1209" s="182" t="s">
        <v>1927</v>
      </c>
      <c r="F1209" s="183" t="s">
        <v>1928</v>
      </c>
      <c r="G1209" s="184" t="s">
        <v>304</v>
      </c>
      <c r="H1209" s="185">
        <v>1</v>
      </c>
      <c r="I1209" s="186"/>
      <c r="J1209" s="187">
        <f t="shared" si="40"/>
        <v>0</v>
      </c>
      <c r="K1209" s="183" t="s">
        <v>36</v>
      </c>
      <c r="L1209" s="54"/>
      <c r="M1209" s="188" t="s">
        <v>36</v>
      </c>
      <c r="N1209" s="189" t="s">
        <v>51</v>
      </c>
      <c r="O1209" s="35"/>
      <c r="P1209" s="190">
        <f t="shared" si="41"/>
        <v>0</v>
      </c>
      <c r="Q1209" s="190">
        <v>0</v>
      </c>
      <c r="R1209" s="190">
        <f t="shared" si="42"/>
        <v>0</v>
      </c>
      <c r="S1209" s="190">
        <v>0</v>
      </c>
      <c r="T1209" s="191">
        <f t="shared" si="43"/>
        <v>0</v>
      </c>
      <c r="AR1209" s="16" t="s">
        <v>275</v>
      </c>
      <c r="AT1209" s="16" t="s">
        <v>184</v>
      </c>
      <c r="AU1209" s="16" t="s">
        <v>88</v>
      </c>
      <c r="AY1209" s="16" t="s">
        <v>182</v>
      </c>
      <c r="BE1209" s="192">
        <f t="shared" si="44"/>
        <v>0</v>
      </c>
      <c r="BF1209" s="192">
        <f t="shared" si="45"/>
        <v>0</v>
      </c>
      <c r="BG1209" s="192">
        <f t="shared" si="46"/>
        <v>0</v>
      </c>
      <c r="BH1209" s="192">
        <f t="shared" si="47"/>
        <v>0</v>
      </c>
      <c r="BI1209" s="192">
        <f t="shared" si="48"/>
        <v>0</v>
      </c>
      <c r="BJ1209" s="16" t="s">
        <v>23</v>
      </c>
      <c r="BK1209" s="192">
        <f t="shared" si="49"/>
        <v>0</v>
      </c>
      <c r="BL1209" s="16" t="s">
        <v>275</v>
      </c>
      <c r="BM1209" s="16" t="s">
        <v>1929</v>
      </c>
    </row>
    <row r="1210" spans="2:65" s="1" customFormat="1" ht="31.5" customHeight="1">
      <c r="B1210" s="34"/>
      <c r="C1210" s="181" t="s">
        <v>1930</v>
      </c>
      <c r="D1210" s="181" t="s">
        <v>184</v>
      </c>
      <c r="E1210" s="182" t="s">
        <v>1931</v>
      </c>
      <c r="F1210" s="183" t="s">
        <v>1932</v>
      </c>
      <c r="G1210" s="184" t="s">
        <v>304</v>
      </c>
      <c r="H1210" s="185">
        <v>1</v>
      </c>
      <c r="I1210" s="186"/>
      <c r="J1210" s="187">
        <f t="shared" si="40"/>
        <v>0</v>
      </c>
      <c r="K1210" s="183" t="s">
        <v>36</v>
      </c>
      <c r="L1210" s="54"/>
      <c r="M1210" s="188" t="s">
        <v>36</v>
      </c>
      <c r="N1210" s="189" t="s">
        <v>51</v>
      </c>
      <c r="O1210" s="35"/>
      <c r="P1210" s="190">
        <f t="shared" si="41"/>
        <v>0</v>
      </c>
      <c r="Q1210" s="190">
        <v>0</v>
      </c>
      <c r="R1210" s="190">
        <f t="shared" si="42"/>
        <v>0</v>
      </c>
      <c r="S1210" s="190">
        <v>0</v>
      </c>
      <c r="T1210" s="191">
        <f t="shared" si="43"/>
        <v>0</v>
      </c>
      <c r="AR1210" s="16" t="s">
        <v>275</v>
      </c>
      <c r="AT1210" s="16" t="s">
        <v>184</v>
      </c>
      <c r="AU1210" s="16" t="s">
        <v>88</v>
      </c>
      <c r="AY1210" s="16" t="s">
        <v>182</v>
      </c>
      <c r="BE1210" s="192">
        <f t="shared" si="44"/>
        <v>0</v>
      </c>
      <c r="BF1210" s="192">
        <f t="shared" si="45"/>
        <v>0</v>
      </c>
      <c r="BG1210" s="192">
        <f t="shared" si="46"/>
        <v>0</v>
      </c>
      <c r="BH1210" s="192">
        <f t="shared" si="47"/>
        <v>0</v>
      </c>
      <c r="BI1210" s="192">
        <f t="shared" si="48"/>
        <v>0</v>
      </c>
      <c r="BJ1210" s="16" t="s">
        <v>23</v>
      </c>
      <c r="BK1210" s="192">
        <f t="shared" si="49"/>
        <v>0</v>
      </c>
      <c r="BL1210" s="16" t="s">
        <v>275</v>
      </c>
      <c r="BM1210" s="16" t="s">
        <v>1933</v>
      </c>
    </row>
    <row r="1211" spans="2:65" s="1" customFormat="1" ht="31.5" customHeight="1">
      <c r="B1211" s="34"/>
      <c r="C1211" s="181" t="s">
        <v>1934</v>
      </c>
      <c r="D1211" s="181" t="s">
        <v>184</v>
      </c>
      <c r="E1211" s="182" t="s">
        <v>1935</v>
      </c>
      <c r="F1211" s="183" t="s">
        <v>1936</v>
      </c>
      <c r="G1211" s="184" t="s">
        <v>304</v>
      </c>
      <c r="H1211" s="185">
        <v>1</v>
      </c>
      <c r="I1211" s="186"/>
      <c r="J1211" s="187">
        <f t="shared" si="40"/>
        <v>0</v>
      </c>
      <c r="K1211" s="183" t="s">
        <v>36</v>
      </c>
      <c r="L1211" s="54"/>
      <c r="M1211" s="188" t="s">
        <v>36</v>
      </c>
      <c r="N1211" s="189" t="s">
        <v>51</v>
      </c>
      <c r="O1211" s="35"/>
      <c r="P1211" s="190">
        <f t="shared" si="41"/>
        <v>0</v>
      </c>
      <c r="Q1211" s="190">
        <v>0</v>
      </c>
      <c r="R1211" s="190">
        <f t="shared" si="42"/>
        <v>0</v>
      </c>
      <c r="S1211" s="190">
        <v>0</v>
      </c>
      <c r="T1211" s="191">
        <f t="shared" si="43"/>
        <v>0</v>
      </c>
      <c r="AR1211" s="16" t="s">
        <v>275</v>
      </c>
      <c r="AT1211" s="16" t="s">
        <v>184</v>
      </c>
      <c r="AU1211" s="16" t="s">
        <v>88</v>
      </c>
      <c r="AY1211" s="16" t="s">
        <v>182</v>
      </c>
      <c r="BE1211" s="192">
        <f t="shared" si="44"/>
        <v>0</v>
      </c>
      <c r="BF1211" s="192">
        <f t="shared" si="45"/>
        <v>0</v>
      </c>
      <c r="BG1211" s="192">
        <f t="shared" si="46"/>
        <v>0</v>
      </c>
      <c r="BH1211" s="192">
        <f t="shared" si="47"/>
        <v>0</v>
      </c>
      <c r="BI1211" s="192">
        <f t="shared" si="48"/>
        <v>0</v>
      </c>
      <c r="BJ1211" s="16" t="s">
        <v>23</v>
      </c>
      <c r="BK1211" s="192">
        <f t="shared" si="49"/>
        <v>0</v>
      </c>
      <c r="BL1211" s="16" t="s">
        <v>275</v>
      </c>
      <c r="BM1211" s="16" t="s">
        <v>1937</v>
      </c>
    </row>
    <row r="1212" spans="2:65" s="1" customFormat="1" ht="31.5" customHeight="1">
      <c r="B1212" s="34"/>
      <c r="C1212" s="181" t="s">
        <v>1938</v>
      </c>
      <c r="D1212" s="181" t="s">
        <v>184</v>
      </c>
      <c r="E1212" s="182" t="s">
        <v>1939</v>
      </c>
      <c r="F1212" s="183" t="s">
        <v>1940</v>
      </c>
      <c r="G1212" s="184" t="s">
        <v>304</v>
      </c>
      <c r="H1212" s="185">
        <v>1</v>
      </c>
      <c r="I1212" s="186"/>
      <c r="J1212" s="187">
        <f t="shared" si="40"/>
        <v>0</v>
      </c>
      <c r="K1212" s="183" t="s">
        <v>36</v>
      </c>
      <c r="L1212" s="54"/>
      <c r="M1212" s="188" t="s">
        <v>36</v>
      </c>
      <c r="N1212" s="189" t="s">
        <v>51</v>
      </c>
      <c r="O1212" s="35"/>
      <c r="P1212" s="190">
        <f t="shared" si="41"/>
        <v>0</v>
      </c>
      <c r="Q1212" s="190">
        <v>0</v>
      </c>
      <c r="R1212" s="190">
        <f t="shared" si="42"/>
        <v>0</v>
      </c>
      <c r="S1212" s="190">
        <v>0</v>
      </c>
      <c r="T1212" s="191">
        <f t="shared" si="43"/>
        <v>0</v>
      </c>
      <c r="AR1212" s="16" t="s">
        <v>275</v>
      </c>
      <c r="AT1212" s="16" t="s">
        <v>184</v>
      </c>
      <c r="AU1212" s="16" t="s">
        <v>88</v>
      </c>
      <c r="AY1212" s="16" t="s">
        <v>182</v>
      </c>
      <c r="BE1212" s="192">
        <f t="shared" si="44"/>
        <v>0</v>
      </c>
      <c r="BF1212" s="192">
        <f t="shared" si="45"/>
        <v>0</v>
      </c>
      <c r="BG1212" s="192">
        <f t="shared" si="46"/>
        <v>0</v>
      </c>
      <c r="BH1212" s="192">
        <f t="shared" si="47"/>
        <v>0</v>
      </c>
      <c r="BI1212" s="192">
        <f t="shared" si="48"/>
        <v>0</v>
      </c>
      <c r="BJ1212" s="16" t="s">
        <v>23</v>
      </c>
      <c r="BK1212" s="192">
        <f t="shared" si="49"/>
        <v>0</v>
      </c>
      <c r="BL1212" s="16" t="s">
        <v>275</v>
      </c>
      <c r="BM1212" s="16" t="s">
        <v>1941</v>
      </c>
    </row>
    <row r="1213" spans="2:65" s="1" customFormat="1" ht="31.5" customHeight="1">
      <c r="B1213" s="34"/>
      <c r="C1213" s="181" t="s">
        <v>1942</v>
      </c>
      <c r="D1213" s="181" t="s">
        <v>184</v>
      </c>
      <c r="E1213" s="182" t="s">
        <v>1943</v>
      </c>
      <c r="F1213" s="183" t="s">
        <v>1944</v>
      </c>
      <c r="G1213" s="184" t="s">
        <v>304</v>
      </c>
      <c r="H1213" s="185">
        <v>1</v>
      </c>
      <c r="I1213" s="186"/>
      <c r="J1213" s="187">
        <f t="shared" si="40"/>
        <v>0</v>
      </c>
      <c r="K1213" s="183" t="s">
        <v>36</v>
      </c>
      <c r="L1213" s="54"/>
      <c r="M1213" s="188" t="s">
        <v>36</v>
      </c>
      <c r="N1213" s="189" t="s">
        <v>51</v>
      </c>
      <c r="O1213" s="35"/>
      <c r="P1213" s="190">
        <f t="shared" si="41"/>
        <v>0</v>
      </c>
      <c r="Q1213" s="190">
        <v>0</v>
      </c>
      <c r="R1213" s="190">
        <f t="shared" si="42"/>
        <v>0</v>
      </c>
      <c r="S1213" s="190">
        <v>0</v>
      </c>
      <c r="T1213" s="191">
        <f t="shared" si="43"/>
        <v>0</v>
      </c>
      <c r="AR1213" s="16" t="s">
        <v>275</v>
      </c>
      <c r="AT1213" s="16" t="s">
        <v>184</v>
      </c>
      <c r="AU1213" s="16" t="s">
        <v>88</v>
      </c>
      <c r="AY1213" s="16" t="s">
        <v>182</v>
      </c>
      <c r="BE1213" s="192">
        <f t="shared" si="44"/>
        <v>0</v>
      </c>
      <c r="BF1213" s="192">
        <f t="shared" si="45"/>
        <v>0</v>
      </c>
      <c r="BG1213" s="192">
        <f t="shared" si="46"/>
        <v>0</v>
      </c>
      <c r="BH1213" s="192">
        <f t="shared" si="47"/>
        <v>0</v>
      </c>
      <c r="BI1213" s="192">
        <f t="shared" si="48"/>
        <v>0</v>
      </c>
      <c r="BJ1213" s="16" t="s">
        <v>23</v>
      </c>
      <c r="BK1213" s="192">
        <f t="shared" si="49"/>
        <v>0</v>
      </c>
      <c r="BL1213" s="16" t="s">
        <v>275</v>
      </c>
      <c r="BM1213" s="16" t="s">
        <v>1945</v>
      </c>
    </row>
    <row r="1214" spans="2:65" s="1" customFormat="1" ht="31.5" customHeight="1">
      <c r="B1214" s="34"/>
      <c r="C1214" s="181" t="s">
        <v>1946</v>
      </c>
      <c r="D1214" s="181" t="s">
        <v>184</v>
      </c>
      <c r="E1214" s="182" t="s">
        <v>1947</v>
      </c>
      <c r="F1214" s="183" t="s">
        <v>1948</v>
      </c>
      <c r="G1214" s="184" t="s">
        <v>304</v>
      </c>
      <c r="H1214" s="185">
        <v>1</v>
      </c>
      <c r="I1214" s="186"/>
      <c r="J1214" s="187">
        <f t="shared" si="40"/>
        <v>0</v>
      </c>
      <c r="K1214" s="183" t="s">
        <v>36</v>
      </c>
      <c r="L1214" s="54"/>
      <c r="M1214" s="188" t="s">
        <v>36</v>
      </c>
      <c r="N1214" s="189" t="s">
        <v>51</v>
      </c>
      <c r="O1214" s="35"/>
      <c r="P1214" s="190">
        <f t="shared" si="41"/>
        <v>0</v>
      </c>
      <c r="Q1214" s="190">
        <v>0</v>
      </c>
      <c r="R1214" s="190">
        <f t="shared" si="42"/>
        <v>0</v>
      </c>
      <c r="S1214" s="190">
        <v>0</v>
      </c>
      <c r="T1214" s="191">
        <f t="shared" si="43"/>
        <v>0</v>
      </c>
      <c r="AR1214" s="16" t="s">
        <v>275</v>
      </c>
      <c r="AT1214" s="16" t="s">
        <v>184</v>
      </c>
      <c r="AU1214" s="16" t="s">
        <v>88</v>
      </c>
      <c r="AY1214" s="16" t="s">
        <v>182</v>
      </c>
      <c r="BE1214" s="192">
        <f t="shared" si="44"/>
        <v>0</v>
      </c>
      <c r="BF1214" s="192">
        <f t="shared" si="45"/>
        <v>0</v>
      </c>
      <c r="BG1214" s="192">
        <f t="shared" si="46"/>
        <v>0</v>
      </c>
      <c r="BH1214" s="192">
        <f t="shared" si="47"/>
        <v>0</v>
      </c>
      <c r="BI1214" s="192">
        <f t="shared" si="48"/>
        <v>0</v>
      </c>
      <c r="BJ1214" s="16" t="s">
        <v>23</v>
      </c>
      <c r="BK1214" s="192">
        <f t="shared" si="49"/>
        <v>0</v>
      </c>
      <c r="BL1214" s="16" t="s">
        <v>275</v>
      </c>
      <c r="BM1214" s="16" t="s">
        <v>1949</v>
      </c>
    </row>
    <row r="1215" spans="2:65" s="1" customFormat="1" ht="31.5" customHeight="1">
      <c r="B1215" s="34"/>
      <c r="C1215" s="181" t="s">
        <v>1950</v>
      </c>
      <c r="D1215" s="181" t="s">
        <v>184</v>
      </c>
      <c r="E1215" s="182" t="s">
        <v>1951</v>
      </c>
      <c r="F1215" s="183" t="s">
        <v>1952</v>
      </c>
      <c r="G1215" s="184" t="s">
        <v>304</v>
      </c>
      <c r="H1215" s="185">
        <v>1</v>
      </c>
      <c r="I1215" s="186"/>
      <c r="J1215" s="187">
        <f t="shared" si="40"/>
        <v>0</v>
      </c>
      <c r="K1215" s="183" t="s">
        <v>36</v>
      </c>
      <c r="L1215" s="54"/>
      <c r="M1215" s="188" t="s">
        <v>36</v>
      </c>
      <c r="N1215" s="189" t="s">
        <v>51</v>
      </c>
      <c r="O1215" s="35"/>
      <c r="P1215" s="190">
        <f t="shared" si="41"/>
        <v>0</v>
      </c>
      <c r="Q1215" s="190">
        <v>0</v>
      </c>
      <c r="R1215" s="190">
        <f t="shared" si="42"/>
        <v>0</v>
      </c>
      <c r="S1215" s="190">
        <v>0</v>
      </c>
      <c r="T1215" s="191">
        <f t="shared" si="43"/>
        <v>0</v>
      </c>
      <c r="AR1215" s="16" t="s">
        <v>275</v>
      </c>
      <c r="AT1215" s="16" t="s">
        <v>184</v>
      </c>
      <c r="AU1215" s="16" t="s">
        <v>88</v>
      </c>
      <c r="AY1215" s="16" t="s">
        <v>182</v>
      </c>
      <c r="BE1215" s="192">
        <f t="shared" si="44"/>
        <v>0</v>
      </c>
      <c r="BF1215" s="192">
        <f t="shared" si="45"/>
        <v>0</v>
      </c>
      <c r="BG1215" s="192">
        <f t="shared" si="46"/>
        <v>0</v>
      </c>
      <c r="BH1215" s="192">
        <f t="shared" si="47"/>
        <v>0</v>
      </c>
      <c r="BI1215" s="192">
        <f t="shared" si="48"/>
        <v>0</v>
      </c>
      <c r="BJ1215" s="16" t="s">
        <v>23</v>
      </c>
      <c r="BK1215" s="192">
        <f t="shared" si="49"/>
        <v>0</v>
      </c>
      <c r="BL1215" s="16" t="s">
        <v>275</v>
      </c>
      <c r="BM1215" s="16" t="s">
        <v>1953</v>
      </c>
    </row>
    <row r="1216" spans="2:65" s="1" customFormat="1" ht="22.5" customHeight="1">
      <c r="B1216" s="34"/>
      <c r="C1216" s="181" t="s">
        <v>1954</v>
      </c>
      <c r="D1216" s="181" t="s">
        <v>184</v>
      </c>
      <c r="E1216" s="182" t="s">
        <v>1955</v>
      </c>
      <c r="F1216" s="183" t="s">
        <v>1956</v>
      </c>
      <c r="G1216" s="184" t="s">
        <v>1491</v>
      </c>
      <c r="H1216" s="230"/>
      <c r="I1216" s="186"/>
      <c r="J1216" s="187">
        <f t="shared" si="40"/>
        <v>0</v>
      </c>
      <c r="K1216" s="183" t="s">
        <v>188</v>
      </c>
      <c r="L1216" s="54"/>
      <c r="M1216" s="188" t="s">
        <v>36</v>
      </c>
      <c r="N1216" s="189" t="s">
        <v>51</v>
      </c>
      <c r="O1216" s="35"/>
      <c r="P1216" s="190">
        <f t="shared" si="41"/>
        <v>0</v>
      </c>
      <c r="Q1216" s="190">
        <v>0</v>
      </c>
      <c r="R1216" s="190">
        <f t="shared" si="42"/>
        <v>0</v>
      </c>
      <c r="S1216" s="190">
        <v>0</v>
      </c>
      <c r="T1216" s="191">
        <f t="shared" si="43"/>
        <v>0</v>
      </c>
      <c r="AR1216" s="16" t="s">
        <v>275</v>
      </c>
      <c r="AT1216" s="16" t="s">
        <v>184</v>
      </c>
      <c r="AU1216" s="16" t="s">
        <v>88</v>
      </c>
      <c r="AY1216" s="16" t="s">
        <v>182</v>
      </c>
      <c r="BE1216" s="192">
        <f t="shared" si="44"/>
        <v>0</v>
      </c>
      <c r="BF1216" s="192">
        <f t="shared" si="45"/>
        <v>0</v>
      </c>
      <c r="BG1216" s="192">
        <f t="shared" si="46"/>
        <v>0</v>
      </c>
      <c r="BH1216" s="192">
        <f t="shared" si="47"/>
        <v>0</v>
      </c>
      <c r="BI1216" s="192">
        <f t="shared" si="48"/>
        <v>0</v>
      </c>
      <c r="BJ1216" s="16" t="s">
        <v>23</v>
      </c>
      <c r="BK1216" s="192">
        <f t="shared" si="49"/>
        <v>0</v>
      </c>
      <c r="BL1216" s="16" t="s">
        <v>275</v>
      </c>
      <c r="BM1216" s="16" t="s">
        <v>1957</v>
      </c>
    </row>
    <row r="1217" spans="2:63" s="10" customFormat="1" ht="29.85" customHeight="1">
      <c r="B1217" s="164"/>
      <c r="C1217" s="165"/>
      <c r="D1217" s="178" t="s">
        <v>79</v>
      </c>
      <c r="E1217" s="179" t="s">
        <v>1958</v>
      </c>
      <c r="F1217" s="179" t="s">
        <v>1959</v>
      </c>
      <c r="G1217" s="165"/>
      <c r="H1217" s="165"/>
      <c r="I1217" s="168"/>
      <c r="J1217" s="180">
        <f>BK1217</f>
        <v>0</v>
      </c>
      <c r="K1217" s="165"/>
      <c r="L1217" s="170"/>
      <c r="M1217" s="171"/>
      <c r="N1217" s="172"/>
      <c r="O1217" s="172"/>
      <c r="P1217" s="173">
        <f>SUM(P1218:P1336)</f>
        <v>0</v>
      </c>
      <c r="Q1217" s="172"/>
      <c r="R1217" s="173">
        <f>SUM(R1218:R1336)</f>
        <v>1.0237006</v>
      </c>
      <c r="S1217" s="172"/>
      <c r="T1217" s="174">
        <f>SUM(T1218:T1336)</f>
        <v>0</v>
      </c>
      <c r="AR1217" s="175" t="s">
        <v>88</v>
      </c>
      <c r="AT1217" s="176" t="s">
        <v>79</v>
      </c>
      <c r="AU1217" s="176" t="s">
        <v>23</v>
      </c>
      <c r="AY1217" s="175" t="s">
        <v>182</v>
      </c>
      <c r="BK1217" s="177">
        <f>SUM(BK1218:BK1336)</f>
        <v>0</v>
      </c>
    </row>
    <row r="1218" spans="2:65" s="1" customFormat="1" ht="31.5" customHeight="1">
      <c r="B1218" s="34"/>
      <c r="C1218" s="181" t="s">
        <v>1960</v>
      </c>
      <c r="D1218" s="181" t="s">
        <v>184</v>
      </c>
      <c r="E1218" s="182" t="s">
        <v>1961</v>
      </c>
      <c r="F1218" s="183" t="s">
        <v>1962</v>
      </c>
      <c r="G1218" s="184" t="s">
        <v>304</v>
      </c>
      <c r="H1218" s="185">
        <v>1</v>
      </c>
      <c r="I1218" s="186"/>
      <c r="J1218" s="187">
        <f aca="true" t="shared" si="50" ref="J1218:J1257">ROUND(I1218*H1218,2)</f>
        <v>0</v>
      </c>
      <c r="K1218" s="183" t="s">
        <v>36</v>
      </c>
      <c r="L1218" s="54"/>
      <c r="M1218" s="188" t="s">
        <v>36</v>
      </c>
      <c r="N1218" s="189" t="s">
        <v>51</v>
      </c>
      <c r="O1218" s="35"/>
      <c r="P1218" s="190">
        <f aca="true" t="shared" si="51" ref="P1218:P1257">O1218*H1218</f>
        <v>0</v>
      </c>
      <c r="Q1218" s="190">
        <v>0</v>
      </c>
      <c r="R1218" s="190">
        <f aca="true" t="shared" si="52" ref="R1218:R1257">Q1218*H1218</f>
        <v>0</v>
      </c>
      <c r="S1218" s="190">
        <v>0</v>
      </c>
      <c r="T1218" s="191">
        <f aca="true" t="shared" si="53" ref="T1218:T1257">S1218*H1218</f>
        <v>0</v>
      </c>
      <c r="AR1218" s="16" t="s">
        <v>275</v>
      </c>
      <c r="AT1218" s="16" t="s">
        <v>184</v>
      </c>
      <c r="AU1218" s="16" t="s">
        <v>88</v>
      </c>
      <c r="AY1218" s="16" t="s">
        <v>182</v>
      </c>
      <c r="BE1218" s="192">
        <f aca="true" t="shared" si="54" ref="BE1218:BE1257">IF(N1218="základní",J1218,0)</f>
        <v>0</v>
      </c>
      <c r="BF1218" s="192">
        <f aca="true" t="shared" si="55" ref="BF1218:BF1257">IF(N1218="snížená",J1218,0)</f>
        <v>0</v>
      </c>
      <c r="BG1218" s="192">
        <f aca="true" t="shared" si="56" ref="BG1218:BG1257">IF(N1218="zákl. přenesená",J1218,0)</f>
        <v>0</v>
      </c>
      <c r="BH1218" s="192">
        <f aca="true" t="shared" si="57" ref="BH1218:BH1257">IF(N1218="sníž. přenesená",J1218,0)</f>
        <v>0</v>
      </c>
      <c r="BI1218" s="192">
        <f aca="true" t="shared" si="58" ref="BI1218:BI1257">IF(N1218="nulová",J1218,0)</f>
        <v>0</v>
      </c>
      <c r="BJ1218" s="16" t="s">
        <v>23</v>
      </c>
      <c r="BK1218" s="192">
        <f aca="true" t="shared" si="59" ref="BK1218:BK1257">ROUND(I1218*H1218,2)</f>
        <v>0</v>
      </c>
      <c r="BL1218" s="16" t="s">
        <v>275</v>
      </c>
      <c r="BM1218" s="16" t="s">
        <v>1963</v>
      </c>
    </row>
    <row r="1219" spans="2:65" s="1" customFormat="1" ht="31.5" customHeight="1">
      <c r="B1219" s="34"/>
      <c r="C1219" s="181" t="s">
        <v>1964</v>
      </c>
      <c r="D1219" s="181" t="s">
        <v>184</v>
      </c>
      <c r="E1219" s="182" t="s">
        <v>1965</v>
      </c>
      <c r="F1219" s="183" t="s">
        <v>1966</v>
      </c>
      <c r="G1219" s="184" t="s">
        <v>304</v>
      </c>
      <c r="H1219" s="185">
        <v>1</v>
      </c>
      <c r="I1219" s="186"/>
      <c r="J1219" s="187">
        <f t="shared" si="50"/>
        <v>0</v>
      </c>
      <c r="K1219" s="183" t="s">
        <v>36</v>
      </c>
      <c r="L1219" s="54"/>
      <c r="M1219" s="188" t="s">
        <v>36</v>
      </c>
      <c r="N1219" s="189" t="s">
        <v>51</v>
      </c>
      <c r="O1219" s="35"/>
      <c r="P1219" s="190">
        <f t="shared" si="51"/>
        <v>0</v>
      </c>
      <c r="Q1219" s="190">
        <v>0</v>
      </c>
      <c r="R1219" s="190">
        <f t="shared" si="52"/>
        <v>0</v>
      </c>
      <c r="S1219" s="190">
        <v>0</v>
      </c>
      <c r="T1219" s="191">
        <f t="shared" si="53"/>
        <v>0</v>
      </c>
      <c r="AR1219" s="16" t="s">
        <v>275</v>
      </c>
      <c r="AT1219" s="16" t="s">
        <v>184</v>
      </c>
      <c r="AU1219" s="16" t="s">
        <v>88</v>
      </c>
      <c r="AY1219" s="16" t="s">
        <v>182</v>
      </c>
      <c r="BE1219" s="192">
        <f t="shared" si="54"/>
        <v>0</v>
      </c>
      <c r="BF1219" s="192">
        <f t="shared" si="55"/>
        <v>0</v>
      </c>
      <c r="BG1219" s="192">
        <f t="shared" si="56"/>
        <v>0</v>
      </c>
      <c r="BH1219" s="192">
        <f t="shared" si="57"/>
        <v>0</v>
      </c>
      <c r="BI1219" s="192">
        <f t="shared" si="58"/>
        <v>0</v>
      </c>
      <c r="BJ1219" s="16" t="s">
        <v>23</v>
      </c>
      <c r="BK1219" s="192">
        <f t="shared" si="59"/>
        <v>0</v>
      </c>
      <c r="BL1219" s="16" t="s">
        <v>275</v>
      </c>
      <c r="BM1219" s="16" t="s">
        <v>1967</v>
      </c>
    </row>
    <row r="1220" spans="2:65" s="1" customFormat="1" ht="31.5" customHeight="1">
      <c r="B1220" s="34"/>
      <c r="C1220" s="181" t="s">
        <v>1968</v>
      </c>
      <c r="D1220" s="181" t="s">
        <v>184</v>
      </c>
      <c r="E1220" s="182" t="s">
        <v>1969</v>
      </c>
      <c r="F1220" s="183" t="s">
        <v>1970</v>
      </c>
      <c r="G1220" s="184" t="s">
        <v>304</v>
      </c>
      <c r="H1220" s="185">
        <v>1</v>
      </c>
      <c r="I1220" s="186"/>
      <c r="J1220" s="187">
        <f t="shared" si="50"/>
        <v>0</v>
      </c>
      <c r="K1220" s="183" t="s">
        <v>36</v>
      </c>
      <c r="L1220" s="54"/>
      <c r="M1220" s="188" t="s">
        <v>36</v>
      </c>
      <c r="N1220" s="189" t="s">
        <v>51</v>
      </c>
      <c r="O1220" s="35"/>
      <c r="P1220" s="190">
        <f t="shared" si="51"/>
        <v>0</v>
      </c>
      <c r="Q1220" s="190">
        <v>0</v>
      </c>
      <c r="R1220" s="190">
        <f t="shared" si="52"/>
        <v>0</v>
      </c>
      <c r="S1220" s="190">
        <v>0</v>
      </c>
      <c r="T1220" s="191">
        <f t="shared" si="53"/>
        <v>0</v>
      </c>
      <c r="AR1220" s="16" t="s">
        <v>275</v>
      </c>
      <c r="AT1220" s="16" t="s">
        <v>184</v>
      </c>
      <c r="AU1220" s="16" t="s">
        <v>88</v>
      </c>
      <c r="AY1220" s="16" t="s">
        <v>182</v>
      </c>
      <c r="BE1220" s="192">
        <f t="shared" si="54"/>
        <v>0</v>
      </c>
      <c r="BF1220" s="192">
        <f t="shared" si="55"/>
        <v>0</v>
      </c>
      <c r="BG1220" s="192">
        <f t="shared" si="56"/>
        <v>0</v>
      </c>
      <c r="BH1220" s="192">
        <f t="shared" si="57"/>
        <v>0</v>
      </c>
      <c r="BI1220" s="192">
        <f t="shared" si="58"/>
        <v>0</v>
      </c>
      <c r="BJ1220" s="16" t="s">
        <v>23</v>
      </c>
      <c r="BK1220" s="192">
        <f t="shared" si="59"/>
        <v>0</v>
      </c>
      <c r="BL1220" s="16" t="s">
        <v>275</v>
      </c>
      <c r="BM1220" s="16" t="s">
        <v>1971</v>
      </c>
    </row>
    <row r="1221" spans="2:65" s="1" customFormat="1" ht="31.5" customHeight="1">
      <c r="B1221" s="34"/>
      <c r="C1221" s="181" t="s">
        <v>1972</v>
      </c>
      <c r="D1221" s="181" t="s">
        <v>184</v>
      </c>
      <c r="E1221" s="182" t="s">
        <v>1973</v>
      </c>
      <c r="F1221" s="183" t="s">
        <v>1974</v>
      </c>
      <c r="G1221" s="184" t="s">
        <v>304</v>
      </c>
      <c r="H1221" s="185">
        <v>4</v>
      </c>
      <c r="I1221" s="186"/>
      <c r="J1221" s="187">
        <f t="shared" si="50"/>
        <v>0</v>
      </c>
      <c r="K1221" s="183" t="s">
        <v>36</v>
      </c>
      <c r="L1221" s="54"/>
      <c r="M1221" s="188" t="s">
        <v>36</v>
      </c>
      <c r="N1221" s="189" t="s">
        <v>51</v>
      </c>
      <c r="O1221" s="35"/>
      <c r="P1221" s="190">
        <f t="shared" si="51"/>
        <v>0</v>
      </c>
      <c r="Q1221" s="190">
        <v>0</v>
      </c>
      <c r="R1221" s="190">
        <f t="shared" si="52"/>
        <v>0</v>
      </c>
      <c r="S1221" s="190">
        <v>0</v>
      </c>
      <c r="T1221" s="191">
        <f t="shared" si="53"/>
        <v>0</v>
      </c>
      <c r="AR1221" s="16" t="s">
        <v>275</v>
      </c>
      <c r="AT1221" s="16" t="s">
        <v>184</v>
      </c>
      <c r="AU1221" s="16" t="s">
        <v>88</v>
      </c>
      <c r="AY1221" s="16" t="s">
        <v>182</v>
      </c>
      <c r="BE1221" s="192">
        <f t="shared" si="54"/>
        <v>0</v>
      </c>
      <c r="BF1221" s="192">
        <f t="shared" si="55"/>
        <v>0</v>
      </c>
      <c r="BG1221" s="192">
        <f t="shared" si="56"/>
        <v>0</v>
      </c>
      <c r="BH1221" s="192">
        <f t="shared" si="57"/>
        <v>0</v>
      </c>
      <c r="BI1221" s="192">
        <f t="shared" si="58"/>
        <v>0</v>
      </c>
      <c r="BJ1221" s="16" t="s">
        <v>23</v>
      </c>
      <c r="BK1221" s="192">
        <f t="shared" si="59"/>
        <v>0</v>
      </c>
      <c r="BL1221" s="16" t="s">
        <v>275</v>
      </c>
      <c r="BM1221" s="16" t="s">
        <v>1975</v>
      </c>
    </row>
    <row r="1222" spans="2:65" s="1" customFormat="1" ht="31.5" customHeight="1">
      <c r="B1222" s="34"/>
      <c r="C1222" s="181" t="s">
        <v>1976</v>
      </c>
      <c r="D1222" s="181" t="s">
        <v>184</v>
      </c>
      <c r="E1222" s="182" t="s">
        <v>1977</v>
      </c>
      <c r="F1222" s="183" t="s">
        <v>1978</v>
      </c>
      <c r="G1222" s="184" t="s">
        <v>304</v>
      </c>
      <c r="H1222" s="185">
        <v>5</v>
      </c>
      <c r="I1222" s="186"/>
      <c r="J1222" s="187">
        <f t="shared" si="50"/>
        <v>0</v>
      </c>
      <c r="K1222" s="183" t="s">
        <v>36</v>
      </c>
      <c r="L1222" s="54"/>
      <c r="M1222" s="188" t="s">
        <v>36</v>
      </c>
      <c r="N1222" s="189" t="s">
        <v>51</v>
      </c>
      <c r="O1222" s="35"/>
      <c r="P1222" s="190">
        <f t="shared" si="51"/>
        <v>0</v>
      </c>
      <c r="Q1222" s="190">
        <v>0</v>
      </c>
      <c r="R1222" s="190">
        <f t="shared" si="52"/>
        <v>0</v>
      </c>
      <c r="S1222" s="190">
        <v>0</v>
      </c>
      <c r="T1222" s="191">
        <f t="shared" si="53"/>
        <v>0</v>
      </c>
      <c r="AR1222" s="16" t="s">
        <v>275</v>
      </c>
      <c r="AT1222" s="16" t="s">
        <v>184</v>
      </c>
      <c r="AU1222" s="16" t="s">
        <v>88</v>
      </c>
      <c r="AY1222" s="16" t="s">
        <v>182</v>
      </c>
      <c r="BE1222" s="192">
        <f t="shared" si="54"/>
        <v>0</v>
      </c>
      <c r="BF1222" s="192">
        <f t="shared" si="55"/>
        <v>0</v>
      </c>
      <c r="BG1222" s="192">
        <f t="shared" si="56"/>
        <v>0</v>
      </c>
      <c r="BH1222" s="192">
        <f t="shared" si="57"/>
        <v>0</v>
      </c>
      <c r="BI1222" s="192">
        <f t="shared" si="58"/>
        <v>0</v>
      </c>
      <c r="BJ1222" s="16" t="s">
        <v>23</v>
      </c>
      <c r="BK1222" s="192">
        <f t="shared" si="59"/>
        <v>0</v>
      </c>
      <c r="BL1222" s="16" t="s">
        <v>275</v>
      </c>
      <c r="BM1222" s="16" t="s">
        <v>1979</v>
      </c>
    </row>
    <row r="1223" spans="2:65" s="1" customFormat="1" ht="31.5" customHeight="1">
      <c r="B1223" s="34"/>
      <c r="C1223" s="181" t="s">
        <v>1980</v>
      </c>
      <c r="D1223" s="181" t="s">
        <v>184</v>
      </c>
      <c r="E1223" s="182" t="s">
        <v>1981</v>
      </c>
      <c r="F1223" s="183" t="s">
        <v>1982</v>
      </c>
      <c r="G1223" s="184" t="s">
        <v>304</v>
      </c>
      <c r="H1223" s="185">
        <v>2</v>
      </c>
      <c r="I1223" s="186"/>
      <c r="J1223" s="187">
        <f t="shared" si="50"/>
        <v>0</v>
      </c>
      <c r="K1223" s="183" t="s">
        <v>36</v>
      </c>
      <c r="L1223" s="54"/>
      <c r="M1223" s="188" t="s">
        <v>36</v>
      </c>
      <c r="N1223" s="189" t="s">
        <v>51</v>
      </c>
      <c r="O1223" s="35"/>
      <c r="P1223" s="190">
        <f t="shared" si="51"/>
        <v>0</v>
      </c>
      <c r="Q1223" s="190">
        <v>0</v>
      </c>
      <c r="R1223" s="190">
        <f t="shared" si="52"/>
        <v>0</v>
      </c>
      <c r="S1223" s="190">
        <v>0</v>
      </c>
      <c r="T1223" s="191">
        <f t="shared" si="53"/>
        <v>0</v>
      </c>
      <c r="AR1223" s="16" t="s">
        <v>275</v>
      </c>
      <c r="AT1223" s="16" t="s">
        <v>184</v>
      </c>
      <c r="AU1223" s="16" t="s">
        <v>88</v>
      </c>
      <c r="AY1223" s="16" t="s">
        <v>182</v>
      </c>
      <c r="BE1223" s="192">
        <f t="shared" si="54"/>
        <v>0</v>
      </c>
      <c r="BF1223" s="192">
        <f t="shared" si="55"/>
        <v>0</v>
      </c>
      <c r="BG1223" s="192">
        <f t="shared" si="56"/>
        <v>0</v>
      </c>
      <c r="BH1223" s="192">
        <f t="shared" si="57"/>
        <v>0</v>
      </c>
      <c r="BI1223" s="192">
        <f t="shared" si="58"/>
        <v>0</v>
      </c>
      <c r="BJ1223" s="16" t="s">
        <v>23</v>
      </c>
      <c r="BK1223" s="192">
        <f t="shared" si="59"/>
        <v>0</v>
      </c>
      <c r="BL1223" s="16" t="s">
        <v>275</v>
      </c>
      <c r="BM1223" s="16" t="s">
        <v>1983</v>
      </c>
    </row>
    <row r="1224" spans="2:65" s="1" customFormat="1" ht="31.5" customHeight="1">
      <c r="B1224" s="34"/>
      <c r="C1224" s="181" t="s">
        <v>1984</v>
      </c>
      <c r="D1224" s="181" t="s">
        <v>184</v>
      </c>
      <c r="E1224" s="182" t="s">
        <v>1985</v>
      </c>
      <c r="F1224" s="183" t="s">
        <v>1986</v>
      </c>
      <c r="G1224" s="184" t="s">
        <v>304</v>
      </c>
      <c r="H1224" s="185">
        <v>1</v>
      </c>
      <c r="I1224" s="186"/>
      <c r="J1224" s="187">
        <f t="shared" si="50"/>
        <v>0</v>
      </c>
      <c r="K1224" s="183" t="s">
        <v>36</v>
      </c>
      <c r="L1224" s="54"/>
      <c r="M1224" s="188" t="s">
        <v>36</v>
      </c>
      <c r="N1224" s="189" t="s">
        <v>51</v>
      </c>
      <c r="O1224" s="35"/>
      <c r="P1224" s="190">
        <f t="shared" si="51"/>
        <v>0</v>
      </c>
      <c r="Q1224" s="190">
        <v>0</v>
      </c>
      <c r="R1224" s="190">
        <f t="shared" si="52"/>
        <v>0</v>
      </c>
      <c r="S1224" s="190">
        <v>0</v>
      </c>
      <c r="T1224" s="191">
        <f t="shared" si="53"/>
        <v>0</v>
      </c>
      <c r="AR1224" s="16" t="s">
        <v>275</v>
      </c>
      <c r="AT1224" s="16" t="s">
        <v>184</v>
      </c>
      <c r="AU1224" s="16" t="s">
        <v>88</v>
      </c>
      <c r="AY1224" s="16" t="s">
        <v>182</v>
      </c>
      <c r="BE1224" s="192">
        <f t="shared" si="54"/>
        <v>0</v>
      </c>
      <c r="BF1224" s="192">
        <f t="shared" si="55"/>
        <v>0</v>
      </c>
      <c r="BG1224" s="192">
        <f t="shared" si="56"/>
        <v>0</v>
      </c>
      <c r="BH1224" s="192">
        <f t="shared" si="57"/>
        <v>0</v>
      </c>
      <c r="BI1224" s="192">
        <f t="shared" si="58"/>
        <v>0</v>
      </c>
      <c r="BJ1224" s="16" t="s">
        <v>23</v>
      </c>
      <c r="BK1224" s="192">
        <f t="shared" si="59"/>
        <v>0</v>
      </c>
      <c r="BL1224" s="16" t="s">
        <v>275</v>
      </c>
      <c r="BM1224" s="16" t="s">
        <v>1987</v>
      </c>
    </row>
    <row r="1225" spans="2:65" s="1" customFormat="1" ht="31.5" customHeight="1">
      <c r="B1225" s="34"/>
      <c r="C1225" s="181" t="s">
        <v>1988</v>
      </c>
      <c r="D1225" s="181" t="s">
        <v>184</v>
      </c>
      <c r="E1225" s="182" t="s">
        <v>1989</v>
      </c>
      <c r="F1225" s="183" t="s">
        <v>1990</v>
      </c>
      <c r="G1225" s="184" t="s">
        <v>304</v>
      </c>
      <c r="H1225" s="185">
        <v>1</v>
      </c>
      <c r="I1225" s="186"/>
      <c r="J1225" s="187">
        <f t="shared" si="50"/>
        <v>0</v>
      </c>
      <c r="K1225" s="183" t="s">
        <v>36</v>
      </c>
      <c r="L1225" s="54"/>
      <c r="M1225" s="188" t="s">
        <v>36</v>
      </c>
      <c r="N1225" s="189" t="s">
        <v>51</v>
      </c>
      <c r="O1225" s="35"/>
      <c r="P1225" s="190">
        <f t="shared" si="51"/>
        <v>0</v>
      </c>
      <c r="Q1225" s="190">
        <v>0</v>
      </c>
      <c r="R1225" s="190">
        <f t="shared" si="52"/>
        <v>0</v>
      </c>
      <c r="S1225" s="190">
        <v>0</v>
      </c>
      <c r="T1225" s="191">
        <f t="shared" si="53"/>
        <v>0</v>
      </c>
      <c r="AR1225" s="16" t="s">
        <v>275</v>
      </c>
      <c r="AT1225" s="16" t="s">
        <v>184</v>
      </c>
      <c r="AU1225" s="16" t="s">
        <v>88</v>
      </c>
      <c r="AY1225" s="16" t="s">
        <v>182</v>
      </c>
      <c r="BE1225" s="192">
        <f t="shared" si="54"/>
        <v>0</v>
      </c>
      <c r="BF1225" s="192">
        <f t="shared" si="55"/>
        <v>0</v>
      </c>
      <c r="BG1225" s="192">
        <f t="shared" si="56"/>
        <v>0</v>
      </c>
      <c r="BH1225" s="192">
        <f t="shared" si="57"/>
        <v>0</v>
      </c>
      <c r="BI1225" s="192">
        <f t="shared" si="58"/>
        <v>0</v>
      </c>
      <c r="BJ1225" s="16" t="s">
        <v>23</v>
      </c>
      <c r="BK1225" s="192">
        <f t="shared" si="59"/>
        <v>0</v>
      </c>
      <c r="BL1225" s="16" t="s">
        <v>275</v>
      </c>
      <c r="BM1225" s="16" t="s">
        <v>1991</v>
      </c>
    </row>
    <row r="1226" spans="2:65" s="1" customFormat="1" ht="31.5" customHeight="1">
      <c r="B1226" s="34"/>
      <c r="C1226" s="181" t="s">
        <v>1992</v>
      </c>
      <c r="D1226" s="181" t="s">
        <v>184</v>
      </c>
      <c r="E1226" s="182" t="s">
        <v>1993</v>
      </c>
      <c r="F1226" s="183" t="s">
        <v>1994</v>
      </c>
      <c r="G1226" s="184" t="s">
        <v>304</v>
      </c>
      <c r="H1226" s="185">
        <v>2</v>
      </c>
      <c r="I1226" s="186"/>
      <c r="J1226" s="187">
        <f t="shared" si="50"/>
        <v>0</v>
      </c>
      <c r="K1226" s="183" t="s">
        <v>36</v>
      </c>
      <c r="L1226" s="54"/>
      <c r="M1226" s="188" t="s">
        <v>36</v>
      </c>
      <c r="N1226" s="189" t="s">
        <v>51</v>
      </c>
      <c r="O1226" s="35"/>
      <c r="P1226" s="190">
        <f t="shared" si="51"/>
        <v>0</v>
      </c>
      <c r="Q1226" s="190">
        <v>0</v>
      </c>
      <c r="R1226" s="190">
        <f t="shared" si="52"/>
        <v>0</v>
      </c>
      <c r="S1226" s="190">
        <v>0</v>
      </c>
      <c r="T1226" s="191">
        <f t="shared" si="53"/>
        <v>0</v>
      </c>
      <c r="AR1226" s="16" t="s">
        <v>275</v>
      </c>
      <c r="AT1226" s="16" t="s">
        <v>184</v>
      </c>
      <c r="AU1226" s="16" t="s">
        <v>88</v>
      </c>
      <c r="AY1226" s="16" t="s">
        <v>182</v>
      </c>
      <c r="BE1226" s="192">
        <f t="shared" si="54"/>
        <v>0</v>
      </c>
      <c r="BF1226" s="192">
        <f t="shared" si="55"/>
        <v>0</v>
      </c>
      <c r="BG1226" s="192">
        <f t="shared" si="56"/>
        <v>0</v>
      </c>
      <c r="BH1226" s="192">
        <f t="shared" si="57"/>
        <v>0</v>
      </c>
      <c r="BI1226" s="192">
        <f t="shared" si="58"/>
        <v>0</v>
      </c>
      <c r="BJ1226" s="16" t="s">
        <v>23</v>
      </c>
      <c r="BK1226" s="192">
        <f t="shared" si="59"/>
        <v>0</v>
      </c>
      <c r="BL1226" s="16" t="s">
        <v>275</v>
      </c>
      <c r="BM1226" s="16" t="s">
        <v>1995</v>
      </c>
    </row>
    <row r="1227" spans="2:65" s="1" customFormat="1" ht="31.5" customHeight="1">
      <c r="B1227" s="34"/>
      <c r="C1227" s="181" t="s">
        <v>1996</v>
      </c>
      <c r="D1227" s="181" t="s">
        <v>184</v>
      </c>
      <c r="E1227" s="182" t="s">
        <v>1997</v>
      </c>
      <c r="F1227" s="183" t="s">
        <v>1998</v>
      </c>
      <c r="G1227" s="184" t="s">
        <v>304</v>
      </c>
      <c r="H1227" s="185">
        <v>3</v>
      </c>
      <c r="I1227" s="186"/>
      <c r="J1227" s="187">
        <f t="shared" si="50"/>
        <v>0</v>
      </c>
      <c r="K1227" s="183" t="s">
        <v>36</v>
      </c>
      <c r="L1227" s="54"/>
      <c r="M1227" s="188" t="s">
        <v>36</v>
      </c>
      <c r="N1227" s="189" t="s">
        <v>51</v>
      </c>
      <c r="O1227" s="35"/>
      <c r="P1227" s="190">
        <f t="shared" si="51"/>
        <v>0</v>
      </c>
      <c r="Q1227" s="190">
        <v>0</v>
      </c>
      <c r="R1227" s="190">
        <f t="shared" si="52"/>
        <v>0</v>
      </c>
      <c r="S1227" s="190">
        <v>0</v>
      </c>
      <c r="T1227" s="191">
        <f t="shared" si="53"/>
        <v>0</v>
      </c>
      <c r="AR1227" s="16" t="s">
        <v>275</v>
      </c>
      <c r="AT1227" s="16" t="s">
        <v>184</v>
      </c>
      <c r="AU1227" s="16" t="s">
        <v>88</v>
      </c>
      <c r="AY1227" s="16" t="s">
        <v>182</v>
      </c>
      <c r="BE1227" s="192">
        <f t="shared" si="54"/>
        <v>0</v>
      </c>
      <c r="BF1227" s="192">
        <f t="shared" si="55"/>
        <v>0</v>
      </c>
      <c r="BG1227" s="192">
        <f t="shared" si="56"/>
        <v>0</v>
      </c>
      <c r="BH1227" s="192">
        <f t="shared" si="57"/>
        <v>0</v>
      </c>
      <c r="BI1227" s="192">
        <f t="shared" si="58"/>
        <v>0</v>
      </c>
      <c r="BJ1227" s="16" t="s">
        <v>23</v>
      </c>
      <c r="BK1227" s="192">
        <f t="shared" si="59"/>
        <v>0</v>
      </c>
      <c r="BL1227" s="16" t="s">
        <v>275</v>
      </c>
      <c r="BM1227" s="16" t="s">
        <v>1999</v>
      </c>
    </row>
    <row r="1228" spans="2:65" s="1" customFormat="1" ht="31.5" customHeight="1">
      <c r="B1228" s="34"/>
      <c r="C1228" s="181" t="s">
        <v>2000</v>
      </c>
      <c r="D1228" s="181" t="s">
        <v>184</v>
      </c>
      <c r="E1228" s="182" t="s">
        <v>2001</v>
      </c>
      <c r="F1228" s="183" t="s">
        <v>2002</v>
      </c>
      <c r="G1228" s="184" t="s">
        <v>304</v>
      </c>
      <c r="H1228" s="185">
        <v>1</v>
      </c>
      <c r="I1228" s="186"/>
      <c r="J1228" s="187">
        <f t="shared" si="50"/>
        <v>0</v>
      </c>
      <c r="K1228" s="183" t="s">
        <v>36</v>
      </c>
      <c r="L1228" s="54"/>
      <c r="M1228" s="188" t="s">
        <v>36</v>
      </c>
      <c r="N1228" s="189" t="s">
        <v>51</v>
      </c>
      <c r="O1228" s="35"/>
      <c r="P1228" s="190">
        <f t="shared" si="51"/>
        <v>0</v>
      </c>
      <c r="Q1228" s="190">
        <v>0</v>
      </c>
      <c r="R1228" s="190">
        <f t="shared" si="52"/>
        <v>0</v>
      </c>
      <c r="S1228" s="190">
        <v>0</v>
      </c>
      <c r="T1228" s="191">
        <f t="shared" si="53"/>
        <v>0</v>
      </c>
      <c r="AR1228" s="16" t="s">
        <v>275</v>
      </c>
      <c r="AT1228" s="16" t="s">
        <v>184</v>
      </c>
      <c r="AU1228" s="16" t="s">
        <v>88</v>
      </c>
      <c r="AY1228" s="16" t="s">
        <v>182</v>
      </c>
      <c r="BE1228" s="192">
        <f t="shared" si="54"/>
        <v>0</v>
      </c>
      <c r="BF1228" s="192">
        <f t="shared" si="55"/>
        <v>0</v>
      </c>
      <c r="BG1228" s="192">
        <f t="shared" si="56"/>
        <v>0</v>
      </c>
      <c r="BH1228" s="192">
        <f t="shared" si="57"/>
        <v>0</v>
      </c>
      <c r="BI1228" s="192">
        <f t="shared" si="58"/>
        <v>0</v>
      </c>
      <c r="BJ1228" s="16" t="s">
        <v>23</v>
      </c>
      <c r="BK1228" s="192">
        <f t="shared" si="59"/>
        <v>0</v>
      </c>
      <c r="BL1228" s="16" t="s">
        <v>275</v>
      </c>
      <c r="BM1228" s="16" t="s">
        <v>2003</v>
      </c>
    </row>
    <row r="1229" spans="2:65" s="1" customFormat="1" ht="31.5" customHeight="1">
      <c r="B1229" s="34"/>
      <c r="C1229" s="181" t="s">
        <v>2004</v>
      </c>
      <c r="D1229" s="181" t="s">
        <v>184</v>
      </c>
      <c r="E1229" s="182" t="s">
        <v>2005</v>
      </c>
      <c r="F1229" s="183" t="s">
        <v>2006</v>
      </c>
      <c r="G1229" s="184" t="s">
        <v>304</v>
      </c>
      <c r="H1229" s="185">
        <v>1</v>
      </c>
      <c r="I1229" s="186"/>
      <c r="J1229" s="187">
        <f t="shared" si="50"/>
        <v>0</v>
      </c>
      <c r="K1229" s="183" t="s">
        <v>36</v>
      </c>
      <c r="L1229" s="54"/>
      <c r="M1229" s="188" t="s">
        <v>36</v>
      </c>
      <c r="N1229" s="189" t="s">
        <v>51</v>
      </c>
      <c r="O1229" s="35"/>
      <c r="P1229" s="190">
        <f t="shared" si="51"/>
        <v>0</v>
      </c>
      <c r="Q1229" s="190">
        <v>0</v>
      </c>
      <c r="R1229" s="190">
        <f t="shared" si="52"/>
        <v>0</v>
      </c>
      <c r="S1229" s="190">
        <v>0</v>
      </c>
      <c r="T1229" s="191">
        <f t="shared" si="53"/>
        <v>0</v>
      </c>
      <c r="AR1229" s="16" t="s">
        <v>275</v>
      </c>
      <c r="AT1229" s="16" t="s">
        <v>184</v>
      </c>
      <c r="AU1229" s="16" t="s">
        <v>88</v>
      </c>
      <c r="AY1229" s="16" t="s">
        <v>182</v>
      </c>
      <c r="BE1229" s="192">
        <f t="shared" si="54"/>
        <v>0</v>
      </c>
      <c r="BF1229" s="192">
        <f t="shared" si="55"/>
        <v>0</v>
      </c>
      <c r="BG1229" s="192">
        <f t="shared" si="56"/>
        <v>0</v>
      </c>
      <c r="BH1229" s="192">
        <f t="shared" si="57"/>
        <v>0</v>
      </c>
      <c r="BI1229" s="192">
        <f t="shared" si="58"/>
        <v>0</v>
      </c>
      <c r="BJ1229" s="16" t="s">
        <v>23</v>
      </c>
      <c r="BK1229" s="192">
        <f t="shared" si="59"/>
        <v>0</v>
      </c>
      <c r="BL1229" s="16" t="s">
        <v>275</v>
      </c>
      <c r="BM1229" s="16" t="s">
        <v>2007</v>
      </c>
    </row>
    <row r="1230" spans="2:65" s="1" customFormat="1" ht="31.5" customHeight="1">
      <c r="B1230" s="34"/>
      <c r="C1230" s="181" t="s">
        <v>2008</v>
      </c>
      <c r="D1230" s="181" t="s">
        <v>184</v>
      </c>
      <c r="E1230" s="182" t="s">
        <v>2009</v>
      </c>
      <c r="F1230" s="183" t="s">
        <v>2010</v>
      </c>
      <c r="G1230" s="184" t="s">
        <v>304</v>
      </c>
      <c r="H1230" s="185">
        <v>2</v>
      </c>
      <c r="I1230" s="186"/>
      <c r="J1230" s="187">
        <f t="shared" si="50"/>
        <v>0</v>
      </c>
      <c r="K1230" s="183" t="s">
        <v>36</v>
      </c>
      <c r="L1230" s="54"/>
      <c r="M1230" s="188" t="s">
        <v>36</v>
      </c>
      <c r="N1230" s="189" t="s">
        <v>51</v>
      </c>
      <c r="O1230" s="35"/>
      <c r="P1230" s="190">
        <f t="shared" si="51"/>
        <v>0</v>
      </c>
      <c r="Q1230" s="190">
        <v>0</v>
      </c>
      <c r="R1230" s="190">
        <f t="shared" si="52"/>
        <v>0</v>
      </c>
      <c r="S1230" s="190">
        <v>0</v>
      </c>
      <c r="T1230" s="191">
        <f t="shared" si="53"/>
        <v>0</v>
      </c>
      <c r="AR1230" s="16" t="s">
        <v>275</v>
      </c>
      <c r="AT1230" s="16" t="s">
        <v>184</v>
      </c>
      <c r="AU1230" s="16" t="s">
        <v>88</v>
      </c>
      <c r="AY1230" s="16" t="s">
        <v>182</v>
      </c>
      <c r="BE1230" s="192">
        <f t="shared" si="54"/>
        <v>0</v>
      </c>
      <c r="BF1230" s="192">
        <f t="shared" si="55"/>
        <v>0</v>
      </c>
      <c r="BG1230" s="192">
        <f t="shared" si="56"/>
        <v>0</v>
      </c>
      <c r="BH1230" s="192">
        <f t="shared" si="57"/>
        <v>0</v>
      </c>
      <c r="BI1230" s="192">
        <f t="shared" si="58"/>
        <v>0</v>
      </c>
      <c r="BJ1230" s="16" t="s">
        <v>23</v>
      </c>
      <c r="BK1230" s="192">
        <f t="shared" si="59"/>
        <v>0</v>
      </c>
      <c r="BL1230" s="16" t="s">
        <v>275</v>
      </c>
      <c r="BM1230" s="16" t="s">
        <v>2011</v>
      </c>
    </row>
    <row r="1231" spans="2:65" s="1" customFormat="1" ht="31.5" customHeight="1">
      <c r="B1231" s="34"/>
      <c r="C1231" s="181" t="s">
        <v>2012</v>
      </c>
      <c r="D1231" s="181" t="s">
        <v>184</v>
      </c>
      <c r="E1231" s="182" t="s">
        <v>2013</v>
      </c>
      <c r="F1231" s="183" t="s">
        <v>2014</v>
      </c>
      <c r="G1231" s="184" t="s">
        <v>304</v>
      </c>
      <c r="H1231" s="185">
        <v>1</v>
      </c>
      <c r="I1231" s="186"/>
      <c r="J1231" s="187">
        <f t="shared" si="50"/>
        <v>0</v>
      </c>
      <c r="K1231" s="183" t="s">
        <v>36</v>
      </c>
      <c r="L1231" s="54"/>
      <c r="M1231" s="188" t="s">
        <v>36</v>
      </c>
      <c r="N1231" s="189" t="s">
        <v>51</v>
      </c>
      <c r="O1231" s="35"/>
      <c r="P1231" s="190">
        <f t="shared" si="51"/>
        <v>0</v>
      </c>
      <c r="Q1231" s="190">
        <v>0</v>
      </c>
      <c r="R1231" s="190">
        <f t="shared" si="52"/>
        <v>0</v>
      </c>
      <c r="S1231" s="190">
        <v>0</v>
      </c>
      <c r="T1231" s="191">
        <f t="shared" si="53"/>
        <v>0</v>
      </c>
      <c r="AR1231" s="16" t="s">
        <v>275</v>
      </c>
      <c r="AT1231" s="16" t="s">
        <v>184</v>
      </c>
      <c r="AU1231" s="16" t="s">
        <v>88</v>
      </c>
      <c r="AY1231" s="16" t="s">
        <v>182</v>
      </c>
      <c r="BE1231" s="192">
        <f t="shared" si="54"/>
        <v>0</v>
      </c>
      <c r="BF1231" s="192">
        <f t="shared" si="55"/>
        <v>0</v>
      </c>
      <c r="BG1231" s="192">
        <f t="shared" si="56"/>
        <v>0</v>
      </c>
      <c r="BH1231" s="192">
        <f t="shared" si="57"/>
        <v>0</v>
      </c>
      <c r="BI1231" s="192">
        <f t="shared" si="58"/>
        <v>0</v>
      </c>
      <c r="BJ1231" s="16" t="s">
        <v>23</v>
      </c>
      <c r="BK1231" s="192">
        <f t="shared" si="59"/>
        <v>0</v>
      </c>
      <c r="BL1231" s="16" t="s">
        <v>275</v>
      </c>
      <c r="BM1231" s="16" t="s">
        <v>2015</v>
      </c>
    </row>
    <row r="1232" spans="2:65" s="1" customFormat="1" ht="31.5" customHeight="1">
      <c r="B1232" s="34"/>
      <c r="C1232" s="181" t="s">
        <v>2016</v>
      </c>
      <c r="D1232" s="181" t="s">
        <v>184</v>
      </c>
      <c r="E1232" s="182" t="s">
        <v>2017</v>
      </c>
      <c r="F1232" s="183" t="s">
        <v>2018</v>
      </c>
      <c r="G1232" s="184" t="s">
        <v>304</v>
      </c>
      <c r="H1232" s="185">
        <v>2</v>
      </c>
      <c r="I1232" s="186"/>
      <c r="J1232" s="187">
        <f t="shared" si="50"/>
        <v>0</v>
      </c>
      <c r="K1232" s="183" t="s">
        <v>36</v>
      </c>
      <c r="L1232" s="54"/>
      <c r="M1232" s="188" t="s">
        <v>36</v>
      </c>
      <c r="N1232" s="189" t="s">
        <v>51</v>
      </c>
      <c r="O1232" s="35"/>
      <c r="P1232" s="190">
        <f t="shared" si="51"/>
        <v>0</v>
      </c>
      <c r="Q1232" s="190">
        <v>0</v>
      </c>
      <c r="R1232" s="190">
        <f t="shared" si="52"/>
        <v>0</v>
      </c>
      <c r="S1232" s="190">
        <v>0</v>
      </c>
      <c r="T1232" s="191">
        <f t="shared" si="53"/>
        <v>0</v>
      </c>
      <c r="AR1232" s="16" t="s">
        <v>275</v>
      </c>
      <c r="AT1232" s="16" t="s">
        <v>184</v>
      </c>
      <c r="AU1232" s="16" t="s">
        <v>88</v>
      </c>
      <c r="AY1232" s="16" t="s">
        <v>182</v>
      </c>
      <c r="BE1232" s="192">
        <f t="shared" si="54"/>
        <v>0</v>
      </c>
      <c r="BF1232" s="192">
        <f t="shared" si="55"/>
        <v>0</v>
      </c>
      <c r="BG1232" s="192">
        <f t="shared" si="56"/>
        <v>0</v>
      </c>
      <c r="BH1232" s="192">
        <f t="shared" si="57"/>
        <v>0</v>
      </c>
      <c r="BI1232" s="192">
        <f t="shared" si="58"/>
        <v>0</v>
      </c>
      <c r="BJ1232" s="16" t="s">
        <v>23</v>
      </c>
      <c r="BK1232" s="192">
        <f t="shared" si="59"/>
        <v>0</v>
      </c>
      <c r="BL1232" s="16" t="s">
        <v>275</v>
      </c>
      <c r="BM1232" s="16" t="s">
        <v>2019</v>
      </c>
    </row>
    <row r="1233" spans="2:65" s="1" customFormat="1" ht="31.5" customHeight="1">
      <c r="B1233" s="34"/>
      <c r="C1233" s="181" t="s">
        <v>2020</v>
      </c>
      <c r="D1233" s="181" t="s">
        <v>184</v>
      </c>
      <c r="E1233" s="182" t="s">
        <v>2021</v>
      </c>
      <c r="F1233" s="183" t="s">
        <v>2022</v>
      </c>
      <c r="G1233" s="184" t="s">
        <v>304</v>
      </c>
      <c r="H1233" s="185">
        <v>4</v>
      </c>
      <c r="I1233" s="186"/>
      <c r="J1233" s="187">
        <f t="shared" si="50"/>
        <v>0</v>
      </c>
      <c r="K1233" s="183" t="s">
        <v>36</v>
      </c>
      <c r="L1233" s="54"/>
      <c r="M1233" s="188" t="s">
        <v>36</v>
      </c>
      <c r="N1233" s="189" t="s">
        <v>51</v>
      </c>
      <c r="O1233" s="35"/>
      <c r="P1233" s="190">
        <f t="shared" si="51"/>
        <v>0</v>
      </c>
      <c r="Q1233" s="190">
        <v>0</v>
      </c>
      <c r="R1233" s="190">
        <f t="shared" si="52"/>
        <v>0</v>
      </c>
      <c r="S1233" s="190">
        <v>0</v>
      </c>
      <c r="T1233" s="191">
        <f t="shared" si="53"/>
        <v>0</v>
      </c>
      <c r="AR1233" s="16" t="s">
        <v>275</v>
      </c>
      <c r="AT1233" s="16" t="s">
        <v>184</v>
      </c>
      <c r="AU1233" s="16" t="s">
        <v>88</v>
      </c>
      <c r="AY1233" s="16" t="s">
        <v>182</v>
      </c>
      <c r="BE1233" s="192">
        <f t="shared" si="54"/>
        <v>0</v>
      </c>
      <c r="BF1233" s="192">
        <f t="shared" si="55"/>
        <v>0</v>
      </c>
      <c r="BG1233" s="192">
        <f t="shared" si="56"/>
        <v>0</v>
      </c>
      <c r="BH1233" s="192">
        <f t="shared" si="57"/>
        <v>0</v>
      </c>
      <c r="BI1233" s="192">
        <f t="shared" si="58"/>
        <v>0</v>
      </c>
      <c r="BJ1233" s="16" t="s">
        <v>23</v>
      </c>
      <c r="BK1233" s="192">
        <f t="shared" si="59"/>
        <v>0</v>
      </c>
      <c r="BL1233" s="16" t="s">
        <v>275</v>
      </c>
      <c r="BM1233" s="16" t="s">
        <v>2023</v>
      </c>
    </row>
    <row r="1234" spans="2:65" s="1" customFormat="1" ht="31.5" customHeight="1">
      <c r="B1234" s="34"/>
      <c r="C1234" s="181" t="s">
        <v>2024</v>
      </c>
      <c r="D1234" s="181" t="s">
        <v>184</v>
      </c>
      <c r="E1234" s="182" t="s">
        <v>2025</v>
      </c>
      <c r="F1234" s="183" t="s">
        <v>2026</v>
      </c>
      <c r="G1234" s="184" t="s">
        <v>304</v>
      </c>
      <c r="H1234" s="185">
        <v>1</v>
      </c>
      <c r="I1234" s="186"/>
      <c r="J1234" s="187">
        <f t="shared" si="50"/>
        <v>0</v>
      </c>
      <c r="K1234" s="183" t="s">
        <v>36</v>
      </c>
      <c r="L1234" s="54"/>
      <c r="M1234" s="188" t="s">
        <v>36</v>
      </c>
      <c r="N1234" s="189" t="s">
        <v>51</v>
      </c>
      <c r="O1234" s="35"/>
      <c r="P1234" s="190">
        <f t="shared" si="51"/>
        <v>0</v>
      </c>
      <c r="Q1234" s="190">
        <v>0</v>
      </c>
      <c r="R1234" s="190">
        <f t="shared" si="52"/>
        <v>0</v>
      </c>
      <c r="S1234" s="190">
        <v>0</v>
      </c>
      <c r="T1234" s="191">
        <f t="shared" si="53"/>
        <v>0</v>
      </c>
      <c r="AR1234" s="16" t="s">
        <v>275</v>
      </c>
      <c r="AT1234" s="16" t="s">
        <v>184</v>
      </c>
      <c r="AU1234" s="16" t="s">
        <v>88</v>
      </c>
      <c r="AY1234" s="16" t="s">
        <v>182</v>
      </c>
      <c r="BE1234" s="192">
        <f t="shared" si="54"/>
        <v>0</v>
      </c>
      <c r="BF1234" s="192">
        <f t="shared" si="55"/>
        <v>0</v>
      </c>
      <c r="BG1234" s="192">
        <f t="shared" si="56"/>
        <v>0</v>
      </c>
      <c r="BH1234" s="192">
        <f t="shared" si="57"/>
        <v>0</v>
      </c>
      <c r="BI1234" s="192">
        <f t="shared" si="58"/>
        <v>0</v>
      </c>
      <c r="BJ1234" s="16" t="s">
        <v>23</v>
      </c>
      <c r="BK1234" s="192">
        <f t="shared" si="59"/>
        <v>0</v>
      </c>
      <c r="BL1234" s="16" t="s">
        <v>275</v>
      </c>
      <c r="BM1234" s="16" t="s">
        <v>2027</v>
      </c>
    </row>
    <row r="1235" spans="2:65" s="1" customFormat="1" ht="31.5" customHeight="1">
      <c r="B1235" s="34"/>
      <c r="C1235" s="181" t="s">
        <v>2028</v>
      </c>
      <c r="D1235" s="181" t="s">
        <v>184</v>
      </c>
      <c r="E1235" s="182" t="s">
        <v>2029</v>
      </c>
      <c r="F1235" s="183" t="s">
        <v>2030</v>
      </c>
      <c r="G1235" s="184" t="s">
        <v>304</v>
      </c>
      <c r="H1235" s="185">
        <v>1</v>
      </c>
      <c r="I1235" s="186"/>
      <c r="J1235" s="187">
        <f t="shared" si="50"/>
        <v>0</v>
      </c>
      <c r="K1235" s="183" t="s">
        <v>36</v>
      </c>
      <c r="L1235" s="54"/>
      <c r="M1235" s="188" t="s">
        <v>36</v>
      </c>
      <c r="N1235" s="189" t="s">
        <v>51</v>
      </c>
      <c r="O1235" s="35"/>
      <c r="P1235" s="190">
        <f t="shared" si="51"/>
        <v>0</v>
      </c>
      <c r="Q1235" s="190">
        <v>0</v>
      </c>
      <c r="R1235" s="190">
        <f t="shared" si="52"/>
        <v>0</v>
      </c>
      <c r="S1235" s="190">
        <v>0</v>
      </c>
      <c r="T1235" s="191">
        <f t="shared" si="53"/>
        <v>0</v>
      </c>
      <c r="AR1235" s="16" t="s">
        <v>275</v>
      </c>
      <c r="AT1235" s="16" t="s">
        <v>184</v>
      </c>
      <c r="AU1235" s="16" t="s">
        <v>88</v>
      </c>
      <c r="AY1235" s="16" t="s">
        <v>182</v>
      </c>
      <c r="BE1235" s="192">
        <f t="shared" si="54"/>
        <v>0</v>
      </c>
      <c r="BF1235" s="192">
        <f t="shared" si="55"/>
        <v>0</v>
      </c>
      <c r="BG1235" s="192">
        <f t="shared" si="56"/>
        <v>0</v>
      </c>
      <c r="BH1235" s="192">
        <f t="shared" si="57"/>
        <v>0</v>
      </c>
      <c r="BI1235" s="192">
        <f t="shared" si="58"/>
        <v>0</v>
      </c>
      <c r="BJ1235" s="16" t="s">
        <v>23</v>
      </c>
      <c r="BK1235" s="192">
        <f t="shared" si="59"/>
        <v>0</v>
      </c>
      <c r="BL1235" s="16" t="s">
        <v>275</v>
      </c>
      <c r="BM1235" s="16" t="s">
        <v>2031</v>
      </c>
    </row>
    <row r="1236" spans="2:65" s="1" customFormat="1" ht="44.25" customHeight="1">
      <c r="B1236" s="34"/>
      <c r="C1236" s="181" t="s">
        <v>2032</v>
      </c>
      <c r="D1236" s="181" t="s">
        <v>184</v>
      </c>
      <c r="E1236" s="182" t="s">
        <v>2033</v>
      </c>
      <c r="F1236" s="183" t="s">
        <v>2034</v>
      </c>
      <c r="G1236" s="184" t="s">
        <v>304</v>
      </c>
      <c r="H1236" s="185">
        <v>1</v>
      </c>
      <c r="I1236" s="186"/>
      <c r="J1236" s="187">
        <f t="shared" si="50"/>
        <v>0</v>
      </c>
      <c r="K1236" s="183" t="s">
        <v>36</v>
      </c>
      <c r="L1236" s="54"/>
      <c r="M1236" s="188" t="s">
        <v>36</v>
      </c>
      <c r="N1236" s="189" t="s">
        <v>51</v>
      </c>
      <c r="O1236" s="35"/>
      <c r="P1236" s="190">
        <f t="shared" si="51"/>
        <v>0</v>
      </c>
      <c r="Q1236" s="190">
        <v>0</v>
      </c>
      <c r="R1236" s="190">
        <f t="shared" si="52"/>
        <v>0</v>
      </c>
      <c r="S1236" s="190">
        <v>0</v>
      </c>
      <c r="T1236" s="191">
        <f t="shared" si="53"/>
        <v>0</v>
      </c>
      <c r="AR1236" s="16" t="s">
        <v>275</v>
      </c>
      <c r="AT1236" s="16" t="s">
        <v>184</v>
      </c>
      <c r="AU1236" s="16" t="s">
        <v>88</v>
      </c>
      <c r="AY1236" s="16" t="s">
        <v>182</v>
      </c>
      <c r="BE1236" s="192">
        <f t="shared" si="54"/>
        <v>0</v>
      </c>
      <c r="BF1236" s="192">
        <f t="shared" si="55"/>
        <v>0</v>
      </c>
      <c r="BG1236" s="192">
        <f t="shared" si="56"/>
        <v>0</v>
      </c>
      <c r="BH1236" s="192">
        <f t="shared" si="57"/>
        <v>0</v>
      </c>
      <c r="BI1236" s="192">
        <f t="shared" si="58"/>
        <v>0</v>
      </c>
      <c r="BJ1236" s="16" t="s">
        <v>23</v>
      </c>
      <c r="BK1236" s="192">
        <f t="shared" si="59"/>
        <v>0</v>
      </c>
      <c r="BL1236" s="16" t="s">
        <v>275</v>
      </c>
      <c r="BM1236" s="16" t="s">
        <v>2035</v>
      </c>
    </row>
    <row r="1237" spans="2:65" s="1" customFormat="1" ht="31.5" customHeight="1">
      <c r="B1237" s="34"/>
      <c r="C1237" s="181" t="s">
        <v>2036</v>
      </c>
      <c r="D1237" s="181" t="s">
        <v>184</v>
      </c>
      <c r="E1237" s="182" t="s">
        <v>2037</v>
      </c>
      <c r="F1237" s="183" t="s">
        <v>2038</v>
      </c>
      <c r="G1237" s="184" t="s">
        <v>304</v>
      </c>
      <c r="H1237" s="185">
        <v>1</v>
      </c>
      <c r="I1237" s="186"/>
      <c r="J1237" s="187">
        <f t="shared" si="50"/>
        <v>0</v>
      </c>
      <c r="K1237" s="183" t="s">
        <v>36</v>
      </c>
      <c r="L1237" s="54"/>
      <c r="M1237" s="188" t="s">
        <v>36</v>
      </c>
      <c r="N1237" s="189" t="s">
        <v>51</v>
      </c>
      <c r="O1237" s="35"/>
      <c r="P1237" s="190">
        <f t="shared" si="51"/>
        <v>0</v>
      </c>
      <c r="Q1237" s="190">
        <v>0</v>
      </c>
      <c r="R1237" s="190">
        <f t="shared" si="52"/>
        <v>0</v>
      </c>
      <c r="S1237" s="190">
        <v>0</v>
      </c>
      <c r="T1237" s="191">
        <f t="shared" si="53"/>
        <v>0</v>
      </c>
      <c r="AR1237" s="16" t="s">
        <v>275</v>
      </c>
      <c r="AT1237" s="16" t="s">
        <v>184</v>
      </c>
      <c r="AU1237" s="16" t="s">
        <v>88</v>
      </c>
      <c r="AY1237" s="16" t="s">
        <v>182</v>
      </c>
      <c r="BE1237" s="192">
        <f t="shared" si="54"/>
        <v>0</v>
      </c>
      <c r="BF1237" s="192">
        <f t="shared" si="55"/>
        <v>0</v>
      </c>
      <c r="BG1237" s="192">
        <f t="shared" si="56"/>
        <v>0</v>
      </c>
      <c r="BH1237" s="192">
        <f t="shared" si="57"/>
        <v>0</v>
      </c>
      <c r="BI1237" s="192">
        <f t="shared" si="58"/>
        <v>0</v>
      </c>
      <c r="BJ1237" s="16" t="s">
        <v>23</v>
      </c>
      <c r="BK1237" s="192">
        <f t="shared" si="59"/>
        <v>0</v>
      </c>
      <c r="BL1237" s="16" t="s">
        <v>275</v>
      </c>
      <c r="BM1237" s="16" t="s">
        <v>2039</v>
      </c>
    </row>
    <row r="1238" spans="2:65" s="1" customFormat="1" ht="31.5" customHeight="1">
      <c r="B1238" s="34"/>
      <c r="C1238" s="181" t="s">
        <v>2040</v>
      </c>
      <c r="D1238" s="181" t="s">
        <v>184</v>
      </c>
      <c r="E1238" s="182" t="s">
        <v>2041</v>
      </c>
      <c r="F1238" s="183" t="s">
        <v>2042</v>
      </c>
      <c r="G1238" s="184" t="s">
        <v>304</v>
      </c>
      <c r="H1238" s="185">
        <v>2</v>
      </c>
      <c r="I1238" s="186"/>
      <c r="J1238" s="187">
        <f t="shared" si="50"/>
        <v>0</v>
      </c>
      <c r="K1238" s="183" t="s">
        <v>36</v>
      </c>
      <c r="L1238" s="54"/>
      <c r="M1238" s="188" t="s">
        <v>36</v>
      </c>
      <c r="N1238" s="189" t="s">
        <v>51</v>
      </c>
      <c r="O1238" s="35"/>
      <c r="P1238" s="190">
        <f t="shared" si="51"/>
        <v>0</v>
      </c>
      <c r="Q1238" s="190">
        <v>0</v>
      </c>
      <c r="R1238" s="190">
        <f t="shared" si="52"/>
        <v>0</v>
      </c>
      <c r="S1238" s="190">
        <v>0</v>
      </c>
      <c r="T1238" s="191">
        <f t="shared" si="53"/>
        <v>0</v>
      </c>
      <c r="AR1238" s="16" t="s">
        <v>275</v>
      </c>
      <c r="AT1238" s="16" t="s">
        <v>184</v>
      </c>
      <c r="AU1238" s="16" t="s">
        <v>88</v>
      </c>
      <c r="AY1238" s="16" t="s">
        <v>182</v>
      </c>
      <c r="BE1238" s="192">
        <f t="shared" si="54"/>
        <v>0</v>
      </c>
      <c r="BF1238" s="192">
        <f t="shared" si="55"/>
        <v>0</v>
      </c>
      <c r="BG1238" s="192">
        <f t="shared" si="56"/>
        <v>0</v>
      </c>
      <c r="BH1238" s="192">
        <f t="shared" si="57"/>
        <v>0</v>
      </c>
      <c r="BI1238" s="192">
        <f t="shared" si="58"/>
        <v>0</v>
      </c>
      <c r="BJ1238" s="16" t="s">
        <v>23</v>
      </c>
      <c r="BK1238" s="192">
        <f t="shared" si="59"/>
        <v>0</v>
      </c>
      <c r="BL1238" s="16" t="s">
        <v>275</v>
      </c>
      <c r="BM1238" s="16" t="s">
        <v>2043</v>
      </c>
    </row>
    <row r="1239" spans="2:65" s="1" customFormat="1" ht="31.5" customHeight="1">
      <c r="B1239" s="34"/>
      <c r="C1239" s="181" t="s">
        <v>2044</v>
      </c>
      <c r="D1239" s="181" t="s">
        <v>184</v>
      </c>
      <c r="E1239" s="182" t="s">
        <v>2045</v>
      </c>
      <c r="F1239" s="183" t="s">
        <v>2046</v>
      </c>
      <c r="G1239" s="184" t="s">
        <v>304</v>
      </c>
      <c r="H1239" s="185">
        <v>1</v>
      </c>
      <c r="I1239" s="186"/>
      <c r="J1239" s="187">
        <f t="shared" si="50"/>
        <v>0</v>
      </c>
      <c r="K1239" s="183" t="s">
        <v>36</v>
      </c>
      <c r="L1239" s="54"/>
      <c r="M1239" s="188" t="s">
        <v>36</v>
      </c>
      <c r="N1239" s="189" t="s">
        <v>51</v>
      </c>
      <c r="O1239" s="35"/>
      <c r="P1239" s="190">
        <f t="shared" si="51"/>
        <v>0</v>
      </c>
      <c r="Q1239" s="190">
        <v>0</v>
      </c>
      <c r="R1239" s="190">
        <f t="shared" si="52"/>
        <v>0</v>
      </c>
      <c r="S1239" s="190">
        <v>0</v>
      </c>
      <c r="T1239" s="191">
        <f t="shared" si="53"/>
        <v>0</v>
      </c>
      <c r="AR1239" s="16" t="s">
        <v>275</v>
      </c>
      <c r="AT1239" s="16" t="s">
        <v>184</v>
      </c>
      <c r="AU1239" s="16" t="s">
        <v>88</v>
      </c>
      <c r="AY1239" s="16" t="s">
        <v>182</v>
      </c>
      <c r="BE1239" s="192">
        <f t="shared" si="54"/>
        <v>0</v>
      </c>
      <c r="BF1239" s="192">
        <f t="shared" si="55"/>
        <v>0</v>
      </c>
      <c r="BG1239" s="192">
        <f t="shared" si="56"/>
        <v>0</v>
      </c>
      <c r="BH1239" s="192">
        <f t="shared" si="57"/>
        <v>0</v>
      </c>
      <c r="BI1239" s="192">
        <f t="shared" si="58"/>
        <v>0</v>
      </c>
      <c r="BJ1239" s="16" t="s">
        <v>23</v>
      </c>
      <c r="BK1239" s="192">
        <f t="shared" si="59"/>
        <v>0</v>
      </c>
      <c r="BL1239" s="16" t="s">
        <v>275</v>
      </c>
      <c r="BM1239" s="16" t="s">
        <v>2047</v>
      </c>
    </row>
    <row r="1240" spans="2:65" s="1" customFormat="1" ht="31.5" customHeight="1">
      <c r="B1240" s="34"/>
      <c r="C1240" s="181" t="s">
        <v>2048</v>
      </c>
      <c r="D1240" s="181" t="s">
        <v>184</v>
      </c>
      <c r="E1240" s="182" t="s">
        <v>2049</v>
      </c>
      <c r="F1240" s="183" t="s">
        <v>2050</v>
      </c>
      <c r="G1240" s="184" t="s">
        <v>304</v>
      </c>
      <c r="H1240" s="185">
        <v>1</v>
      </c>
      <c r="I1240" s="186"/>
      <c r="J1240" s="187">
        <f t="shared" si="50"/>
        <v>0</v>
      </c>
      <c r="K1240" s="183" t="s">
        <v>36</v>
      </c>
      <c r="L1240" s="54"/>
      <c r="M1240" s="188" t="s">
        <v>36</v>
      </c>
      <c r="N1240" s="189" t="s">
        <v>51</v>
      </c>
      <c r="O1240" s="35"/>
      <c r="P1240" s="190">
        <f t="shared" si="51"/>
        <v>0</v>
      </c>
      <c r="Q1240" s="190">
        <v>0</v>
      </c>
      <c r="R1240" s="190">
        <f t="shared" si="52"/>
        <v>0</v>
      </c>
      <c r="S1240" s="190">
        <v>0</v>
      </c>
      <c r="T1240" s="191">
        <f t="shared" si="53"/>
        <v>0</v>
      </c>
      <c r="AR1240" s="16" t="s">
        <v>275</v>
      </c>
      <c r="AT1240" s="16" t="s">
        <v>184</v>
      </c>
      <c r="AU1240" s="16" t="s">
        <v>88</v>
      </c>
      <c r="AY1240" s="16" t="s">
        <v>182</v>
      </c>
      <c r="BE1240" s="192">
        <f t="shared" si="54"/>
        <v>0</v>
      </c>
      <c r="BF1240" s="192">
        <f t="shared" si="55"/>
        <v>0</v>
      </c>
      <c r="BG1240" s="192">
        <f t="shared" si="56"/>
        <v>0</v>
      </c>
      <c r="BH1240" s="192">
        <f t="shared" si="57"/>
        <v>0</v>
      </c>
      <c r="BI1240" s="192">
        <f t="shared" si="58"/>
        <v>0</v>
      </c>
      <c r="BJ1240" s="16" t="s">
        <v>23</v>
      </c>
      <c r="BK1240" s="192">
        <f t="shared" si="59"/>
        <v>0</v>
      </c>
      <c r="BL1240" s="16" t="s">
        <v>275</v>
      </c>
      <c r="BM1240" s="16" t="s">
        <v>2051</v>
      </c>
    </row>
    <row r="1241" spans="2:65" s="1" customFormat="1" ht="22.5" customHeight="1">
      <c r="B1241" s="34"/>
      <c r="C1241" s="181" t="s">
        <v>2052</v>
      </c>
      <c r="D1241" s="181" t="s">
        <v>184</v>
      </c>
      <c r="E1241" s="182" t="s">
        <v>2053</v>
      </c>
      <c r="F1241" s="183" t="s">
        <v>2054</v>
      </c>
      <c r="G1241" s="184" t="s">
        <v>304</v>
      </c>
      <c r="H1241" s="185">
        <v>1</v>
      </c>
      <c r="I1241" s="186"/>
      <c r="J1241" s="187">
        <f t="shared" si="50"/>
        <v>0</v>
      </c>
      <c r="K1241" s="183" t="s">
        <v>36</v>
      </c>
      <c r="L1241" s="54"/>
      <c r="M1241" s="188" t="s">
        <v>36</v>
      </c>
      <c r="N1241" s="189" t="s">
        <v>51</v>
      </c>
      <c r="O1241" s="35"/>
      <c r="P1241" s="190">
        <f t="shared" si="51"/>
        <v>0</v>
      </c>
      <c r="Q1241" s="190">
        <v>0</v>
      </c>
      <c r="R1241" s="190">
        <f t="shared" si="52"/>
        <v>0</v>
      </c>
      <c r="S1241" s="190">
        <v>0</v>
      </c>
      <c r="T1241" s="191">
        <f t="shared" si="53"/>
        <v>0</v>
      </c>
      <c r="AR1241" s="16" t="s">
        <v>275</v>
      </c>
      <c r="AT1241" s="16" t="s">
        <v>184</v>
      </c>
      <c r="AU1241" s="16" t="s">
        <v>88</v>
      </c>
      <c r="AY1241" s="16" t="s">
        <v>182</v>
      </c>
      <c r="BE1241" s="192">
        <f t="shared" si="54"/>
        <v>0</v>
      </c>
      <c r="BF1241" s="192">
        <f t="shared" si="55"/>
        <v>0</v>
      </c>
      <c r="BG1241" s="192">
        <f t="shared" si="56"/>
        <v>0</v>
      </c>
      <c r="BH1241" s="192">
        <f t="shared" si="57"/>
        <v>0</v>
      </c>
      <c r="BI1241" s="192">
        <f t="shared" si="58"/>
        <v>0</v>
      </c>
      <c r="BJ1241" s="16" t="s">
        <v>23</v>
      </c>
      <c r="BK1241" s="192">
        <f t="shared" si="59"/>
        <v>0</v>
      </c>
      <c r="BL1241" s="16" t="s">
        <v>275</v>
      </c>
      <c r="BM1241" s="16" t="s">
        <v>2055</v>
      </c>
    </row>
    <row r="1242" spans="2:65" s="1" customFormat="1" ht="22.5" customHeight="1">
      <c r="B1242" s="34"/>
      <c r="C1242" s="181" t="s">
        <v>2056</v>
      </c>
      <c r="D1242" s="181" t="s">
        <v>184</v>
      </c>
      <c r="E1242" s="182" t="s">
        <v>2057</v>
      </c>
      <c r="F1242" s="183" t="s">
        <v>2058</v>
      </c>
      <c r="G1242" s="184" t="s">
        <v>304</v>
      </c>
      <c r="H1242" s="185">
        <v>8</v>
      </c>
      <c r="I1242" s="186"/>
      <c r="J1242" s="187">
        <f t="shared" si="50"/>
        <v>0</v>
      </c>
      <c r="K1242" s="183" t="s">
        <v>36</v>
      </c>
      <c r="L1242" s="54"/>
      <c r="M1242" s="188" t="s">
        <v>36</v>
      </c>
      <c r="N1242" s="189" t="s">
        <v>51</v>
      </c>
      <c r="O1242" s="35"/>
      <c r="P1242" s="190">
        <f t="shared" si="51"/>
        <v>0</v>
      </c>
      <c r="Q1242" s="190">
        <v>0</v>
      </c>
      <c r="R1242" s="190">
        <f t="shared" si="52"/>
        <v>0</v>
      </c>
      <c r="S1242" s="190">
        <v>0</v>
      </c>
      <c r="T1242" s="191">
        <f t="shared" si="53"/>
        <v>0</v>
      </c>
      <c r="AR1242" s="16" t="s">
        <v>275</v>
      </c>
      <c r="AT1242" s="16" t="s">
        <v>184</v>
      </c>
      <c r="AU1242" s="16" t="s">
        <v>88</v>
      </c>
      <c r="AY1242" s="16" t="s">
        <v>182</v>
      </c>
      <c r="BE1242" s="192">
        <f t="shared" si="54"/>
        <v>0</v>
      </c>
      <c r="BF1242" s="192">
        <f t="shared" si="55"/>
        <v>0</v>
      </c>
      <c r="BG1242" s="192">
        <f t="shared" si="56"/>
        <v>0</v>
      </c>
      <c r="BH1242" s="192">
        <f t="shared" si="57"/>
        <v>0</v>
      </c>
      <c r="BI1242" s="192">
        <f t="shared" si="58"/>
        <v>0</v>
      </c>
      <c r="BJ1242" s="16" t="s">
        <v>23</v>
      </c>
      <c r="BK1242" s="192">
        <f t="shared" si="59"/>
        <v>0</v>
      </c>
      <c r="BL1242" s="16" t="s">
        <v>275</v>
      </c>
      <c r="BM1242" s="16" t="s">
        <v>2059</v>
      </c>
    </row>
    <row r="1243" spans="2:65" s="1" customFormat="1" ht="22.5" customHeight="1">
      <c r="B1243" s="34"/>
      <c r="C1243" s="181" t="s">
        <v>2060</v>
      </c>
      <c r="D1243" s="181" t="s">
        <v>184</v>
      </c>
      <c r="E1243" s="182" t="s">
        <v>2061</v>
      </c>
      <c r="F1243" s="183" t="s">
        <v>2062</v>
      </c>
      <c r="G1243" s="184" t="s">
        <v>304</v>
      </c>
      <c r="H1243" s="185">
        <v>3</v>
      </c>
      <c r="I1243" s="186"/>
      <c r="J1243" s="187">
        <f t="shared" si="50"/>
        <v>0</v>
      </c>
      <c r="K1243" s="183" t="s">
        <v>36</v>
      </c>
      <c r="L1243" s="54"/>
      <c r="M1243" s="188" t="s">
        <v>36</v>
      </c>
      <c r="N1243" s="189" t="s">
        <v>51</v>
      </c>
      <c r="O1243" s="35"/>
      <c r="P1243" s="190">
        <f t="shared" si="51"/>
        <v>0</v>
      </c>
      <c r="Q1243" s="190">
        <v>0</v>
      </c>
      <c r="R1243" s="190">
        <f t="shared" si="52"/>
        <v>0</v>
      </c>
      <c r="S1243" s="190">
        <v>0</v>
      </c>
      <c r="T1243" s="191">
        <f t="shared" si="53"/>
        <v>0</v>
      </c>
      <c r="AR1243" s="16" t="s">
        <v>275</v>
      </c>
      <c r="AT1243" s="16" t="s">
        <v>184</v>
      </c>
      <c r="AU1243" s="16" t="s">
        <v>88</v>
      </c>
      <c r="AY1243" s="16" t="s">
        <v>182</v>
      </c>
      <c r="BE1243" s="192">
        <f t="shared" si="54"/>
        <v>0</v>
      </c>
      <c r="BF1243" s="192">
        <f t="shared" si="55"/>
        <v>0</v>
      </c>
      <c r="BG1243" s="192">
        <f t="shared" si="56"/>
        <v>0</v>
      </c>
      <c r="BH1243" s="192">
        <f t="shared" si="57"/>
        <v>0</v>
      </c>
      <c r="BI1243" s="192">
        <f t="shared" si="58"/>
        <v>0</v>
      </c>
      <c r="BJ1243" s="16" t="s">
        <v>23</v>
      </c>
      <c r="BK1243" s="192">
        <f t="shared" si="59"/>
        <v>0</v>
      </c>
      <c r="BL1243" s="16" t="s">
        <v>275</v>
      </c>
      <c r="BM1243" s="16" t="s">
        <v>2063</v>
      </c>
    </row>
    <row r="1244" spans="2:65" s="1" customFormat="1" ht="22.5" customHeight="1">
      <c r="B1244" s="34"/>
      <c r="C1244" s="181" t="s">
        <v>2064</v>
      </c>
      <c r="D1244" s="181" t="s">
        <v>184</v>
      </c>
      <c r="E1244" s="182" t="s">
        <v>2065</v>
      </c>
      <c r="F1244" s="183" t="s">
        <v>2066</v>
      </c>
      <c r="G1244" s="184" t="s">
        <v>304</v>
      </c>
      <c r="H1244" s="185">
        <v>1</v>
      </c>
      <c r="I1244" s="186"/>
      <c r="J1244" s="187">
        <f t="shared" si="50"/>
        <v>0</v>
      </c>
      <c r="K1244" s="183" t="s">
        <v>36</v>
      </c>
      <c r="L1244" s="54"/>
      <c r="M1244" s="188" t="s">
        <v>36</v>
      </c>
      <c r="N1244" s="189" t="s">
        <v>51</v>
      </c>
      <c r="O1244" s="35"/>
      <c r="P1244" s="190">
        <f t="shared" si="51"/>
        <v>0</v>
      </c>
      <c r="Q1244" s="190">
        <v>0</v>
      </c>
      <c r="R1244" s="190">
        <f t="shared" si="52"/>
        <v>0</v>
      </c>
      <c r="S1244" s="190">
        <v>0</v>
      </c>
      <c r="T1244" s="191">
        <f t="shared" si="53"/>
        <v>0</v>
      </c>
      <c r="AR1244" s="16" t="s">
        <v>275</v>
      </c>
      <c r="AT1244" s="16" t="s">
        <v>184</v>
      </c>
      <c r="AU1244" s="16" t="s">
        <v>88</v>
      </c>
      <c r="AY1244" s="16" t="s">
        <v>182</v>
      </c>
      <c r="BE1244" s="192">
        <f t="shared" si="54"/>
        <v>0</v>
      </c>
      <c r="BF1244" s="192">
        <f t="shared" si="55"/>
        <v>0</v>
      </c>
      <c r="BG1244" s="192">
        <f t="shared" si="56"/>
        <v>0</v>
      </c>
      <c r="BH1244" s="192">
        <f t="shared" si="57"/>
        <v>0</v>
      </c>
      <c r="BI1244" s="192">
        <f t="shared" si="58"/>
        <v>0</v>
      </c>
      <c r="BJ1244" s="16" t="s">
        <v>23</v>
      </c>
      <c r="BK1244" s="192">
        <f t="shared" si="59"/>
        <v>0</v>
      </c>
      <c r="BL1244" s="16" t="s">
        <v>275</v>
      </c>
      <c r="BM1244" s="16" t="s">
        <v>2067</v>
      </c>
    </row>
    <row r="1245" spans="2:65" s="1" customFormat="1" ht="22.5" customHeight="1">
      <c r="B1245" s="34"/>
      <c r="C1245" s="181" t="s">
        <v>2068</v>
      </c>
      <c r="D1245" s="181" t="s">
        <v>184</v>
      </c>
      <c r="E1245" s="182" t="s">
        <v>2069</v>
      </c>
      <c r="F1245" s="183" t="s">
        <v>2070</v>
      </c>
      <c r="G1245" s="184" t="s">
        <v>304</v>
      </c>
      <c r="H1245" s="185">
        <v>5</v>
      </c>
      <c r="I1245" s="186"/>
      <c r="J1245" s="187">
        <f t="shared" si="50"/>
        <v>0</v>
      </c>
      <c r="K1245" s="183" t="s">
        <v>36</v>
      </c>
      <c r="L1245" s="54"/>
      <c r="M1245" s="188" t="s">
        <v>36</v>
      </c>
      <c r="N1245" s="189" t="s">
        <v>51</v>
      </c>
      <c r="O1245" s="35"/>
      <c r="P1245" s="190">
        <f t="shared" si="51"/>
        <v>0</v>
      </c>
      <c r="Q1245" s="190">
        <v>0</v>
      </c>
      <c r="R1245" s="190">
        <f t="shared" si="52"/>
        <v>0</v>
      </c>
      <c r="S1245" s="190">
        <v>0</v>
      </c>
      <c r="T1245" s="191">
        <f t="shared" si="53"/>
        <v>0</v>
      </c>
      <c r="AR1245" s="16" t="s">
        <v>275</v>
      </c>
      <c r="AT1245" s="16" t="s">
        <v>184</v>
      </c>
      <c r="AU1245" s="16" t="s">
        <v>88</v>
      </c>
      <c r="AY1245" s="16" t="s">
        <v>182</v>
      </c>
      <c r="BE1245" s="192">
        <f t="shared" si="54"/>
        <v>0</v>
      </c>
      <c r="BF1245" s="192">
        <f t="shared" si="55"/>
        <v>0</v>
      </c>
      <c r="BG1245" s="192">
        <f t="shared" si="56"/>
        <v>0</v>
      </c>
      <c r="BH1245" s="192">
        <f t="shared" si="57"/>
        <v>0</v>
      </c>
      <c r="BI1245" s="192">
        <f t="shared" si="58"/>
        <v>0</v>
      </c>
      <c r="BJ1245" s="16" t="s">
        <v>23</v>
      </c>
      <c r="BK1245" s="192">
        <f t="shared" si="59"/>
        <v>0</v>
      </c>
      <c r="BL1245" s="16" t="s">
        <v>275</v>
      </c>
      <c r="BM1245" s="16" t="s">
        <v>2071</v>
      </c>
    </row>
    <row r="1246" spans="2:65" s="1" customFormat="1" ht="22.5" customHeight="1">
      <c r="B1246" s="34"/>
      <c r="C1246" s="181" t="s">
        <v>2072</v>
      </c>
      <c r="D1246" s="181" t="s">
        <v>184</v>
      </c>
      <c r="E1246" s="182" t="s">
        <v>2073</v>
      </c>
      <c r="F1246" s="183" t="s">
        <v>2074</v>
      </c>
      <c r="G1246" s="184" t="s">
        <v>304</v>
      </c>
      <c r="H1246" s="185">
        <v>3</v>
      </c>
      <c r="I1246" s="186"/>
      <c r="J1246" s="187">
        <f t="shared" si="50"/>
        <v>0</v>
      </c>
      <c r="K1246" s="183" t="s">
        <v>36</v>
      </c>
      <c r="L1246" s="54"/>
      <c r="M1246" s="188" t="s">
        <v>36</v>
      </c>
      <c r="N1246" s="189" t="s">
        <v>51</v>
      </c>
      <c r="O1246" s="35"/>
      <c r="P1246" s="190">
        <f t="shared" si="51"/>
        <v>0</v>
      </c>
      <c r="Q1246" s="190">
        <v>0</v>
      </c>
      <c r="R1246" s="190">
        <f t="shared" si="52"/>
        <v>0</v>
      </c>
      <c r="S1246" s="190">
        <v>0</v>
      </c>
      <c r="T1246" s="191">
        <f t="shared" si="53"/>
        <v>0</v>
      </c>
      <c r="AR1246" s="16" t="s">
        <v>275</v>
      </c>
      <c r="AT1246" s="16" t="s">
        <v>184</v>
      </c>
      <c r="AU1246" s="16" t="s">
        <v>88</v>
      </c>
      <c r="AY1246" s="16" t="s">
        <v>182</v>
      </c>
      <c r="BE1246" s="192">
        <f t="shared" si="54"/>
        <v>0</v>
      </c>
      <c r="BF1246" s="192">
        <f t="shared" si="55"/>
        <v>0</v>
      </c>
      <c r="BG1246" s="192">
        <f t="shared" si="56"/>
        <v>0</v>
      </c>
      <c r="BH1246" s="192">
        <f t="shared" si="57"/>
        <v>0</v>
      </c>
      <c r="BI1246" s="192">
        <f t="shared" si="58"/>
        <v>0</v>
      </c>
      <c r="BJ1246" s="16" t="s">
        <v>23</v>
      </c>
      <c r="BK1246" s="192">
        <f t="shared" si="59"/>
        <v>0</v>
      </c>
      <c r="BL1246" s="16" t="s">
        <v>275</v>
      </c>
      <c r="BM1246" s="16" t="s">
        <v>2075</v>
      </c>
    </row>
    <row r="1247" spans="2:65" s="1" customFormat="1" ht="22.5" customHeight="1">
      <c r="B1247" s="34"/>
      <c r="C1247" s="181" t="s">
        <v>2076</v>
      </c>
      <c r="D1247" s="181" t="s">
        <v>184</v>
      </c>
      <c r="E1247" s="182" t="s">
        <v>2077</v>
      </c>
      <c r="F1247" s="183" t="s">
        <v>2078</v>
      </c>
      <c r="G1247" s="184" t="s">
        <v>304</v>
      </c>
      <c r="H1247" s="185">
        <v>1</v>
      </c>
      <c r="I1247" s="186"/>
      <c r="J1247" s="187">
        <f t="shared" si="50"/>
        <v>0</v>
      </c>
      <c r="K1247" s="183" t="s">
        <v>36</v>
      </c>
      <c r="L1247" s="54"/>
      <c r="M1247" s="188" t="s">
        <v>36</v>
      </c>
      <c r="N1247" s="189" t="s">
        <v>51</v>
      </c>
      <c r="O1247" s="35"/>
      <c r="P1247" s="190">
        <f t="shared" si="51"/>
        <v>0</v>
      </c>
      <c r="Q1247" s="190">
        <v>0</v>
      </c>
      <c r="R1247" s="190">
        <f t="shared" si="52"/>
        <v>0</v>
      </c>
      <c r="S1247" s="190">
        <v>0</v>
      </c>
      <c r="T1247" s="191">
        <f t="shared" si="53"/>
        <v>0</v>
      </c>
      <c r="AR1247" s="16" t="s">
        <v>275</v>
      </c>
      <c r="AT1247" s="16" t="s">
        <v>184</v>
      </c>
      <c r="AU1247" s="16" t="s">
        <v>88</v>
      </c>
      <c r="AY1247" s="16" t="s">
        <v>182</v>
      </c>
      <c r="BE1247" s="192">
        <f t="shared" si="54"/>
        <v>0</v>
      </c>
      <c r="BF1247" s="192">
        <f t="shared" si="55"/>
        <v>0</v>
      </c>
      <c r="BG1247" s="192">
        <f t="shared" si="56"/>
        <v>0</v>
      </c>
      <c r="BH1247" s="192">
        <f t="shared" si="57"/>
        <v>0</v>
      </c>
      <c r="BI1247" s="192">
        <f t="shared" si="58"/>
        <v>0</v>
      </c>
      <c r="BJ1247" s="16" t="s">
        <v>23</v>
      </c>
      <c r="BK1247" s="192">
        <f t="shared" si="59"/>
        <v>0</v>
      </c>
      <c r="BL1247" s="16" t="s">
        <v>275</v>
      </c>
      <c r="BM1247" s="16" t="s">
        <v>2079</v>
      </c>
    </row>
    <row r="1248" spans="2:65" s="1" customFormat="1" ht="22.5" customHeight="1">
      <c r="B1248" s="34"/>
      <c r="C1248" s="181" t="s">
        <v>2080</v>
      </c>
      <c r="D1248" s="181" t="s">
        <v>184</v>
      </c>
      <c r="E1248" s="182" t="s">
        <v>2081</v>
      </c>
      <c r="F1248" s="183" t="s">
        <v>2082</v>
      </c>
      <c r="G1248" s="184" t="s">
        <v>544</v>
      </c>
      <c r="H1248" s="185">
        <v>1</v>
      </c>
      <c r="I1248" s="186"/>
      <c r="J1248" s="187">
        <f t="shared" si="50"/>
        <v>0</v>
      </c>
      <c r="K1248" s="183" t="s">
        <v>36</v>
      </c>
      <c r="L1248" s="54"/>
      <c r="M1248" s="188" t="s">
        <v>36</v>
      </c>
      <c r="N1248" s="189" t="s">
        <v>51</v>
      </c>
      <c r="O1248" s="35"/>
      <c r="P1248" s="190">
        <f t="shared" si="51"/>
        <v>0</v>
      </c>
      <c r="Q1248" s="190">
        <v>0</v>
      </c>
      <c r="R1248" s="190">
        <f t="shared" si="52"/>
        <v>0</v>
      </c>
      <c r="S1248" s="190">
        <v>0</v>
      </c>
      <c r="T1248" s="191">
        <f t="shared" si="53"/>
        <v>0</v>
      </c>
      <c r="AR1248" s="16" t="s">
        <v>275</v>
      </c>
      <c r="AT1248" s="16" t="s">
        <v>184</v>
      </c>
      <c r="AU1248" s="16" t="s">
        <v>88</v>
      </c>
      <c r="AY1248" s="16" t="s">
        <v>182</v>
      </c>
      <c r="BE1248" s="192">
        <f t="shared" si="54"/>
        <v>0</v>
      </c>
      <c r="BF1248" s="192">
        <f t="shared" si="55"/>
        <v>0</v>
      </c>
      <c r="BG1248" s="192">
        <f t="shared" si="56"/>
        <v>0</v>
      </c>
      <c r="BH1248" s="192">
        <f t="shared" si="57"/>
        <v>0</v>
      </c>
      <c r="BI1248" s="192">
        <f t="shared" si="58"/>
        <v>0</v>
      </c>
      <c r="BJ1248" s="16" t="s">
        <v>23</v>
      </c>
      <c r="BK1248" s="192">
        <f t="shared" si="59"/>
        <v>0</v>
      </c>
      <c r="BL1248" s="16" t="s">
        <v>275</v>
      </c>
      <c r="BM1248" s="16" t="s">
        <v>2083</v>
      </c>
    </row>
    <row r="1249" spans="2:65" s="1" customFormat="1" ht="22.5" customHeight="1">
      <c r="B1249" s="34"/>
      <c r="C1249" s="181" t="s">
        <v>2084</v>
      </c>
      <c r="D1249" s="181" t="s">
        <v>184</v>
      </c>
      <c r="E1249" s="182" t="s">
        <v>2085</v>
      </c>
      <c r="F1249" s="183" t="s">
        <v>2086</v>
      </c>
      <c r="G1249" s="184" t="s">
        <v>544</v>
      </c>
      <c r="H1249" s="185">
        <v>1</v>
      </c>
      <c r="I1249" s="186"/>
      <c r="J1249" s="187">
        <f t="shared" si="50"/>
        <v>0</v>
      </c>
      <c r="K1249" s="183" t="s">
        <v>36</v>
      </c>
      <c r="L1249" s="54"/>
      <c r="M1249" s="188" t="s">
        <v>36</v>
      </c>
      <c r="N1249" s="189" t="s">
        <v>51</v>
      </c>
      <c r="O1249" s="35"/>
      <c r="P1249" s="190">
        <f t="shared" si="51"/>
        <v>0</v>
      </c>
      <c r="Q1249" s="190">
        <v>0</v>
      </c>
      <c r="R1249" s="190">
        <f t="shared" si="52"/>
        <v>0</v>
      </c>
      <c r="S1249" s="190">
        <v>0</v>
      </c>
      <c r="T1249" s="191">
        <f t="shared" si="53"/>
        <v>0</v>
      </c>
      <c r="AR1249" s="16" t="s">
        <v>275</v>
      </c>
      <c r="AT1249" s="16" t="s">
        <v>184</v>
      </c>
      <c r="AU1249" s="16" t="s">
        <v>88</v>
      </c>
      <c r="AY1249" s="16" t="s">
        <v>182</v>
      </c>
      <c r="BE1249" s="192">
        <f t="shared" si="54"/>
        <v>0</v>
      </c>
      <c r="BF1249" s="192">
        <f t="shared" si="55"/>
        <v>0</v>
      </c>
      <c r="BG1249" s="192">
        <f t="shared" si="56"/>
        <v>0</v>
      </c>
      <c r="BH1249" s="192">
        <f t="shared" si="57"/>
        <v>0</v>
      </c>
      <c r="BI1249" s="192">
        <f t="shared" si="58"/>
        <v>0</v>
      </c>
      <c r="BJ1249" s="16" t="s">
        <v>23</v>
      </c>
      <c r="BK1249" s="192">
        <f t="shared" si="59"/>
        <v>0</v>
      </c>
      <c r="BL1249" s="16" t="s">
        <v>275</v>
      </c>
      <c r="BM1249" s="16" t="s">
        <v>2087</v>
      </c>
    </row>
    <row r="1250" spans="2:65" s="1" customFormat="1" ht="22.5" customHeight="1">
      <c r="B1250" s="34"/>
      <c r="C1250" s="181" t="s">
        <v>2088</v>
      </c>
      <c r="D1250" s="181" t="s">
        <v>184</v>
      </c>
      <c r="E1250" s="182" t="s">
        <v>2089</v>
      </c>
      <c r="F1250" s="183" t="s">
        <v>2090</v>
      </c>
      <c r="G1250" s="184" t="s">
        <v>304</v>
      </c>
      <c r="H1250" s="185">
        <v>8</v>
      </c>
      <c r="I1250" s="186"/>
      <c r="J1250" s="187">
        <f t="shared" si="50"/>
        <v>0</v>
      </c>
      <c r="K1250" s="183" t="s">
        <v>36</v>
      </c>
      <c r="L1250" s="54"/>
      <c r="M1250" s="188" t="s">
        <v>36</v>
      </c>
      <c r="N1250" s="189" t="s">
        <v>51</v>
      </c>
      <c r="O1250" s="35"/>
      <c r="P1250" s="190">
        <f t="shared" si="51"/>
        <v>0</v>
      </c>
      <c r="Q1250" s="190">
        <v>0</v>
      </c>
      <c r="R1250" s="190">
        <f t="shared" si="52"/>
        <v>0</v>
      </c>
      <c r="S1250" s="190">
        <v>0</v>
      </c>
      <c r="T1250" s="191">
        <f t="shared" si="53"/>
        <v>0</v>
      </c>
      <c r="AR1250" s="16" t="s">
        <v>275</v>
      </c>
      <c r="AT1250" s="16" t="s">
        <v>184</v>
      </c>
      <c r="AU1250" s="16" t="s">
        <v>88</v>
      </c>
      <c r="AY1250" s="16" t="s">
        <v>182</v>
      </c>
      <c r="BE1250" s="192">
        <f t="shared" si="54"/>
        <v>0</v>
      </c>
      <c r="BF1250" s="192">
        <f t="shared" si="55"/>
        <v>0</v>
      </c>
      <c r="BG1250" s="192">
        <f t="shared" si="56"/>
        <v>0</v>
      </c>
      <c r="BH1250" s="192">
        <f t="shared" si="57"/>
        <v>0</v>
      </c>
      <c r="BI1250" s="192">
        <f t="shared" si="58"/>
        <v>0</v>
      </c>
      <c r="BJ1250" s="16" t="s">
        <v>23</v>
      </c>
      <c r="BK1250" s="192">
        <f t="shared" si="59"/>
        <v>0</v>
      </c>
      <c r="BL1250" s="16" t="s">
        <v>275</v>
      </c>
      <c r="BM1250" s="16" t="s">
        <v>2091</v>
      </c>
    </row>
    <row r="1251" spans="2:65" s="1" customFormat="1" ht="22.5" customHeight="1">
      <c r="B1251" s="34"/>
      <c r="C1251" s="181" t="s">
        <v>2092</v>
      </c>
      <c r="D1251" s="181" t="s">
        <v>184</v>
      </c>
      <c r="E1251" s="182" t="s">
        <v>2093</v>
      </c>
      <c r="F1251" s="183" t="s">
        <v>2094</v>
      </c>
      <c r="G1251" s="184" t="s">
        <v>544</v>
      </c>
      <c r="H1251" s="185">
        <v>1</v>
      </c>
      <c r="I1251" s="186"/>
      <c r="J1251" s="187">
        <f t="shared" si="50"/>
        <v>0</v>
      </c>
      <c r="K1251" s="183" t="s">
        <v>36</v>
      </c>
      <c r="L1251" s="54"/>
      <c r="M1251" s="188" t="s">
        <v>36</v>
      </c>
      <c r="N1251" s="189" t="s">
        <v>51</v>
      </c>
      <c r="O1251" s="35"/>
      <c r="P1251" s="190">
        <f t="shared" si="51"/>
        <v>0</v>
      </c>
      <c r="Q1251" s="190">
        <v>0</v>
      </c>
      <c r="R1251" s="190">
        <f t="shared" si="52"/>
        <v>0</v>
      </c>
      <c r="S1251" s="190">
        <v>0</v>
      </c>
      <c r="T1251" s="191">
        <f t="shared" si="53"/>
        <v>0</v>
      </c>
      <c r="AR1251" s="16" t="s">
        <v>275</v>
      </c>
      <c r="AT1251" s="16" t="s">
        <v>184</v>
      </c>
      <c r="AU1251" s="16" t="s">
        <v>88</v>
      </c>
      <c r="AY1251" s="16" t="s">
        <v>182</v>
      </c>
      <c r="BE1251" s="192">
        <f t="shared" si="54"/>
        <v>0</v>
      </c>
      <c r="BF1251" s="192">
        <f t="shared" si="55"/>
        <v>0</v>
      </c>
      <c r="BG1251" s="192">
        <f t="shared" si="56"/>
        <v>0</v>
      </c>
      <c r="BH1251" s="192">
        <f t="shared" si="57"/>
        <v>0</v>
      </c>
      <c r="BI1251" s="192">
        <f t="shared" si="58"/>
        <v>0</v>
      </c>
      <c r="BJ1251" s="16" t="s">
        <v>23</v>
      </c>
      <c r="BK1251" s="192">
        <f t="shared" si="59"/>
        <v>0</v>
      </c>
      <c r="BL1251" s="16" t="s">
        <v>275</v>
      </c>
      <c r="BM1251" s="16" t="s">
        <v>2095</v>
      </c>
    </row>
    <row r="1252" spans="2:65" s="1" customFormat="1" ht="31.5" customHeight="1">
      <c r="B1252" s="34"/>
      <c r="C1252" s="181" t="s">
        <v>2096</v>
      </c>
      <c r="D1252" s="181" t="s">
        <v>184</v>
      </c>
      <c r="E1252" s="182" t="s">
        <v>2097</v>
      </c>
      <c r="F1252" s="183" t="s">
        <v>2098</v>
      </c>
      <c r="G1252" s="184" t="s">
        <v>544</v>
      </c>
      <c r="H1252" s="185">
        <v>1</v>
      </c>
      <c r="I1252" s="186"/>
      <c r="J1252" s="187">
        <f t="shared" si="50"/>
        <v>0</v>
      </c>
      <c r="K1252" s="183" t="s">
        <v>36</v>
      </c>
      <c r="L1252" s="54"/>
      <c r="M1252" s="188" t="s">
        <v>36</v>
      </c>
      <c r="N1252" s="189" t="s">
        <v>51</v>
      </c>
      <c r="O1252" s="35"/>
      <c r="P1252" s="190">
        <f t="shared" si="51"/>
        <v>0</v>
      </c>
      <c r="Q1252" s="190">
        <v>0</v>
      </c>
      <c r="R1252" s="190">
        <f t="shared" si="52"/>
        <v>0</v>
      </c>
      <c r="S1252" s="190">
        <v>0</v>
      </c>
      <c r="T1252" s="191">
        <f t="shared" si="53"/>
        <v>0</v>
      </c>
      <c r="AR1252" s="16" t="s">
        <v>275</v>
      </c>
      <c r="AT1252" s="16" t="s">
        <v>184</v>
      </c>
      <c r="AU1252" s="16" t="s">
        <v>88</v>
      </c>
      <c r="AY1252" s="16" t="s">
        <v>182</v>
      </c>
      <c r="BE1252" s="192">
        <f t="shared" si="54"/>
        <v>0</v>
      </c>
      <c r="BF1252" s="192">
        <f t="shared" si="55"/>
        <v>0</v>
      </c>
      <c r="BG1252" s="192">
        <f t="shared" si="56"/>
        <v>0</v>
      </c>
      <c r="BH1252" s="192">
        <f t="shared" si="57"/>
        <v>0</v>
      </c>
      <c r="BI1252" s="192">
        <f t="shared" si="58"/>
        <v>0</v>
      </c>
      <c r="BJ1252" s="16" t="s">
        <v>23</v>
      </c>
      <c r="BK1252" s="192">
        <f t="shared" si="59"/>
        <v>0</v>
      </c>
      <c r="BL1252" s="16" t="s">
        <v>275</v>
      </c>
      <c r="BM1252" s="16" t="s">
        <v>2099</v>
      </c>
    </row>
    <row r="1253" spans="2:65" s="1" customFormat="1" ht="22.5" customHeight="1">
      <c r="B1253" s="34"/>
      <c r="C1253" s="181" t="s">
        <v>2100</v>
      </c>
      <c r="D1253" s="181" t="s">
        <v>184</v>
      </c>
      <c r="E1253" s="182" t="s">
        <v>2101</v>
      </c>
      <c r="F1253" s="183" t="s">
        <v>2102</v>
      </c>
      <c r="G1253" s="184" t="s">
        <v>304</v>
      </c>
      <c r="H1253" s="185">
        <v>9</v>
      </c>
      <c r="I1253" s="186"/>
      <c r="J1253" s="187">
        <f t="shared" si="50"/>
        <v>0</v>
      </c>
      <c r="K1253" s="183" t="s">
        <v>36</v>
      </c>
      <c r="L1253" s="54"/>
      <c r="M1253" s="188" t="s">
        <v>36</v>
      </c>
      <c r="N1253" s="189" t="s">
        <v>51</v>
      </c>
      <c r="O1253" s="35"/>
      <c r="P1253" s="190">
        <f t="shared" si="51"/>
        <v>0</v>
      </c>
      <c r="Q1253" s="190">
        <v>0</v>
      </c>
      <c r="R1253" s="190">
        <f t="shared" si="52"/>
        <v>0</v>
      </c>
      <c r="S1253" s="190">
        <v>0</v>
      </c>
      <c r="T1253" s="191">
        <f t="shared" si="53"/>
        <v>0</v>
      </c>
      <c r="AR1253" s="16" t="s">
        <v>275</v>
      </c>
      <c r="AT1253" s="16" t="s">
        <v>184</v>
      </c>
      <c r="AU1253" s="16" t="s">
        <v>88</v>
      </c>
      <c r="AY1253" s="16" t="s">
        <v>182</v>
      </c>
      <c r="BE1253" s="192">
        <f t="shared" si="54"/>
        <v>0</v>
      </c>
      <c r="BF1253" s="192">
        <f t="shared" si="55"/>
        <v>0</v>
      </c>
      <c r="BG1253" s="192">
        <f t="shared" si="56"/>
        <v>0</v>
      </c>
      <c r="BH1253" s="192">
        <f t="shared" si="57"/>
        <v>0</v>
      </c>
      <c r="BI1253" s="192">
        <f t="shared" si="58"/>
        <v>0</v>
      </c>
      <c r="BJ1253" s="16" t="s">
        <v>23</v>
      </c>
      <c r="BK1253" s="192">
        <f t="shared" si="59"/>
        <v>0</v>
      </c>
      <c r="BL1253" s="16" t="s">
        <v>275</v>
      </c>
      <c r="BM1253" s="16" t="s">
        <v>2103</v>
      </c>
    </row>
    <row r="1254" spans="2:65" s="1" customFormat="1" ht="22.5" customHeight="1">
      <c r="B1254" s="34"/>
      <c r="C1254" s="181" t="s">
        <v>2104</v>
      </c>
      <c r="D1254" s="181" t="s">
        <v>184</v>
      </c>
      <c r="E1254" s="182" t="s">
        <v>2105</v>
      </c>
      <c r="F1254" s="183" t="s">
        <v>2106</v>
      </c>
      <c r="G1254" s="184" t="s">
        <v>304</v>
      </c>
      <c r="H1254" s="185">
        <v>3</v>
      </c>
      <c r="I1254" s="186"/>
      <c r="J1254" s="187">
        <f t="shared" si="50"/>
        <v>0</v>
      </c>
      <c r="K1254" s="183" t="s">
        <v>36</v>
      </c>
      <c r="L1254" s="54"/>
      <c r="M1254" s="188" t="s">
        <v>36</v>
      </c>
      <c r="N1254" s="189" t="s">
        <v>51</v>
      </c>
      <c r="O1254" s="35"/>
      <c r="P1254" s="190">
        <f t="shared" si="51"/>
        <v>0</v>
      </c>
      <c r="Q1254" s="190">
        <v>0</v>
      </c>
      <c r="R1254" s="190">
        <f t="shared" si="52"/>
        <v>0</v>
      </c>
      <c r="S1254" s="190">
        <v>0</v>
      </c>
      <c r="T1254" s="191">
        <f t="shared" si="53"/>
        <v>0</v>
      </c>
      <c r="AR1254" s="16" t="s">
        <v>275</v>
      </c>
      <c r="AT1254" s="16" t="s">
        <v>184</v>
      </c>
      <c r="AU1254" s="16" t="s">
        <v>88</v>
      </c>
      <c r="AY1254" s="16" t="s">
        <v>182</v>
      </c>
      <c r="BE1254" s="192">
        <f t="shared" si="54"/>
        <v>0</v>
      </c>
      <c r="BF1254" s="192">
        <f t="shared" si="55"/>
        <v>0</v>
      </c>
      <c r="BG1254" s="192">
        <f t="shared" si="56"/>
        <v>0</v>
      </c>
      <c r="BH1254" s="192">
        <f t="shared" si="57"/>
        <v>0</v>
      </c>
      <c r="BI1254" s="192">
        <f t="shared" si="58"/>
        <v>0</v>
      </c>
      <c r="BJ1254" s="16" t="s">
        <v>23</v>
      </c>
      <c r="BK1254" s="192">
        <f t="shared" si="59"/>
        <v>0</v>
      </c>
      <c r="BL1254" s="16" t="s">
        <v>275</v>
      </c>
      <c r="BM1254" s="16" t="s">
        <v>2107</v>
      </c>
    </row>
    <row r="1255" spans="2:65" s="1" customFormat="1" ht="22.5" customHeight="1">
      <c r="B1255" s="34"/>
      <c r="C1255" s="181" t="s">
        <v>2108</v>
      </c>
      <c r="D1255" s="181" t="s">
        <v>184</v>
      </c>
      <c r="E1255" s="182" t="s">
        <v>2109</v>
      </c>
      <c r="F1255" s="183" t="s">
        <v>2110</v>
      </c>
      <c r="G1255" s="184" t="s">
        <v>304</v>
      </c>
      <c r="H1255" s="185">
        <v>1</v>
      </c>
      <c r="I1255" s="186"/>
      <c r="J1255" s="187">
        <f t="shared" si="50"/>
        <v>0</v>
      </c>
      <c r="K1255" s="183" t="s">
        <v>36</v>
      </c>
      <c r="L1255" s="54"/>
      <c r="M1255" s="188" t="s">
        <v>36</v>
      </c>
      <c r="N1255" s="189" t="s">
        <v>51</v>
      </c>
      <c r="O1255" s="35"/>
      <c r="P1255" s="190">
        <f t="shared" si="51"/>
        <v>0</v>
      </c>
      <c r="Q1255" s="190">
        <v>0</v>
      </c>
      <c r="R1255" s="190">
        <f t="shared" si="52"/>
        <v>0</v>
      </c>
      <c r="S1255" s="190">
        <v>0</v>
      </c>
      <c r="T1255" s="191">
        <f t="shared" si="53"/>
        <v>0</v>
      </c>
      <c r="AR1255" s="16" t="s">
        <v>275</v>
      </c>
      <c r="AT1255" s="16" t="s">
        <v>184</v>
      </c>
      <c r="AU1255" s="16" t="s">
        <v>88</v>
      </c>
      <c r="AY1255" s="16" t="s">
        <v>182</v>
      </c>
      <c r="BE1255" s="192">
        <f t="shared" si="54"/>
        <v>0</v>
      </c>
      <c r="BF1255" s="192">
        <f t="shared" si="55"/>
        <v>0</v>
      </c>
      <c r="BG1255" s="192">
        <f t="shared" si="56"/>
        <v>0</v>
      </c>
      <c r="BH1255" s="192">
        <f t="shared" si="57"/>
        <v>0</v>
      </c>
      <c r="BI1255" s="192">
        <f t="shared" si="58"/>
        <v>0</v>
      </c>
      <c r="BJ1255" s="16" t="s">
        <v>23</v>
      </c>
      <c r="BK1255" s="192">
        <f t="shared" si="59"/>
        <v>0</v>
      </c>
      <c r="BL1255" s="16" t="s">
        <v>275</v>
      </c>
      <c r="BM1255" s="16" t="s">
        <v>2111</v>
      </c>
    </row>
    <row r="1256" spans="2:65" s="1" customFormat="1" ht="22.5" customHeight="1">
      <c r="B1256" s="34"/>
      <c r="C1256" s="181" t="s">
        <v>2112</v>
      </c>
      <c r="D1256" s="181" t="s">
        <v>184</v>
      </c>
      <c r="E1256" s="182" t="s">
        <v>2113</v>
      </c>
      <c r="F1256" s="183" t="s">
        <v>2114</v>
      </c>
      <c r="G1256" s="184" t="s">
        <v>304</v>
      </c>
      <c r="H1256" s="185">
        <v>1</v>
      </c>
      <c r="I1256" s="186"/>
      <c r="J1256" s="187">
        <f t="shared" si="50"/>
        <v>0</v>
      </c>
      <c r="K1256" s="183" t="s">
        <v>36</v>
      </c>
      <c r="L1256" s="54"/>
      <c r="M1256" s="188" t="s">
        <v>36</v>
      </c>
      <c r="N1256" s="189" t="s">
        <v>51</v>
      </c>
      <c r="O1256" s="35"/>
      <c r="P1256" s="190">
        <f t="shared" si="51"/>
        <v>0</v>
      </c>
      <c r="Q1256" s="190">
        <v>0</v>
      </c>
      <c r="R1256" s="190">
        <f t="shared" si="52"/>
        <v>0</v>
      </c>
      <c r="S1256" s="190">
        <v>0</v>
      </c>
      <c r="T1256" s="191">
        <f t="shared" si="53"/>
        <v>0</v>
      </c>
      <c r="AR1256" s="16" t="s">
        <v>275</v>
      </c>
      <c r="AT1256" s="16" t="s">
        <v>184</v>
      </c>
      <c r="AU1256" s="16" t="s">
        <v>88</v>
      </c>
      <c r="AY1256" s="16" t="s">
        <v>182</v>
      </c>
      <c r="BE1256" s="192">
        <f t="shared" si="54"/>
        <v>0</v>
      </c>
      <c r="BF1256" s="192">
        <f t="shared" si="55"/>
        <v>0</v>
      </c>
      <c r="BG1256" s="192">
        <f t="shared" si="56"/>
        <v>0</v>
      </c>
      <c r="BH1256" s="192">
        <f t="shared" si="57"/>
        <v>0</v>
      </c>
      <c r="BI1256" s="192">
        <f t="shared" si="58"/>
        <v>0</v>
      </c>
      <c r="BJ1256" s="16" t="s">
        <v>23</v>
      </c>
      <c r="BK1256" s="192">
        <f t="shared" si="59"/>
        <v>0</v>
      </c>
      <c r="BL1256" s="16" t="s">
        <v>275</v>
      </c>
      <c r="BM1256" s="16" t="s">
        <v>2115</v>
      </c>
    </row>
    <row r="1257" spans="2:65" s="1" customFormat="1" ht="31.5" customHeight="1">
      <c r="B1257" s="34"/>
      <c r="C1257" s="181" t="s">
        <v>2116</v>
      </c>
      <c r="D1257" s="181" t="s">
        <v>184</v>
      </c>
      <c r="E1257" s="182" t="s">
        <v>2117</v>
      </c>
      <c r="F1257" s="183" t="s">
        <v>2118</v>
      </c>
      <c r="G1257" s="184" t="s">
        <v>256</v>
      </c>
      <c r="H1257" s="185">
        <v>27.664</v>
      </c>
      <c r="I1257" s="186"/>
      <c r="J1257" s="187">
        <f t="shared" si="50"/>
        <v>0</v>
      </c>
      <c r="K1257" s="183" t="s">
        <v>36</v>
      </c>
      <c r="L1257" s="54"/>
      <c r="M1257" s="188" t="s">
        <v>36</v>
      </c>
      <c r="N1257" s="189" t="s">
        <v>51</v>
      </c>
      <c r="O1257" s="35"/>
      <c r="P1257" s="190">
        <f t="shared" si="51"/>
        <v>0</v>
      </c>
      <c r="Q1257" s="190">
        <v>0</v>
      </c>
      <c r="R1257" s="190">
        <f t="shared" si="52"/>
        <v>0</v>
      </c>
      <c r="S1257" s="190">
        <v>0</v>
      </c>
      <c r="T1257" s="191">
        <f t="shared" si="53"/>
        <v>0</v>
      </c>
      <c r="AR1257" s="16" t="s">
        <v>275</v>
      </c>
      <c r="AT1257" s="16" t="s">
        <v>184</v>
      </c>
      <c r="AU1257" s="16" t="s">
        <v>88</v>
      </c>
      <c r="AY1257" s="16" t="s">
        <v>182</v>
      </c>
      <c r="BE1257" s="192">
        <f t="shared" si="54"/>
        <v>0</v>
      </c>
      <c r="BF1257" s="192">
        <f t="shared" si="55"/>
        <v>0</v>
      </c>
      <c r="BG1257" s="192">
        <f t="shared" si="56"/>
        <v>0</v>
      </c>
      <c r="BH1257" s="192">
        <f t="shared" si="57"/>
        <v>0</v>
      </c>
      <c r="BI1257" s="192">
        <f t="shared" si="58"/>
        <v>0</v>
      </c>
      <c r="BJ1257" s="16" t="s">
        <v>23</v>
      </c>
      <c r="BK1257" s="192">
        <f t="shared" si="59"/>
        <v>0</v>
      </c>
      <c r="BL1257" s="16" t="s">
        <v>275</v>
      </c>
      <c r="BM1257" s="16" t="s">
        <v>2119</v>
      </c>
    </row>
    <row r="1258" spans="2:51" s="12" customFormat="1" ht="13.5">
      <c r="B1258" s="209"/>
      <c r="C1258" s="210"/>
      <c r="D1258" s="205" t="s">
        <v>191</v>
      </c>
      <c r="E1258" s="211" t="s">
        <v>36</v>
      </c>
      <c r="F1258" s="212" t="s">
        <v>2120</v>
      </c>
      <c r="G1258" s="210"/>
      <c r="H1258" s="213" t="s">
        <v>36</v>
      </c>
      <c r="I1258" s="214"/>
      <c r="J1258" s="210"/>
      <c r="K1258" s="210"/>
      <c r="L1258" s="215"/>
      <c r="M1258" s="216"/>
      <c r="N1258" s="217"/>
      <c r="O1258" s="217"/>
      <c r="P1258" s="217"/>
      <c r="Q1258" s="217"/>
      <c r="R1258" s="217"/>
      <c r="S1258" s="217"/>
      <c r="T1258" s="218"/>
      <c r="AT1258" s="219" t="s">
        <v>191</v>
      </c>
      <c r="AU1258" s="219" t="s">
        <v>88</v>
      </c>
      <c r="AV1258" s="12" t="s">
        <v>23</v>
      </c>
      <c r="AW1258" s="12" t="s">
        <v>45</v>
      </c>
      <c r="AX1258" s="12" t="s">
        <v>80</v>
      </c>
      <c r="AY1258" s="219" t="s">
        <v>182</v>
      </c>
    </row>
    <row r="1259" spans="2:51" s="12" customFormat="1" ht="13.5">
      <c r="B1259" s="209"/>
      <c r="C1259" s="210"/>
      <c r="D1259" s="205" t="s">
        <v>191</v>
      </c>
      <c r="E1259" s="211" t="s">
        <v>36</v>
      </c>
      <c r="F1259" s="212" t="s">
        <v>2121</v>
      </c>
      <c r="G1259" s="210"/>
      <c r="H1259" s="213" t="s">
        <v>36</v>
      </c>
      <c r="I1259" s="214"/>
      <c r="J1259" s="210"/>
      <c r="K1259" s="210"/>
      <c r="L1259" s="215"/>
      <c r="M1259" s="216"/>
      <c r="N1259" s="217"/>
      <c r="O1259" s="217"/>
      <c r="P1259" s="217"/>
      <c r="Q1259" s="217"/>
      <c r="R1259" s="217"/>
      <c r="S1259" s="217"/>
      <c r="T1259" s="218"/>
      <c r="AT1259" s="219" t="s">
        <v>191</v>
      </c>
      <c r="AU1259" s="219" t="s">
        <v>88</v>
      </c>
      <c r="AV1259" s="12" t="s">
        <v>23</v>
      </c>
      <c r="AW1259" s="12" t="s">
        <v>45</v>
      </c>
      <c r="AX1259" s="12" t="s">
        <v>80</v>
      </c>
      <c r="AY1259" s="219" t="s">
        <v>182</v>
      </c>
    </row>
    <row r="1260" spans="2:51" s="11" customFormat="1" ht="13.5">
      <c r="B1260" s="193"/>
      <c r="C1260" s="194"/>
      <c r="D1260" s="205" t="s">
        <v>191</v>
      </c>
      <c r="E1260" s="206" t="s">
        <v>36</v>
      </c>
      <c r="F1260" s="207" t="s">
        <v>2122</v>
      </c>
      <c r="G1260" s="194"/>
      <c r="H1260" s="208">
        <v>2.4769536</v>
      </c>
      <c r="I1260" s="199"/>
      <c r="J1260" s="194"/>
      <c r="K1260" s="194"/>
      <c r="L1260" s="200"/>
      <c r="M1260" s="201"/>
      <c r="N1260" s="202"/>
      <c r="O1260" s="202"/>
      <c r="P1260" s="202"/>
      <c r="Q1260" s="202"/>
      <c r="R1260" s="202"/>
      <c r="S1260" s="202"/>
      <c r="T1260" s="203"/>
      <c r="AT1260" s="204" t="s">
        <v>191</v>
      </c>
      <c r="AU1260" s="204" t="s">
        <v>88</v>
      </c>
      <c r="AV1260" s="11" t="s">
        <v>88</v>
      </c>
      <c r="AW1260" s="11" t="s">
        <v>45</v>
      </c>
      <c r="AX1260" s="11" t="s">
        <v>80</v>
      </c>
      <c r="AY1260" s="204" t="s">
        <v>182</v>
      </c>
    </row>
    <row r="1261" spans="2:51" s="12" customFormat="1" ht="13.5">
      <c r="B1261" s="209"/>
      <c r="C1261" s="210"/>
      <c r="D1261" s="205" t="s">
        <v>191</v>
      </c>
      <c r="E1261" s="211" t="s">
        <v>36</v>
      </c>
      <c r="F1261" s="212" t="s">
        <v>2123</v>
      </c>
      <c r="G1261" s="210"/>
      <c r="H1261" s="213" t="s">
        <v>36</v>
      </c>
      <c r="I1261" s="214"/>
      <c r="J1261" s="210"/>
      <c r="K1261" s="210"/>
      <c r="L1261" s="215"/>
      <c r="M1261" s="216"/>
      <c r="N1261" s="217"/>
      <c r="O1261" s="217"/>
      <c r="P1261" s="217"/>
      <c r="Q1261" s="217"/>
      <c r="R1261" s="217"/>
      <c r="S1261" s="217"/>
      <c r="T1261" s="218"/>
      <c r="AT1261" s="219" t="s">
        <v>191</v>
      </c>
      <c r="AU1261" s="219" t="s">
        <v>88</v>
      </c>
      <c r="AV1261" s="12" t="s">
        <v>23</v>
      </c>
      <c r="AW1261" s="12" t="s">
        <v>45</v>
      </c>
      <c r="AX1261" s="12" t="s">
        <v>80</v>
      </c>
      <c r="AY1261" s="219" t="s">
        <v>182</v>
      </c>
    </row>
    <row r="1262" spans="2:51" s="11" customFormat="1" ht="13.5">
      <c r="B1262" s="193"/>
      <c r="C1262" s="194"/>
      <c r="D1262" s="205" t="s">
        <v>191</v>
      </c>
      <c r="E1262" s="206" t="s">
        <v>36</v>
      </c>
      <c r="F1262" s="207" t="s">
        <v>2124</v>
      </c>
      <c r="G1262" s="194"/>
      <c r="H1262" s="208">
        <v>5.78933751</v>
      </c>
      <c r="I1262" s="199"/>
      <c r="J1262" s="194"/>
      <c r="K1262" s="194"/>
      <c r="L1262" s="200"/>
      <c r="M1262" s="201"/>
      <c r="N1262" s="202"/>
      <c r="O1262" s="202"/>
      <c r="P1262" s="202"/>
      <c r="Q1262" s="202"/>
      <c r="R1262" s="202"/>
      <c r="S1262" s="202"/>
      <c r="T1262" s="203"/>
      <c r="AT1262" s="204" t="s">
        <v>191</v>
      </c>
      <c r="AU1262" s="204" t="s">
        <v>88</v>
      </c>
      <c r="AV1262" s="11" t="s">
        <v>88</v>
      </c>
      <c r="AW1262" s="11" t="s">
        <v>45</v>
      </c>
      <c r="AX1262" s="11" t="s">
        <v>80</v>
      </c>
      <c r="AY1262" s="204" t="s">
        <v>182</v>
      </c>
    </row>
    <row r="1263" spans="2:51" s="12" customFormat="1" ht="13.5">
      <c r="B1263" s="209"/>
      <c r="C1263" s="210"/>
      <c r="D1263" s="205" t="s">
        <v>191</v>
      </c>
      <c r="E1263" s="211" t="s">
        <v>36</v>
      </c>
      <c r="F1263" s="212" t="s">
        <v>2125</v>
      </c>
      <c r="G1263" s="210"/>
      <c r="H1263" s="213" t="s">
        <v>36</v>
      </c>
      <c r="I1263" s="214"/>
      <c r="J1263" s="210"/>
      <c r="K1263" s="210"/>
      <c r="L1263" s="215"/>
      <c r="M1263" s="216"/>
      <c r="N1263" s="217"/>
      <c r="O1263" s="217"/>
      <c r="P1263" s="217"/>
      <c r="Q1263" s="217"/>
      <c r="R1263" s="217"/>
      <c r="S1263" s="217"/>
      <c r="T1263" s="218"/>
      <c r="AT1263" s="219" t="s">
        <v>191</v>
      </c>
      <c r="AU1263" s="219" t="s">
        <v>88</v>
      </c>
      <c r="AV1263" s="12" t="s">
        <v>23</v>
      </c>
      <c r="AW1263" s="12" t="s">
        <v>45</v>
      </c>
      <c r="AX1263" s="12" t="s">
        <v>80</v>
      </c>
      <c r="AY1263" s="219" t="s">
        <v>182</v>
      </c>
    </row>
    <row r="1264" spans="2:51" s="11" customFormat="1" ht="13.5">
      <c r="B1264" s="193"/>
      <c r="C1264" s="194"/>
      <c r="D1264" s="205" t="s">
        <v>191</v>
      </c>
      <c r="E1264" s="206" t="s">
        <v>36</v>
      </c>
      <c r="F1264" s="207" t="s">
        <v>2126</v>
      </c>
      <c r="G1264" s="194"/>
      <c r="H1264" s="208">
        <v>0.425216</v>
      </c>
      <c r="I1264" s="199"/>
      <c r="J1264" s="194"/>
      <c r="K1264" s="194"/>
      <c r="L1264" s="200"/>
      <c r="M1264" s="201"/>
      <c r="N1264" s="202"/>
      <c r="O1264" s="202"/>
      <c r="P1264" s="202"/>
      <c r="Q1264" s="202"/>
      <c r="R1264" s="202"/>
      <c r="S1264" s="202"/>
      <c r="T1264" s="203"/>
      <c r="AT1264" s="204" t="s">
        <v>191</v>
      </c>
      <c r="AU1264" s="204" t="s">
        <v>88</v>
      </c>
      <c r="AV1264" s="11" t="s">
        <v>88</v>
      </c>
      <c r="AW1264" s="11" t="s">
        <v>45</v>
      </c>
      <c r="AX1264" s="11" t="s">
        <v>80</v>
      </c>
      <c r="AY1264" s="204" t="s">
        <v>182</v>
      </c>
    </row>
    <row r="1265" spans="2:51" s="12" customFormat="1" ht="13.5">
      <c r="B1265" s="209"/>
      <c r="C1265" s="210"/>
      <c r="D1265" s="205" t="s">
        <v>191</v>
      </c>
      <c r="E1265" s="211" t="s">
        <v>36</v>
      </c>
      <c r="F1265" s="212" t="s">
        <v>2127</v>
      </c>
      <c r="G1265" s="210"/>
      <c r="H1265" s="213" t="s">
        <v>36</v>
      </c>
      <c r="I1265" s="214"/>
      <c r="J1265" s="210"/>
      <c r="K1265" s="210"/>
      <c r="L1265" s="215"/>
      <c r="M1265" s="216"/>
      <c r="N1265" s="217"/>
      <c r="O1265" s="217"/>
      <c r="P1265" s="217"/>
      <c r="Q1265" s="217"/>
      <c r="R1265" s="217"/>
      <c r="S1265" s="217"/>
      <c r="T1265" s="218"/>
      <c r="AT1265" s="219" t="s">
        <v>191</v>
      </c>
      <c r="AU1265" s="219" t="s">
        <v>88</v>
      </c>
      <c r="AV1265" s="12" t="s">
        <v>23</v>
      </c>
      <c r="AW1265" s="12" t="s">
        <v>45</v>
      </c>
      <c r="AX1265" s="12" t="s">
        <v>80</v>
      </c>
      <c r="AY1265" s="219" t="s">
        <v>182</v>
      </c>
    </row>
    <row r="1266" spans="2:51" s="11" customFormat="1" ht="13.5">
      <c r="B1266" s="193"/>
      <c r="C1266" s="194"/>
      <c r="D1266" s="205" t="s">
        <v>191</v>
      </c>
      <c r="E1266" s="206" t="s">
        <v>36</v>
      </c>
      <c r="F1266" s="207" t="s">
        <v>2128</v>
      </c>
      <c r="G1266" s="194"/>
      <c r="H1266" s="208">
        <v>1.6446276</v>
      </c>
      <c r="I1266" s="199"/>
      <c r="J1266" s="194"/>
      <c r="K1266" s="194"/>
      <c r="L1266" s="200"/>
      <c r="M1266" s="201"/>
      <c r="N1266" s="202"/>
      <c r="O1266" s="202"/>
      <c r="P1266" s="202"/>
      <c r="Q1266" s="202"/>
      <c r="R1266" s="202"/>
      <c r="S1266" s="202"/>
      <c r="T1266" s="203"/>
      <c r="AT1266" s="204" t="s">
        <v>191</v>
      </c>
      <c r="AU1266" s="204" t="s">
        <v>88</v>
      </c>
      <c r="AV1266" s="11" t="s">
        <v>88</v>
      </c>
      <c r="AW1266" s="11" t="s">
        <v>45</v>
      </c>
      <c r="AX1266" s="11" t="s">
        <v>80</v>
      </c>
      <c r="AY1266" s="204" t="s">
        <v>182</v>
      </c>
    </row>
    <row r="1267" spans="2:51" s="12" customFormat="1" ht="13.5">
      <c r="B1267" s="209"/>
      <c r="C1267" s="210"/>
      <c r="D1267" s="205" t="s">
        <v>191</v>
      </c>
      <c r="E1267" s="211" t="s">
        <v>36</v>
      </c>
      <c r="F1267" s="212" t="s">
        <v>2129</v>
      </c>
      <c r="G1267" s="210"/>
      <c r="H1267" s="213" t="s">
        <v>36</v>
      </c>
      <c r="I1267" s="214"/>
      <c r="J1267" s="210"/>
      <c r="K1267" s="210"/>
      <c r="L1267" s="215"/>
      <c r="M1267" s="216"/>
      <c r="N1267" s="217"/>
      <c r="O1267" s="217"/>
      <c r="P1267" s="217"/>
      <c r="Q1267" s="217"/>
      <c r="R1267" s="217"/>
      <c r="S1267" s="217"/>
      <c r="T1267" s="218"/>
      <c r="AT1267" s="219" t="s">
        <v>191</v>
      </c>
      <c r="AU1267" s="219" t="s">
        <v>88</v>
      </c>
      <c r="AV1267" s="12" t="s">
        <v>23</v>
      </c>
      <c r="AW1267" s="12" t="s">
        <v>45</v>
      </c>
      <c r="AX1267" s="12" t="s">
        <v>80</v>
      </c>
      <c r="AY1267" s="219" t="s">
        <v>182</v>
      </c>
    </row>
    <row r="1268" spans="2:51" s="11" customFormat="1" ht="13.5">
      <c r="B1268" s="193"/>
      <c r="C1268" s="194"/>
      <c r="D1268" s="205" t="s">
        <v>191</v>
      </c>
      <c r="E1268" s="206" t="s">
        <v>36</v>
      </c>
      <c r="F1268" s="207" t="s">
        <v>2130</v>
      </c>
      <c r="G1268" s="194"/>
      <c r="H1268" s="208">
        <v>1.665048</v>
      </c>
      <c r="I1268" s="199"/>
      <c r="J1268" s="194"/>
      <c r="K1268" s="194"/>
      <c r="L1268" s="200"/>
      <c r="M1268" s="201"/>
      <c r="N1268" s="202"/>
      <c r="O1268" s="202"/>
      <c r="P1268" s="202"/>
      <c r="Q1268" s="202"/>
      <c r="R1268" s="202"/>
      <c r="S1268" s="202"/>
      <c r="T1268" s="203"/>
      <c r="AT1268" s="204" t="s">
        <v>191</v>
      </c>
      <c r="AU1268" s="204" t="s">
        <v>88</v>
      </c>
      <c r="AV1268" s="11" t="s">
        <v>88</v>
      </c>
      <c r="AW1268" s="11" t="s">
        <v>45</v>
      </c>
      <c r="AX1268" s="11" t="s">
        <v>80</v>
      </c>
      <c r="AY1268" s="204" t="s">
        <v>182</v>
      </c>
    </row>
    <row r="1269" spans="2:51" s="12" customFormat="1" ht="13.5">
      <c r="B1269" s="209"/>
      <c r="C1269" s="210"/>
      <c r="D1269" s="205" t="s">
        <v>191</v>
      </c>
      <c r="E1269" s="211" t="s">
        <v>36</v>
      </c>
      <c r="F1269" s="212" t="s">
        <v>2131</v>
      </c>
      <c r="G1269" s="210"/>
      <c r="H1269" s="213" t="s">
        <v>36</v>
      </c>
      <c r="I1269" s="214"/>
      <c r="J1269" s="210"/>
      <c r="K1269" s="210"/>
      <c r="L1269" s="215"/>
      <c r="M1269" s="216"/>
      <c r="N1269" s="217"/>
      <c r="O1269" s="217"/>
      <c r="P1269" s="217"/>
      <c r="Q1269" s="217"/>
      <c r="R1269" s="217"/>
      <c r="S1269" s="217"/>
      <c r="T1269" s="218"/>
      <c r="AT1269" s="219" t="s">
        <v>191</v>
      </c>
      <c r="AU1269" s="219" t="s">
        <v>88</v>
      </c>
      <c r="AV1269" s="12" t="s">
        <v>23</v>
      </c>
      <c r="AW1269" s="12" t="s">
        <v>45</v>
      </c>
      <c r="AX1269" s="12" t="s">
        <v>80</v>
      </c>
      <c r="AY1269" s="219" t="s">
        <v>182</v>
      </c>
    </row>
    <row r="1270" spans="2:51" s="11" customFormat="1" ht="13.5">
      <c r="B1270" s="193"/>
      <c r="C1270" s="194"/>
      <c r="D1270" s="205" t="s">
        <v>191</v>
      </c>
      <c r="E1270" s="206" t="s">
        <v>36</v>
      </c>
      <c r="F1270" s="207" t="s">
        <v>2132</v>
      </c>
      <c r="G1270" s="194"/>
      <c r="H1270" s="208">
        <v>0.42372</v>
      </c>
      <c r="I1270" s="199"/>
      <c r="J1270" s="194"/>
      <c r="K1270" s="194"/>
      <c r="L1270" s="200"/>
      <c r="M1270" s="201"/>
      <c r="N1270" s="202"/>
      <c r="O1270" s="202"/>
      <c r="P1270" s="202"/>
      <c r="Q1270" s="202"/>
      <c r="R1270" s="202"/>
      <c r="S1270" s="202"/>
      <c r="T1270" s="203"/>
      <c r="AT1270" s="204" t="s">
        <v>191</v>
      </c>
      <c r="AU1270" s="204" t="s">
        <v>88</v>
      </c>
      <c r="AV1270" s="11" t="s">
        <v>88</v>
      </c>
      <c r="AW1270" s="11" t="s">
        <v>45</v>
      </c>
      <c r="AX1270" s="11" t="s">
        <v>80</v>
      </c>
      <c r="AY1270" s="204" t="s">
        <v>182</v>
      </c>
    </row>
    <row r="1271" spans="2:51" s="12" customFormat="1" ht="13.5">
      <c r="B1271" s="209"/>
      <c r="C1271" s="210"/>
      <c r="D1271" s="205" t="s">
        <v>191</v>
      </c>
      <c r="E1271" s="211" t="s">
        <v>36</v>
      </c>
      <c r="F1271" s="212" t="s">
        <v>2133</v>
      </c>
      <c r="G1271" s="210"/>
      <c r="H1271" s="213" t="s">
        <v>36</v>
      </c>
      <c r="I1271" s="214"/>
      <c r="J1271" s="210"/>
      <c r="K1271" s="210"/>
      <c r="L1271" s="215"/>
      <c r="M1271" s="216"/>
      <c r="N1271" s="217"/>
      <c r="O1271" s="217"/>
      <c r="P1271" s="217"/>
      <c r="Q1271" s="217"/>
      <c r="R1271" s="217"/>
      <c r="S1271" s="217"/>
      <c r="T1271" s="218"/>
      <c r="AT1271" s="219" t="s">
        <v>191</v>
      </c>
      <c r="AU1271" s="219" t="s">
        <v>88</v>
      </c>
      <c r="AV1271" s="12" t="s">
        <v>23</v>
      </c>
      <c r="AW1271" s="12" t="s">
        <v>45</v>
      </c>
      <c r="AX1271" s="12" t="s">
        <v>80</v>
      </c>
      <c r="AY1271" s="219" t="s">
        <v>182</v>
      </c>
    </row>
    <row r="1272" spans="2:51" s="11" customFormat="1" ht="13.5">
      <c r="B1272" s="193"/>
      <c r="C1272" s="194"/>
      <c r="D1272" s="205" t="s">
        <v>191</v>
      </c>
      <c r="E1272" s="206" t="s">
        <v>36</v>
      </c>
      <c r="F1272" s="207" t="s">
        <v>2134</v>
      </c>
      <c r="G1272" s="194"/>
      <c r="H1272" s="208">
        <v>0.044</v>
      </c>
      <c r="I1272" s="199"/>
      <c r="J1272" s="194"/>
      <c r="K1272" s="194"/>
      <c r="L1272" s="200"/>
      <c r="M1272" s="201"/>
      <c r="N1272" s="202"/>
      <c r="O1272" s="202"/>
      <c r="P1272" s="202"/>
      <c r="Q1272" s="202"/>
      <c r="R1272" s="202"/>
      <c r="S1272" s="202"/>
      <c r="T1272" s="203"/>
      <c r="AT1272" s="204" t="s">
        <v>191</v>
      </c>
      <c r="AU1272" s="204" t="s">
        <v>88</v>
      </c>
      <c r="AV1272" s="11" t="s">
        <v>88</v>
      </c>
      <c r="AW1272" s="11" t="s">
        <v>45</v>
      </c>
      <c r="AX1272" s="11" t="s">
        <v>80</v>
      </c>
      <c r="AY1272" s="204" t="s">
        <v>182</v>
      </c>
    </row>
    <row r="1273" spans="2:51" s="12" customFormat="1" ht="13.5">
      <c r="B1273" s="209"/>
      <c r="C1273" s="210"/>
      <c r="D1273" s="205" t="s">
        <v>191</v>
      </c>
      <c r="E1273" s="211" t="s">
        <v>36</v>
      </c>
      <c r="F1273" s="212" t="s">
        <v>2135</v>
      </c>
      <c r="G1273" s="210"/>
      <c r="H1273" s="213" t="s">
        <v>36</v>
      </c>
      <c r="I1273" s="214"/>
      <c r="J1273" s="210"/>
      <c r="K1273" s="210"/>
      <c r="L1273" s="215"/>
      <c r="M1273" s="216"/>
      <c r="N1273" s="217"/>
      <c r="O1273" s="217"/>
      <c r="P1273" s="217"/>
      <c r="Q1273" s="217"/>
      <c r="R1273" s="217"/>
      <c r="S1273" s="217"/>
      <c r="T1273" s="218"/>
      <c r="AT1273" s="219" t="s">
        <v>191</v>
      </c>
      <c r="AU1273" s="219" t="s">
        <v>88</v>
      </c>
      <c r="AV1273" s="12" t="s">
        <v>23</v>
      </c>
      <c r="AW1273" s="12" t="s">
        <v>45</v>
      </c>
      <c r="AX1273" s="12" t="s">
        <v>80</v>
      </c>
      <c r="AY1273" s="219" t="s">
        <v>182</v>
      </c>
    </row>
    <row r="1274" spans="2:51" s="12" customFormat="1" ht="13.5">
      <c r="B1274" s="209"/>
      <c r="C1274" s="210"/>
      <c r="D1274" s="205" t="s">
        <v>191</v>
      </c>
      <c r="E1274" s="211" t="s">
        <v>36</v>
      </c>
      <c r="F1274" s="212" t="s">
        <v>2127</v>
      </c>
      <c r="G1274" s="210"/>
      <c r="H1274" s="213" t="s">
        <v>36</v>
      </c>
      <c r="I1274" s="214"/>
      <c r="J1274" s="210"/>
      <c r="K1274" s="210"/>
      <c r="L1274" s="215"/>
      <c r="M1274" s="216"/>
      <c r="N1274" s="217"/>
      <c r="O1274" s="217"/>
      <c r="P1274" s="217"/>
      <c r="Q1274" s="217"/>
      <c r="R1274" s="217"/>
      <c r="S1274" s="217"/>
      <c r="T1274" s="218"/>
      <c r="AT1274" s="219" t="s">
        <v>191</v>
      </c>
      <c r="AU1274" s="219" t="s">
        <v>88</v>
      </c>
      <c r="AV1274" s="12" t="s">
        <v>23</v>
      </c>
      <c r="AW1274" s="12" t="s">
        <v>45</v>
      </c>
      <c r="AX1274" s="12" t="s">
        <v>80</v>
      </c>
      <c r="AY1274" s="219" t="s">
        <v>182</v>
      </c>
    </row>
    <row r="1275" spans="2:51" s="11" customFormat="1" ht="13.5">
      <c r="B1275" s="193"/>
      <c r="C1275" s="194"/>
      <c r="D1275" s="205" t="s">
        <v>191</v>
      </c>
      <c r="E1275" s="206" t="s">
        <v>36</v>
      </c>
      <c r="F1275" s="207" t="s">
        <v>2136</v>
      </c>
      <c r="G1275" s="194"/>
      <c r="H1275" s="208">
        <v>2.05334976</v>
      </c>
      <c r="I1275" s="199"/>
      <c r="J1275" s="194"/>
      <c r="K1275" s="194"/>
      <c r="L1275" s="200"/>
      <c r="M1275" s="201"/>
      <c r="N1275" s="202"/>
      <c r="O1275" s="202"/>
      <c r="P1275" s="202"/>
      <c r="Q1275" s="202"/>
      <c r="R1275" s="202"/>
      <c r="S1275" s="202"/>
      <c r="T1275" s="203"/>
      <c r="AT1275" s="204" t="s">
        <v>191</v>
      </c>
      <c r="AU1275" s="204" t="s">
        <v>88</v>
      </c>
      <c r="AV1275" s="11" t="s">
        <v>88</v>
      </c>
      <c r="AW1275" s="11" t="s">
        <v>45</v>
      </c>
      <c r="AX1275" s="11" t="s">
        <v>80</v>
      </c>
      <c r="AY1275" s="204" t="s">
        <v>182</v>
      </c>
    </row>
    <row r="1276" spans="2:51" s="11" customFormat="1" ht="13.5">
      <c r="B1276" s="193"/>
      <c r="C1276" s="194"/>
      <c r="D1276" s="205" t="s">
        <v>191</v>
      </c>
      <c r="E1276" s="206" t="s">
        <v>36</v>
      </c>
      <c r="F1276" s="207" t="s">
        <v>2137</v>
      </c>
      <c r="G1276" s="194"/>
      <c r="H1276" s="208">
        <v>0.094248</v>
      </c>
      <c r="I1276" s="199"/>
      <c r="J1276" s="194"/>
      <c r="K1276" s="194"/>
      <c r="L1276" s="200"/>
      <c r="M1276" s="201"/>
      <c r="N1276" s="202"/>
      <c r="O1276" s="202"/>
      <c r="P1276" s="202"/>
      <c r="Q1276" s="202"/>
      <c r="R1276" s="202"/>
      <c r="S1276" s="202"/>
      <c r="T1276" s="203"/>
      <c r="AT1276" s="204" t="s">
        <v>191</v>
      </c>
      <c r="AU1276" s="204" t="s">
        <v>88</v>
      </c>
      <c r="AV1276" s="11" t="s">
        <v>88</v>
      </c>
      <c r="AW1276" s="11" t="s">
        <v>45</v>
      </c>
      <c r="AX1276" s="11" t="s">
        <v>80</v>
      </c>
      <c r="AY1276" s="204" t="s">
        <v>182</v>
      </c>
    </row>
    <row r="1277" spans="2:51" s="12" customFormat="1" ht="13.5">
      <c r="B1277" s="209"/>
      <c r="C1277" s="210"/>
      <c r="D1277" s="205" t="s">
        <v>191</v>
      </c>
      <c r="E1277" s="211" t="s">
        <v>36</v>
      </c>
      <c r="F1277" s="212" t="s">
        <v>2138</v>
      </c>
      <c r="G1277" s="210"/>
      <c r="H1277" s="213" t="s">
        <v>36</v>
      </c>
      <c r="I1277" s="214"/>
      <c r="J1277" s="210"/>
      <c r="K1277" s="210"/>
      <c r="L1277" s="215"/>
      <c r="M1277" s="216"/>
      <c r="N1277" s="217"/>
      <c r="O1277" s="217"/>
      <c r="P1277" s="217"/>
      <c r="Q1277" s="217"/>
      <c r="R1277" s="217"/>
      <c r="S1277" s="217"/>
      <c r="T1277" s="218"/>
      <c r="AT1277" s="219" t="s">
        <v>191</v>
      </c>
      <c r="AU1277" s="219" t="s">
        <v>88</v>
      </c>
      <c r="AV1277" s="12" t="s">
        <v>23</v>
      </c>
      <c r="AW1277" s="12" t="s">
        <v>45</v>
      </c>
      <c r="AX1277" s="12" t="s">
        <v>80</v>
      </c>
      <c r="AY1277" s="219" t="s">
        <v>182</v>
      </c>
    </row>
    <row r="1278" spans="2:51" s="11" customFormat="1" ht="13.5">
      <c r="B1278" s="193"/>
      <c r="C1278" s="194"/>
      <c r="D1278" s="205" t="s">
        <v>191</v>
      </c>
      <c r="E1278" s="206" t="s">
        <v>36</v>
      </c>
      <c r="F1278" s="207" t="s">
        <v>2139</v>
      </c>
      <c r="G1278" s="194"/>
      <c r="H1278" s="208">
        <v>0.68156</v>
      </c>
      <c r="I1278" s="199"/>
      <c r="J1278" s="194"/>
      <c r="K1278" s="194"/>
      <c r="L1278" s="200"/>
      <c r="M1278" s="201"/>
      <c r="N1278" s="202"/>
      <c r="O1278" s="202"/>
      <c r="P1278" s="202"/>
      <c r="Q1278" s="202"/>
      <c r="R1278" s="202"/>
      <c r="S1278" s="202"/>
      <c r="T1278" s="203"/>
      <c r="AT1278" s="204" t="s">
        <v>191</v>
      </c>
      <c r="AU1278" s="204" t="s">
        <v>88</v>
      </c>
      <c r="AV1278" s="11" t="s">
        <v>88</v>
      </c>
      <c r="AW1278" s="11" t="s">
        <v>45</v>
      </c>
      <c r="AX1278" s="11" t="s">
        <v>80</v>
      </c>
      <c r="AY1278" s="204" t="s">
        <v>182</v>
      </c>
    </row>
    <row r="1279" spans="2:51" s="11" customFormat="1" ht="13.5">
      <c r="B1279" s="193"/>
      <c r="C1279" s="194"/>
      <c r="D1279" s="205" t="s">
        <v>191</v>
      </c>
      <c r="E1279" s="206" t="s">
        <v>36</v>
      </c>
      <c r="F1279" s="207" t="s">
        <v>2140</v>
      </c>
      <c r="G1279" s="194"/>
      <c r="H1279" s="208">
        <v>1.815</v>
      </c>
      <c r="I1279" s="199"/>
      <c r="J1279" s="194"/>
      <c r="K1279" s="194"/>
      <c r="L1279" s="200"/>
      <c r="M1279" s="201"/>
      <c r="N1279" s="202"/>
      <c r="O1279" s="202"/>
      <c r="P1279" s="202"/>
      <c r="Q1279" s="202"/>
      <c r="R1279" s="202"/>
      <c r="S1279" s="202"/>
      <c r="T1279" s="203"/>
      <c r="AT1279" s="204" t="s">
        <v>191</v>
      </c>
      <c r="AU1279" s="204" t="s">
        <v>88</v>
      </c>
      <c r="AV1279" s="11" t="s">
        <v>88</v>
      </c>
      <c r="AW1279" s="11" t="s">
        <v>45</v>
      </c>
      <c r="AX1279" s="11" t="s">
        <v>80</v>
      </c>
      <c r="AY1279" s="204" t="s">
        <v>182</v>
      </c>
    </row>
    <row r="1280" spans="2:51" s="12" customFormat="1" ht="13.5">
      <c r="B1280" s="209"/>
      <c r="C1280" s="210"/>
      <c r="D1280" s="205" t="s">
        <v>191</v>
      </c>
      <c r="E1280" s="211" t="s">
        <v>36</v>
      </c>
      <c r="F1280" s="212" t="s">
        <v>2129</v>
      </c>
      <c r="G1280" s="210"/>
      <c r="H1280" s="213" t="s">
        <v>36</v>
      </c>
      <c r="I1280" s="214"/>
      <c r="J1280" s="210"/>
      <c r="K1280" s="210"/>
      <c r="L1280" s="215"/>
      <c r="M1280" s="216"/>
      <c r="N1280" s="217"/>
      <c r="O1280" s="217"/>
      <c r="P1280" s="217"/>
      <c r="Q1280" s="217"/>
      <c r="R1280" s="217"/>
      <c r="S1280" s="217"/>
      <c r="T1280" s="218"/>
      <c r="AT1280" s="219" t="s">
        <v>191</v>
      </c>
      <c r="AU1280" s="219" t="s">
        <v>88</v>
      </c>
      <c r="AV1280" s="12" t="s">
        <v>23</v>
      </c>
      <c r="AW1280" s="12" t="s">
        <v>45</v>
      </c>
      <c r="AX1280" s="12" t="s">
        <v>80</v>
      </c>
      <c r="AY1280" s="219" t="s">
        <v>182</v>
      </c>
    </row>
    <row r="1281" spans="2:51" s="11" customFormat="1" ht="13.5">
      <c r="B1281" s="193"/>
      <c r="C1281" s="194"/>
      <c r="D1281" s="205" t="s">
        <v>191</v>
      </c>
      <c r="E1281" s="206" t="s">
        <v>36</v>
      </c>
      <c r="F1281" s="207" t="s">
        <v>2141</v>
      </c>
      <c r="G1281" s="194"/>
      <c r="H1281" s="208">
        <v>2.266704</v>
      </c>
      <c r="I1281" s="199"/>
      <c r="J1281" s="194"/>
      <c r="K1281" s="194"/>
      <c r="L1281" s="200"/>
      <c r="M1281" s="201"/>
      <c r="N1281" s="202"/>
      <c r="O1281" s="202"/>
      <c r="P1281" s="202"/>
      <c r="Q1281" s="202"/>
      <c r="R1281" s="202"/>
      <c r="S1281" s="202"/>
      <c r="T1281" s="203"/>
      <c r="AT1281" s="204" t="s">
        <v>191</v>
      </c>
      <c r="AU1281" s="204" t="s">
        <v>88</v>
      </c>
      <c r="AV1281" s="11" t="s">
        <v>88</v>
      </c>
      <c r="AW1281" s="11" t="s">
        <v>45</v>
      </c>
      <c r="AX1281" s="11" t="s">
        <v>80</v>
      </c>
      <c r="AY1281" s="204" t="s">
        <v>182</v>
      </c>
    </row>
    <row r="1282" spans="2:51" s="12" customFormat="1" ht="13.5">
      <c r="B1282" s="209"/>
      <c r="C1282" s="210"/>
      <c r="D1282" s="205" t="s">
        <v>191</v>
      </c>
      <c r="E1282" s="211" t="s">
        <v>36</v>
      </c>
      <c r="F1282" s="212" t="s">
        <v>2142</v>
      </c>
      <c r="G1282" s="210"/>
      <c r="H1282" s="213" t="s">
        <v>36</v>
      </c>
      <c r="I1282" s="214"/>
      <c r="J1282" s="210"/>
      <c r="K1282" s="210"/>
      <c r="L1282" s="215"/>
      <c r="M1282" s="216"/>
      <c r="N1282" s="217"/>
      <c r="O1282" s="217"/>
      <c r="P1282" s="217"/>
      <c r="Q1282" s="217"/>
      <c r="R1282" s="217"/>
      <c r="S1282" s="217"/>
      <c r="T1282" s="218"/>
      <c r="AT1282" s="219" t="s">
        <v>191</v>
      </c>
      <c r="AU1282" s="219" t="s">
        <v>88</v>
      </c>
      <c r="AV1282" s="12" t="s">
        <v>23</v>
      </c>
      <c r="AW1282" s="12" t="s">
        <v>45</v>
      </c>
      <c r="AX1282" s="12" t="s">
        <v>80</v>
      </c>
      <c r="AY1282" s="219" t="s">
        <v>182</v>
      </c>
    </row>
    <row r="1283" spans="2:51" s="11" customFormat="1" ht="13.5">
      <c r="B1283" s="193"/>
      <c r="C1283" s="194"/>
      <c r="D1283" s="205" t="s">
        <v>191</v>
      </c>
      <c r="E1283" s="206" t="s">
        <v>36</v>
      </c>
      <c r="F1283" s="207" t="s">
        <v>2143</v>
      </c>
      <c r="G1283" s="194"/>
      <c r="H1283" s="208">
        <v>0.0707707</v>
      </c>
      <c r="I1283" s="199"/>
      <c r="J1283" s="194"/>
      <c r="K1283" s="194"/>
      <c r="L1283" s="200"/>
      <c r="M1283" s="201"/>
      <c r="N1283" s="202"/>
      <c r="O1283" s="202"/>
      <c r="P1283" s="202"/>
      <c r="Q1283" s="202"/>
      <c r="R1283" s="202"/>
      <c r="S1283" s="202"/>
      <c r="T1283" s="203"/>
      <c r="AT1283" s="204" t="s">
        <v>191</v>
      </c>
      <c r="AU1283" s="204" t="s">
        <v>88</v>
      </c>
      <c r="AV1283" s="11" t="s">
        <v>88</v>
      </c>
      <c r="AW1283" s="11" t="s">
        <v>45</v>
      </c>
      <c r="AX1283" s="11" t="s">
        <v>80</v>
      </c>
      <c r="AY1283" s="204" t="s">
        <v>182</v>
      </c>
    </row>
    <row r="1284" spans="2:51" s="12" customFormat="1" ht="13.5">
      <c r="B1284" s="209"/>
      <c r="C1284" s="210"/>
      <c r="D1284" s="205" t="s">
        <v>191</v>
      </c>
      <c r="E1284" s="211" t="s">
        <v>36</v>
      </c>
      <c r="F1284" s="212" t="s">
        <v>2125</v>
      </c>
      <c r="G1284" s="210"/>
      <c r="H1284" s="213" t="s">
        <v>36</v>
      </c>
      <c r="I1284" s="214"/>
      <c r="J1284" s="210"/>
      <c r="K1284" s="210"/>
      <c r="L1284" s="215"/>
      <c r="M1284" s="216"/>
      <c r="N1284" s="217"/>
      <c r="O1284" s="217"/>
      <c r="P1284" s="217"/>
      <c r="Q1284" s="217"/>
      <c r="R1284" s="217"/>
      <c r="S1284" s="217"/>
      <c r="T1284" s="218"/>
      <c r="AT1284" s="219" t="s">
        <v>191</v>
      </c>
      <c r="AU1284" s="219" t="s">
        <v>88</v>
      </c>
      <c r="AV1284" s="12" t="s">
        <v>23</v>
      </c>
      <c r="AW1284" s="12" t="s">
        <v>45</v>
      </c>
      <c r="AX1284" s="12" t="s">
        <v>80</v>
      </c>
      <c r="AY1284" s="219" t="s">
        <v>182</v>
      </c>
    </row>
    <row r="1285" spans="2:51" s="11" customFormat="1" ht="13.5">
      <c r="B1285" s="193"/>
      <c r="C1285" s="194"/>
      <c r="D1285" s="205" t="s">
        <v>191</v>
      </c>
      <c r="E1285" s="206" t="s">
        <v>36</v>
      </c>
      <c r="F1285" s="207" t="s">
        <v>2144</v>
      </c>
      <c r="G1285" s="194"/>
      <c r="H1285" s="208">
        <v>0.445148</v>
      </c>
      <c r="I1285" s="199"/>
      <c r="J1285" s="194"/>
      <c r="K1285" s="194"/>
      <c r="L1285" s="200"/>
      <c r="M1285" s="201"/>
      <c r="N1285" s="202"/>
      <c r="O1285" s="202"/>
      <c r="P1285" s="202"/>
      <c r="Q1285" s="202"/>
      <c r="R1285" s="202"/>
      <c r="S1285" s="202"/>
      <c r="T1285" s="203"/>
      <c r="AT1285" s="204" t="s">
        <v>191</v>
      </c>
      <c r="AU1285" s="204" t="s">
        <v>88</v>
      </c>
      <c r="AV1285" s="11" t="s">
        <v>88</v>
      </c>
      <c r="AW1285" s="11" t="s">
        <v>45</v>
      </c>
      <c r="AX1285" s="11" t="s">
        <v>80</v>
      </c>
      <c r="AY1285" s="204" t="s">
        <v>182</v>
      </c>
    </row>
    <row r="1286" spans="2:51" s="12" customFormat="1" ht="13.5">
      <c r="B1286" s="209"/>
      <c r="C1286" s="210"/>
      <c r="D1286" s="205" t="s">
        <v>191</v>
      </c>
      <c r="E1286" s="211" t="s">
        <v>36</v>
      </c>
      <c r="F1286" s="212" t="s">
        <v>2145</v>
      </c>
      <c r="G1286" s="210"/>
      <c r="H1286" s="213" t="s">
        <v>36</v>
      </c>
      <c r="I1286" s="214"/>
      <c r="J1286" s="210"/>
      <c r="K1286" s="210"/>
      <c r="L1286" s="215"/>
      <c r="M1286" s="216"/>
      <c r="N1286" s="217"/>
      <c r="O1286" s="217"/>
      <c r="P1286" s="217"/>
      <c r="Q1286" s="217"/>
      <c r="R1286" s="217"/>
      <c r="S1286" s="217"/>
      <c r="T1286" s="218"/>
      <c r="AT1286" s="219" t="s">
        <v>191</v>
      </c>
      <c r="AU1286" s="219" t="s">
        <v>88</v>
      </c>
      <c r="AV1286" s="12" t="s">
        <v>23</v>
      </c>
      <c r="AW1286" s="12" t="s">
        <v>45</v>
      </c>
      <c r="AX1286" s="12" t="s">
        <v>80</v>
      </c>
      <c r="AY1286" s="219" t="s">
        <v>182</v>
      </c>
    </row>
    <row r="1287" spans="2:51" s="11" customFormat="1" ht="13.5">
      <c r="B1287" s="193"/>
      <c r="C1287" s="194"/>
      <c r="D1287" s="205" t="s">
        <v>191</v>
      </c>
      <c r="E1287" s="206" t="s">
        <v>36</v>
      </c>
      <c r="F1287" s="207" t="s">
        <v>2146</v>
      </c>
      <c r="G1287" s="194"/>
      <c r="H1287" s="208">
        <v>3.49184</v>
      </c>
      <c r="I1287" s="199"/>
      <c r="J1287" s="194"/>
      <c r="K1287" s="194"/>
      <c r="L1287" s="200"/>
      <c r="M1287" s="201"/>
      <c r="N1287" s="202"/>
      <c r="O1287" s="202"/>
      <c r="P1287" s="202"/>
      <c r="Q1287" s="202"/>
      <c r="R1287" s="202"/>
      <c r="S1287" s="202"/>
      <c r="T1287" s="203"/>
      <c r="AT1287" s="204" t="s">
        <v>191</v>
      </c>
      <c r="AU1287" s="204" t="s">
        <v>88</v>
      </c>
      <c r="AV1287" s="11" t="s">
        <v>88</v>
      </c>
      <c r="AW1287" s="11" t="s">
        <v>45</v>
      </c>
      <c r="AX1287" s="11" t="s">
        <v>80</v>
      </c>
      <c r="AY1287" s="204" t="s">
        <v>182</v>
      </c>
    </row>
    <row r="1288" spans="2:51" s="12" customFormat="1" ht="13.5">
      <c r="B1288" s="209"/>
      <c r="C1288" s="210"/>
      <c r="D1288" s="205" t="s">
        <v>191</v>
      </c>
      <c r="E1288" s="211" t="s">
        <v>36</v>
      </c>
      <c r="F1288" s="212" t="s">
        <v>2147</v>
      </c>
      <c r="G1288" s="210"/>
      <c r="H1288" s="213" t="s">
        <v>36</v>
      </c>
      <c r="I1288" s="214"/>
      <c r="J1288" s="210"/>
      <c r="K1288" s="210"/>
      <c r="L1288" s="215"/>
      <c r="M1288" s="216"/>
      <c r="N1288" s="217"/>
      <c r="O1288" s="217"/>
      <c r="P1288" s="217"/>
      <c r="Q1288" s="217"/>
      <c r="R1288" s="217"/>
      <c r="S1288" s="217"/>
      <c r="T1288" s="218"/>
      <c r="AT1288" s="219" t="s">
        <v>191</v>
      </c>
      <c r="AU1288" s="219" t="s">
        <v>88</v>
      </c>
      <c r="AV1288" s="12" t="s">
        <v>23</v>
      </c>
      <c r="AW1288" s="12" t="s">
        <v>45</v>
      </c>
      <c r="AX1288" s="12" t="s">
        <v>80</v>
      </c>
      <c r="AY1288" s="219" t="s">
        <v>182</v>
      </c>
    </row>
    <row r="1289" spans="2:51" s="11" customFormat="1" ht="13.5">
      <c r="B1289" s="193"/>
      <c r="C1289" s="194"/>
      <c r="D1289" s="205" t="s">
        <v>191</v>
      </c>
      <c r="E1289" s="206" t="s">
        <v>36</v>
      </c>
      <c r="F1289" s="207" t="s">
        <v>2148</v>
      </c>
      <c r="G1289" s="194"/>
      <c r="H1289" s="208">
        <v>0.618849</v>
      </c>
      <c r="I1289" s="199"/>
      <c r="J1289" s="194"/>
      <c r="K1289" s="194"/>
      <c r="L1289" s="200"/>
      <c r="M1289" s="201"/>
      <c r="N1289" s="202"/>
      <c r="O1289" s="202"/>
      <c r="P1289" s="202"/>
      <c r="Q1289" s="202"/>
      <c r="R1289" s="202"/>
      <c r="S1289" s="202"/>
      <c r="T1289" s="203"/>
      <c r="AT1289" s="204" t="s">
        <v>191</v>
      </c>
      <c r="AU1289" s="204" t="s">
        <v>88</v>
      </c>
      <c r="AV1289" s="11" t="s">
        <v>88</v>
      </c>
      <c r="AW1289" s="11" t="s">
        <v>45</v>
      </c>
      <c r="AX1289" s="11" t="s">
        <v>80</v>
      </c>
      <c r="AY1289" s="204" t="s">
        <v>182</v>
      </c>
    </row>
    <row r="1290" spans="2:51" s="12" customFormat="1" ht="13.5">
      <c r="B1290" s="209"/>
      <c r="C1290" s="210"/>
      <c r="D1290" s="205" t="s">
        <v>191</v>
      </c>
      <c r="E1290" s="211" t="s">
        <v>36</v>
      </c>
      <c r="F1290" s="212" t="s">
        <v>2149</v>
      </c>
      <c r="G1290" s="210"/>
      <c r="H1290" s="213" t="s">
        <v>36</v>
      </c>
      <c r="I1290" s="214"/>
      <c r="J1290" s="210"/>
      <c r="K1290" s="210"/>
      <c r="L1290" s="215"/>
      <c r="M1290" s="216"/>
      <c r="N1290" s="217"/>
      <c r="O1290" s="217"/>
      <c r="P1290" s="217"/>
      <c r="Q1290" s="217"/>
      <c r="R1290" s="217"/>
      <c r="S1290" s="217"/>
      <c r="T1290" s="218"/>
      <c r="AT1290" s="219" t="s">
        <v>191</v>
      </c>
      <c r="AU1290" s="219" t="s">
        <v>88</v>
      </c>
      <c r="AV1290" s="12" t="s">
        <v>23</v>
      </c>
      <c r="AW1290" s="12" t="s">
        <v>45</v>
      </c>
      <c r="AX1290" s="12" t="s">
        <v>80</v>
      </c>
      <c r="AY1290" s="219" t="s">
        <v>182</v>
      </c>
    </row>
    <row r="1291" spans="2:51" s="11" customFormat="1" ht="13.5">
      <c r="B1291" s="193"/>
      <c r="C1291" s="194"/>
      <c r="D1291" s="205" t="s">
        <v>191</v>
      </c>
      <c r="E1291" s="206" t="s">
        <v>36</v>
      </c>
      <c r="F1291" s="207" t="s">
        <v>2150</v>
      </c>
      <c r="G1291" s="194"/>
      <c r="H1291" s="208">
        <v>0.088</v>
      </c>
      <c r="I1291" s="199"/>
      <c r="J1291" s="194"/>
      <c r="K1291" s="194"/>
      <c r="L1291" s="200"/>
      <c r="M1291" s="201"/>
      <c r="N1291" s="202"/>
      <c r="O1291" s="202"/>
      <c r="P1291" s="202"/>
      <c r="Q1291" s="202"/>
      <c r="R1291" s="202"/>
      <c r="S1291" s="202"/>
      <c r="T1291" s="203"/>
      <c r="AT1291" s="204" t="s">
        <v>191</v>
      </c>
      <c r="AU1291" s="204" t="s">
        <v>88</v>
      </c>
      <c r="AV1291" s="11" t="s">
        <v>88</v>
      </c>
      <c r="AW1291" s="11" t="s">
        <v>45</v>
      </c>
      <c r="AX1291" s="11" t="s">
        <v>80</v>
      </c>
      <c r="AY1291" s="204" t="s">
        <v>182</v>
      </c>
    </row>
    <row r="1292" spans="2:51" s="12" customFormat="1" ht="13.5">
      <c r="B1292" s="209"/>
      <c r="C1292" s="210"/>
      <c r="D1292" s="205" t="s">
        <v>191</v>
      </c>
      <c r="E1292" s="211" t="s">
        <v>36</v>
      </c>
      <c r="F1292" s="212" t="s">
        <v>2151</v>
      </c>
      <c r="G1292" s="210"/>
      <c r="H1292" s="213" t="s">
        <v>36</v>
      </c>
      <c r="I1292" s="214"/>
      <c r="J1292" s="210"/>
      <c r="K1292" s="210"/>
      <c r="L1292" s="215"/>
      <c r="M1292" s="216"/>
      <c r="N1292" s="217"/>
      <c r="O1292" s="217"/>
      <c r="P1292" s="217"/>
      <c r="Q1292" s="217"/>
      <c r="R1292" s="217"/>
      <c r="S1292" s="217"/>
      <c r="T1292" s="218"/>
      <c r="AT1292" s="219" t="s">
        <v>191</v>
      </c>
      <c r="AU1292" s="219" t="s">
        <v>88</v>
      </c>
      <c r="AV1292" s="12" t="s">
        <v>23</v>
      </c>
      <c r="AW1292" s="12" t="s">
        <v>45</v>
      </c>
      <c r="AX1292" s="12" t="s">
        <v>80</v>
      </c>
      <c r="AY1292" s="219" t="s">
        <v>182</v>
      </c>
    </row>
    <row r="1293" spans="2:51" s="11" customFormat="1" ht="13.5">
      <c r="B1293" s="193"/>
      <c r="C1293" s="194"/>
      <c r="D1293" s="205" t="s">
        <v>191</v>
      </c>
      <c r="E1293" s="206" t="s">
        <v>36</v>
      </c>
      <c r="F1293" s="207" t="s">
        <v>2152</v>
      </c>
      <c r="G1293" s="194"/>
      <c r="H1293" s="208">
        <v>0.5</v>
      </c>
      <c r="I1293" s="199"/>
      <c r="J1293" s="194"/>
      <c r="K1293" s="194"/>
      <c r="L1293" s="200"/>
      <c r="M1293" s="201"/>
      <c r="N1293" s="202"/>
      <c r="O1293" s="202"/>
      <c r="P1293" s="202"/>
      <c r="Q1293" s="202"/>
      <c r="R1293" s="202"/>
      <c r="S1293" s="202"/>
      <c r="T1293" s="203"/>
      <c r="AT1293" s="204" t="s">
        <v>191</v>
      </c>
      <c r="AU1293" s="204" t="s">
        <v>88</v>
      </c>
      <c r="AV1293" s="11" t="s">
        <v>88</v>
      </c>
      <c r="AW1293" s="11" t="s">
        <v>45</v>
      </c>
      <c r="AX1293" s="11" t="s">
        <v>80</v>
      </c>
      <c r="AY1293" s="204" t="s">
        <v>182</v>
      </c>
    </row>
    <row r="1294" spans="2:51" s="12" customFormat="1" ht="13.5">
      <c r="B1294" s="209"/>
      <c r="C1294" s="210"/>
      <c r="D1294" s="205" t="s">
        <v>191</v>
      </c>
      <c r="E1294" s="211" t="s">
        <v>36</v>
      </c>
      <c r="F1294" s="212" t="s">
        <v>2153</v>
      </c>
      <c r="G1294" s="210"/>
      <c r="H1294" s="213" t="s">
        <v>36</v>
      </c>
      <c r="I1294" s="214"/>
      <c r="J1294" s="210"/>
      <c r="K1294" s="210"/>
      <c r="L1294" s="215"/>
      <c r="M1294" s="216"/>
      <c r="N1294" s="217"/>
      <c r="O1294" s="217"/>
      <c r="P1294" s="217"/>
      <c r="Q1294" s="217"/>
      <c r="R1294" s="217"/>
      <c r="S1294" s="217"/>
      <c r="T1294" s="218"/>
      <c r="AT1294" s="219" t="s">
        <v>191</v>
      </c>
      <c r="AU1294" s="219" t="s">
        <v>88</v>
      </c>
      <c r="AV1294" s="12" t="s">
        <v>23</v>
      </c>
      <c r="AW1294" s="12" t="s">
        <v>45</v>
      </c>
      <c r="AX1294" s="12" t="s">
        <v>80</v>
      </c>
      <c r="AY1294" s="219" t="s">
        <v>182</v>
      </c>
    </row>
    <row r="1295" spans="2:51" s="12" customFormat="1" ht="13.5">
      <c r="B1295" s="209"/>
      <c r="C1295" s="210"/>
      <c r="D1295" s="205" t="s">
        <v>191</v>
      </c>
      <c r="E1295" s="211" t="s">
        <v>36</v>
      </c>
      <c r="F1295" s="212" t="s">
        <v>2125</v>
      </c>
      <c r="G1295" s="210"/>
      <c r="H1295" s="213" t="s">
        <v>36</v>
      </c>
      <c r="I1295" s="214"/>
      <c r="J1295" s="210"/>
      <c r="K1295" s="210"/>
      <c r="L1295" s="215"/>
      <c r="M1295" s="216"/>
      <c r="N1295" s="217"/>
      <c r="O1295" s="217"/>
      <c r="P1295" s="217"/>
      <c r="Q1295" s="217"/>
      <c r="R1295" s="217"/>
      <c r="S1295" s="217"/>
      <c r="T1295" s="218"/>
      <c r="AT1295" s="219" t="s">
        <v>191</v>
      </c>
      <c r="AU1295" s="219" t="s">
        <v>88</v>
      </c>
      <c r="AV1295" s="12" t="s">
        <v>23</v>
      </c>
      <c r="AW1295" s="12" t="s">
        <v>45</v>
      </c>
      <c r="AX1295" s="12" t="s">
        <v>80</v>
      </c>
      <c r="AY1295" s="219" t="s">
        <v>182</v>
      </c>
    </row>
    <row r="1296" spans="2:51" s="11" customFormat="1" ht="13.5">
      <c r="B1296" s="193"/>
      <c r="C1296" s="194"/>
      <c r="D1296" s="195" t="s">
        <v>191</v>
      </c>
      <c r="E1296" s="196" t="s">
        <v>36</v>
      </c>
      <c r="F1296" s="197" t="s">
        <v>2154</v>
      </c>
      <c r="G1296" s="194"/>
      <c r="H1296" s="198">
        <v>3.06944</v>
      </c>
      <c r="I1296" s="199"/>
      <c r="J1296" s="194"/>
      <c r="K1296" s="194"/>
      <c r="L1296" s="200"/>
      <c r="M1296" s="201"/>
      <c r="N1296" s="202"/>
      <c r="O1296" s="202"/>
      <c r="P1296" s="202"/>
      <c r="Q1296" s="202"/>
      <c r="R1296" s="202"/>
      <c r="S1296" s="202"/>
      <c r="T1296" s="203"/>
      <c r="AT1296" s="204" t="s">
        <v>191</v>
      </c>
      <c r="AU1296" s="204" t="s">
        <v>88</v>
      </c>
      <c r="AV1296" s="11" t="s">
        <v>88</v>
      </c>
      <c r="AW1296" s="11" t="s">
        <v>45</v>
      </c>
      <c r="AX1296" s="11" t="s">
        <v>80</v>
      </c>
      <c r="AY1296" s="204" t="s">
        <v>182</v>
      </c>
    </row>
    <row r="1297" spans="2:65" s="1" customFormat="1" ht="31.5" customHeight="1">
      <c r="B1297" s="34"/>
      <c r="C1297" s="181" t="s">
        <v>2155</v>
      </c>
      <c r="D1297" s="181" t="s">
        <v>184</v>
      </c>
      <c r="E1297" s="182" t="s">
        <v>2156</v>
      </c>
      <c r="F1297" s="183" t="s">
        <v>2157</v>
      </c>
      <c r="G1297" s="184" t="s">
        <v>309</v>
      </c>
      <c r="H1297" s="185">
        <v>11.575</v>
      </c>
      <c r="I1297" s="186"/>
      <c r="J1297" s="187">
        <f>ROUND(I1297*H1297,2)</f>
        <v>0</v>
      </c>
      <c r="K1297" s="183" t="s">
        <v>36</v>
      </c>
      <c r="L1297" s="54"/>
      <c r="M1297" s="188" t="s">
        <v>36</v>
      </c>
      <c r="N1297" s="189" t="s">
        <v>51</v>
      </c>
      <c r="O1297" s="35"/>
      <c r="P1297" s="190">
        <f>O1297*H1297</f>
        <v>0</v>
      </c>
      <c r="Q1297" s="190">
        <v>0</v>
      </c>
      <c r="R1297" s="190">
        <f>Q1297*H1297</f>
        <v>0</v>
      </c>
      <c r="S1297" s="190">
        <v>0</v>
      </c>
      <c r="T1297" s="191">
        <f>S1297*H1297</f>
        <v>0</v>
      </c>
      <c r="AR1297" s="16" t="s">
        <v>275</v>
      </c>
      <c r="AT1297" s="16" t="s">
        <v>184</v>
      </c>
      <c r="AU1297" s="16" t="s">
        <v>88</v>
      </c>
      <c r="AY1297" s="16" t="s">
        <v>182</v>
      </c>
      <c r="BE1297" s="192">
        <f>IF(N1297="základní",J1297,0)</f>
        <v>0</v>
      </c>
      <c r="BF1297" s="192">
        <f>IF(N1297="snížená",J1297,0)</f>
        <v>0</v>
      </c>
      <c r="BG1297" s="192">
        <f>IF(N1297="zákl. přenesená",J1297,0)</f>
        <v>0</v>
      </c>
      <c r="BH1297" s="192">
        <f>IF(N1297="sníž. přenesená",J1297,0)</f>
        <v>0</v>
      </c>
      <c r="BI1297" s="192">
        <f>IF(N1297="nulová",J1297,0)</f>
        <v>0</v>
      </c>
      <c r="BJ1297" s="16" t="s">
        <v>23</v>
      </c>
      <c r="BK1297" s="192">
        <f>ROUND(I1297*H1297,2)</f>
        <v>0</v>
      </c>
      <c r="BL1297" s="16" t="s">
        <v>275</v>
      </c>
      <c r="BM1297" s="16" t="s">
        <v>2158</v>
      </c>
    </row>
    <row r="1298" spans="2:51" s="11" customFormat="1" ht="13.5">
      <c r="B1298" s="193"/>
      <c r="C1298" s="194"/>
      <c r="D1298" s="195" t="s">
        <v>191</v>
      </c>
      <c r="E1298" s="196" t="s">
        <v>36</v>
      </c>
      <c r="F1298" s="197" t="s">
        <v>2159</v>
      </c>
      <c r="G1298" s="194"/>
      <c r="H1298" s="198">
        <v>11.575</v>
      </c>
      <c r="I1298" s="199"/>
      <c r="J1298" s="194"/>
      <c r="K1298" s="194"/>
      <c r="L1298" s="200"/>
      <c r="M1298" s="201"/>
      <c r="N1298" s="202"/>
      <c r="O1298" s="202"/>
      <c r="P1298" s="202"/>
      <c r="Q1298" s="202"/>
      <c r="R1298" s="202"/>
      <c r="S1298" s="202"/>
      <c r="T1298" s="203"/>
      <c r="AT1298" s="204" t="s">
        <v>191</v>
      </c>
      <c r="AU1298" s="204" t="s">
        <v>88</v>
      </c>
      <c r="AV1298" s="11" t="s">
        <v>88</v>
      </c>
      <c r="AW1298" s="11" t="s">
        <v>45</v>
      </c>
      <c r="AX1298" s="11" t="s">
        <v>80</v>
      </c>
      <c r="AY1298" s="204" t="s">
        <v>182</v>
      </c>
    </row>
    <row r="1299" spans="2:65" s="1" customFormat="1" ht="31.5" customHeight="1">
      <c r="B1299" s="34"/>
      <c r="C1299" s="181" t="s">
        <v>2160</v>
      </c>
      <c r="D1299" s="181" t="s">
        <v>184</v>
      </c>
      <c r="E1299" s="182" t="s">
        <v>2161</v>
      </c>
      <c r="F1299" s="183" t="s">
        <v>2162</v>
      </c>
      <c r="G1299" s="184" t="s">
        <v>304</v>
      </c>
      <c r="H1299" s="185">
        <v>2</v>
      </c>
      <c r="I1299" s="186"/>
      <c r="J1299" s="187">
        <f>ROUND(I1299*H1299,2)</f>
        <v>0</v>
      </c>
      <c r="K1299" s="183" t="s">
        <v>36</v>
      </c>
      <c r="L1299" s="54"/>
      <c r="M1299" s="188" t="s">
        <v>36</v>
      </c>
      <c r="N1299" s="189" t="s">
        <v>51</v>
      </c>
      <c r="O1299" s="35"/>
      <c r="P1299" s="190">
        <f>O1299*H1299</f>
        <v>0</v>
      </c>
      <c r="Q1299" s="190">
        <v>0</v>
      </c>
      <c r="R1299" s="190">
        <f>Q1299*H1299</f>
        <v>0</v>
      </c>
      <c r="S1299" s="190">
        <v>0</v>
      </c>
      <c r="T1299" s="191">
        <f>S1299*H1299</f>
        <v>0</v>
      </c>
      <c r="AR1299" s="16" t="s">
        <v>275</v>
      </c>
      <c r="AT1299" s="16" t="s">
        <v>184</v>
      </c>
      <c r="AU1299" s="16" t="s">
        <v>88</v>
      </c>
      <c r="AY1299" s="16" t="s">
        <v>182</v>
      </c>
      <c r="BE1299" s="192">
        <f>IF(N1299="základní",J1299,0)</f>
        <v>0</v>
      </c>
      <c r="BF1299" s="192">
        <f>IF(N1299="snížená",J1299,0)</f>
        <v>0</v>
      </c>
      <c r="BG1299" s="192">
        <f>IF(N1299="zákl. přenesená",J1299,0)</f>
        <v>0</v>
      </c>
      <c r="BH1299" s="192">
        <f>IF(N1299="sníž. přenesená",J1299,0)</f>
        <v>0</v>
      </c>
      <c r="BI1299" s="192">
        <f>IF(N1299="nulová",J1299,0)</f>
        <v>0</v>
      </c>
      <c r="BJ1299" s="16" t="s">
        <v>23</v>
      </c>
      <c r="BK1299" s="192">
        <f>ROUND(I1299*H1299,2)</f>
        <v>0</v>
      </c>
      <c r="BL1299" s="16" t="s">
        <v>275</v>
      </c>
      <c r="BM1299" s="16" t="s">
        <v>2163</v>
      </c>
    </row>
    <row r="1300" spans="2:65" s="1" customFormat="1" ht="31.5" customHeight="1">
      <c r="B1300" s="34"/>
      <c r="C1300" s="181" t="s">
        <v>2164</v>
      </c>
      <c r="D1300" s="181" t="s">
        <v>184</v>
      </c>
      <c r="E1300" s="182" t="s">
        <v>2165</v>
      </c>
      <c r="F1300" s="183" t="s">
        <v>2166</v>
      </c>
      <c r="G1300" s="184" t="s">
        <v>256</v>
      </c>
      <c r="H1300" s="185">
        <v>3.706</v>
      </c>
      <c r="I1300" s="186"/>
      <c r="J1300" s="187">
        <f>ROUND(I1300*H1300,2)</f>
        <v>0</v>
      </c>
      <c r="K1300" s="183" t="s">
        <v>36</v>
      </c>
      <c r="L1300" s="54"/>
      <c r="M1300" s="188" t="s">
        <v>36</v>
      </c>
      <c r="N1300" s="189" t="s">
        <v>51</v>
      </c>
      <c r="O1300" s="35"/>
      <c r="P1300" s="190">
        <f>O1300*H1300</f>
        <v>0</v>
      </c>
      <c r="Q1300" s="190">
        <v>0</v>
      </c>
      <c r="R1300" s="190">
        <f>Q1300*H1300</f>
        <v>0</v>
      </c>
      <c r="S1300" s="190">
        <v>0</v>
      </c>
      <c r="T1300" s="191">
        <f>S1300*H1300</f>
        <v>0</v>
      </c>
      <c r="AR1300" s="16" t="s">
        <v>275</v>
      </c>
      <c r="AT1300" s="16" t="s">
        <v>184</v>
      </c>
      <c r="AU1300" s="16" t="s">
        <v>88</v>
      </c>
      <c r="AY1300" s="16" t="s">
        <v>182</v>
      </c>
      <c r="BE1300" s="192">
        <f>IF(N1300="základní",J1300,0)</f>
        <v>0</v>
      </c>
      <c r="BF1300" s="192">
        <f>IF(N1300="snížená",J1300,0)</f>
        <v>0</v>
      </c>
      <c r="BG1300" s="192">
        <f>IF(N1300="zákl. přenesená",J1300,0)</f>
        <v>0</v>
      </c>
      <c r="BH1300" s="192">
        <f>IF(N1300="sníž. přenesená",J1300,0)</f>
        <v>0</v>
      </c>
      <c r="BI1300" s="192">
        <f>IF(N1300="nulová",J1300,0)</f>
        <v>0</v>
      </c>
      <c r="BJ1300" s="16" t="s">
        <v>23</v>
      </c>
      <c r="BK1300" s="192">
        <f>ROUND(I1300*H1300,2)</f>
        <v>0</v>
      </c>
      <c r="BL1300" s="16" t="s">
        <v>275</v>
      </c>
      <c r="BM1300" s="16" t="s">
        <v>2167</v>
      </c>
    </row>
    <row r="1301" spans="2:51" s="12" customFormat="1" ht="13.5">
      <c r="B1301" s="209"/>
      <c r="C1301" s="210"/>
      <c r="D1301" s="205" t="s">
        <v>191</v>
      </c>
      <c r="E1301" s="211" t="s">
        <v>36</v>
      </c>
      <c r="F1301" s="212" t="s">
        <v>2168</v>
      </c>
      <c r="G1301" s="210"/>
      <c r="H1301" s="213" t="s">
        <v>36</v>
      </c>
      <c r="I1301" s="214"/>
      <c r="J1301" s="210"/>
      <c r="K1301" s="210"/>
      <c r="L1301" s="215"/>
      <c r="M1301" s="216"/>
      <c r="N1301" s="217"/>
      <c r="O1301" s="217"/>
      <c r="P1301" s="217"/>
      <c r="Q1301" s="217"/>
      <c r="R1301" s="217"/>
      <c r="S1301" s="217"/>
      <c r="T1301" s="218"/>
      <c r="AT1301" s="219" t="s">
        <v>191</v>
      </c>
      <c r="AU1301" s="219" t="s">
        <v>88</v>
      </c>
      <c r="AV1301" s="12" t="s">
        <v>23</v>
      </c>
      <c r="AW1301" s="12" t="s">
        <v>45</v>
      </c>
      <c r="AX1301" s="12" t="s">
        <v>80</v>
      </c>
      <c r="AY1301" s="219" t="s">
        <v>182</v>
      </c>
    </row>
    <row r="1302" spans="2:51" s="11" customFormat="1" ht="13.5">
      <c r="B1302" s="193"/>
      <c r="C1302" s="194"/>
      <c r="D1302" s="205" t="s">
        <v>191</v>
      </c>
      <c r="E1302" s="206" t="s">
        <v>36</v>
      </c>
      <c r="F1302" s="207" t="s">
        <v>2169</v>
      </c>
      <c r="G1302" s="194"/>
      <c r="H1302" s="208">
        <v>0.930534</v>
      </c>
      <c r="I1302" s="199"/>
      <c r="J1302" s="194"/>
      <c r="K1302" s="194"/>
      <c r="L1302" s="200"/>
      <c r="M1302" s="201"/>
      <c r="N1302" s="202"/>
      <c r="O1302" s="202"/>
      <c r="P1302" s="202"/>
      <c r="Q1302" s="202"/>
      <c r="R1302" s="202"/>
      <c r="S1302" s="202"/>
      <c r="T1302" s="203"/>
      <c r="AT1302" s="204" t="s">
        <v>191</v>
      </c>
      <c r="AU1302" s="204" t="s">
        <v>88</v>
      </c>
      <c r="AV1302" s="11" t="s">
        <v>88</v>
      </c>
      <c r="AW1302" s="11" t="s">
        <v>45</v>
      </c>
      <c r="AX1302" s="11" t="s">
        <v>80</v>
      </c>
      <c r="AY1302" s="204" t="s">
        <v>182</v>
      </c>
    </row>
    <row r="1303" spans="2:51" s="11" customFormat="1" ht="13.5">
      <c r="B1303" s="193"/>
      <c r="C1303" s="194"/>
      <c r="D1303" s="205" t="s">
        <v>191</v>
      </c>
      <c r="E1303" s="206" t="s">
        <v>36</v>
      </c>
      <c r="F1303" s="207" t="s">
        <v>2170</v>
      </c>
      <c r="G1303" s="194"/>
      <c r="H1303" s="208">
        <v>0.896819</v>
      </c>
      <c r="I1303" s="199"/>
      <c r="J1303" s="194"/>
      <c r="K1303" s="194"/>
      <c r="L1303" s="200"/>
      <c r="M1303" s="201"/>
      <c r="N1303" s="202"/>
      <c r="O1303" s="202"/>
      <c r="P1303" s="202"/>
      <c r="Q1303" s="202"/>
      <c r="R1303" s="202"/>
      <c r="S1303" s="202"/>
      <c r="T1303" s="203"/>
      <c r="AT1303" s="204" t="s">
        <v>191</v>
      </c>
      <c r="AU1303" s="204" t="s">
        <v>88</v>
      </c>
      <c r="AV1303" s="11" t="s">
        <v>88</v>
      </c>
      <c r="AW1303" s="11" t="s">
        <v>45</v>
      </c>
      <c r="AX1303" s="11" t="s">
        <v>80</v>
      </c>
      <c r="AY1303" s="204" t="s">
        <v>182</v>
      </c>
    </row>
    <row r="1304" spans="2:51" s="12" customFormat="1" ht="13.5">
      <c r="B1304" s="209"/>
      <c r="C1304" s="210"/>
      <c r="D1304" s="205" t="s">
        <v>191</v>
      </c>
      <c r="E1304" s="211" t="s">
        <v>36</v>
      </c>
      <c r="F1304" s="212" t="s">
        <v>2171</v>
      </c>
      <c r="G1304" s="210"/>
      <c r="H1304" s="213" t="s">
        <v>36</v>
      </c>
      <c r="I1304" s="214"/>
      <c r="J1304" s="210"/>
      <c r="K1304" s="210"/>
      <c r="L1304" s="215"/>
      <c r="M1304" s="216"/>
      <c r="N1304" s="217"/>
      <c r="O1304" s="217"/>
      <c r="P1304" s="217"/>
      <c r="Q1304" s="217"/>
      <c r="R1304" s="217"/>
      <c r="S1304" s="217"/>
      <c r="T1304" s="218"/>
      <c r="AT1304" s="219" t="s">
        <v>191</v>
      </c>
      <c r="AU1304" s="219" t="s">
        <v>88</v>
      </c>
      <c r="AV1304" s="12" t="s">
        <v>23</v>
      </c>
      <c r="AW1304" s="12" t="s">
        <v>45</v>
      </c>
      <c r="AX1304" s="12" t="s">
        <v>80</v>
      </c>
      <c r="AY1304" s="219" t="s">
        <v>182</v>
      </c>
    </row>
    <row r="1305" spans="2:51" s="11" customFormat="1" ht="13.5">
      <c r="B1305" s="193"/>
      <c r="C1305" s="194"/>
      <c r="D1305" s="205" t="s">
        <v>191</v>
      </c>
      <c r="E1305" s="206" t="s">
        <v>36</v>
      </c>
      <c r="F1305" s="207" t="s">
        <v>2172</v>
      </c>
      <c r="G1305" s="194"/>
      <c r="H1305" s="208">
        <v>0.163724</v>
      </c>
      <c r="I1305" s="199"/>
      <c r="J1305" s="194"/>
      <c r="K1305" s="194"/>
      <c r="L1305" s="200"/>
      <c r="M1305" s="201"/>
      <c r="N1305" s="202"/>
      <c r="O1305" s="202"/>
      <c r="P1305" s="202"/>
      <c r="Q1305" s="202"/>
      <c r="R1305" s="202"/>
      <c r="S1305" s="202"/>
      <c r="T1305" s="203"/>
      <c r="AT1305" s="204" t="s">
        <v>191</v>
      </c>
      <c r="AU1305" s="204" t="s">
        <v>88</v>
      </c>
      <c r="AV1305" s="11" t="s">
        <v>88</v>
      </c>
      <c r="AW1305" s="11" t="s">
        <v>45</v>
      </c>
      <c r="AX1305" s="11" t="s">
        <v>80</v>
      </c>
      <c r="AY1305" s="204" t="s">
        <v>182</v>
      </c>
    </row>
    <row r="1306" spans="2:51" s="11" customFormat="1" ht="13.5">
      <c r="B1306" s="193"/>
      <c r="C1306" s="194"/>
      <c r="D1306" s="205" t="s">
        <v>191</v>
      </c>
      <c r="E1306" s="206" t="s">
        <v>36</v>
      </c>
      <c r="F1306" s="207" t="s">
        <v>2173</v>
      </c>
      <c r="G1306" s="194"/>
      <c r="H1306" s="208">
        <v>0.059048</v>
      </c>
      <c r="I1306" s="199"/>
      <c r="J1306" s="194"/>
      <c r="K1306" s="194"/>
      <c r="L1306" s="200"/>
      <c r="M1306" s="201"/>
      <c r="N1306" s="202"/>
      <c r="O1306" s="202"/>
      <c r="P1306" s="202"/>
      <c r="Q1306" s="202"/>
      <c r="R1306" s="202"/>
      <c r="S1306" s="202"/>
      <c r="T1306" s="203"/>
      <c r="AT1306" s="204" t="s">
        <v>191</v>
      </c>
      <c r="AU1306" s="204" t="s">
        <v>88</v>
      </c>
      <c r="AV1306" s="11" t="s">
        <v>88</v>
      </c>
      <c r="AW1306" s="11" t="s">
        <v>45</v>
      </c>
      <c r="AX1306" s="11" t="s">
        <v>80</v>
      </c>
      <c r="AY1306" s="204" t="s">
        <v>182</v>
      </c>
    </row>
    <row r="1307" spans="2:51" s="12" customFormat="1" ht="13.5">
      <c r="B1307" s="209"/>
      <c r="C1307" s="210"/>
      <c r="D1307" s="205" t="s">
        <v>191</v>
      </c>
      <c r="E1307" s="211" t="s">
        <v>36</v>
      </c>
      <c r="F1307" s="212" t="s">
        <v>2174</v>
      </c>
      <c r="G1307" s="210"/>
      <c r="H1307" s="213" t="s">
        <v>36</v>
      </c>
      <c r="I1307" s="214"/>
      <c r="J1307" s="210"/>
      <c r="K1307" s="210"/>
      <c r="L1307" s="215"/>
      <c r="M1307" s="216"/>
      <c r="N1307" s="217"/>
      <c r="O1307" s="217"/>
      <c r="P1307" s="217"/>
      <c r="Q1307" s="217"/>
      <c r="R1307" s="217"/>
      <c r="S1307" s="217"/>
      <c r="T1307" s="218"/>
      <c r="AT1307" s="219" t="s">
        <v>191</v>
      </c>
      <c r="AU1307" s="219" t="s">
        <v>88</v>
      </c>
      <c r="AV1307" s="12" t="s">
        <v>23</v>
      </c>
      <c r="AW1307" s="12" t="s">
        <v>45</v>
      </c>
      <c r="AX1307" s="12" t="s">
        <v>80</v>
      </c>
      <c r="AY1307" s="219" t="s">
        <v>182</v>
      </c>
    </row>
    <row r="1308" spans="2:51" s="11" customFormat="1" ht="13.5">
      <c r="B1308" s="193"/>
      <c r="C1308" s="194"/>
      <c r="D1308" s="205" t="s">
        <v>191</v>
      </c>
      <c r="E1308" s="206" t="s">
        <v>36</v>
      </c>
      <c r="F1308" s="207" t="s">
        <v>2173</v>
      </c>
      <c r="G1308" s="194"/>
      <c r="H1308" s="208">
        <v>0.059048</v>
      </c>
      <c r="I1308" s="199"/>
      <c r="J1308" s="194"/>
      <c r="K1308" s="194"/>
      <c r="L1308" s="200"/>
      <c r="M1308" s="201"/>
      <c r="N1308" s="202"/>
      <c r="O1308" s="202"/>
      <c r="P1308" s="202"/>
      <c r="Q1308" s="202"/>
      <c r="R1308" s="202"/>
      <c r="S1308" s="202"/>
      <c r="T1308" s="203"/>
      <c r="AT1308" s="204" t="s">
        <v>191</v>
      </c>
      <c r="AU1308" s="204" t="s">
        <v>88</v>
      </c>
      <c r="AV1308" s="11" t="s">
        <v>88</v>
      </c>
      <c r="AW1308" s="11" t="s">
        <v>45</v>
      </c>
      <c r="AX1308" s="11" t="s">
        <v>80</v>
      </c>
      <c r="AY1308" s="204" t="s">
        <v>182</v>
      </c>
    </row>
    <row r="1309" spans="2:51" s="12" customFormat="1" ht="13.5">
      <c r="B1309" s="209"/>
      <c r="C1309" s="210"/>
      <c r="D1309" s="205" t="s">
        <v>191</v>
      </c>
      <c r="E1309" s="211" t="s">
        <v>36</v>
      </c>
      <c r="F1309" s="212" t="s">
        <v>2175</v>
      </c>
      <c r="G1309" s="210"/>
      <c r="H1309" s="213" t="s">
        <v>36</v>
      </c>
      <c r="I1309" s="214"/>
      <c r="J1309" s="210"/>
      <c r="K1309" s="210"/>
      <c r="L1309" s="215"/>
      <c r="M1309" s="216"/>
      <c r="N1309" s="217"/>
      <c r="O1309" s="217"/>
      <c r="P1309" s="217"/>
      <c r="Q1309" s="217"/>
      <c r="R1309" s="217"/>
      <c r="S1309" s="217"/>
      <c r="T1309" s="218"/>
      <c r="AT1309" s="219" t="s">
        <v>191</v>
      </c>
      <c r="AU1309" s="219" t="s">
        <v>88</v>
      </c>
      <c r="AV1309" s="12" t="s">
        <v>23</v>
      </c>
      <c r="AW1309" s="12" t="s">
        <v>45</v>
      </c>
      <c r="AX1309" s="12" t="s">
        <v>80</v>
      </c>
      <c r="AY1309" s="219" t="s">
        <v>182</v>
      </c>
    </row>
    <row r="1310" spans="2:51" s="11" customFormat="1" ht="13.5">
      <c r="B1310" s="193"/>
      <c r="C1310" s="194"/>
      <c r="D1310" s="205" t="s">
        <v>191</v>
      </c>
      <c r="E1310" s="206" t="s">
        <v>36</v>
      </c>
      <c r="F1310" s="207" t="s">
        <v>2176</v>
      </c>
      <c r="G1310" s="194"/>
      <c r="H1310" s="208">
        <v>0.26312</v>
      </c>
      <c r="I1310" s="199"/>
      <c r="J1310" s="194"/>
      <c r="K1310" s="194"/>
      <c r="L1310" s="200"/>
      <c r="M1310" s="201"/>
      <c r="N1310" s="202"/>
      <c r="O1310" s="202"/>
      <c r="P1310" s="202"/>
      <c r="Q1310" s="202"/>
      <c r="R1310" s="202"/>
      <c r="S1310" s="202"/>
      <c r="T1310" s="203"/>
      <c r="AT1310" s="204" t="s">
        <v>191</v>
      </c>
      <c r="AU1310" s="204" t="s">
        <v>88</v>
      </c>
      <c r="AV1310" s="11" t="s">
        <v>88</v>
      </c>
      <c r="AW1310" s="11" t="s">
        <v>45</v>
      </c>
      <c r="AX1310" s="11" t="s">
        <v>80</v>
      </c>
      <c r="AY1310" s="204" t="s">
        <v>182</v>
      </c>
    </row>
    <row r="1311" spans="2:51" s="11" customFormat="1" ht="13.5">
      <c r="B1311" s="193"/>
      <c r="C1311" s="194"/>
      <c r="D1311" s="205" t="s">
        <v>191</v>
      </c>
      <c r="E1311" s="206" t="s">
        <v>36</v>
      </c>
      <c r="F1311" s="207" t="s">
        <v>2177</v>
      </c>
      <c r="G1311" s="194"/>
      <c r="H1311" s="208">
        <v>0.16192</v>
      </c>
      <c r="I1311" s="199"/>
      <c r="J1311" s="194"/>
      <c r="K1311" s="194"/>
      <c r="L1311" s="200"/>
      <c r="M1311" s="201"/>
      <c r="N1311" s="202"/>
      <c r="O1311" s="202"/>
      <c r="P1311" s="202"/>
      <c r="Q1311" s="202"/>
      <c r="R1311" s="202"/>
      <c r="S1311" s="202"/>
      <c r="T1311" s="203"/>
      <c r="AT1311" s="204" t="s">
        <v>191</v>
      </c>
      <c r="AU1311" s="204" t="s">
        <v>88</v>
      </c>
      <c r="AV1311" s="11" t="s">
        <v>88</v>
      </c>
      <c r="AW1311" s="11" t="s">
        <v>45</v>
      </c>
      <c r="AX1311" s="11" t="s">
        <v>80</v>
      </c>
      <c r="AY1311" s="204" t="s">
        <v>182</v>
      </c>
    </row>
    <row r="1312" spans="2:51" s="12" customFormat="1" ht="13.5">
      <c r="B1312" s="209"/>
      <c r="C1312" s="210"/>
      <c r="D1312" s="205" t="s">
        <v>191</v>
      </c>
      <c r="E1312" s="211" t="s">
        <v>36</v>
      </c>
      <c r="F1312" s="212" t="s">
        <v>2178</v>
      </c>
      <c r="G1312" s="210"/>
      <c r="H1312" s="213" t="s">
        <v>36</v>
      </c>
      <c r="I1312" s="214"/>
      <c r="J1312" s="210"/>
      <c r="K1312" s="210"/>
      <c r="L1312" s="215"/>
      <c r="M1312" s="216"/>
      <c r="N1312" s="217"/>
      <c r="O1312" s="217"/>
      <c r="P1312" s="217"/>
      <c r="Q1312" s="217"/>
      <c r="R1312" s="217"/>
      <c r="S1312" s="217"/>
      <c r="T1312" s="218"/>
      <c r="AT1312" s="219" t="s">
        <v>191</v>
      </c>
      <c r="AU1312" s="219" t="s">
        <v>88</v>
      </c>
      <c r="AV1312" s="12" t="s">
        <v>23</v>
      </c>
      <c r="AW1312" s="12" t="s">
        <v>45</v>
      </c>
      <c r="AX1312" s="12" t="s">
        <v>80</v>
      </c>
      <c r="AY1312" s="219" t="s">
        <v>182</v>
      </c>
    </row>
    <row r="1313" spans="2:51" s="11" customFormat="1" ht="13.5">
      <c r="B1313" s="193"/>
      <c r="C1313" s="194"/>
      <c r="D1313" s="205" t="s">
        <v>191</v>
      </c>
      <c r="E1313" s="206" t="s">
        <v>36</v>
      </c>
      <c r="F1313" s="207" t="s">
        <v>2179</v>
      </c>
      <c r="G1313" s="194"/>
      <c r="H1313" s="208">
        <v>0.081312</v>
      </c>
      <c r="I1313" s="199"/>
      <c r="J1313" s="194"/>
      <c r="K1313" s="194"/>
      <c r="L1313" s="200"/>
      <c r="M1313" s="201"/>
      <c r="N1313" s="202"/>
      <c r="O1313" s="202"/>
      <c r="P1313" s="202"/>
      <c r="Q1313" s="202"/>
      <c r="R1313" s="202"/>
      <c r="S1313" s="202"/>
      <c r="T1313" s="203"/>
      <c r="AT1313" s="204" t="s">
        <v>191</v>
      </c>
      <c r="AU1313" s="204" t="s">
        <v>88</v>
      </c>
      <c r="AV1313" s="11" t="s">
        <v>88</v>
      </c>
      <c r="AW1313" s="11" t="s">
        <v>45</v>
      </c>
      <c r="AX1313" s="11" t="s">
        <v>80</v>
      </c>
      <c r="AY1313" s="204" t="s">
        <v>182</v>
      </c>
    </row>
    <row r="1314" spans="2:51" s="11" customFormat="1" ht="13.5">
      <c r="B1314" s="193"/>
      <c r="C1314" s="194"/>
      <c r="D1314" s="205" t="s">
        <v>191</v>
      </c>
      <c r="E1314" s="206" t="s">
        <v>36</v>
      </c>
      <c r="F1314" s="207" t="s">
        <v>2180</v>
      </c>
      <c r="G1314" s="194"/>
      <c r="H1314" s="208">
        <v>0.03696</v>
      </c>
      <c r="I1314" s="199"/>
      <c r="J1314" s="194"/>
      <c r="K1314" s="194"/>
      <c r="L1314" s="200"/>
      <c r="M1314" s="201"/>
      <c r="N1314" s="202"/>
      <c r="O1314" s="202"/>
      <c r="P1314" s="202"/>
      <c r="Q1314" s="202"/>
      <c r="R1314" s="202"/>
      <c r="S1314" s="202"/>
      <c r="T1314" s="203"/>
      <c r="AT1314" s="204" t="s">
        <v>191</v>
      </c>
      <c r="AU1314" s="204" t="s">
        <v>88</v>
      </c>
      <c r="AV1314" s="11" t="s">
        <v>88</v>
      </c>
      <c r="AW1314" s="11" t="s">
        <v>45</v>
      </c>
      <c r="AX1314" s="11" t="s">
        <v>80</v>
      </c>
      <c r="AY1314" s="204" t="s">
        <v>182</v>
      </c>
    </row>
    <row r="1315" spans="2:51" s="11" customFormat="1" ht="13.5">
      <c r="B1315" s="193"/>
      <c r="C1315" s="194"/>
      <c r="D1315" s="205" t="s">
        <v>191</v>
      </c>
      <c r="E1315" s="206" t="s">
        <v>36</v>
      </c>
      <c r="F1315" s="207" t="s">
        <v>2181</v>
      </c>
      <c r="G1315" s="194"/>
      <c r="H1315" s="208">
        <v>0.02772</v>
      </c>
      <c r="I1315" s="199"/>
      <c r="J1315" s="194"/>
      <c r="K1315" s="194"/>
      <c r="L1315" s="200"/>
      <c r="M1315" s="201"/>
      <c r="N1315" s="202"/>
      <c r="O1315" s="202"/>
      <c r="P1315" s="202"/>
      <c r="Q1315" s="202"/>
      <c r="R1315" s="202"/>
      <c r="S1315" s="202"/>
      <c r="T1315" s="203"/>
      <c r="AT1315" s="204" t="s">
        <v>191</v>
      </c>
      <c r="AU1315" s="204" t="s">
        <v>88</v>
      </c>
      <c r="AV1315" s="11" t="s">
        <v>88</v>
      </c>
      <c r="AW1315" s="11" t="s">
        <v>45</v>
      </c>
      <c r="AX1315" s="11" t="s">
        <v>80</v>
      </c>
      <c r="AY1315" s="204" t="s">
        <v>182</v>
      </c>
    </row>
    <row r="1316" spans="2:51" s="12" customFormat="1" ht="13.5">
      <c r="B1316" s="209"/>
      <c r="C1316" s="210"/>
      <c r="D1316" s="205" t="s">
        <v>191</v>
      </c>
      <c r="E1316" s="211" t="s">
        <v>36</v>
      </c>
      <c r="F1316" s="212" t="s">
        <v>2182</v>
      </c>
      <c r="G1316" s="210"/>
      <c r="H1316" s="213" t="s">
        <v>36</v>
      </c>
      <c r="I1316" s="214"/>
      <c r="J1316" s="210"/>
      <c r="K1316" s="210"/>
      <c r="L1316" s="215"/>
      <c r="M1316" s="216"/>
      <c r="N1316" s="217"/>
      <c r="O1316" s="217"/>
      <c r="P1316" s="217"/>
      <c r="Q1316" s="217"/>
      <c r="R1316" s="217"/>
      <c r="S1316" s="217"/>
      <c r="T1316" s="218"/>
      <c r="AT1316" s="219" t="s">
        <v>191</v>
      </c>
      <c r="AU1316" s="219" t="s">
        <v>88</v>
      </c>
      <c r="AV1316" s="12" t="s">
        <v>23</v>
      </c>
      <c r="AW1316" s="12" t="s">
        <v>45</v>
      </c>
      <c r="AX1316" s="12" t="s">
        <v>80</v>
      </c>
      <c r="AY1316" s="219" t="s">
        <v>182</v>
      </c>
    </row>
    <row r="1317" spans="2:51" s="11" customFormat="1" ht="13.5">
      <c r="B1317" s="193"/>
      <c r="C1317" s="194"/>
      <c r="D1317" s="205" t="s">
        <v>191</v>
      </c>
      <c r="E1317" s="206" t="s">
        <v>36</v>
      </c>
      <c r="F1317" s="207" t="s">
        <v>2179</v>
      </c>
      <c r="G1317" s="194"/>
      <c r="H1317" s="208">
        <v>0.081312</v>
      </c>
      <c r="I1317" s="199"/>
      <c r="J1317" s="194"/>
      <c r="K1317" s="194"/>
      <c r="L1317" s="200"/>
      <c r="M1317" s="201"/>
      <c r="N1317" s="202"/>
      <c r="O1317" s="202"/>
      <c r="P1317" s="202"/>
      <c r="Q1317" s="202"/>
      <c r="R1317" s="202"/>
      <c r="S1317" s="202"/>
      <c r="T1317" s="203"/>
      <c r="AT1317" s="204" t="s">
        <v>191</v>
      </c>
      <c r="AU1317" s="204" t="s">
        <v>88</v>
      </c>
      <c r="AV1317" s="11" t="s">
        <v>88</v>
      </c>
      <c r="AW1317" s="11" t="s">
        <v>45</v>
      </c>
      <c r="AX1317" s="11" t="s">
        <v>80</v>
      </c>
      <c r="AY1317" s="204" t="s">
        <v>182</v>
      </c>
    </row>
    <row r="1318" spans="2:51" s="12" customFormat="1" ht="13.5">
      <c r="B1318" s="209"/>
      <c r="C1318" s="210"/>
      <c r="D1318" s="205" t="s">
        <v>191</v>
      </c>
      <c r="E1318" s="211" t="s">
        <v>36</v>
      </c>
      <c r="F1318" s="212" t="s">
        <v>2183</v>
      </c>
      <c r="G1318" s="210"/>
      <c r="H1318" s="213" t="s">
        <v>36</v>
      </c>
      <c r="I1318" s="214"/>
      <c r="J1318" s="210"/>
      <c r="K1318" s="210"/>
      <c r="L1318" s="215"/>
      <c r="M1318" s="216"/>
      <c r="N1318" s="217"/>
      <c r="O1318" s="217"/>
      <c r="P1318" s="217"/>
      <c r="Q1318" s="217"/>
      <c r="R1318" s="217"/>
      <c r="S1318" s="217"/>
      <c r="T1318" s="218"/>
      <c r="AT1318" s="219" t="s">
        <v>191</v>
      </c>
      <c r="AU1318" s="219" t="s">
        <v>88</v>
      </c>
      <c r="AV1318" s="12" t="s">
        <v>23</v>
      </c>
      <c r="AW1318" s="12" t="s">
        <v>45</v>
      </c>
      <c r="AX1318" s="12" t="s">
        <v>80</v>
      </c>
      <c r="AY1318" s="219" t="s">
        <v>182</v>
      </c>
    </row>
    <row r="1319" spans="2:51" s="11" customFormat="1" ht="13.5">
      <c r="B1319" s="193"/>
      <c r="C1319" s="194"/>
      <c r="D1319" s="205" t="s">
        <v>191</v>
      </c>
      <c r="E1319" s="206" t="s">
        <v>36</v>
      </c>
      <c r="F1319" s="207" t="s">
        <v>2184</v>
      </c>
      <c r="G1319" s="194"/>
      <c r="H1319" s="208">
        <v>0.109956</v>
      </c>
      <c r="I1319" s="199"/>
      <c r="J1319" s="194"/>
      <c r="K1319" s="194"/>
      <c r="L1319" s="200"/>
      <c r="M1319" s="201"/>
      <c r="N1319" s="202"/>
      <c r="O1319" s="202"/>
      <c r="P1319" s="202"/>
      <c r="Q1319" s="202"/>
      <c r="R1319" s="202"/>
      <c r="S1319" s="202"/>
      <c r="T1319" s="203"/>
      <c r="AT1319" s="204" t="s">
        <v>191</v>
      </c>
      <c r="AU1319" s="204" t="s">
        <v>88</v>
      </c>
      <c r="AV1319" s="11" t="s">
        <v>88</v>
      </c>
      <c r="AW1319" s="11" t="s">
        <v>45</v>
      </c>
      <c r="AX1319" s="11" t="s">
        <v>80</v>
      </c>
      <c r="AY1319" s="204" t="s">
        <v>182</v>
      </c>
    </row>
    <row r="1320" spans="2:51" s="12" customFormat="1" ht="13.5">
      <c r="B1320" s="209"/>
      <c r="C1320" s="210"/>
      <c r="D1320" s="205" t="s">
        <v>191</v>
      </c>
      <c r="E1320" s="211" t="s">
        <v>36</v>
      </c>
      <c r="F1320" s="212" t="s">
        <v>2185</v>
      </c>
      <c r="G1320" s="210"/>
      <c r="H1320" s="213" t="s">
        <v>36</v>
      </c>
      <c r="I1320" s="214"/>
      <c r="J1320" s="210"/>
      <c r="K1320" s="210"/>
      <c r="L1320" s="215"/>
      <c r="M1320" s="216"/>
      <c r="N1320" s="217"/>
      <c r="O1320" s="217"/>
      <c r="P1320" s="217"/>
      <c r="Q1320" s="217"/>
      <c r="R1320" s="217"/>
      <c r="S1320" s="217"/>
      <c r="T1320" s="218"/>
      <c r="AT1320" s="219" t="s">
        <v>191</v>
      </c>
      <c r="AU1320" s="219" t="s">
        <v>88</v>
      </c>
      <c r="AV1320" s="12" t="s">
        <v>23</v>
      </c>
      <c r="AW1320" s="12" t="s">
        <v>45</v>
      </c>
      <c r="AX1320" s="12" t="s">
        <v>80</v>
      </c>
      <c r="AY1320" s="219" t="s">
        <v>182</v>
      </c>
    </row>
    <row r="1321" spans="2:51" s="11" customFormat="1" ht="13.5">
      <c r="B1321" s="193"/>
      <c r="C1321" s="194"/>
      <c r="D1321" s="195" t="s">
        <v>191</v>
      </c>
      <c r="E1321" s="196" t="s">
        <v>36</v>
      </c>
      <c r="F1321" s="197" t="s">
        <v>2186</v>
      </c>
      <c r="G1321" s="194"/>
      <c r="H1321" s="198">
        <v>0.835</v>
      </c>
      <c r="I1321" s="199"/>
      <c r="J1321" s="194"/>
      <c r="K1321" s="194"/>
      <c r="L1321" s="200"/>
      <c r="M1321" s="201"/>
      <c r="N1321" s="202"/>
      <c r="O1321" s="202"/>
      <c r="P1321" s="202"/>
      <c r="Q1321" s="202"/>
      <c r="R1321" s="202"/>
      <c r="S1321" s="202"/>
      <c r="T1321" s="203"/>
      <c r="AT1321" s="204" t="s">
        <v>191</v>
      </c>
      <c r="AU1321" s="204" t="s">
        <v>88</v>
      </c>
      <c r="AV1321" s="11" t="s">
        <v>88</v>
      </c>
      <c r="AW1321" s="11" t="s">
        <v>45</v>
      </c>
      <c r="AX1321" s="11" t="s">
        <v>80</v>
      </c>
      <c r="AY1321" s="204" t="s">
        <v>182</v>
      </c>
    </row>
    <row r="1322" spans="2:65" s="1" customFormat="1" ht="31.5" customHeight="1">
      <c r="B1322" s="34"/>
      <c r="C1322" s="181" t="s">
        <v>2187</v>
      </c>
      <c r="D1322" s="181" t="s">
        <v>184</v>
      </c>
      <c r="E1322" s="182" t="s">
        <v>2188</v>
      </c>
      <c r="F1322" s="183" t="s">
        <v>2189</v>
      </c>
      <c r="G1322" s="184" t="s">
        <v>309</v>
      </c>
      <c r="H1322" s="185">
        <v>4.8</v>
      </c>
      <c r="I1322" s="186"/>
      <c r="J1322" s="187">
        <f>ROUND(I1322*H1322,2)</f>
        <v>0</v>
      </c>
      <c r="K1322" s="183" t="s">
        <v>36</v>
      </c>
      <c r="L1322" s="54"/>
      <c r="M1322" s="188" t="s">
        <v>36</v>
      </c>
      <c r="N1322" s="189" t="s">
        <v>51</v>
      </c>
      <c r="O1322" s="35"/>
      <c r="P1322" s="190">
        <f>O1322*H1322</f>
        <v>0</v>
      </c>
      <c r="Q1322" s="190">
        <v>0</v>
      </c>
      <c r="R1322" s="190">
        <f>Q1322*H1322</f>
        <v>0</v>
      </c>
      <c r="S1322" s="190">
        <v>0</v>
      </c>
      <c r="T1322" s="191">
        <f>S1322*H1322</f>
        <v>0</v>
      </c>
      <c r="AR1322" s="16" t="s">
        <v>275</v>
      </c>
      <c r="AT1322" s="16" t="s">
        <v>184</v>
      </c>
      <c r="AU1322" s="16" t="s">
        <v>88</v>
      </c>
      <c r="AY1322" s="16" t="s">
        <v>182</v>
      </c>
      <c r="BE1322" s="192">
        <f>IF(N1322="základní",J1322,0)</f>
        <v>0</v>
      </c>
      <c r="BF1322" s="192">
        <f>IF(N1322="snížená",J1322,0)</f>
        <v>0</v>
      </c>
      <c r="BG1322" s="192">
        <f>IF(N1322="zákl. přenesená",J1322,0)</f>
        <v>0</v>
      </c>
      <c r="BH1322" s="192">
        <f>IF(N1322="sníž. přenesená",J1322,0)</f>
        <v>0</v>
      </c>
      <c r="BI1322" s="192">
        <f>IF(N1322="nulová",J1322,0)</f>
        <v>0</v>
      </c>
      <c r="BJ1322" s="16" t="s">
        <v>23</v>
      </c>
      <c r="BK1322" s="192">
        <f>ROUND(I1322*H1322,2)</f>
        <v>0</v>
      </c>
      <c r="BL1322" s="16" t="s">
        <v>275</v>
      </c>
      <c r="BM1322" s="16" t="s">
        <v>2190</v>
      </c>
    </row>
    <row r="1323" spans="2:51" s="11" customFormat="1" ht="13.5">
      <c r="B1323" s="193"/>
      <c r="C1323" s="194"/>
      <c r="D1323" s="195" t="s">
        <v>191</v>
      </c>
      <c r="E1323" s="196" t="s">
        <v>36</v>
      </c>
      <c r="F1323" s="197" t="s">
        <v>2191</v>
      </c>
      <c r="G1323" s="194"/>
      <c r="H1323" s="198">
        <v>4.8</v>
      </c>
      <c r="I1323" s="199"/>
      <c r="J1323" s="194"/>
      <c r="K1323" s="194"/>
      <c r="L1323" s="200"/>
      <c r="M1323" s="201"/>
      <c r="N1323" s="202"/>
      <c r="O1323" s="202"/>
      <c r="P1323" s="202"/>
      <c r="Q1323" s="202"/>
      <c r="R1323" s="202"/>
      <c r="S1323" s="202"/>
      <c r="T1323" s="203"/>
      <c r="AT1323" s="204" t="s">
        <v>191</v>
      </c>
      <c r="AU1323" s="204" t="s">
        <v>88</v>
      </c>
      <c r="AV1323" s="11" t="s">
        <v>88</v>
      </c>
      <c r="AW1323" s="11" t="s">
        <v>45</v>
      </c>
      <c r="AX1323" s="11" t="s">
        <v>80</v>
      </c>
      <c r="AY1323" s="204" t="s">
        <v>182</v>
      </c>
    </row>
    <row r="1324" spans="2:65" s="1" customFormat="1" ht="22.5" customHeight="1">
      <c r="B1324" s="34"/>
      <c r="C1324" s="181" t="s">
        <v>2192</v>
      </c>
      <c r="D1324" s="181" t="s">
        <v>184</v>
      </c>
      <c r="E1324" s="182" t="s">
        <v>2193</v>
      </c>
      <c r="F1324" s="183" t="s">
        <v>2194</v>
      </c>
      <c r="G1324" s="184" t="s">
        <v>187</v>
      </c>
      <c r="H1324" s="185">
        <v>15.25</v>
      </c>
      <c r="I1324" s="186"/>
      <c r="J1324" s="187">
        <f>ROUND(I1324*H1324,2)</f>
        <v>0</v>
      </c>
      <c r="K1324" s="183" t="s">
        <v>188</v>
      </c>
      <c r="L1324" s="54"/>
      <c r="M1324" s="188" t="s">
        <v>36</v>
      </c>
      <c r="N1324" s="189" t="s">
        <v>51</v>
      </c>
      <c r="O1324" s="35"/>
      <c r="P1324" s="190">
        <f>O1324*H1324</f>
        <v>0</v>
      </c>
      <c r="Q1324" s="190">
        <v>0</v>
      </c>
      <c r="R1324" s="190">
        <f>Q1324*H1324</f>
        <v>0</v>
      </c>
      <c r="S1324" s="190">
        <v>0</v>
      </c>
      <c r="T1324" s="191">
        <f>S1324*H1324</f>
        <v>0</v>
      </c>
      <c r="AR1324" s="16" t="s">
        <v>275</v>
      </c>
      <c r="AT1324" s="16" t="s">
        <v>184</v>
      </c>
      <c r="AU1324" s="16" t="s">
        <v>88</v>
      </c>
      <c r="AY1324" s="16" t="s">
        <v>182</v>
      </c>
      <c r="BE1324" s="192">
        <f>IF(N1324="základní",J1324,0)</f>
        <v>0</v>
      </c>
      <c r="BF1324" s="192">
        <f>IF(N1324="snížená",J1324,0)</f>
        <v>0</v>
      </c>
      <c r="BG1324" s="192">
        <f>IF(N1324="zákl. přenesená",J1324,0)</f>
        <v>0</v>
      </c>
      <c r="BH1324" s="192">
        <f>IF(N1324="sníž. přenesená",J1324,0)</f>
        <v>0</v>
      </c>
      <c r="BI1324" s="192">
        <f>IF(N1324="nulová",J1324,0)</f>
        <v>0</v>
      </c>
      <c r="BJ1324" s="16" t="s">
        <v>23</v>
      </c>
      <c r="BK1324" s="192">
        <f>ROUND(I1324*H1324,2)</f>
        <v>0</v>
      </c>
      <c r="BL1324" s="16" t="s">
        <v>275</v>
      </c>
      <c r="BM1324" s="16" t="s">
        <v>2195</v>
      </c>
    </row>
    <row r="1325" spans="2:51" s="12" customFormat="1" ht="13.5">
      <c r="B1325" s="209"/>
      <c r="C1325" s="210"/>
      <c r="D1325" s="205" t="s">
        <v>191</v>
      </c>
      <c r="E1325" s="211" t="s">
        <v>36</v>
      </c>
      <c r="F1325" s="212" t="s">
        <v>319</v>
      </c>
      <c r="G1325" s="210"/>
      <c r="H1325" s="213" t="s">
        <v>36</v>
      </c>
      <c r="I1325" s="214"/>
      <c r="J1325" s="210"/>
      <c r="K1325" s="210"/>
      <c r="L1325" s="215"/>
      <c r="M1325" s="216"/>
      <c r="N1325" s="217"/>
      <c r="O1325" s="217"/>
      <c r="P1325" s="217"/>
      <c r="Q1325" s="217"/>
      <c r="R1325" s="217"/>
      <c r="S1325" s="217"/>
      <c r="T1325" s="218"/>
      <c r="AT1325" s="219" t="s">
        <v>191</v>
      </c>
      <c r="AU1325" s="219" t="s">
        <v>88</v>
      </c>
      <c r="AV1325" s="12" t="s">
        <v>23</v>
      </c>
      <c r="AW1325" s="12" t="s">
        <v>45</v>
      </c>
      <c r="AX1325" s="12" t="s">
        <v>80</v>
      </c>
      <c r="AY1325" s="219" t="s">
        <v>182</v>
      </c>
    </row>
    <row r="1326" spans="2:51" s="11" customFormat="1" ht="13.5">
      <c r="B1326" s="193"/>
      <c r="C1326" s="194"/>
      <c r="D1326" s="195" t="s">
        <v>191</v>
      </c>
      <c r="E1326" s="196" t="s">
        <v>36</v>
      </c>
      <c r="F1326" s="197" t="s">
        <v>2196</v>
      </c>
      <c r="G1326" s="194"/>
      <c r="H1326" s="198">
        <v>15.25</v>
      </c>
      <c r="I1326" s="199"/>
      <c r="J1326" s="194"/>
      <c r="K1326" s="194"/>
      <c r="L1326" s="200"/>
      <c r="M1326" s="201"/>
      <c r="N1326" s="202"/>
      <c r="O1326" s="202"/>
      <c r="P1326" s="202"/>
      <c r="Q1326" s="202"/>
      <c r="R1326" s="202"/>
      <c r="S1326" s="202"/>
      <c r="T1326" s="203"/>
      <c r="AT1326" s="204" t="s">
        <v>191</v>
      </c>
      <c r="AU1326" s="204" t="s">
        <v>88</v>
      </c>
      <c r="AV1326" s="11" t="s">
        <v>88</v>
      </c>
      <c r="AW1326" s="11" t="s">
        <v>45</v>
      </c>
      <c r="AX1326" s="11" t="s">
        <v>80</v>
      </c>
      <c r="AY1326" s="204" t="s">
        <v>182</v>
      </c>
    </row>
    <row r="1327" spans="2:65" s="1" customFormat="1" ht="22.5" customHeight="1">
      <c r="B1327" s="34"/>
      <c r="C1327" s="220" t="s">
        <v>2197</v>
      </c>
      <c r="D1327" s="220" t="s">
        <v>270</v>
      </c>
      <c r="E1327" s="221" t="s">
        <v>2198</v>
      </c>
      <c r="F1327" s="222" t="s">
        <v>2199</v>
      </c>
      <c r="G1327" s="223" t="s">
        <v>187</v>
      </c>
      <c r="H1327" s="224">
        <v>17.538</v>
      </c>
      <c r="I1327" s="225"/>
      <c r="J1327" s="226">
        <f>ROUND(I1327*H1327,2)</f>
        <v>0</v>
      </c>
      <c r="K1327" s="222" t="s">
        <v>188</v>
      </c>
      <c r="L1327" s="227"/>
      <c r="M1327" s="228" t="s">
        <v>36</v>
      </c>
      <c r="N1327" s="229" t="s">
        <v>51</v>
      </c>
      <c r="O1327" s="35"/>
      <c r="P1327" s="190">
        <f>O1327*H1327</f>
        <v>0</v>
      </c>
      <c r="Q1327" s="190">
        <v>0.01</v>
      </c>
      <c r="R1327" s="190">
        <f>Q1327*H1327</f>
        <v>0.17538</v>
      </c>
      <c r="S1327" s="190">
        <v>0</v>
      </c>
      <c r="T1327" s="191">
        <f>S1327*H1327</f>
        <v>0</v>
      </c>
      <c r="AR1327" s="16" t="s">
        <v>366</v>
      </c>
      <c r="AT1327" s="16" t="s">
        <v>270</v>
      </c>
      <c r="AU1327" s="16" t="s">
        <v>88</v>
      </c>
      <c r="AY1327" s="16" t="s">
        <v>182</v>
      </c>
      <c r="BE1327" s="192">
        <f>IF(N1327="základní",J1327,0)</f>
        <v>0</v>
      </c>
      <c r="BF1327" s="192">
        <f>IF(N1327="snížená",J1327,0)</f>
        <v>0</v>
      </c>
      <c r="BG1327" s="192">
        <f>IF(N1327="zákl. přenesená",J1327,0)</f>
        <v>0</v>
      </c>
      <c r="BH1327" s="192">
        <f>IF(N1327="sníž. přenesená",J1327,0)</f>
        <v>0</v>
      </c>
      <c r="BI1327" s="192">
        <f>IF(N1327="nulová",J1327,0)</f>
        <v>0</v>
      </c>
      <c r="BJ1327" s="16" t="s">
        <v>23</v>
      </c>
      <c r="BK1327" s="192">
        <f>ROUND(I1327*H1327,2)</f>
        <v>0</v>
      </c>
      <c r="BL1327" s="16" t="s">
        <v>275</v>
      </c>
      <c r="BM1327" s="16" t="s">
        <v>2200</v>
      </c>
    </row>
    <row r="1328" spans="2:51" s="11" customFormat="1" ht="13.5">
      <c r="B1328" s="193"/>
      <c r="C1328" s="194"/>
      <c r="D1328" s="195" t="s">
        <v>191</v>
      </c>
      <c r="E1328" s="196" t="s">
        <v>36</v>
      </c>
      <c r="F1328" s="197" t="s">
        <v>2201</v>
      </c>
      <c r="G1328" s="194"/>
      <c r="H1328" s="198">
        <v>17.5375</v>
      </c>
      <c r="I1328" s="199"/>
      <c r="J1328" s="194"/>
      <c r="K1328" s="194"/>
      <c r="L1328" s="200"/>
      <c r="M1328" s="201"/>
      <c r="N1328" s="202"/>
      <c r="O1328" s="202"/>
      <c r="P1328" s="202"/>
      <c r="Q1328" s="202"/>
      <c r="R1328" s="202"/>
      <c r="S1328" s="202"/>
      <c r="T1328" s="203"/>
      <c r="AT1328" s="204" t="s">
        <v>191</v>
      </c>
      <c r="AU1328" s="204" t="s">
        <v>88</v>
      </c>
      <c r="AV1328" s="11" t="s">
        <v>88</v>
      </c>
      <c r="AW1328" s="11" t="s">
        <v>45</v>
      </c>
      <c r="AX1328" s="11" t="s">
        <v>80</v>
      </c>
      <c r="AY1328" s="204" t="s">
        <v>182</v>
      </c>
    </row>
    <row r="1329" spans="2:65" s="1" customFormat="1" ht="22.5" customHeight="1">
      <c r="B1329" s="34"/>
      <c r="C1329" s="181" t="s">
        <v>2202</v>
      </c>
      <c r="D1329" s="181" t="s">
        <v>184</v>
      </c>
      <c r="E1329" s="182" t="s">
        <v>2203</v>
      </c>
      <c r="F1329" s="183" t="s">
        <v>2204</v>
      </c>
      <c r="G1329" s="184" t="s">
        <v>1469</v>
      </c>
      <c r="H1329" s="185">
        <v>486.412</v>
      </c>
      <c r="I1329" s="186"/>
      <c r="J1329" s="187">
        <f>ROUND(I1329*H1329,2)</f>
        <v>0</v>
      </c>
      <c r="K1329" s="183" t="s">
        <v>188</v>
      </c>
      <c r="L1329" s="54"/>
      <c r="M1329" s="188" t="s">
        <v>36</v>
      </c>
      <c r="N1329" s="189" t="s">
        <v>51</v>
      </c>
      <c r="O1329" s="35"/>
      <c r="P1329" s="190">
        <f>O1329*H1329</f>
        <v>0</v>
      </c>
      <c r="Q1329" s="190">
        <v>5E-05</v>
      </c>
      <c r="R1329" s="190">
        <f>Q1329*H1329</f>
        <v>0.0243206</v>
      </c>
      <c r="S1329" s="190">
        <v>0</v>
      </c>
      <c r="T1329" s="191">
        <f>S1329*H1329</f>
        <v>0</v>
      </c>
      <c r="AR1329" s="16" t="s">
        <v>275</v>
      </c>
      <c r="AT1329" s="16" t="s">
        <v>184</v>
      </c>
      <c r="AU1329" s="16" t="s">
        <v>88</v>
      </c>
      <c r="AY1329" s="16" t="s">
        <v>182</v>
      </c>
      <c r="BE1329" s="192">
        <f>IF(N1329="základní",J1329,0)</f>
        <v>0</v>
      </c>
      <c r="BF1329" s="192">
        <f>IF(N1329="snížená",J1329,0)</f>
        <v>0</v>
      </c>
      <c r="BG1329" s="192">
        <f>IF(N1329="zákl. přenesená",J1329,0)</f>
        <v>0</v>
      </c>
      <c r="BH1329" s="192">
        <f>IF(N1329="sníž. přenesená",J1329,0)</f>
        <v>0</v>
      </c>
      <c r="BI1329" s="192">
        <f>IF(N1329="nulová",J1329,0)</f>
        <v>0</v>
      </c>
      <c r="BJ1329" s="16" t="s">
        <v>23</v>
      </c>
      <c r="BK1329" s="192">
        <f>ROUND(I1329*H1329,2)</f>
        <v>0</v>
      </c>
      <c r="BL1329" s="16" t="s">
        <v>275</v>
      </c>
      <c r="BM1329" s="16" t="s">
        <v>2205</v>
      </c>
    </row>
    <row r="1330" spans="2:51" s="12" customFormat="1" ht="13.5">
      <c r="B1330" s="209"/>
      <c r="C1330" s="210"/>
      <c r="D1330" s="205" t="s">
        <v>191</v>
      </c>
      <c r="E1330" s="211" t="s">
        <v>36</v>
      </c>
      <c r="F1330" s="212" t="s">
        <v>2206</v>
      </c>
      <c r="G1330" s="210"/>
      <c r="H1330" s="213" t="s">
        <v>36</v>
      </c>
      <c r="I1330" s="214"/>
      <c r="J1330" s="210"/>
      <c r="K1330" s="210"/>
      <c r="L1330" s="215"/>
      <c r="M1330" s="216"/>
      <c r="N1330" s="217"/>
      <c r="O1330" s="217"/>
      <c r="P1330" s="217"/>
      <c r="Q1330" s="217"/>
      <c r="R1330" s="217"/>
      <c r="S1330" s="217"/>
      <c r="T1330" s="218"/>
      <c r="AT1330" s="219" t="s">
        <v>191</v>
      </c>
      <c r="AU1330" s="219" t="s">
        <v>88</v>
      </c>
      <c r="AV1330" s="12" t="s">
        <v>23</v>
      </c>
      <c r="AW1330" s="12" t="s">
        <v>45</v>
      </c>
      <c r="AX1330" s="12" t="s">
        <v>80</v>
      </c>
      <c r="AY1330" s="219" t="s">
        <v>182</v>
      </c>
    </row>
    <row r="1331" spans="2:51" s="11" customFormat="1" ht="13.5">
      <c r="B1331" s="193"/>
      <c r="C1331" s="194"/>
      <c r="D1331" s="205" t="s">
        <v>191</v>
      </c>
      <c r="E1331" s="206" t="s">
        <v>36</v>
      </c>
      <c r="F1331" s="207" t="s">
        <v>2207</v>
      </c>
      <c r="G1331" s="194"/>
      <c r="H1331" s="208">
        <v>243.312</v>
      </c>
      <c r="I1331" s="199"/>
      <c r="J1331" s="194"/>
      <c r="K1331" s="194"/>
      <c r="L1331" s="200"/>
      <c r="M1331" s="201"/>
      <c r="N1331" s="202"/>
      <c r="O1331" s="202"/>
      <c r="P1331" s="202"/>
      <c r="Q1331" s="202"/>
      <c r="R1331" s="202"/>
      <c r="S1331" s="202"/>
      <c r="T1331" s="203"/>
      <c r="AT1331" s="204" t="s">
        <v>191</v>
      </c>
      <c r="AU1331" s="204" t="s">
        <v>88</v>
      </c>
      <c r="AV1331" s="11" t="s">
        <v>88</v>
      </c>
      <c r="AW1331" s="11" t="s">
        <v>45</v>
      </c>
      <c r="AX1331" s="11" t="s">
        <v>80</v>
      </c>
      <c r="AY1331" s="204" t="s">
        <v>182</v>
      </c>
    </row>
    <row r="1332" spans="2:51" s="12" customFormat="1" ht="13.5">
      <c r="B1332" s="209"/>
      <c r="C1332" s="210"/>
      <c r="D1332" s="205" t="s">
        <v>191</v>
      </c>
      <c r="E1332" s="211" t="s">
        <v>36</v>
      </c>
      <c r="F1332" s="212" t="s">
        <v>727</v>
      </c>
      <c r="G1332" s="210"/>
      <c r="H1332" s="213" t="s">
        <v>36</v>
      </c>
      <c r="I1332" s="214"/>
      <c r="J1332" s="210"/>
      <c r="K1332" s="210"/>
      <c r="L1332" s="215"/>
      <c r="M1332" s="216"/>
      <c r="N1332" s="217"/>
      <c r="O1332" s="217"/>
      <c r="P1332" s="217"/>
      <c r="Q1332" s="217"/>
      <c r="R1332" s="217"/>
      <c r="S1332" s="217"/>
      <c r="T1332" s="218"/>
      <c r="AT1332" s="219" t="s">
        <v>191</v>
      </c>
      <c r="AU1332" s="219" t="s">
        <v>88</v>
      </c>
      <c r="AV1332" s="12" t="s">
        <v>23</v>
      </c>
      <c r="AW1332" s="12" t="s">
        <v>45</v>
      </c>
      <c r="AX1332" s="12" t="s">
        <v>80</v>
      </c>
      <c r="AY1332" s="219" t="s">
        <v>182</v>
      </c>
    </row>
    <row r="1333" spans="2:51" s="11" customFormat="1" ht="13.5">
      <c r="B1333" s="193"/>
      <c r="C1333" s="194"/>
      <c r="D1333" s="195" t="s">
        <v>191</v>
      </c>
      <c r="E1333" s="196" t="s">
        <v>36</v>
      </c>
      <c r="F1333" s="197" t="s">
        <v>2208</v>
      </c>
      <c r="G1333" s="194"/>
      <c r="H1333" s="198">
        <v>243.1</v>
      </c>
      <c r="I1333" s="199"/>
      <c r="J1333" s="194"/>
      <c r="K1333" s="194"/>
      <c r="L1333" s="200"/>
      <c r="M1333" s="201"/>
      <c r="N1333" s="202"/>
      <c r="O1333" s="202"/>
      <c r="P1333" s="202"/>
      <c r="Q1333" s="202"/>
      <c r="R1333" s="202"/>
      <c r="S1333" s="202"/>
      <c r="T1333" s="203"/>
      <c r="AT1333" s="204" t="s">
        <v>191</v>
      </c>
      <c r="AU1333" s="204" t="s">
        <v>88</v>
      </c>
      <c r="AV1333" s="11" t="s">
        <v>88</v>
      </c>
      <c r="AW1333" s="11" t="s">
        <v>45</v>
      </c>
      <c r="AX1333" s="11" t="s">
        <v>80</v>
      </c>
      <c r="AY1333" s="204" t="s">
        <v>182</v>
      </c>
    </row>
    <row r="1334" spans="2:65" s="1" customFormat="1" ht="22.5" customHeight="1">
      <c r="B1334" s="34"/>
      <c r="C1334" s="220" t="s">
        <v>2209</v>
      </c>
      <c r="D1334" s="220" t="s">
        <v>270</v>
      </c>
      <c r="E1334" s="221" t="s">
        <v>2210</v>
      </c>
      <c r="F1334" s="222" t="s">
        <v>2211</v>
      </c>
      <c r="G1334" s="223" t="s">
        <v>304</v>
      </c>
      <c r="H1334" s="224">
        <v>20</v>
      </c>
      <c r="I1334" s="225"/>
      <c r="J1334" s="226">
        <f>ROUND(I1334*H1334,2)</f>
        <v>0</v>
      </c>
      <c r="K1334" s="222" t="s">
        <v>188</v>
      </c>
      <c r="L1334" s="227"/>
      <c r="M1334" s="228" t="s">
        <v>36</v>
      </c>
      <c r="N1334" s="229" t="s">
        <v>51</v>
      </c>
      <c r="O1334" s="35"/>
      <c r="P1334" s="190">
        <f>O1334*H1334</f>
        <v>0</v>
      </c>
      <c r="Q1334" s="190">
        <v>0.032</v>
      </c>
      <c r="R1334" s="190">
        <f>Q1334*H1334</f>
        <v>0.64</v>
      </c>
      <c r="S1334" s="190">
        <v>0</v>
      </c>
      <c r="T1334" s="191">
        <f>S1334*H1334</f>
        <v>0</v>
      </c>
      <c r="AR1334" s="16" t="s">
        <v>366</v>
      </c>
      <c r="AT1334" s="16" t="s">
        <v>270</v>
      </c>
      <c r="AU1334" s="16" t="s">
        <v>88</v>
      </c>
      <c r="AY1334" s="16" t="s">
        <v>182</v>
      </c>
      <c r="BE1334" s="192">
        <f>IF(N1334="základní",J1334,0)</f>
        <v>0</v>
      </c>
      <c r="BF1334" s="192">
        <f>IF(N1334="snížená",J1334,0)</f>
        <v>0</v>
      </c>
      <c r="BG1334" s="192">
        <f>IF(N1334="zákl. přenesená",J1334,0)</f>
        <v>0</v>
      </c>
      <c r="BH1334" s="192">
        <f>IF(N1334="sníž. přenesená",J1334,0)</f>
        <v>0</v>
      </c>
      <c r="BI1334" s="192">
        <f>IF(N1334="nulová",J1334,0)</f>
        <v>0</v>
      </c>
      <c r="BJ1334" s="16" t="s">
        <v>23</v>
      </c>
      <c r="BK1334" s="192">
        <f>ROUND(I1334*H1334,2)</f>
        <v>0</v>
      </c>
      <c r="BL1334" s="16" t="s">
        <v>275</v>
      </c>
      <c r="BM1334" s="16" t="s">
        <v>2212</v>
      </c>
    </row>
    <row r="1335" spans="2:65" s="1" customFormat="1" ht="22.5" customHeight="1">
      <c r="B1335" s="34"/>
      <c r="C1335" s="220" t="s">
        <v>2213</v>
      </c>
      <c r="D1335" s="220" t="s">
        <v>270</v>
      </c>
      <c r="E1335" s="221" t="s">
        <v>2214</v>
      </c>
      <c r="F1335" s="222" t="s">
        <v>2215</v>
      </c>
      <c r="G1335" s="223" t="s">
        <v>304</v>
      </c>
      <c r="H1335" s="224">
        <v>16</v>
      </c>
      <c r="I1335" s="225"/>
      <c r="J1335" s="226">
        <f>ROUND(I1335*H1335,2)</f>
        <v>0</v>
      </c>
      <c r="K1335" s="222" t="s">
        <v>188</v>
      </c>
      <c r="L1335" s="227"/>
      <c r="M1335" s="228" t="s">
        <v>36</v>
      </c>
      <c r="N1335" s="229" t="s">
        <v>51</v>
      </c>
      <c r="O1335" s="35"/>
      <c r="P1335" s="190">
        <f>O1335*H1335</f>
        <v>0</v>
      </c>
      <c r="Q1335" s="190">
        <v>0.0115</v>
      </c>
      <c r="R1335" s="190">
        <f>Q1335*H1335</f>
        <v>0.184</v>
      </c>
      <c r="S1335" s="190">
        <v>0</v>
      </c>
      <c r="T1335" s="191">
        <f>S1335*H1335</f>
        <v>0</v>
      </c>
      <c r="AR1335" s="16" t="s">
        <v>366</v>
      </c>
      <c r="AT1335" s="16" t="s">
        <v>270</v>
      </c>
      <c r="AU1335" s="16" t="s">
        <v>88</v>
      </c>
      <c r="AY1335" s="16" t="s">
        <v>182</v>
      </c>
      <c r="BE1335" s="192">
        <f>IF(N1335="základní",J1335,0)</f>
        <v>0</v>
      </c>
      <c r="BF1335" s="192">
        <f>IF(N1335="snížená",J1335,0)</f>
        <v>0</v>
      </c>
      <c r="BG1335" s="192">
        <f>IF(N1335="zákl. přenesená",J1335,0)</f>
        <v>0</v>
      </c>
      <c r="BH1335" s="192">
        <f>IF(N1335="sníž. přenesená",J1335,0)</f>
        <v>0</v>
      </c>
      <c r="BI1335" s="192">
        <f>IF(N1335="nulová",J1335,0)</f>
        <v>0</v>
      </c>
      <c r="BJ1335" s="16" t="s">
        <v>23</v>
      </c>
      <c r="BK1335" s="192">
        <f>ROUND(I1335*H1335,2)</f>
        <v>0</v>
      </c>
      <c r="BL1335" s="16" t="s">
        <v>275</v>
      </c>
      <c r="BM1335" s="16" t="s">
        <v>2216</v>
      </c>
    </row>
    <row r="1336" spans="2:65" s="1" customFormat="1" ht="22.5" customHeight="1">
      <c r="B1336" s="34"/>
      <c r="C1336" s="181" t="s">
        <v>2217</v>
      </c>
      <c r="D1336" s="181" t="s">
        <v>184</v>
      </c>
      <c r="E1336" s="182" t="s">
        <v>2218</v>
      </c>
      <c r="F1336" s="183" t="s">
        <v>2219</v>
      </c>
      <c r="G1336" s="184" t="s">
        <v>1491</v>
      </c>
      <c r="H1336" s="230"/>
      <c r="I1336" s="186"/>
      <c r="J1336" s="187">
        <f>ROUND(I1336*H1336,2)</f>
        <v>0</v>
      </c>
      <c r="K1336" s="183" t="s">
        <v>188</v>
      </c>
      <c r="L1336" s="54"/>
      <c r="M1336" s="188" t="s">
        <v>36</v>
      </c>
      <c r="N1336" s="189" t="s">
        <v>51</v>
      </c>
      <c r="O1336" s="35"/>
      <c r="P1336" s="190">
        <f>O1336*H1336</f>
        <v>0</v>
      </c>
      <c r="Q1336" s="190">
        <v>0</v>
      </c>
      <c r="R1336" s="190">
        <f>Q1336*H1336</f>
        <v>0</v>
      </c>
      <c r="S1336" s="190">
        <v>0</v>
      </c>
      <c r="T1336" s="191">
        <f>S1336*H1336</f>
        <v>0</v>
      </c>
      <c r="AR1336" s="16" t="s">
        <v>275</v>
      </c>
      <c r="AT1336" s="16" t="s">
        <v>184</v>
      </c>
      <c r="AU1336" s="16" t="s">
        <v>88</v>
      </c>
      <c r="AY1336" s="16" t="s">
        <v>182</v>
      </c>
      <c r="BE1336" s="192">
        <f>IF(N1336="základní",J1336,0)</f>
        <v>0</v>
      </c>
      <c r="BF1336" s="192">
        <f>IF(N1336="snížená",J1336,0)</f>
        <v>0</v>
      </c>
      <c r="BG1336" s="192">
        <f>IF(N1336="zákl. přenesená",J1336,0)</f>
        <v>0</v>
      </c>
      <c r="BH1336" s="192">
        <f>IF(N1336="sníž. přenesená",J1336,0)</f>
        <v>0</v>
      </c>
      <c r="BI1336" s="192">
        <f>IF(N1336="nulová",J1336,0)</f>
        <v>0</v>
      </c>
      <c r="BJ1336" s="16" t="s">
        <v>23</v>
      </c>
      <c r="BK1336" s="192">
        <f>ROUND(I1336*H1336,2)</f>
        <v>0</v>
      </c>
      <c r="BL1336" s="16" t="s">
        <v>275</v>
      </c>
      <c r="BM1336" s="16" t="s">
        <v>2220</v>
      </c>
    </row>
    <row r="1337" spans="2:63" s="10" customFormat="1" ht="29.85" customHeight="1">
      <c r="B1337" s="164"/>
      <c r="C1337" s="165"/>
      <c r="D1337" s="178" t="s">
        <v>79</v>
      </c>
      <c r="E1337" s="179" t="s">
        <v>2221</v>
      </c>
      <c r="F1337" s="179" t="s">
        <v>2222</v>
      </c>
      <c r="G1337" s="165"/>
      <c r="H1337" s="165"/>
      <c r="I1337" s="168"/>
      <c r="J1337" s="180">
        <f>BK1337</f>
        <v>0</v>
      </c>
      <c r="K1337" s="165"/>
      <c r="L1337" s="170"/>
      <c r="M1337" s="171"/>
      <c r="N1337" s="172"/>
      <c r="O1337" s="172"/>
      <c r="P1337" s="173">
        <f>SUM(P1338:P1374)</f>
        <v>0</v>
      </c>
      <c r="Q1337" s="172"/>
      <c r="R1337" s="173">
        <f>SUM(R1338:R1374)</f>
        <v>6.127916</v>
      </c>
      <c r="S1337" s="172"/>
      <c r="T1337" s="174">
        <f>SUM(T1338:T1374)</f>
        <v>0</v>
      </c>
      <c r="AR1337" s="175" t="s">
        <v>88</v>
      </c>
      <c r="AT1337" s="176" t="s">
        <v>79</v>
      </c>
      <c r="AU1337" s="176" t="s">
        <v>23</v>
      </c>
      <c r="AY1337" s="175" t="s">
        <v>182</v>
      </c>
      <c r="BK1337" s="177">
        <f>SUM(BK1338:BK1374)</f>
        <v>0</v>
      </c>
    </row>
    <row r="1338" spans="2:65" s="1" customFormat="1" ht="22.5" customHeight="1">
      <c r="B1338" s="34"/>
      <c r="C1338" s="181" t="s">
        <v>2223</v>
      </c>
      <c r="D1338" s="181" t="s">
        <v>184</v>
      </c>
      <c r="E1338" s="182" t="s">
        <v>2224</v>
      </c>
      <c r="F1338" s="183" t="s">
        <v>2225</v>
      </c>
      <c r="G1338" s="184" t="s">
        <v>309</v>
      </c>
      <c r="H1338" s="185">
        <v>99.2</v>
      </c>
      <c r="I1338" s="186"/>
      <c r="J1338" s="187">
        <f>ROUND(I1338*H1338,2)</f>
        <v>0</v>
      </c>
      <c r="K1338" s="183" t="s">
        <v>188</v>
      </c>
      <c r="L1338" s="54"/>
      <c r="M1338" s="188" t="s">
        <v>36</v>
      </c>
      <c r="N1338" s="189" t="s">
        <v>51</v>
      </c>
      <c r="O1338" s="35"/>
      <c r="P1338" s="190">
        <f>O1338*H1338</f>
        <v>0</v>
      </c>
      <c r="Q1338" s="190">
        <v>0.00056</v>
      </c>
      <c r="R1338" s="190">
        <f>Q1338*H1338</f>
        <v>0.055552</v>
      </c>
      <c r="S1338" s="190">
        <v>0</v>
      </c>
      <c r="T1338" s="191">
        <f>S1338*H1338</f>
        <v>0</v>
      </c>
      <c r="AR1338" s="16" t="s">
        <v>275</v>
      </c>
      <c r="AT1338" s="16" t="s">
        <v>184</v>
      </c>
      <c r="AU1338" s="16" t="s">
        <v>88</v>
      </c>
      <c r="AY1338" s="16" t="s">
        <v>182</v>
      </c>
      <c r="BE1338" s="192">
        <f>IF(N1338="základní",J1338,0)</f>
        <v>0</v>
      </c>
      <c r="BF1338" s="192">
        <f>IF(N1338="snížená",J1338,0)</f>
        <v>0</v>
      </c>
      <c r="BG1338" s="192">
        <f>IF(N1338="zákl. přenesená",J1338,0)</f>
        <v>0</v>
      </c>
      <c r="BH1338" s="192">
        <f>IF(N1338="sníž. přenesená",J1338,0)</f>
        <v>0</v>
      </c>
      <c r="BI1338" s="192">
        <f>IF(N1338="nulová",J1338,0)</f>
        <v>0</v>
      </c>
      <c r="BJ1338" s="16" t="s">
        <v>23</v>
      </c>
      <c r="BK1338" s="192">
        <f>ROUND(I1338*H1338,2)</f>
        <v>0</v>
      </c>
      <c r="BL1338" s="16" t="s">
        <v>275</v>
      </c>
      <c r="BM1338" s="16" t="s">
        <v>2226</v>
      </c>
    </row>
    <row r="1339" spans="2:51" s="12" customFormat="1" ht="13.5">
      <c r="B1339" s="209"/>
      <c r="C1339" s="210"/>
      <c r="D1339" s="205" t="s">
        <v>191</v>
      </c>
      <c r="E1339" s="211" t="s">
        <v>36</v>
      </c>
      <c r="F1339" s="212" t="s">
        <v>399</v>
      </c>
      <c r="G1339" s="210"/>
      <c r="H1339" s="213" t="s">
        <v>36</v>
      </c>
      <c r="I1339" s="214"/>
      <c r="J1339" s="210"/>
      <c r="K1339" s="210"/>
      <c r="L1339" s="215"/>
      <c r="M1339" s="216"/>
      <c r="N1339" s="217"/>
      <c r="O1339" s="217"/>
      <c r="P1339" s="217"/>
      <c r="Q1339" s="217"/>
      <c r="R1339" s="217"/>
      <c r="S1339" s="217"/>
      <c r="T1339" s="218"/>
      <c r="AT1339" s="219" t="s">
        <v>191</v>
      </c>
      <c r="AU1339" s="219" t="s">
        <v>88</v>
      </c>
      <c r="AV1339" s="12" t="s">
        <v>23</v>
      </c>
      <c r="AW1339" s="12" t="s">
        <v>45</v>
      </c>
      <c r="AX1339" s="12" t="s">
        <v>80</v>
      </c>
      <c r="AY1339" s="219" t="s">
        <v>182</v>
      </c>
    </row>
    <row r="1340" spans="2:51" s="11" customFormat="1" ht="13.5">
      <c r="B1340" s="193"/>
      <c r="C1340" s="194"/>
      <c r="D1340" s="205" t="s">
        <v>191</v>
      </c>
      <c r="E1340" s="206" t="s">
        <v>36</v>
      </c>
      <c r="F1340" s="207" t="s">
        <v>2227</v>
      </c>
      <c r="G1340" s="194"/>
      <c r="H1340" s="208">
        <v>18.95</v>
      </c>
      <c r="I1340" s="199"/>
      <c r="J1340" s="194"/>
      <c r="K1340" s="194"/>
      <c r="L1340" s="200"/>
      <c r="M1340" s="201"/>
      <c r="N1340" s="202"/>
      <c r="O1340" s="202"/>
      <c r="P1340" s="202"/>
      <c r="Q1340" s="202"/>
      <c r="R1340" s="202"/>
      <c r="S1340" s="202"/>
      <c r="T1340" s="203"/>
      <c r="AT1340" s="204" t="s">
        <v>191</v>
      </c>
      <c r="AU1340" s="204" t="s">
        <v>88</v>
      </c>
      <c r="AV1340" s="11" t="s">
        <v>88</v>
      </c>
      <c r="AW1340" s="11" t="s">
        <v>45</v>
      </c>
      <c r="AX1340" s="11" t="s">
        <v>80</v>
      </c>
      <c r="AY1340" s="204" t="s">
        <v>182</v>
      </c>
    </row>
    <row r="1341" spans="2:51" s="11" customFormat="1" ht="13.5">
      <c r="B1341" s="193"/>
      <c r="C1341" s="194"/>
      <c r="D1341" s="205" t="s">
        <v>191</v>
      </c>
      <c r="E1341" s="206" t="s">
        <v>36</v>
      </c>
      <c r="F1341" s="207" t="s">
        <v>2228</v>
      </c>
      <c r="G1341" s="194"/>
      <c r="H1341" s="208">
        <v>10.7</v>
      </c>
      <c r="I1341" s="199"/>
      <c r="J1341" s="194"/>
      <c r="K1341" s="194"/>
      <c r="L1341" s="200"/>
      <c r="M1341" s="201"/>
      <c r="N1341" s="202"/>
      <c r="O1341" s="202"/>
      <c r="P1341" s="202"/>
      <c r="Q1341" s="202"/>
      <c r="R1341" s="202"/>
      <c r="S1341" s="202"/>
      <c r="T1341" s="203"/>
      <c r="AT1341" s="204" t="s">
        <v>191</v>
      </c>
      <c r="AU1341" s="204" t="s">
        <v>88</v>
      </c>
      <c r="AV1341" s="11" t="s">
        <v>88</v>
      </c>
      <c r="AW1341" s="11" t="s">
        <v>45</v>
      </c>
      <c r="AX1341" s="11" t="s">
        <v>80</v>
      </c>
      <c r="AY1341" s="204" t="s">
        <v>182</v>
      </c>
    </row>
    <row r="1342" spans="2:51" s="11" customFormat="1" ht="13.5">
      <c r="B1342" s="193"/>
      <c r="C1342" s="194"/>
      <c r="D1342" s="205" t="s">
        <v>191</v>
      </c>
      <c r="E1342" s="206" t="s">
        <v>36</v>
      </c>
      <c r="F1342" s="207" t="s">
        <v>2229</v>
      </c>
      <c r="G1342" s="194"/>
      <c r="H1342" s="208">
        <v>15.38</v>
      </c>
      <c r="I1342" s="199"/>
      <c r="J1342" s="194"/>
      <c r="K1342" s="194"/>
      <c r="L1342" s="200"/>
      <c r="M1342" s="201"/>
      <c r="N1342" s="202"/>
      <c r="O1342" s="202"/>
      <c r="P1342" s="202"/>
      <c r="Q1342" s="202"/>
      <c r="R1342" s="202"/>
      <c r="S1342" s="202"/>
      <c r="T1342" s="203"/>
      <c r="AT1342" s="204" t="s">
        <v>191</v>
      </c>
      <c r="AU1342" s="204" t="s">
        <v>88</v>
      </c>
      <c r="AV1342" s="11" t="s">
        <v>88</v>
      </c>
      <c r="AW1342" s="11" t="s">
        <v>45</v>
      </c>
      <c r="AX1342" s="11" t="s">
        <v>80</v>
      </c>
      <c r="AY1342" s="204" t="s">
        <v>182</v>
      </c>
    </row>
    <row r="1343" spans="2:51" s="11" customFormat="1" ht="13.5">
      <c r="B1343" s="193"/>
      <c r="C1343" s="194"/>
      <c r="D1343" s="205" t="s">
        <v>191</v>
      </c>
      <c r="E1343" s="206" t="s">
        <v>36</v>
      </c>
      <c r="F1343" s="207" t="s">
        <v>2230</v>
      </c>
      <c r="G1343" s="194"/>
      <c r="H1343" s="208">
        <v>35.07</v>
      </c>
      <c r="I1343" s="199"/>
      <c r="J1343" s="194"/>
      <c r="K1343" s="194"/>
      <c r="L1343" s="200"/>
      <c r="M1343" s="201"/>
      <c r="N1343" s="202"/>
      <c r="O1343" s="202"/>
      <c r="P1343" s="202"/>
      <c r="Q1343" s="202"/>
      <c r="R1343" s="202"/>
      <c r="S1343" s="202"/>
      <c r="T1343" s="203"/>
      <c r="AT1343" s="204" t="s">
        <v>191</v>
      </c>
      <c r="AU1343" s="204" t="s">
        <v>88</v>
      </c>
      <c r="AV1343" s="11" t="s">
        <v>88</v>
      </c>
      <c r="AW1343" s="11" t="s">
        <v>45</v>
      </c>
      <c r="AX1343" s="11" t="s">
        <v>80</v>
      </c>
      <c r="AY1343" s="204" t="s">
        <v>182</v>
      </c>
    </row>
    <row r="1344" spans="2:51" s="11" customFormat="1" ht="13.5">
      <c r="B1344" s="193"/>
      <c r="C1344" s="194"/>
      <c r="D1344" s="195" t="s">
        <v>191</v>
      </c>
      <c r="E1344" s="196" t="s">
        <v>36</v>
      </c>
      <c r="F1344" s="197" t="s">
        <v>2231</v>
      </c>
      <c r="G1344" s="194"/>
      <c r="H1344" s="198">
        <v>19.1</v>
      </c>
      <c r="I1344" s="199"/>
      <c r="J1344" s="194"/>
      <c r="K1344" s="194"/>
      <c r="L1344" s="200"/>
      <c r="M1344" s="201"/>
      <c r="N1344" s="202"/>
      <c r="O1344" s="202"/>
      <c r="P1344" s="202"/>
      <c r="Q1344" s="202"/>
      <c r="R1344" s="202"/>
      <c r="S1344" s="202"/>
      <c r="T1344" s="203"/>
      <c r="AT1344" s="204" t="s">
        <v>191</v>
      </c>
      <c r="AU1344" s="204" t="s">
        <v>88</v>
      </c>
      <c r="AV1344" s="11" t="s">
        <v>88</v>
      </c>
      <c r="AW1344" s="11" t="s">
        <v>45</v>
      </c>
      <c r="AX1344" s="11" t="s">
        <v>80</v>
      </c>
      <c r="AY1344" s="204" t="s">
        <v>182</v>
      </c>
    </row>
    <row r="1345" spans="2:65" s="1" customFormat="1" ht="22.5" customHeight="1">
      <c r="B1345" s="34"/>
      <c r="C1345" s="220" t="s">
        <v>2232</v>
      </c>
      <c r="D1345" s="220" t="s">
        <v>270</v>
      </c>
      <c r="E1345" s="221" t="s">
        <v>2233</v>
      </c>
      <c r="F1345" s="222" t="s">
        <v>2234</v>
      </c>
      <c r="G1345" s="223" t="s">
        <v>309</v>
      </c>
      <c r="H1345" s="224">
        <v>109.12</v>
      </c>
      <c r="I1345" s="225"/>
      <c r="J1345" s="226">
        <f>ROUND(I1345*H1345,2)</f>
        <v>0</v>
      </c>
      <c r="K1345" s="222" t="s">
        <v>188</v>
      </c>
      <c r="L1345" s="227"/>
      <c r="M1345" s="228" t="s">
        <v>36</v>
      </c>
      <c r="N1345" s="229" t="s">
        <v>51</v>
      </c>
      <c r="O1345" s="35"/>
      <c r="P1345" s="190">
        <f>O1345*H1345</f>
        <v>0</v>
      </c>
      <c r="Q1345" s="190">
        <v>0.0061</v>
      </c>
      <c r="R1345" s="190">
        <f>Q1345*H1345</f>
        <v>0.6656320000000001</v>
      </c>
      <c r="S1345" s="190">
        <v>0</v>
      </c>
      <c r="T1345" s="191">
        <f>S1345*H1345</f>
        <v>0</v>
      </c>
      <c r="AR1345" s="16" t="s">
        <v>366</v>
      </c>
      <c r="AT1345" s="16" t="s">
        <v>270</v>
      </c>
      <c r="AU1345" s="16" t="s">
        <v>88</v>
      </c>
      <c r="AY1345" s="16" t="s">
        <v>182</v>
      </c>
      <c r="BE1345" s="192">
        <f>IF(N1345="základní",J1345,0)</f>
        <v>0</v>
      </c>
      <c r="BF1345" s="192">
        <f>IF(N1345="snížená",J1345,0)</f>
        <v>0</v>
      </c>
      <c r="BG1345" s="192">
        <f>IF(N1345="zákl. přenesená",J1345,0)</f>
        <v>0</v>
      </c>
      <c r="BH1345" s="192">
        <f>IF(N1345="sníž. přenesená",J1345,0)</f>
        <v>0</v>
      </c>
      <c r="BI1345" s="192">
        <f>IF(N1345="nulová",J1345,0)</f>
        <v>0</v>
      </c>
      <c r="BJ1345" s="16" t="s">
        <v>23</v>
      </c>
      <c r="BK1345" s="192">
        <f>ROUND(I1345*H1345,2)</f>
        <v>0</v>
      </c>
      <c r="BL1345" s="16" t="s">
        <v>275</v>
      </c>
      <c r="BM1345" s="16" t="s">
        <v>2235</v>
      </c>
    </row>
    <row r="1346" spans="2:51" s="11" customFormat="1" ht="13.5">
      <c r="B1346" s="193"/>
      <c r="C1346" s="194"/>
      <c r="D1346" s="195" t="s">
        <v>191</v>
      </c>
      <c r="E1346" s="196" t="s">
        <v>36</v>
      </c>
      <c r="F1346" s="197" t="s">
        <v>2236</v>
      </c>
      <c r="G1346" s="194"/>
      <c r="H1346" s="198">
        <v>109.12</v>
      </c>
      <c r="I1346" s="199"/>
      <c r="J1346" s="194"/>
      <c r="K1346" s="194"/>
      <c r="L1346" s="200"/>
      <c r="M1346" s="201"/>
      <c r="N1346" s="202"/>
      <c r="O1346" s="202"/>
      <c r="P1346" s="202"/>
      <c r="Q1346" s="202"/>
      <c r="R1346" s="202"/>
      <c r="S1346" s="202"/>
      <c r="T1346" s="203"/>
      <c r="AT1346" s="204" t="s">
        <v>191</v>
      </c>
      <c r="AU1346" s="204" t="s">
        <v>88</v>
      </c>
      <c r="AV1346" s="11" t="s">
        <v>88</v>
      </c>
      <c r="AW1346" s="11" t="s">
        <v>45</v>
      </c>
      <c r="AX1346" s="11" t="s">
        <v>80</v>
      </c>
      <c r="AY1346" s="204" t="s">
        <v>182</v>
      </c>
    </row>
    <row r="1347" spans="2:65" s="1" customFormat="1" ht="22.5" customHeight="1">
      <c r="B1347" s="34"/>
      <c r="C1347" s="181" t="s">
        <v>2237</v>
      </c>
      <c r="D1347" s="181" t="s">
        <v>184</v>
      </c>
      <c r="E1347" s="182" t="s">
        <v>2238</v>
      </c>
      <c r="F1347" s="183" t="s">
        <v>2239</v>
      </c>
      <c r="G1347" s="184" t="s">
        <v>187</v>
      </c>
      <c r="H1347" s="185">
        <v>216.788</v>
      </c>
      <c r="I1347" s="186"/>
      <c r="J1347" s="187">
        <f>ROUND(I1347*H1347,2)</f>
        <v>0</v>
      </c>
      <c r="K1347" s="183" t="s">
        <v>188</v>
      </c>
      <c r="L1347" s="54"/>
      <c r="M1347" s="188" t="s">
        <v>36</v>
      </c>
      <c r="N1347" s="189" t="s">
        <v>51</v>
      </c>
      <c r="O1347" s="35"/>
      <c r="P1347" s="190">
        <f>O1347*H1347</f>
        <v>0</v>
      </c>
      <c r="Q1347" s="190">
        <v>0.0035</v>
      </c>
      <c r="R1347" s="190">
        <f>Q1347*H1347</f>
        <v>0.758758</v>
      </c>
      <c r="S1347" s="190">
        <v>0</v>
      </c>
      <c r="T1347" s="191">
        <f>S1347*H1347</f>
        <v>0</v>
      </c>
      <c r="AR1347" s="16" t="s">
        <v>275</v>
      </c>
      <c r="AT1347" s="16" t="s">
        <v>184</v>
      </c>
      <c r="AU1347" s="16" t="s">
        <v>88</v>
      </c>
      <c r="AY1347" s="16" t="s">
        <v>182</v>
      </c>
      <c r="BE1347" s="192">
        <f>IF(N1347="základní",J1347,0)</f>
        <v>0</v>
      </c>
      <c r="BF1347" s="192">
        <f>IF(N1347="snížená",J1347,0)</f>
        <v>0</v>
      </c>
      <c r="BG1347" s="192">
        <f>IF(N1347="zákl. přenesená",J1347,0)</f>
        <v>0</v>
      </c>
      <c r="BH1347" s="192">
        <f>IF(N1347="sníž. přenesená",J1347,0)</f>
        <v>0</v>
      </c>
      <c r="BI1347" s="192">
        <f>IF(N1347="nulová",J1347,0)</f>
        <v>0</v>
      </c>
      <c r="BJ1347" s="16" t="s">
        <v>23</v>
      </c>
      <c r="BK1347" s="192">
        <f>ROUND(I1347*H1347,2)</f>
        <v>0</v>
      </c>
      <c r="BL1347" s="16" t="s">
        <v>275</v>
      </c>
      <c r="BM1347" s="16" t="s">
        <v>2240</v>
      </c>
    </row>
    <row r="1348" spans="2:51" s="12" customFormat="1" ht="13.5">
      <c r="B1348" s="209"/>
      <c r="C1348" s="210"/>
      <c r="D1348" s="205" t="s">
        <v>191</v>
      </c>
      <c r="E1348" s="211" t="s">
        <v>36</v>
      </c>
      <c r="F1348" s="212" t="s">
        <v>399</v>
      </c>
      <c r="G1348" s="210"/>
      <c r="H1348" s="213" t="s">
        <v>36</v>
      </c>
      <c r="I1348" s="214"/>
      <c r="J1348" s="210"/>
      <c r="K1348" s="210"/>
      <c r="L1348" s="215"/>
      <c r="M1348" s="216"/>
      <c r="N1348" s="217"/>
      <c r="O1348" s="217"/>
      <c r="P1348" s="217"/>
      <c r="Q1348" s="217"/>
      <c r="R1348" s="217"/>
      <c r="S1348" s="217"/>
      <c r="T1348" s="218"/>
      <c r="AT1348" s="219" t="s">
        <v>191</v>
      </c>
      <c r="AU1348" s="219" t="s">
        <v>88</v>
      </c>
      <c r="AV1348" s="12" t="s">
        <v>23</v>
      </c>
      <c r="AW1348" s="12" t="s">
        <v>45</v>
      </c>
      <c r="AX1348" s="12" t="s">
        <v>80</v>
      </c>
      <c r="AY1348" s="219" t="s">
        <v>182</v>
      </c>
    </row>
    <row r="1349" spans="2:51" s="11" customFormat="1" ht="13.5">
      <c r="B1349" s="193"/>
      <c r="C1349" s="194"/>
      <c r="D1349" s="205" t="s">
        <v>191</v>
      </c>
      <c r="E1349" s="206" t="s">
        <v>36</v>
      </c>
      <c r="F1349" s="207" t="s">
        <v>2241</v>
      </c>
      <c r="G1349" s="194"/>
      <c r="H1349" s="208">
        <v>23.0275</v>
      </c>
      <c r="I1349" s="199"/>
      <c r="J1349" s="194"/>
      <c r="K1349" s="194"/>
      <c r="L1349" s="200"/>
      <c r="M1349" s="201"/>
      <c r="N1349" s="202"/>
      <c r="O1349" s="202"/>
      <c r="P1349" s="202"/>
      <c r="Q1349" s="202"/>
      <c r="R1349" s="202"/>
      <c r="S1349" s="202"/>
      <c r="T1349" s="203"/>
      <c r="AT1349" s="204" t="s">
        <v>191</v>
      </c>
      <c r="AU1349" s="204" t="s">
        <v>88</v>
      </c>
      <c r="AV1349" s="11" t="s">
        <v>88</v>
      </c>
      <c r="AW1349" s="11" t="s">
        <v>45</v>
      </c>
      <c r="AX1349" s="11" t="s">
        <v>80</v>
      </c>
      <c r="AY1349" s="204" t="s">
        <v>182</v>
      </c>
    </row>
    <row r="1350" spans="2:51" s="11" customFormat="1" ht="13.5">
      <c r="B1350" s="193"/>
      <c r="C1350" s="194"/>
      <c r="D1350" s="205" t="s">
        <v>191</v>
      </c>
      <c r="E1350" s="206" t="s">
        <v>36</v>
      </c>
      <c r="F1350" s="207" t="s">
        <v>2242</v>
      </c>
      <c r="G1350" s="194"/>
      <c r="H1350" s="208">
        <v>7.543125</v>
      </c>
      <c r="I1350" s="199"/>
      <c r="J1350" s="194"/>
      <c r="K1350" s="194"/>
      <c r="L1350" s="200"/>
      <c r="M1350" s="201"/>
      <c r="N1350" s="202"/>
      <c r="O1350" s="202"/>
      <c r="P1350" s="202"/>
      <c r="Q1350" s="202"/>
      <c r="R1350" s="202"/>
      <c r="S1350" s="202"/>
      <c r="T1350" s="203"/>
      <c r="AT1350" s="204" t="s">
        <v>191</v>
      </c>
      <c r="AU1350" s="204" t="s">
        <v>88</v>
      </c>
      <c r="AV1350" s="11" t="s">
        <v>88</v>
      </c>
      <c r="AW1350" s="11" t="s">
        <v>45</v>
      </c>
      <c r="AX1350" s="11" t="s">
        <v>80</v>
      </c>
      <c r="AY1350" s="204" t="s">
        <v>182</v>
      </c>
    </row>
    <row r="1351" spans="2:51" s="11" customFormat="1" ht="13.5">
      <c r="B1351" s="193"/>
      <c r="C1351" s="194"/>
      <c r="D1351" s="205" t="s">
        <v>191</v>
      </c>
      <c r="E1351" s="206" t="s">
        <v>36</v>
      </c>
      <c r="F1351" s="207" t="s">
        <v>2243</v>
      </c>
      <c r="G1351" s="194"/>
      <c r="H1351" s="208">
        <v>14.579</v>
      </c>
      <c r="I1351" s="199"/>
      <c r="J1351" s="194"/>
      <c r="K1351" s="194"/>
      <c r="L1351" s="200"/>
      <c r="M1351" s="201"/>
      <c r="N1351" s="202"/>
      <c r="O1351" s="202"/>
      <c r="P1351" s="202"/>
      <c r="Q1351" s="202"/>
      <c r="R1351" s="202"/>
      <c r="S1351" s="202"/>
      <c r="T1351" s="203"/>
      <c r="AT1351" s="204" t="s">
        <v>191</v>
      </c>
      <c r="AU1351" s="204" t="s">
        <v>88</v>
      </c>
      <c r="AV1351" s="11" t="s">
        <v>88</v>
      </c>
      <c r="AW1351" s="11" t="s">
        <v>45</v>
      </c>
      <c r="AX1351" s="11" t="s">
        <v>80</v>
      </c>
      <c r="AY1351" s="204" t="s">
        <v>182</v>
      </c>
    </row>
    <row r="1352" spans="2:51" s="11" customFormat="1" ht="13.5">
      <c r="B1352" s="193"/>
      <c r="C1352" s="194"/>
      <c r="D1352" s="205" t="s">
        <v>191</v>
      </c>
      <c r="E1352" s="206" t="s">
        <v>36</v>
      </c>
      <c r="F1352" s="207" t="s">
        <v>2244</v>
      </c>
      <c r="G1352" s="194"/>
      <c r="H1352" s="208">
        <v>14.619575</v>
      </c>
      <c r="I1352" s="199"/>
      <c r="J1352" s="194"/>
      <c r="K1352" s="194"/>
      <c r="L1352" s="200"/>
      <c r="M1352" s="201"/>
      <c r="N1352" s="202"/>
      <c r="O1352" s="202"/>
      <c r="P1352" s="202"/>
      <c r="Q1352" s="202"/>
      <c r="R1352" s="202"/>
      <c r="S1352" s="202"/>
      <c r="T1352" s="203"/>
      <c r="AT1352" s="204" t="s">
        <v>191</v>
      </c>
      <c r="AU1352" s="204" t="s">
        <v>88</v>
      </c>
      <c r="AV1352" s="11" t="s">
        <v>88</v>
      </c>
      <c r="AW1352" s="11" t="s">
        <v>45</v>
      </c>
      <c r="AX1352" s="11" t="s">
        <v>80</v>
      </c>
      <c r="AY1352" s="204" t="s">
        <v>182</v>
      </c>
    </row>
    <row r="1353" spans="2:51" s="11" customFormat="1" ht="13.5">
      <c r="B1353" s="193"/>
      <c r="C1353" s="194"/>
      <c r="D1353" s="205" t="s">
        <v>191</v>
      </c>
      <c r="E1353" s="206" t="s">
        <v>36</v>
      </c>
      <c r="F1353" s="207" t="s">
        <v>2245</v>
      </c>
      <c r="G1353" s="194"/>
      <c r="H1353" s="208">
        <v>4.6144</v>
      </c>
      <c r="I1353" s="199"/>
      <c r="J1353" s="194"/>
      <c r="K1353" s="194"/>
      <c r="L1353" s="200"/>
      <c r="M1353" s="201"/>
      <c r="N1353" s="202"/>
      <c r="O1353" s="202"/>
      <c r="P1353" s="202"/>
      <c r="Q1353" s="202"/>
      <c r="R1353" s="202"/>
      <c r="S1353" s="202"/>
      <c r="T1353" s="203"/>
      <c r="AT1353" s="204" t="s">
        <v>191</v>
      </c>
      <c r="AU1353" s="204" t="s">
        <v>88</v>
      </c>
      <c r="AV1353" s="11" t="s">
        <v>88</v>
      </c>
      <c r="AW1353" s="11" t="s">
        <v>45</v>
      </c>
      <c r="AX1353" s="11" t="s">
        <v>80</v>
      </c>
      <c r="AY1353" s="204" t="s">
        <v>182</v>
      </c>
    </row>
    <row r="1354" spans="2:51" s="11" customFormat="1" ht="13.5">
      <c r="B1354" s="193"/>
      <c r="C1354" s="194"/>
      <c r="D1354" s="205" t="s">
        <v>191</v>
      </c>
      <c r="E1354" s="206" t="s">
        <v>36</v>
      </c>
      <c r="F1354" s="207" t="s">
        <v>2246</v>
      </c>
      <c r="G1354" s="194"/>
      <c r="H1354" s="208">
        <v>3.7595</v>
      </c>
      <c r="I1354" s="199"/>
      <c r="J1354" s="194"/>
      <c r="K1354" s="194"/>
      <c r="L1354" s="200"/>
      <c r="M1354" s="201"/>
      <c r="N1354" s="202"/>
      <c r="O1354" s="202"/>
      <c r="P1354" s="202"/>
      <c r="Q1354" s="202"/>
      <c r="R1354" s="202"/>
      <c r="S1354" s="202"/>
      <c r="T1354" s="203"/>
      <c r="AT1354" s="204" t="s">
        <v>191</v>
      </c>
      <c r="AU1354" s="204" t="s">
        <v>88</v>
      </c>
      <c r="AV1354" s="11" t="s">
        <v>88</v>
      </c>
      <c r="AW1354" s="11" t="s">
        <v>45</v>
      </c>
      <c r="AX1354" s="11" t="s">
        <v>80</v>
      </c>
      <c r="AY1354" s="204" t="s">
        <v>182</v>
      </c>
    </row>
    <row r="1355" spans="2:51" s="11" customFormat="1" ht="13.5">
      <c r="B1355" s="193"/>
      <c r="C1355" s="194"/>
      <c r="D1355" s="205" t="s">
        <v>191</v>
      </c>
      <c r="E1355" s="206" t="s">
        <v>36</v>
      </c>
      <c r="F1355" s="207" t="s">
        <v>2247</v>
      </c>
      <c r="G1355" s="194"/>
      <c r="H1355" s="208">
        <v>11.152</v>
      </c>
      <c r="I1355" s="199"/>
      <c r="J1355" s="194"/>
      <c r="K1355" s="194"/>
      <c r="L1355" s="200"/>
      <c r="M1355" s="201"/>
      <c r="N1355" s="202"/>
      <c r="O1355" s="202"/>
      <c r="P1355" s="202"/>
      <c r="Q1355" s="202"/>
      <c r="R1355" s="202"/>
      <c r="S1355" s="202"/>
      <c r="T1355" s="203"/>
      <c r="AT1355" s="204" t="s">
        <v>191</v>
      </c>
      <c r="AU1355" s="204" t="s">
        <v>88</v>
      </c>
      <c r="AV1355" s="11" t="s">
        <v>88</v>
      </c>
      <c r="AW1355" s="11" t="s">
        <v>45</v>
      </c>
      <c r="AX1355" s="11" t="s">
        <v>80</v>
      </c>
      <c r="AY1355" s="204" t="s">
        <v>182</v>
      </c>
    </row>
    <row r="1356" spans="2:51" s="11" customFormat="1" ht="13.5">
      <c r="B1356" s="193"/>
      <c r="C1356" s="194"/>
      <c r="D1356" s="205" t="s">
        <v>191</v>
      </c>
      <c r="E1356" s="206" t="s">
        <v>36</v>
      </c>
      <c r="F1356" s="207" t="s">
        <v>2248</v>
      </c>
      <c r="G1356" s="194"/>
      <c r="H1356" s="208">
        <v>8</v>
      </c>
      <c r="I1356" s="199"/>
      <c r="J1356" s="194"/>
      <c r="K1356" s="194"/>
      <c r="L1356" s="200"/>
      <c r="M1356" s="201"/>
      <c r="N1356" s="202"/>
      <c r="O1356" s="202"/>
      <c r="P1356" s="202"/>
      <c r="Q1356" s="202"/>
      <c r="R1356" s="202"/>
      <c r="S1356" s="202"/>
      <c r="T1356" s="203"/>
      <c r="AT1356" s="204" t="s">
        <v>191</v>
      </c>
      <c r="AU1356" s="204" t="s">
        <v>88</v>
      </c>
      <c r="AV1356" s="11" t="s">
        <v>88</v>
      </c>
      <c r="AW1356" s="11" t="s">
        <v>45</v>
      </c>
      <c r="AX1356" s="11" t="s">
        <v>80</v>
      </c>
      <c r="AY1356" s="204" t="s">
        <v>182</v>
      </c>
    </row>
    <row r="1357" spans="2:51" s="11" customFormat="1" ht="13.5">
      <c r="B1357" s="193"/>
      <c r="C1357" s="194"/>
      <c r="D1357" s="205" t="s">
        <v>191</v>
      </c>
      <c r="E1357" s="206" t="s">
        <v>36</v>
      </c>
      <c r="F1357" s="207" t="s">
        <v>2249</v>
      </c>
      <c r="G1357" s="194"/>
      <c r="H1357" s="208">
        <v>63.3485</v>
      </c>
      <c r="I1357" s="199"/>
      <c r="J1357" s="194"/>
      <c r="K1357" s="194"/>
      <c r="L1357" s="200"/>
      <c r="M1357" s="201"/>
      <c r="N1357" s="202"/>
      <c r="O1357" s="202"/>
      <c r="P1357" s="202"/>
      <c r="Q1357" s="202"/>
      <c r="R1357" s="202"/>
      <c r="S1357" s="202"/>
      <c r="T1357" s="203"/>
      <c r="AT1357" s="204" t="s">
        <v>191</v>
      </c>
      <c r="AU1357" s="204" t="s">
        <v>88</v>
      </c>
      <c r="AV1357" s="11" t="s">
        <v>88</v>
      </c>
      <c r="AW1357" s="11" t="s">
        <v>45</v>
      </c>
      <c r="AX1357" s="11" t="s">
        <v>80</v>
      </c>
      <c r="AY1357" s="204" t="s">
        <v>182</v>
      </c>
    </row>
    <row r="1358" spans="2:51" s="11" customFormat="1" ht="13.5">
      <c r="B1358" s="193"/>
      <c r="C1358" s="194"/>
      <c r="D1358" s="205" t="s">
        <v>191</v>
      </c>
      <c r="E1358" s="206" t="s">
        <v>36</v>
      </c>
      <c r="F1358" s="207" t="s">
        <v>2250</v>
      </c>
      <c r="G1358" s="194"/>
      <c r="H1358" s="208">
        <v>28.67</v>
      </c>
      <c r="I1358" s="199"/>
      <c r="J1358" s="194"/>
      <c r="K1358" s="194"/>
      <c r="L1358" s="200"/>
      <c r="M1358" s="201"/>
      <c r="N1358" s="202"/>
      <c r="O1358" s="202"/>
      <c r="P1358" s="202"/>
      <c r="Q1358" s="202"/>
      <c r="R1358" s="202"/>
      <c r="S1358" s="202"/>
      <c r="T1358" s="203"/>
      <c r="AT1358" s="204" t="s">
        <v>191</v>
      </c>
      <c r="AU1358" s="204" t="s">
        <v>88</v>
      </c>
      <c r="AV1358" s="11" t="s">
        <v>88</v>
      </c>
      <c r="AW1358" s="11" t="s">
        <v>45</v>
      </c>
      <c r="AX1358" s="11" t="s">
        <v>80</v>
      </c>
      <c r="AY1358" s="204" t="s">
        <v>182</v>
      </c>
    </row>
    <row r="1359" spans="2:51" s="12" customFormat="1" ht="13.5">
      <c r="B1359" s="209"/>
      <c r="C1359" s="210"/>
      <c r="D1359" s="205" t="s">
        <v>191</v>
      </c>
      <c r="E1359" s="211" t="s">
        <v>36</v>
      </c>
      <c r="F1359" s="212" t="s">
        <v>402</v>
      </c>
      <c r="G1359" s="210"/>
      <c r="H1359" s="213" t="s">
        <v>36</v>
      </c>
      <c r="I1359" s="214"/>
      <c r="J1359" s="210"/>
      <c r="K1359" s="210"/>
      <c r="L1359" s="215"/>
      <c r="M1359" s="216"/>
      <c r="N1359" s="217"/>
      <c r="O1359" s="217"/>
      <c r="P1359" s="217"/>
      <c r="Q1359" s="217"/>
      <c r="R1359" s="217"/>
      <c r="S1359" s="217"/>
      <c r="T1359" s="218"/>
      <c r="AT1359" s="219" t="s">
        <v>191</v>
      </c>
      <c r="AU1359" s="219" t="s">
        <v>88</v>
      </c>
      <c r="AV1359" s="12" t="s">
        <v>23</v>
      </c>
      <c r="AW1359" s="12" t="s">
        <v>45</v>
      </c>
      <c r="AX1359" s="12" t="s">
        <v>80</v>
      </c>
      <c r="AY1359" s="219" t="s">
        <v>182</v>
      </c>
    </row>
    <row r="1360" spans="2:51" s="11" customFormat="1" ht="13.5">
      <c r="B1360" s="193"/>
      <c r="C1360" s="194"/>
      <c r="D1360" s="205" t="s">
        <v>191</v>
      </c>
      <c r="E1360" s="206" t="s">
        <v>36</v>
      </c>
      <c r="F1360" s="207" t="s">
        <v>2251</v>
      </c>
      <c r="G1360" s="194"/>
      <c r="H1360" s="208">
        <v>12.77575</v>
      </c>
      <c r="I1360" s="199"/>
      <c r="J1360" s="194"/>
      <c r="K1360" s="194"/>
      <c r="L1360" s="200"/>
      <c r="M1360" s="201"/>
      <c r="N1360" s="202"/>
      <c r="O1360" s="202"/>
      <c r="P1360" s="202"/>
      <c r="Q1360" s="202"/>
      <c r="R1360" s="202"/>
      <c r="S1360" s="202"/>
      <c r="T1360" s="203"/>
      <c r="AT1360" s="204" t="s">
        <v>191</v>
      </c>
      <c r="AU1360" s="204" t="s">
        <v>88</v>
      </c>
      <c r="AV1360" s="11" t="s">
        <v>88</v>
      </c>
      <c r="AW1360" s="11" t="s">
        <v>45</v>
      </c>
      <c r="AX1360" s="11" t="s">
        <v>80</v>
      </c>
      <c r="AY1360" s="204" t="s">
        <v>182</v>
      </c>
    </row>
    <row r="1361" spans="2:51" s="11" customFormat="1" ht="13.5">
      <c r="B1361" s="193"/>
      <c r="C1361" s="194"/>
      <c r="D1361" s="205" t="s">
        <v>191</v>
      </c>
      <c r="E1361" s="206" t="s">
        <v>36</v>
      </c>
      <c r="F1361" s="207" t="s">
        <v>2252</v>
      </c>
      <c r="G1361" s="194"/>
      <c r="H1361" s="208">
        <v>3.708</v>
      </c>
      <c r="I1361" s="199"/>
      <c r="J1361" s="194"/>
      <c r="K1361" s="194"/>
      <c r="L1361" s="200"/>
      <c r="M1361" s="201"/>
      <c r="N1361" s="202"/>
      <c r="O1361" s="202"/>
      <c r="P1361" s="202"/>
      <c r="Q1361" s="202"/>
      <c r="R1361" s="202"/>
      <c r="S1361" s="202"/>
      <c r="T1361" s="203"/>
      <c r="AT1361" s="204" t="s">
        <v>191</v>
      </c>
      <c r="AU1361" s="204" t="s">
        <v>88</v>
      </c>
      <c r="AV1361" s="11" t="s">
        <v>88</v>
      </c>
      <c r="AW1361" s="11" t="s">
        <v>45</v>
      </c>
      <c r="AX1361" s="11" t="s">
        <v>80</v>
      </c>
      <c r="AY1361" s="204" t="s">
        <v>182</v>
      </c>
    </row>
    <row r="1362" spans="2:51" s="11" customFormat="1" ht="13.5">
      <c r="B1362" s="193"/>
      <c r="C1362" s="194"/>
      <c r="D1362" s="205" t="s">
        <v>191</v>
      </c>
      <c r="E1362" s="206" t="s">
        <v>36</v>
      </c>
      <c r="F1362" s="207" t="s">
        <v>2253</v>
      </c>
      <c r="G1362" s="194"/>
      <c r="H1362" s="208">
        <v>18.710475</v>
      </c>
      <c r="I1362" s="199"/>
      <c r="J1362" s="194"/>
      <c r="K1362" s="194"/>
      <c r="L1362" s="200"/>
      <c r="M1362" s="201"/>
      <c r="N1362" s="202"/>
      <c r="O1362" s="202"/>
      <c r="P1362" s="202"/>
      <c r="Q1362" s="202"/>
      <c r="R1362" s="202"/>
      <c r="S1362" s="202"/>
      <c r="T1362" s="203"/>
      <c r="AT1362" s="204" t="s">
        <v>191</v>
      </c>
      <c r="AU1362" s="204" t="s">
        <v>88</v>
      </c>
      <c r="AV1362" s="11" t="s">
        <v>88</v>
      </c>
      <c r="AW1362" s="11" t="s">
        <v>45</v>
      </c>
      <c r="AX1362" s="11" t="s">
        <v>80</v>
      </c>
      <c r="AY1362" s="204" t="s">
        <v>182</v>
      </c>
    </row>
    <row r="1363" spans="2:51" s="11" customFormat="1" ht="13.5">
      <c r="B1363" s="193"/>
      <c r="C1363" s="194"/>
      <c r="D1363" s="195" t="s">
        <v>191</v>
      </c>
      <c r="E1363" s="196" t="s">
        <v>36</v>
      </c>
      <c r="F1363" s="197" t="s">
        <v>2254</v>
      </c>
      <c r="G1363" s="194"/>
      <c r="H1363" s="198">
        <v>2.280175</v>
      </c>
      <c r="I1363" s="199"/>
      <c r="J1363" s="194"/>
      <c r="K1363" s="194"/>
      <c r="L1363" s="200"/>
      <c r="M1363" s="201"/>
      <c r="N1363" s="202"/>
      <c r="O1363" s="202"/>
      <c r="P1363" s="202"/>
      <c r="Q1363" s="202"/>
      <c r="R1363" s="202"/>
      <c r="S1363" s="202"/>
      <c r="T1363" s="203"/>
      <c r="AT1363" s="204" t="s">
        <v>191</v>
      </c>
      <c r="AU1363" s="204" t="s">
        <v>88</v>
      </c>
      <c r="AV1363" s="11" t="s">
        <v>88</v>
      </c>
      <c r="AW1363" s="11" t="s">
        <v>45</v>
      </c>
      <c r="AX1363" s="11" t="s">
        <v>80</v>
      </c>
      <c r="AY1363" s="204" t="s">
        <v>182</v>
      </c>
    </row>
    <row r="1364" spans="2:65" s="1" customFormat="1" ht="22.5" customHeight="1">
      <c r="B1364" s="34"/>
      <c r="C1364" s="220" t="s">
        <v>2255</v>
      </c>
      <c r="D1364" s="220" t="s">
        <v>270</v>
      </c>
      <c r="E1364" s="221" t="s">
        <v>2256</v>
      </c>
      <c r="F1364" s="222" t="s">
        <v>2257</v>
      </c>
      <c r="G1364" s="223" t="s">
        <v>187</v>
      </c>
      <c r="H1364" s="224">
        <v>238.467</v>
      </c>
      <c r="I1364" s="225"/>
      <c r="J1364" s="226">
        <f>ROUND(I1364*H1364,2)</f>
        <v>0</v>
      </c>
      <c r="K1364" s="222" t="s">
        <v>188</v>
      </c>
      <c r="L1364" s="227"/>
      <c r="M1364" s="228" t="s">
        <v>36</v>
      </c>
      <c r="N1364" s="229" t="s">
        <v>51</v>
      </c>
      <c r="O1364" s="35"/>
      <c r="P1364" s="190">
        <f>O1364*H1364</f>
        <v>0</v>
      </c>
      <c r="Q1364" s="190">
        <v>0.0192</v>
      </c>
      <c r="R1364" s="190">
        <f>Q1364*H1364</f>
        <v>4.5785664</v>
      </c>
      <c r="S1364" s="190">
        <v>0</v>
      </c>
      <c r="T1364" s="191">
        <f>S1364*H1364</f>
        <v>0</v>
      </c>
      <c r="AR1364" s="16" t="s">
        <v>366</v>
      </c>
      <c r="AT1364" s="16" t="s">
        <v>270</v>
      </c>
      <c r="AU1364" s="16" t="s">
        <v>88</v>
      </c>
      <c r="AY1364" s="16" t="s">
        <v>182</v>
      </c>
      <c r="BE1364" s="192">
        <f>IF(N1364="základní",J1364,0)</f>
        <v>0</v>
      </c>
      <c r="BF1364" s="192">
        <f>IF(N1364="snížená",J1364,0)</f>
        <v>0</v>
      </c>
      <c r="BG1364" s="192">
        <f>IF(N1364="zákl. přenesená",J1364,0)</f>
        <v>0</v>
      </c>
      <c r="BH1364" s="192">
        <f>IF(N1364="sníž. přenesená",J1364,0)</f>
        <v>0</v>
      </c>
      <c r="BI1364" s="192">
        <f>IF(N1364="nulová",J1364,0)</f>
        <v>0</v>
      </c>
      <c r="BJ1364" s="16" t="s">
        <v>23</v>
      </c>
      <c r="BK1364" s="192">
        <f>ROUND(I1364*H1364,2)</f>
        <v>0</v>
      </c>
      <c r="BL1364" s="16" t="s">
        <v>275</v>
      </c>
      <c r="BM1364" s="16" t="s">
        <v>2258</v>
      </c>
    </row>
    <row r="1365" spans="2:51" s="11" customFormat="1" ht="13.5">
      <c r="B1365" s="193"/>
      <c r="C1365" s="194"/>
      <c r="D1365" s="195" t="s">
        <v>191</v>
      </c>
      <c r="E1365" s="196" t="s">
        <v>36</v>
      </c>
      <c r="F1365" s="197" t="s">
        <v>2259</v>
      </c>
      <c r="G1365" s="194"/>
      <c r="H1365" s="198">
        <v>238.4668</v>
      </c>
      <c r="I1365" s="199"/>
      <c r="J1365" s="194"/>
      <c r="K1365" s="194"/>
      <c r="L1365" s="200"/>
      <c r="M1365" s="201"/>
      <c r="N1365" s="202"/>
      <c r="O1365" s="202"/>
      <c r="P1365" s="202"/>
      <c r="Q1365" s="202"/>
      <c r="R1365" s="202"/>
      <c r="S1365" s="202"/>
      <c r="T1365" s="203"/>
      <c r="AT1365" s="204" t="s">
        <v>191</v>
      </c>
      <c r="AU1365" s="204" t="s">
        <v>88</v>
      </c>
      <c r="AV1365" s="11" t="s">
        <v>88</v>
      </c>
      <c r="AW1365" s="11" t="s">
        <v>45</v>
      </c>
      <c r="AX1365" s="11" t="s">
        <v>80</v>
      </c>
      <c r="AY1365" s="204" t="s">
        <v>182</v>
      </c>
    </row>
    <row r="1366" spans="2:65" s="1" customFormat="1" ht="22.5" customHeight="1">
      <c r="B1366" s="34"/>
      <c r="C1366" s="181" t="s">
        <v>2260</v>
      </c>
      <c r="D1366" s="181" t="s">
        <v>184</v>
      </c>
      <c r="E1366" s="182" t="s">
        <v>2261</v>
      </c>
      <c r="F1366" s="183" t="s">
        <v>2262</v>
      </c>
      <c r="G1366" s="184" t="s">
        <v>187</v>
      </c>
      <c r="H1366" s="185">
        <v>228.692</v>
      </c>
      <c r="I1366" s="186"/>
      <c r="J1366" s="187">
        <f>ROUND(I1366*H1366,2)</f>
        <v>0</v>
      </c>
      <c r="K1366" s="183" t="s">
        <v>188</v>
      </c>
      <c r="L1366" s="54"/>
      <c r="M1366" s="188" t="s">
        <v>36</v>
      </c>
      <c r="N1366" s="189" t="s">
        <v>51</v>
      </c>
      <c r="O1366" s="35"/>
      <c r="P1366" s="190">
        <f>O1366*H1366</f>
        <v>0</v>
      </c>
      <c r="Q1366" s="190">
        <v>0.0003</v>
      </c>
      <c r="R1366" s="190">
        <f>Q1366*H1366</f>
        <v>0.06860759999999999</v>
      </c>
      <c r="S1366" s="190">
        <v>0</v>
      </c>
      <c r="T1366" s="191">
        <f>S1366*H1366</f>
        <v>0</v>
      </c>
      <c r="AR1366" s="16" t="s">
        <v>275</v>
      </c>
      <c r="AT1366" s="16" t="s">
        <v>184</v>
      </c>
      <c r="AU1366" s="16" t="s">
        <v>88</v>
      </c>
      <c r="AY1366" s="16" t="s">
        <v>182</v>
      </c>
      <c r="BE1366" s="192">
        <f>IF(N1366="základní",J1366,0)</f>
        <v>0</v>
      </c>
      <c r="BF1366" s="192">
        <f>IF(N1366="snížená",J1366,0)</f>
        <v>0</v>
      </c>
      <c r="BG1366" s="192">
        <f>IF(N1366="zákl. přenesená",J1366,0)</f>
        <v>0</v>
      </c>
      <c r="BH1366" s="192">
        <f>IF(N1366="sníž. přenesená",J1366,0)</f>
        <v>0</v>
      </c>
      <c r="BI1366" s="192">
        <f>IF(N1366="nulová",J1366,0)</f>
        <v>0</v>
      </c>
      <c r="BJ1366" s="16" t="s">
        <v>23</v>
      </c>
      <c r="BK1366" s="192">
        <f>ROUND(I1366*H1366,2)</f>
        <v>0</v>
      </c>
      <c r="BL1366" s="16" t="s">
        <v>275</v>
      </c>
      <c r="BM1366" s="16" t="s">
        <v>2263</v>
      </c>
    </row>
    <row r="1367" spans="2:51" s="11" customFormat="1" ht="13.5">
      <c r="B1367" s="193"/>
      <c r="C1367" s="194"/>
      <c r="D1367" s="195" t="s">
        <v>191</v>
      </c>
      <c r="E1367" s="196" t="s">
        <v>36</v>
      </c>
      <c r="F1367" s="197" t="s">
        <v>2264</v>
      </c>
      <c r="G1367" s="194"/>
      <c r="H1367" s="198">
        <v>228.692</v>
      </c>
      <c r="I1367" s="199"/>
      <c r="J1367" s="194"/>
      <c r="K1367" s="194"/>
      <c r="L1367" s="200"/>
      <c r="M1367" s="201"/>
      <c r="N1367" s="202"/>
      <c r="O1367" s="202"/>
      <c r="P1367" s="202"/>
      <c r="Q1367" s="202"/>
      <c r="R1367" s="202"/>
      <c r="S1367" s="202"/>
      <c r="T1367" s="203"/>
      <c r="AT1367" s="204" t="s">
        <v>191</v>
      </c>
      <c r="AU1367" s="204" t="s">
        <v>88</v>
      </c>
      <c r="AV1367" s="11" t="s">
        <v>88</v>
      </c>
      <c r="AW1367" s="11" t="s">
        <v>45</v>
      </c>
      <c r="AX1367" s="11" t="s">
        <v>80</v>
      </c>
      <c r="AY1367" s="204" t="s">
        <v>182</v>
      </c>
    </row>
    <row r="1368" spans="2:65" s="1" customFormat="1" ht="22.5" customHeight="1">
      <c r="B1368" s="34"/>
      <c r="C1368" s="181" t="s">
        <v>2265</v>
      </c>
      <c r="D1368" s="181" t="s">
        <v>184</v>
      </c>
      <c r="E1368" s="182" t="s">
        <v>2266</v>
      </c>
      <c r="F1368" s="183" t="s">
        <v>2267</v>
      </c>
      <c r="G1368" s="184" t="s">
        <v>309</v>
      </c>
      <c r="H1368" s="185">
        <v>20</v>
      </c>
      <c r="I1368" s="186"/>
      <c r="J1368" s="187">
        <f>ROUND(I1368*H1368,2)</f>
        <v>0</v>
      </c>
      <c r="K1368" s="183" t="s">
        <v>188</v>
      </c>
      <c r="L1368" s="54"/>
      <c r="M1368" s="188" t="s">
        <v>36</v>
      </c>
      <c r="N1368" s="189" t="s">
        <v>51</v>
      </c>
      <c r="O1368" s="35"/>
      <c r="P1368" s="190">
        <f>O1368*H1368</f>
        <v>0</v>
      </c>
      <c r="Q1368" s="190">
        <v>0</v>
      </c>
      <c r="R1368" s="190">
        <f>Q1368*H1368</f>
        <v>0</v>
      </c>
      <c r="S1368" s="190">
        <v>0</v>
      </c>
      <c r="T1368" s="191">
        <f>S1368*H1368</f>
        <v>0</v>
      </c>
      <c r="AR1368" s="16" t="s">
        <v>275</v>
      </c>
      <c r="AT1368" s="16" t="s">
        <v>184</v>
      </c>
      <c r="AU1368" s="16" t="s">
        <v>88</v>
      </c>
      <c r="AY1368" s="16" t="s">
        <v>182</v>
      </c>
      <c r="BE1368" s="192">
        <f>IF(N1368="základní",J1368,0)</f>
        <v>0</v>
      </c>
      <c r="BF1368" s="192">
        <f>IF(N1368="snížená",J1368,0)</f>
        <v>0</v>
      </c>
      <c r="BG1368" s="192">
        <f>IF(N1368="zákl. přenesená",J1368,0)</f>
        <v>0</v>
      </c>
      <c r="BH1368" s="192">
        <f>IF(N1368="sníž. přenesená",J1368,0)</f>
        <v>0</v>
      </c>
      <c r="BI1368" s="192">
        <f>IF(N1368="nulová",J1368,0)</f>
        <v>0</v>
      </c>
      <c r="BJ1368" s="16" t="s">
        <v>23</v>
      </c>
      <c r="BK1368" s="192">
        <f>ROUND(I1368*H1368,2)</f>
        <v>0</v>
      </c>
      <c r="BL1368" s="16" t="s">
        <v>275</v>
      </c>
      <c r="BM1368" s="16" t="s">
        <v>2268</v>
      </c>
    </row>
    <row r="1369" spans="2:51" s="12" customFormat="1" ht="13.5">
      <c r="B1369" s="209"/>
      <c r="C1369" s="210"/>
      <c r="D1369" s="205" t="s">
        <v>191</v>
      </c>
      <c r="E1369" s="211" t="s">
        <v>36</v>
      </c>
      <c r="F1369" s="212" t="s">
        <v>399</v>
      </c>
      <c r="G1369" s="210"/>
      <c r="H1369" s="213" t="s">
        <v>36</v>
      </c>
      <c r="I1369" s="214"/>
      <c r="J1369" s="210"/>
      <c r="K1369" s="210"/>
      <c r="L1369" s="215"/>
      <c r="M1369" s="216"/>
      <c r="N1369" s="217"/>
      <c r="O1369" s="217"/>
      <c r="P1369" s="217"/>
      <c r="Q1369" s="217"/>
      <c r="R1369" s="217"/>
      <c r="S1369" s="217"/>
      <c r="T1369" s="218"/>
      <c r="AT1369" s="219" t="s">
        <v>191</v>
      </c>
      <c r="AU1369" s="219" t="s">
        <v>88</v>
      </c>
      <c r="AV1369" s="12" t="s">
        <v>23</v>
      </c>
      <c r="AW1369" s="12" t="s">
        <v>45</v>
      </c>
      <c r="AX1369" s="12" t="s">
        <v>80</v>
      </c>
      <c r="AY1369" s="219" t="s">
        <v>182</v>
      </c>
    </row>
    <row r="1370" spans="2:51" s="11" customFormat="1" ht="13.5">
      <c r="B1370" s="193"/>
      <c r="C1370" s="194"/>
      <c r="D1370" s="205" t="s">
        <v>191</v>
      </c>
      <c r="E1370" s="206" t="s">
        <v>36</v>
      </c>
      <c r="F1370" s="207" t="s">
        <v>28</v>
      </c>
      <c r="G1370" s="194"/>
      <c r="H1370" s="208">
        <v>10</v>
      </c>
      <c r="I1370" s="199"/>
      <c r="J1370" s="194"/>
      <c r="K1370" s="194"/>
      <c r="L1370" s="200"/>
      <c r="M1370" s="201"/>
      <c r="N1370" s="202"/>
      <c r="O1370" s="202"/>
      <c r="P1370" s="202"/>
      <c r="Q1370" s="202"/>
      <c r="R1370" s="202"/>
      <c r="S1370" s="202"/>
      <c r="T1370" s="203"/>
      <c r="AT1370" s="204" t="s">
        <v>191</v>
      </c>
      <c r="AU1370" s="204" t="s">
        <v>88</v>
      </c>
      <c r="AV1370" s="11" t="s">
        <v>88</v>
      </c>
      <c r="AW1370" s="11" t="s">
        <v>45</v>
      </c>
      <c r="AX1370" s="11" t="s">
        <v>80</v>
      </c>
      <c r="AY1370" s="204" t="s">
        <v>182</v>
      </c>
    </row>
    <row r="1371" spans="2:51" s="12" customFormat="1" ht="13.5">
      <c r="B1371" s="209"/>
      <c r="C1371" s="210"/>
      <c r="D1371" s="205" t="s">
        <v>191</v>
      </c>
      <c r="E1371" s="211" t="s">
        <v>36</v>
      </c>
      <c r="F1371" s="212" t="s">
        <v>402</v>
      </c>
      <c r="G1371" s="210"/>
      <c r="H1371" s="213" t="s">
        <v>36</v>
      </c>
      <c r="I1371" s="214"/>
      <c r="J1371" s="210"/>
      <c r="K1371" s="210"/>
      <c r="L1371" s="215"/>
      <c r="M1371" s="216"/>
      <c r="N1371" s="217"/>
      <c r="O1371" s="217"/>
      <c r="P1371" s="217"/>
      <c r="Q1371" s="217"/>
      <c r="R1371" s="217"/>
      <c r="S1371" s="217"/>
      <c r="T1371" s="218"/>
      <c r="AT1371" s="219" t="s">
        <v>191</v>
      </c>
      <c r="AU1371" s="219" t="s">
        <v>88</v>
      </c>
      <c r="AV1371" s="12" t="s">
        <v>23</v>
      </c>
      <c r="AW1371" s="12" t="s">
        <v>45</v>
      </c>
      <c r="AX1371" s="12" t="s">
        <v>80</v>
      </c>
      <c r="AY1371" s="219" t="s">
        <v>182</v>
      </c>
    </row>
    <row r="1372" spans="2:51" s="11" customFormat="1" ht="13.5">
      <c r="B1372" s="193"/>
      <c r="C1372" s="194"/>
      <c r="D1372" s="195" t="s">
        <v>191</v>
      </c>
      <c r="E1372" s="196" t="s">
        <v>36</v>
      </c>
      <c r="F1372" s="197" t="s">
        <v>28</v>
      </c>
      <c r="G1372" s="194"/>
      <c r="H1372" s="198">
        <v>10</v>
      </c>
      <c r="I1372" s="199"/>
      <c r="J1372" s="194"/>
      <c r="K1372" s="194"/>
      <c r="L1372" s="200"/>
      <c r="M1372" s="201"/>
      <c r="N1372" s="202"/>
      <c r="O1372" s="202"/>
      <c r="P1372" s="202"/>
      <c r="Q1372" s="202"/>
      <c r="R1372" s="202"/>
      <c r="S1372" s="202"/>
      <c r="T1372" s="203"/>
      <c r="AT1372" s="204" t="s">
        <v>191</v>
      </c>
      <c r="AU1372" s="204" t="s">
        <v>88</v>
      </c>
      <c r="AV1372" s="11" t="s">
        <v>88</v>
      </c>
      <c r="AW1372" s="11" t="s">
        <v>45</v>
      </c>
      <c r="AX1372" s="11" t="s">
        <v>80</v>
      </c>
      <c r="AY1372" s="204" t="s">
        <v>182</v>
      </c>
    </row>
    <row r="1373" spans="2:65" s="1" customFormat="1" ht="22.5" customHeight="1">
      <c r="B1373" s="34"/>
      <c r="C1373" s="220" t="s">
        <v>2269</v>
      </c>
      <c r="D1373" s="220" t="s">
        <v>270</v>
      </c>
      <c r="E1373" s="221" t="s">
        <v>2270</v>
      </c>
      <c r="F1373" s="222" t="s">
        <v>2271</v>
      </c>
      <c r="G1373" s="223" t="s">
        <v>309</v>
      </c>
      <c r="H1373" s="224">
        <v>20</v>
      </c>
      <c r="I1373" s="225"/>
      <c r="J1373" s="226">
        <f>ROUND(I1373*H1373,2)</f>
        <v>0</v>
      </c>
      <c r="K1373" s="222" t="s">
        <v>188</v>
      </c>
      <c r="L1373" s="227"/>
      <c r="M1373" s="228" t="s">
        <v>36</v>
      </c>
      <c r="N1373" s="229" t="s">
        <v>51</v>
      </c>
      <c r="O1373" s="35"/>
      <c r="P1373" s="190">
        <f>O1373*H1373</f>
        <v>0</v>
      </c>
      <c r="Q1373" s="190">
        <v>4E-05</v>
      </c>
      <c r="R1373" s="190">
        <f>Q1373*H1373</f>
        <v>0.0008</v>
      </c>
      <c r="S1373" s="190">
        <v>0</v>
      </c>
      <c r="T1373" s="191">
        <f>S1373*H1373</f>
        <v>0</v>
      </c>
      <c r="AR1373" s="16" t="s">
        <v>366</v>
      </c>
      <c r="AT1373" s="16" t="s">
        <v>270</v>
      </c>
      <c r="AU1373" s="16" t="s">
        <v>88</v>
      </c>
      <c r="AY1373" s="16" t="s">
        <v>182</v>
      </c>
      <c r="BE1373" s="192">
        <f>IF(N1373="základní",J1373,0)</f>
        <v>0</v>
      </c>
      <c r="BF1373" s="192">
        <f>IF(N1373="snížená",J1373,0)</f>
        <v>0</v>
      </c>
      <c r="BG1373" s="192">
        <f>IF(N1373="zákl. přenesená",J1373,0)</f>
        <v>0</v>
      </c>
      <c r="BH1373" s="192">
        <f>IF(N1373="sníž. přenesená",J1373,0)</f>
        <v>0</v>
      </c>
      <c r="BI1373" s="192">
        <f>IF(N1373="nulová",J1373,0)</f>
        <v>0</v>
      </c>
      <c r="BJ1373" s="16" t="s">
        <v>23</v>
      </c>
      <c r="BK1373" s="192">
        <f>ROUND(I1373*H1373,2)</f>
        <v>0</v>
      </c>
      <c r="BL1373" s="16" t="s">
        <v>275</v>
      </c>
      <c r="BM1373" s="16" t="s">
        <v>2272</v>
      </c>
    </row>
    <row r="1374" spans="2:65" s="1" customFormat="1" ht="22.5" customHeight="1">
      <c r="B1374" s="34"/>
      <c r="C1374" s="181" t="s">
        <v>2273</v>
      </c>
      <c r="D1374" s="181" t="s">
        <v>184</v>
      </c>
      <c r="E1374" s="182" t="s">
        <v>2274</v>
      </c>
      <c r="F1374" s="183" t="s">
        <v>2275</v>
      </c>
      <c r="G1374" s="184" t="s">
        <v>1491</v>
      </c>
      <c r="H1374" s="230"/>
      <c r="I1374" s="186"/>
      <c r="J1374" s="187">
        <f>ROUND(I1374*H1374,2)</f>
        <v>0</v>
      </c>
      <c r="K1374" s="183" t="s">
        <v>188</v>
      </c>
      <c r="L1374" s="54"/>
      <c r="M1374" s="188" t="s">
        <v>36</v>
      </c>
      <c r="N1374" s="189" t="s">
        <v>51</v>
      </c>
      <c r="O1374" s="35"/>
      <c r="P1374" s="190">
        <f>O1374*H1374</f>
        <v>0</v>
      </c>
      <c r="Q1374" s="190">
        <v>0</v>
      </c>
      <c r="R1374" s="190">
        <f>Q1374*H1374</f>
        <v>0</v>
      </c>
      <c r="S1374" s="190">
        <v>0</v>
      </c>
      <c r="T1374" s="191">
        <f>S1374*H1374</f>
        <v>0</v>
      </c>
      <c r="AR1374" s="16" t="s">
        <v>275</v>
      </c>
      <c r="AT1374" s="16" t="s">
        <v>184</v>
      </c>
      <c r="AU1374" s="16" t="s">
        <v>88</v>
      </c>
      <c r="AY1374" s="16" t="s">
        <v>182</v>
      </c>
      <c r="BE1374" s="192">
        <f>IF(N1374="základní",J1374,0)</f>
        <v>0</v>
      </c>
      <c r="BF1374" s="192">
        <f>IF(N1374="snížená",J1374,0)</f>
        <v>0</v>
      </c>
      <c r="BG1374" s="192">
        <f>IF(N1374="zákl. přenesená",J1374,0)</f>
        <v>0</v>
      </c>
      <c r="BH1374" s="192">
        <f>IF(N1374="sníž. přenesená",J1374,0)</f>
        <v>0</v>
      </c>
      <c r="BI1374" s="192">
        <f>IF(N1374="nulová",J1374,0)</f>
        <v>0</v>
      </c>
      <c r="BJ1374" s="16" t="s">
        <v>23</v>
      </c>
      <c r="BK1374" s="192">
        <f>ROUND(I1374*H1374,2)</f>
        <v>0</v>
      </c>
      <c r="BL1374" s="16" t="s">
        <v>275</v>
      </c>
      <c r="BM1374" s="16" t="s">
        <v>2276</v>
      </c>
    </row>
    <row r="1375" spans="2:63" s="10" customFormat="1" ht="29.85" customHeight="1">
      <c r="B1375" s="164"/>
      <c r="C1375" s="165"/>
      <c r="D1375" s="178" t="s">
        <v>79</v>
      </c>
      <c r="E1375" s="179" t="s">
        <v>2277</v>
      </c>
      <c r="F1375" s="179" t="s">
        <v>2278</v>
      </c>
      <c r="G1375" s="165"/>
      <c r="H1375" s="165"/>
      <c r="I1375" s="168"/>
      <c r="J1375" s="180">
        <f>BK1375</f>
        <v>0</v>
      </c>
      <c r="K1375" s="165"/>
      <c r="L1375" s="170"/>
      <c r="M1375" s="171"/>
      <c r="N1375" s="172"/>
      <c r="O1375" s="172"/>
      <c r="P1375" s="173">
        <f>SUM(P1376:P1390)</f>
        <v>0</v>
      </c>
      <c r="Q1375" s="172"/>
      <c r="R1375" s="173">
        <f>SUM(R1376:R1390)</f>
        <v>2.65942675</v>
      </c>
      <c r="S1375" s="172"/>
      <c r="T1375" s="174">
        <f>SUM(T1376:T1390)</f>
        <v>0</v>
      </c>
      <c r="AR1375" s="175" t="s">
        <v>88</v>
      </c>
      <c r="AT1375" s="176" t="s">
        <v>79</v>
      </c>
      <c r="AU1375" s="176" t="s">
        <v>23</v>
      </c>
      <c r="AY1375" s="175" t="s">
        <v>182</v>
      </c>
      <c r="BK1375" s="177">
        <f>SUM(BK1376:BK1390)</f>
        <v>0</v>
      </c>
    </row>
    <row r="1376" spans="2:65" s="1" customFormat="1" ht="22.5" customHeight="1">
      <c r="B1376" s="34"/>
      <c r="C1376" s="181" t="s">
        <v>2279</v>
      </c>
      <c r="D1376" s="181" t="s">
        <v>184</v>
      </c>
      <c r="E1376" s="182" t="s">
        <v>2280</v>
      </c>
      <c r="F1376" s="183" t="s">
        <v>2281</v>
      </c>
      <c r="G1376" s="184" t="s">
        <v>309</v>
      </c>
      <c r="H1376" s="185">
        <v>53.2</v>
      </c>
      <c r="I1376" s="186"/>
      <c r="J1376" s="187">
        <f>ROUND(I1376*H1376,2)</f>
        <v>0</v>
      </c>
      <c r="K1376" s="183" t="s">
        <v>188</v>
      </c>
      <c r="L1376" s="54"/>
      <c r="M1376" s="188" t="s">
        <v>36</v>
      </c>
      <c r="N1376" s="189" t="s">
        <v>51</v>
      </c>
      <c r="O1376" s="35"/>
      <c r="P1376" s="190">
        <f>O1376*H1376</f>
        <v>0</v>
      </c>
      <c r="Q1376" s="190">
        <v>0.00392</v>
      </c>
      <c r="R1376" s="190">
        <f>Q1376*H1376</f>
        <v>0.208544</v>
      </c>
      <c r="S1376" s="190">
        <v>0</v>
      </c>
      <c r="T1376" s="191">
        <f>S1376*H1376</f>
        <v>0</v>
      </c>
      <c r="AR1376" s="16" t="s">
        <v>275</v>
      </c>
      <c r="AT1376" s="16" t="s">
        <v>184</v>
      </c>
      <c r="AU1376" s="16" t="s">
        <v>88</v>
      </c>
      <c r="AY1376" s="16" t="s">
        <v>182</v>
      </c>
      <c r="BE1376" s="192">
        <f>IF(N1376="základní",J1376,0)</f>
        <v>0</v>
      </c>
      <c r="BF1376" s="192">
        <f>IF(N1376="snížená",J1376,0)</f>
        <v>0</v>
      </c>
      <c r="BG1376" s="192">
        <f>IF(N1376="zákl. přenesená",J1376,0)</f>
        <v>0</v>
      </c>
      <c r="BH1376" s="192">
        <f>IF(N1376="sníž. přenesená",J1376,0)</f>
        <v>0</v>
      </c>
      <c r="BI1376" s="192">
        <f>IF(N1376="nulová",J1376,0)</f>
        <v>0</v>
      </c>
      <c r="BJ1376" s="16" t="s">
        <v>23</v>
      </c>
      <c r="BK1376" s="192">
        <f>ROUND(I1376*H1376,2)</f>
        <v>0</v>
      </c>
      <c r="BL1376" s="16" t="s">
        <v>275</v>
      </c>
      <c r="BM1376" s="16" t="s">
        <v>2282</v>
      </c>
    </row>
    <row r="1377" spans="2:51" s="11" customFormat="1" ht="13.5">
      <c r="B1377" s="193"/>
      <c r="C1377" s="194"/>
      <c r="D1377" s="205" t="s">
        <v>191</v>
      </c>
      <c r="E1377" s="206" t="s">
        <v>36</v>
      </c>
      <c r="F1377" s="207" t="s">
        <v>2283</v>
      </c>
      <c r="G1377" s="194"/>
      <c r="H1377" s="208">
        <v>28</v>
      </c>
      <c r="I1377" s="199"/>
      <c r="J1377" s="194"/>
      <c r="K1377" s="194"/>
      <c r="L1377" s="200"/>
      <c r="M1377" s="201"/>
      <c r="N1377" s="202"/>
      <c r="O1377" s="202"/>
      <c r="P1377" s="202"/>
      <c r="Q1377" s="202"/>
      <c r="R1377" s="202"/>
      <c r="S1377" s="202"/>
      <c r="T1377" s="203"/>
      <c r="AT1377" s="204" t="s">
        <v>191</v>
      </c>
      <c r="AU1377" s="204" t="s">
        <v>88</v>
      </c>
      <c r="AV1377" s="11" t="s">
        <v>88</v>
      </c>
      <c r="AW1377" s="11" t="s">
        <v>45</v>
      </c>
      <c r="AX1377" s="11" t="s">
        <v>80</v>
      </c>
      <c r="AY1377" s="204" t="s">
        <v>182</v>
      </c>
    </row>
    <row r="1378" spans="2:51" s="11" customFormat="1" ht="13.5">
      <c r="B1378" s="193"/>
      <c r="C1378" s="194"/>
      <c r="D1378" s="195" t="s">
        <v>191</v>
      </c>
      <c r="E1378" s="196" t="s">
        <v>36</v>
      </c>
      <c r="F1378" s="197" t="s">
        <v>2284</v>
      </c>
      <c r="G1378" s="194"/>
      <c r="H1378" s="198">
        <v>25.2</v>
      </c>
      <c r="I1378" s="199"/>
      <c r="J1378" s="194"/>
      <c r="K1378" s="194"/>
      <c r="L1378" s="200"/>
      <c r="M1378" s="201"/>
      <c r="N1378" s="202"/>
      <c r="O1378" s="202"/>
      <c r="P1378" s="202"/>
      <c r="Q1378" s="202"/>
      <c r="R1378" s="202"/>
      <c r="S1378" s="202"/>
      <c r="T1378" s="203"/>
      <c r="AT1378" s="204" t="s">
        <v>191</v>
      </c>
      <c r="AU1378" s="204" t="s">
        <v>88</v>
      </c>
      <c r="AV1378" s="11" t="s">
        <v>88</v>
      </c>
      <c r="AW1378" s="11" t="s">
        <v>45</v>
      </c>
      <c r="AX1378" s="11" t="s">
        <v>80</v>
      </c>
      <c r="AY1378" s="204" t="s">
        <v>182</v>
      </c>
    </row>
    <row r="1379" spans="2:65" s="1" customFormat="1" ht="22.5" customHeight="1">
      <c r="B1379" s="34"/>
      <c r="C1379" s="220" t="s">
        <v>2285</v>
      </c>
      <c r="D1379" s="220" t="s">
        <v>270</v>
      </c>
      <c r="E1379" s="221" t="s">
        <v>2286</v>
      </c>
      <c r="F1379" s="222" t="s">
        <v>2287</v>
      </c>
      <c r="G1379" s="223" t="s">
        <v>187</v>
      </c>
      <c r="H1379" s="224">
        <v>13.598</v>
      </c>
      <c r="I1379" s="225"/>
      <c r="J1379" s="226">
        <f>ROUND(I1379*H1379,2)</f>
        <v>0</v>
      </c>
      <c r="K1379" s="222" t="s">
        <v>188</v>
      </c>
      <c r="L1379" s="227"/>
      <c r="M1379" s="228" t="s">
        <v>36</v>
      </c>
      <c r="N1379" s="229" t="s">
        <v>51</v>
      </c>
      <c r="O1379" s="35"/>
      <c r="P1379" s="190">
        <f>O1379*H1379</f>
        <v>0</v>
      </c>
      <c r="Q1379" s="190">
        <v>0.081</v>
      </c>
      <c r="R1379" s="190">
        <f>Q1379*H1379</f>
        <v>1.1014380000000001</v>
      </c>
      <c r="S1379" s="190">
        <v>0</v>
      </c>
      <c r="T1379" s="191">
        <f>S1379*H1379</f>
        <v>0</v>
      </c>
      <c r="AR1379" s="16" t="s">
        <v>366</v>
      </c>
      <c r="AT1379" s="16" t="s">
        <v>270</v>
      </c>
      <c r="AU1379" s="16" t="s">
        <v>88</v>
      </c>
      <c r="AY1379" s="16" t="s">
        <v>182</v>
      </c>
      <c r="BE1379" s="192">
        <f>IF(N1379="základní",J1379,0)</f>
        <v>0</v>
      </c>
      <c r="BF1379" s="192">
        <f>IF(N1379="snížená",J1379,0)</f>
        <v>0</v>
      </c>
      <c r="BG1379" s="192">
        <f>IF(N1379="zákl. přenesená",J1379,0)</f>
        <v>0</v>
      </c>
      <c r="BH1379" s="192">
        <f>IF(N1379="sníž. přenesená",J1379,0)</f>
        <v>0</v>
      </c>
      <c r="BI1379" s="192">
        <f>IF(N1379="nulová",J1379,0)</f>
        <v>0</v>
      </c>
      <c r="BJ1379" s="16" t="s">
        <v>23</v>
      </c>
      <c r="BK1379" s="192">
        <f>ROUND(I1379*H1379,2)</f>
        <v>0</v>
      </c>
      <c r="BL1379" s="16" t="s">
        <v>275</v>
      </c>
      <c r="BM1379" s="16" t="s">
        <v>2288</v>
      </c>
    </row>
    <row r="1380" spans="2:51" s="11" customFormat="1" ht="13.5">
      <c r="B1380" s="193"/>
      <c r="C1380" s="194"/>
      <c r="D1380" s="205" t="s">
        <v>191</v>
      </c>
      <c r="E1380" s="206" t="s">
        <v>36</v>
      </c>
      <c r="F1380" s="207" t="s">
        <v>2289</v>
      </c>
      <c r="G1380" s="194"/>
      <c r="H1380" s="208">
        <v>4.8664</v>
      </c>
      <c r="I1380" s="199"/>
      <c r="J1380" s="194"/>
      <c r="K1380" s="194"/>
      <c r="L1380" s="200"/>
      <c r="M1380" s="201"/>
      <c r="N1380" s="202"/>
      <c r="O1380" s="202"/>
      <c r="P1380" s="202"/>
      <c r="Q1380" s="202"/>
      <c r="R1380" s="202"/>
      <c r="S1380" s="202"/>
      <c r="T1380" s="203"/>
      <c r="AT1380" s="204" t="s">
        <v>191</v>
      </c>
      <c r="AU1380" s="204" t="s">
        <v>88</v>
      </c>
      <c r="AV1380" s="11" t="s">
        <v>88</v>
      </c>
      <c r="AW1380" s="11" t="s">
        <v>45</v>
      </c>
      <c r="AX1380" s="11" t="s">
        <v>80</v>
      </c>
      <c r="AY1380" s="204" t="s">
        <v>182</v>
      </c>
    </row>
    <row r="1381" spans="2:51" s="11" customFormat="1" ht="13.5">
      <c r="B1381" s="193"/>
      <c r="C1381" s="194"/>
      <c r="D1381" s="195" t="s">
        <v>191</v>
      </c>
      <c r="E1381" s="196" t="s">
        <v>36</v>
      </c>
      <c r="F1381" s="197" t="s">
        <v>2290</v>
      </c>
      <c r="G1381" s="194"/>
      <c r="H1381" s="198">
        <v>8.7318</v>
      </c>
      <c r="I1381" s="199"/>
      <c r="J1381" s="194"/>
      <c r="K1381" s="194"/>
      <c r="L1381" s="200"/>
      <c r="M1381" s="201"/>
      <c r="N1381" s="202"/>
      <c r="O1381" s="202"/>
      <c r="P1381" s="202"/>
      <c r="Q1381" s="202"/>
      <c r="R1381" s="202"/>
      <c r="S1381" s="202"/>
      <c r="T1381" s="203"/>
      <c r="AT1381" s="204" t="s">
        <v>191</v>
      </c>
      <c r="AU1381" s="204" t="s">
        <v>88</v>
      </c>
      <c r="AV1381" s="11" t="s">
        <v>88</v>
      </c>
      <c r="AW1381" s="11" t="s">
        <v>45</v>
      </c>
      <c r="AX1381" s="11" t="s">
        <v>80</v>
      </c>
      <c r="AY1381" s="204" t="s">
        <v>182</v>
      </c>
    </row>
    <row r="1382" spans="2:65" s="1" customFormat="1" ht="22.5" customHeight="1">
      <c r="B1382" s="34"/>
      <c r="C1382" s="181" t="s">
        <v>2291</v>
      </c>
      <c r="D1382" s="181" t="s">
        <v>184</v>
      </c>
      <c r="E1382" s="182" t="s">
        <v>2292</v>
      </c>
      <c r="F1382" s="183" t="s">
        <v>2293</v>
      </c>
      <c r="G1382" s="184" t="s">
        <v>187</v>
      </c>
      <c r="H1382" s="185">
        <v>10.23</v>
      </c>
      <c r="I1382" s="186"/>
      <c r="J1382" s="187">
        <f>ROUND(I1382*H1382,2)</f>
        <v>0</v>
      </c>
      <c r="K1382" s="183" t="s">
        <v>188</v>
      </c>
      <c r="L1382" s="54"/>
      <c r="M1382" s="188" t="s">
        <v>36</v>
      </c>
      <c r="N1382" s="189" t="s">
        <v>51</v>
      </c>
      <c r="O1382" s="35"/>
      <c r="P1382" s="190">
        <f>O1382*H1382</f>
        <v>0</v>
      </c>
      <c r="Q1382" s="190">
        <v>0.0037</v>
      </c>
      <c r="R1382" s="190">
        <f>Q1382*H1382</f>
        <v>0.037851</v>
      </c>
      <c r="S1382" s="190">
        <v>0</v>
      </c>
      <c r="T1382" s="191">
        <f>S1382*H1382</f>
        <v>0</v>
      </c>
      <c r="AR1382" s="16" t="s">
        <v>275</v>
      </c>
      <c r="AT1382" s="16" t="s">
        <v>184</v>
      </c>
      <c r="AU1382" s="16" t="s">
        <v>88</v>
      </c>
      <c r="AY1382" s="16" t="s">
        <v>182</v>
      </c>
      <c r="BE1382" s="192">
        <f>IF(N1382="základní",J1382,0)</f>
        <v>0</v>
      </c>
      <c r="BF1382" s="192">
        <f>IF(N1382="snížená",J1382,0)</f>
        <v>0</v>
      </c>
      <c r="BG1382" s="192">
        <f>IF(N1382="zákl. přenesená",J1382,0)</f>
        <v>0</v>
      </c>
      <c r="BH1382" s="192">
        <f>IF(N1382="sníž. přenesená",J1382,0)</f>
        <v>0</v>
      </c>
      <c r="BI1382" s="192">
        <f>IF(N1382="nulová",J1382,0)</f>
        <v>0</v>
      </c>
      <c r="BJ1382" s="16" t="s">
        <v>23</v>
      </c>
      <c r="BK1382" s="192">
        <f>ROUND(I1382*H1382,2)</f>
        <v>0</v>
      </c>
      <c r="BL1382" s="16" t="s">
        <v>275</v>
      </c>
      <c r="BM1382" s="16" t="s">
        <v>2294</v>
      </c>
    </row>
    <row r="1383" spans="2:51" s="11" customFormat="1" ht="13.5">
      <c r="B1383" s="193"/>
      <c r="C1383" s="194"/>
      <c r="D1383" s="195" t="s">
        <v>191</v>
      </c>
      <c r="E1383" s="196" t="s">
        <v>36</v>
      </c>
      <c r="F1383" s="197" t="s">
        <v>2295</v>
      </c>
      <c r="G1383" s="194"/>
      <c r="H1383" s="198">
        <v>10.23</v>
      </c>
      <c r="I1383" s="199"/>
      <c r="J1383" s="194"/>
      <c r="K1383" s="194"/>
      <c r="L1383" s="200"/>
      <c r="M1383" s="201"/>
      <c r="N1383" s="202"/>
      <c r="O1383" s="202"/>
      <c r="P1383" s="202"/>
      <c r="Q1383" s="202"/>
      <c r="R1383" s="202"/>
      <c r="S1383" s="202"/>
      <c r="T1383" s="203"/>
      <c r="AT1383" s="204" t="s">
        <v>191</v>
      </c>
      <c r="AU1383" s="204" t="s">
        <v>88</v>
      </c>
      <c r="AV1383" s="11" t="s">
        <v>88</v>
      </c>
      <c r="AW1383" s="11" t="s">
        <v>45</v>
      </c>
      <c r="AX1383" s="11" t="s">
        <v>80</v>
      </c>
      <c r="AY1383" s="204" t="s">
        <v>182</v>
      </c>
    </row>
    <row r="1384" spans="2:65" s="1" customFormat="1" ht="22.5" customHeight="1">
      <c r="B1384" s="34"/>
      <c r="C1384" s="220" t="s">
        <v>2296</v>
      </c>
      <c r="D1384" s="220" t="s">
        <v>270</v>
      </c>
      <c r="E1384" s="221" t="s">
        <v>2297</v>
      </c>
      <c r="F1384" s="222" t="s">
        <v>2298</v>
      </c>
      <c r="G1384" s="223" t="s">
        <v>187</v>
      </c>
      <c r="H1384" s="224">
        <v>11.253</v>
      </c>
      <c r="I1384" s="225"/>
      <c r="J1384" s="226">
        <f>ROUND(I1384*H1384,2)</f>
        <v>0</v>
      </c>
      <c r="K1384" s="222" t="s">
        <v>188</v>
      </c>
      <c r="L1384" s="227"/>
      <c r="M1384" s="228" t="s">
        <v>36</v>
      </c>
      <c r="N1384" s="229" t="s">
        <v>51</v>
      </c>
      <c r="O1384" s="35"/>
      <c r="P1384" s="190">
        <f>O1384*H1384</f>
        <v>0</v>
      </c>
      <c r="Q1384" s="190">
        <v>0.09375</v>
      </c>
      <c r="R1384" s="190">
        <f>Q1384*H1384</f>
        <v>1.05496875</v>
      </c>
      <c r="S1384" s="190">
        <v>0</v>
      </c>
      <c r="T1384" s="191">
        <f>S1384*H1384</f>
        <v>0</v>
      </c>
      <c r="AR1384" s="16" t="s">
        <v>366</v>
      </c>
      <c r="AT1384" s="16" t="s">
        <v>270</v>
      </c>
      <c r="AU1384" s="16" t="s">
        <v>88</v>
      </c>
      <c r="AY1384" s="16" t="s">
        <v>182</v>
      </c>
      <c r="BE1384" s="192">
        <f>IF(N1384="základní",J1384,0)</f>
        <v>0</v>
      </c>
      <c r="BF1384" s="192">
        <f>IF(N1384="snížená",J1384,0)</f>
        <v>0</v>
      </c>
      <c r="BG1384" s="192">
        <f>IF(N1384="zákl. přenesená",J1384,0)</f>
        <v>0</v>
      </c>
      <c r="BH1384" s="192">
        <f>IF(N1384="sníž. přenesená",J1384,0)</f>
        <v>0</v>
      </c>
      <c r="BI1384" s="192">
        <f>IF(N1384="nulová",J1384,0)</f>
        <v>0</v>
      </c>
      <c r="BJ1384" s="16" t="s">
        <v>23</v>
      </c>
      <c r="BK1384" s="192">
        <f>ROUND(I1384*H1384,2)</f>
        <v>0</v>
      </c>
      <c r="BL1384" s="16" t="s">
        <v>275</v>
      </c>
      <c r="BM1384" s="16" t="s">
        <v>2299</v>
      </c>
    </row>
    <row r="1385" spans="2:51" s="11" customFormat="1" ht="13.5">
      <c r="B1385" s="193"/>
      <c r="C1385" s="194"/>
      <c r="D1385" s="195" t="s">
        <v>191</v>
      </c>
      <c r="E1385" s="196" t="s">
        <v>36</v>
      </c>
      <c r="F1385" s="197" t="s">
        <v>2300</v>
      </c>
      <c r="G1385" s="194"/>
      <c r="H1385" s="198">
        <v>11.253</v>
      </c>
      <c r="I1385" s="199"/>
      <c r="J1385" s="194"/>
      <c r="K1385" s="194"/>
      <c r="L1385" s="200"/>
      <c r="M1385" s="201"/>
      <c r="N1385" s="202"/>
      <c r="O1385" s="202"/>
      <c r="P1385" s="202"/>
      <c r="Q1385" s="202"/>
      <c r="R1385" s="202"/>
      <c r="S1385" s="202"/>
      <c r="T1385" s="203"/>
      <c r="AT1385" s="204" t="s">
        <v>191</v>
      </c>
      <c r="AU1385" s="204" t="s">
        <v>88</v>
      </c>
      <c r="AV1385" s="11" t="s">
        <v>88</v>
      </c>
      <c r="AW1385" s="11" t="s">
        <v>45</v>
      </c>
      <c r="AX1385" s="11" t="s">
        <v>80</v>
      </c>
      <c r="AY1385" s="204" t="s">
        <v>182</v>
      </c>
    </row>
    <row r="1386" spans="2:65" s="1" customFormat="1" ht="22.5" customHeight="1">
      <c r="B1386" s="34"/>
      <c r="C1386" s="181" t="s">
        <v>2301</v>
      </c>
      <c r="D1386" s="181" t="s">
        <v>184</v>
      </c>
      <c r="E1386" s="182" t="s">
        <v>2302</v>
      </c>
      <c r="F1386" s="183" t="s">
        <v>2303</v>
      </c>
      <c r="G1386" s="184" t="s">
        <v>309</v>
      </c>
      <c r="H1386" s="185">
        <v>20.53</v>
      </c>
      <c r="I1386" s="186"/>
      <c r="J1386" s="187">
        <f>ROUND(I1386*H1386,2)</f>
        <v>0</v>
      </c>
      <c r="K1386" s="183" t="s">
        <v>188</v>
      </c>
      <c r="L1386" s="54"/>
      <c r="M1386" s="188" t="s">
        <v>36</v>
      </c>
      <c r="N1386" s="189" t="s">
        <v>51</v>
      </c>
      <c r="O1386" s="35"/>
      <c r="P1386" s="190">
        <f>O1386*H1386</f>
        <v>0</v>
      </c>
      <c r="Q1386" s="190">
        <v>0.0059</v>
      </c>
      <c r="R1386" s="190">
        <f>Q1386*H1386</f>
        <v>0.121127</v>
      </c>
      <c r="S1386" s="190">
        <v>0</v>
      </c>
      <c r="T1386" s="191">
        <f>S1386*H1386</f>
        <v>0</v>
      </c>
      <c r="AR1386" s="16" t="s">
        <v>275</v>
      </c>
      <c r="AT1386" s="16" t="s">
        <v>184</v>
      </c>
      <c r="AU1386" s="16" t="s">
        <v>88</v>
      </c>
      <c r="AY1386" s="16" t="s">
        <v>182</v>
      </c>
      <c r="BE1386" s="192">
        <f>IF(N1386="základní",J1386,0)</f>
        <v>0</v>
      </c>
      <c r="BF1386" s="192">
        <f>IF(N1386="snížená",J1386,0)</f>
        <v>0</v>
      </c>
      <c r="BG1386" s="192">
        <f>IF(N1386="zákl. přenesená",J1386,0)</f>
        <v>0</v>
      </c>
      <c r="BH1386" s="192">
        <f>IF(N1386="sníž. přenesená",J1386,0)</f>
        <v>0</v>
      </c>
      <c r="BI1386" s="192">
        <f>IF(N1386="nulová",J1386,0)</f>
        <v>0</v>
      </c>
      <c r="BJ1386" s="16" t="s">
        <v>23</v>
      </c>
      <c r="BK1386" s="192">
        <f>ROUND(I1386*H1386,2)</f>
        <v>0</v>
      </c>
      <c r="BL1386" s="16" t="s">
        <v>275</v>
      </c>
      <c r="BM1386" s="16" t="s">
        <v>2304</v>
      </c>
    </row>
    <row r="1387" spans="2:51" s="11" customFormat="1" ht="13.5">
      <c r="B1387" s="193"/>
      <c r="C1387" s="194"/>
      <c r="D1387" s="195" t="s">
        <v>191</v>
      </c>
      <c r="E1387" s="196" t="s">
        <v>36</v>
      </c>
      <c r="F1387" s="197" t="s">
        <v>2305</v>
      </c>
      <c r="G1387" s="194"/>
      <c r="H1387" s="198">
        <v>20.53</v>
      </c>
      <c r="I1387" s="199"/>
      <c r="J1387" s="194"/>
      <c r="K1387" s="194"/>
      <c r="L1387" s="200"/>
      <c r="M1387" s="201"/>
      <c r="N1387" s="202"/>
      <c r="O1387" s="202"/>
      <c r="P1387" s="202"/>
      <c r="Q1387" s="202"/>
      <c r="R1387" s="202"/>
      <c r="S1387" s="202"/>
      <c r="T1387" s="203"/>
      <c r="AT1387" s="204" t="s">
        <v>191</v>
      </c>
      <c r="AU1387" s="204" t="s">
        <v>88</v>
      </c>
      <c r="AV1387" s="11" t="s">
        <v>88</v>
      </c>
      <c r="AW1387" s="11" t="s">
        <v>45</v>
      </c>
      <c r="AX1387" s="11" t="s">
        <v>80</v>
      </c>
      <c r="AY1387" s="204" t="s">
        <v>182</v>
      </c>
    </row>
    <row r="1388" spans="2:65" s="1" customFormat="1" ht="22.5" customHeight="1">
      <c r="B1388" s="34"/>
      <c r="C1388" s="220" t="s">
        <v>2306</v>
      </c>
      <c r="D1388" s="220" t="s">
        <v>270</v>
      </c>
      <c r="E1388" s="221" t="s">
        <v>2307</v>
      </c>
      <c r="F1388" s="222" t="s">
        <v>2308</v>
      </c>
      <c r="G1388" s="223" t="s">
        <v>309</v>
      </c>
      <c r="H1388" s="224">
        <v>22.583</v>
      </c>
      <c r="I1388" s="225"/>
      <c r="J1388" s="226">
        <f>ROUND(I1388*H1388,2)</f>
        <v>0</v>
      </c>
      <c r="K1388" s="222" t="s">
        <v>188</v>
      </c>
      <c r="L1388" s="227"/>
      <c r="M1388" s="228" t="s">
        <v>36</v>
      </c>
      <c r="N1388" s="229" t="s">
        <v>51</v>
      </c>
      <c r="O1388" s="35"/>
      <c r="P1388" s="190">
        <f>O1388*H1388</f>
        <v>0</v>
      </c>
      <c r="Q1388" s="190">
        <v>0.006</v>
      </c>
      <c r="R1388" s="190">
        <f>Q1388*H1388</f>
        <v>0.13549799999999998</v>
      </c>
      <c r="S1388" s="190">
        <v>0</v>
      </c>
      <c r="T1388" s="191">
        <f>S1388*H1388</f>
        <v>0</v>
      </c>
      <c r="AR1388" s="16" t="s">
        <v>366</v>
      </c>
      <c r="AT1388" s="16" t="s">
        <v>270</v>
      </c>
      <c r="AU1388" s="16" t="s">
        <v>88</v>
      </c>
      <c r="AY1388" s="16" t="s">
        <v>182</v>
      </c>
      <c r="BE1388" s="192">
        <f>IF(N1388="základní",J1388,0)</f>
        <v>0</v>
      </c>
      <c r="BF1388" s="192">
        <f>IF(N1388="snížená",J1388,0)</f>
        <v>0</v>
      </c>
      <c r="BG1388" s="192">
        <f>IF(N1388="zákl. přenesená",J1388,0)</f>
        <v>0</v>
      </c>
      <c r="BH1388" s="192">
        <f>IF(N1388="sníž. přenesená",J1388,0)</f>
        <v>0</v>
      </c>
      <c r="BI1388" s="192">
        <f>IF(N1388="nulová",J1388,0)</f>
        <v>0</v>
      </c>
      <c r="BJ1388" s="16" t="s">
        <v>23</v>
      </c>
      <c r="BK1388" s="192">
        <f>ROUND(I1388*H1388,2)</f>
        <v>0</v>
      </c>
      <c r="BL1388" s="16" t="s">
        <v>275</v>
      </c>
      <c r="BM1388" s="16" t="s">
        <v>2309</v>
      </c>
    </row>
    <row r="1389" spans="2:51" s="11" customFormat="1" ht="13.5">
      <c r="B1389" s="193"/>
      <c r="C1389" s="194"/>
      <c r="D1389" s="195" t="s">
        <v>191</v>
      </c>
      <c r="E1389" s="196" t="s">
        <v>36</v>
      </c>
      <c r="F1389" s="197" t="s">
        <v>2310</v>
      </c>
      <c r="G1389" s="194"/>
      <c r="H1389" s="198">
        <v>22.583</v>
      </c>
      <c r="I1389" s="199"/>
      <c r="J1389" s="194"/>
      <c r="K1389" s="194"/>
      <c r="L1389" s="200"/>
      <c r="M1389" s="201"/>
      <c r="N1389" s="202"/>
      <c r="O1389" s="202"/>
      <c r="P1389" s="202"/>
      <c r="Q1389" s="202"/>
      <c r="R1389" s="202"/>
      <c r="S1389" s="202"/>
      <c r="T1389" s="203"/>
      <c r="AT1389" s="204" t="s">
        <v>191</v>
      </c>
      <c r="AU1389" s="204" t="s">
        <v>88</v>
      </c>
      <c r="AV1389" s="11" t="s">
        <v>88</v>
      </c>
      <c r="AW1389" s="11" t="s">
        <v>45</v>
      </c>
      <c r="AX1389" s="11" t="s">
        <v>80</v>
      </c>
      <c r="AY1389" s="204" t="s">
        <v>182</v>
      </c>
    </row>
    <row r="1390" spans="2:65" s="1" customFormat="1" ht="22.5" customHeight="1">
      <c r="B1390" s="34"/>
      <c r="C1390" s="181" t="s">
        <v>2311</v>
      </c>
      <c r="D1390" s="181" t="s">
        <v>184</v>
      </c>
      <c r="E1390" s="182" t="s">
        <v>2312</v>
      </c>
      <c r="F1390" s="183" t="s">
        <v>2313</v>
      </c>
      <c r="G1390" s="184" t="s">
        <v>1491</v>
      </c>
      <c r="H1390" s="230"/>
      <c r="I1390" s="186"/>
      <c r="J1390" s="187">
        <f>ROUND(I1390*H1390,2)</f>
        <v>0</v>
      </c>
      <c r="K1390" s="183" t="s">
        <v>188</v>
      </c>
      <c r="L1390" s="54"/>
      <c r="M1390" s="188" t="s">
        <v>36</v>
      </c>
      <c r="N1390" s="189" t="s">
        <v>51</v>
      </c>
      <c r="O1390" s="35"/>
      <c r="P1390" s="190">
        <f>O1390*H1390</f>
        <v>0</v>
      </c>
      <c r="Q1390" s="190">
        <v>0</v>
      </c>
      <c r="R1390" s="190">
        <f>Q1390*H1390</f>
        <v>0</v>
      </c>
      <c r="S1390" s="190">
        <v>0</v>
      </c>
      <c r="T1390" s="191">
        <f>S1390*H1390</f>
        <v>0</v>
      </c>
      <c r="AR1390" s="16" t="s">
        <v>275</v>
      </c>
      <c r="AT1390" s="16" t="s">
        <v>184</v>
      </c>
      <c r="AU1390" s="16" t="s">
        <v>88</v>
      </c>
      <c r="AY1390" s="16" t="s">
        <v>182</v>
      </c>
      <c r="BE1390" s="192">
        <f>IF(N1390="základní",J1390,0)</f>
        <v>0</v>
      </c>
      <c r="BF1390" s="192">
        <f>IF(N1390="snížená",J1390,0)</f>
        <v>0</v>
      </c>
      <c r="BG1390" s="192">
        <f>IF(N1390="zákl. přenesená",J1390,0)</f>
        <v>0</v>
      </c>
      <c r="BH1390" s="192">
        <f>IF(N1390="sníž. přenesená",J1390,0)</f>
        <v>0</v>
      </c>
      <c r="BI1390" s="192">
        <f>IF(N1390="nulová",J1390,0)</f>
        <v>0</v>
      </c>
      <c r="BJ1390" s="16" t="s">
        <v>23</v>
      </c>
      <c r="BK1390" s="192">
        <f>ROUND(I1390*H1390,2)</f>
        <v>0</v>
      </c>
      <c r="BL1390" s="16" t="s">
        <v>275</v>
      </c>
      <c r="BM1390" s="16" t="s">
        <v>2314</v>
      </c>
    </row>
    <row r="1391" spans="2:63" s="10" customFormat="1" ht="29.85" customHeight="1">
      <c r="B1391" s="164"/>
      <c r="C1391" s="165"/>
      <c r="D1391" s="178" t="s">
        <v>79</v>
      </c>
      <c r="E1391" s="179" t="s">
        <v>2315</v>
      </c>
      <c r="F1391" s="179" t="s">
        <v>2316</v>
      </c>
      <c r="G1391" s="165"/>
      <c r="H1391" s="165"/>
      <c r="I1391" s="168"/>
      <c r="J1391" s="180">
        <f>BK1391</f>
        <v>0</v>
      </c>
      <c r="K1391" s="165"/>
      <c r="L1391" s="170"/>
      <c r="M1391" s="171"/>
      <c r="N1391" s="172"/>
      <c r="O1391" s="172"/>
      <c r="P1391" s="173">
        <f>SUM(P1392:P1423)</f>
        <v>0</v>
      </c>
      <c r="Q1391" s="172"/>
      <c r="R1391" s="173">
        <f>SUM(R1392:R1423)</f>
        <v>3.5473986299999996</v>
      </c>
      <c r="S1391" s="172"/>
      <c r="T1391" s="174">
        <f>SUM(T1392:T1423)</f>
        <v>0</v>
      </c>
      <c r="AR1391" s="175" t="s">
        <v>88</v>
      </c>
      <c r="AT1391" s="176" t="s">
        <v>79</v>
      </c>
      <c r="AU1391" s="176" t="s">
        <v>23</v>
      </c>
      <c r="AY1391" s="175" t="s">
        <v>182</v>
      </c>
      <c r="BK1391" s="177">
        <f>SUM(BK1392:BK1423)</f>
        <v>0</v>
      </c>
    </row>
    <row r="1392" spans="2:65" s="1" customFormat="1" ht="22.5" customHeight="1">
      <c r="B1392" s="34"/>
      <c r="C1392" s="181" t="s">
        <v>2317</v>
      </c>
      <c r="D1392" s="181" t="s">
        <v>184</v>
      </c>
      <c r="E1392" s="182" t="s">
        <v>2318</v>
      </c>
      <c r="F1392" s="183" t="s">
        <v>2319</v>
      </c>
      <c r="G1392" s="184" t="s">
        <v>187</v>
      </c>
      <c r="H1392" s="185">
        <v>458.199</v>
      </c>
      <c r="I1392" s="186"/>
      <c r="J1392" s="187">
        <f>ROUND(I1392*H1392,2)</f>
        <v>0</v>
      </c>
      <c r="K1392" s="183" t="s">
        <v>188</v>
      </c>
      <c r="L1392" s="54"/>
      <c r="M1392" s="188" t="s">
        <v>36</v>
      </c>
      <c r="N1392" s="189" t="s">
        <v>51</v>
      </c>
      <c r="O1392" s="35"/>
      <c r="P1392" s="190">
        <f>O1392*H1392</f>
        <v>0</v>
      </c>
      <c r="Q1392" s="190">
        <v>0.0002</v>
      </c>
      <c r="R1392" s="190">
        <f>Q1392*H1392</f>
        <v>0.09163980000000001</v>
      </c>
      <c r="S1392" s="190">
        <v>0</v>
      </c>
      <c r="T1392" s="191">
        <f>S1392*H1392</f>
        <v>0</v>
      </c>
      <c r="AR1392" s="16" t="s">
        <v>275</v>
      </c>
      <c r="AT1392" s="16" t="s">
        <v>184</v>
      </c>
      <c r="AU1392" s="16" t="s">
        <v>88</v>
      </c>
      <c r="AY1392" s="16" t="s">
        <v>182</v>
      </c>
      <c r="BE1392" s="192">
        <f>IF(N1392="základní",J1392,0)</f>
        <v>0</v>
      </c>
      <c r="BF1392" s="192">
        <f>IF(N1392="snížená",J1392,0)</f>
        <v>0</v>
      </c>
      <c r="BG1392" s="192">
        <f>IF(N1392="zákl. přenesená",J1392,0)</f>
        <v>0</v>
      </c>
      <c r="BH1392" s="192">
        <f>IF(N1392="sníž. přenesená",J1392,0)</f>
        <v>0</v>
      </c>
      <c r="BI1392" s="192">
        <f>IF(N1392="nulová",J1392,0)</f>
        <v>0</v>
      </c>
      <c r="BJ1392" s="16" t="s">
        <v>23</v>
      </c>
      <c r="BK1392" s="192">
        <f>ROUND(I1392*H1392,2)</f>
        <v>0</v>
      </c>
      <c r="BL1392" s="16" t="s">
        <v>275</v>
      </c>
      <c r="BM1392" s="16" t="s">
        <v>2320</v>
      </c>
    </row>
    <row r="1393" spans="2:51" s="12" customFormat="1" ht="13.5">
      <c r="B1393" s="209"/>
      <c r="C1393" s="210"/>
      <c r="D1393" s="205" t="s">
        <v>191</v>
      </c>
      <c r="E1393" s="211" t="s">
        <v>36</v>
      </c>
      <c r="F1393" s="212" t="s">
        <v>399</v>
      </c>
      <c r="G1393" s="210"/>
      <c r="H1393" s="213" t="s">
        <v>36</v>
      </c>
      <c r="I1393" s="214"/>
      <c r="J1393" s="210"/>
      <c r="K1393" s="210"/>
      <c r="L1393" s="215"/>
      <c r="M1393" s="216"/>
      <c r="N1393" s="217"/>
      <c r="O1393" s="217"/>
      <c r="P1393" s="217"/>
      <c r="Q1393" s="217"/>
      <c r="R1393" s="217"/>
      <c r="S1393" s="217"/>
      <c r="T1393" s="218"/>
      <c r="AT1393" s="219" t="s">
        <v>191</v>
      </c>
      <c r="AU1393" s="219" t="s">
        <v>88</v>
      </c>
      <c r="AV1393" s="12" t="s">
        <v>23</v>
      </c>
      <c r="AW1393" s="12" t="s">
        <v>45</v>
      </c>
      <c r="AX1393" s="12" t="s">
        <v>80</v>
      </c>
      <c r="AY1393" s="219" t="s">
        <v>182</v>
      </c>
    </row>
    <row r="1394" spans="2:51" s="11" customFormat="1" ht="13.5">
      <c r="B1394" s="193"/>
      <c r="C1394" s="194"/>
      <c r="D1394" s="205" t="s">
        <v>191</v>
      </c>
      <c r="E1394" s="206" t="s">
        <v>36</v>
      </c>
      <c r="F1394" s="207" t="s">
        <v>1699</v>
      </c>
      <c r="G1394" s="194"/>
      <c r="H1394" s="208">
        <v>91.8648</v>
      </c>
      <c r="I1394" s="199"/>
      <c r="J1394" s="194"/>
      <c r="K1394" s="194"/>
      <c r="L1394" s="200"/>
      <c r="M1394" s="201"/>
      <c r="N1394" s="202"/>
      <c r="O1394" s="202"/>
      <c r="P1394" s="202"/>
      <c r="Q1394" s="202"/>
      <c r="R1394" s="202"/>
      <c r="S1394" s="202"/>
      <c r="T1394" s="203"/>
      <c r="AT1394" s="204" t="s">
        <v>191</v>
      </c>
      <c r="AU1394" s="204" t="s">
        <v>88</v>
      </c>
      <c r="AV1394" s="11" t="s">
        <v>88</v>
      </c>
      <c r="AW1394" s="11" t="s">
        <v>45</v>
      </c>
      <c r="AX1394" s="11" t="s">
        <v>80</v>
      </c>
      <c r="AY1394" s="204" t="s">
        <v>182</v>
      </c>
    </row>
    <row r="1395" spans="2:51" s="12" customFormat="1" ht="13.5">
      <c r="B1395" s="209"/>
      <c r="C1395" s="210"/>
      <c r="D1395" s="205" t="s">
        <v>191</v>
      </c>
      <c r="E1395" s="211" t="s">
        <v>36</v>
      </c>
      <c r="F1395" s="212" t="s">
        <v>402</v>
      </c>
      <c r="G1395" s="210"/>
      <c r="H1395" s="213" t="s">
        <v>36</v>
      </c>
      <c r="I1395" s="214"/>
      <c r="J1395" s="210"/>
      <c r="K1395" s="210"/>
      <c r="L1395" s="215"/>
      <c r="M1395" s="216"/>
      <c r="N1395" s="217"/>
      <c r="O1395" s="217"/>
      <c r="P1395" s="217"/>
      <c r="Q1395" s="217"/>
      <c r="R1395" s="217"/>
      <c r="S1395" s="217"/>
      <c r="T1395" s="218"/>
      <c r="AT1395" s="219" t="s">
        <v>191</v>
      </c>
      <c r="AU1395" s="219" t="s">
        <v>88</v>
      </c>
      <c r="AV1395" s="12" t="s">
        <v>23</v>
      </c>
      <c r="AW1395" s="12" t="s">
        <v>45</v>
      </c>
      <c r="AX1395" s="12" t="s">
        <v>80</v>
      </c>
      <c r="AY1395" s="219" t="s">
        <v>182</v>
      </c>
    </row>
    <row r="1396" spans="2:51" s="11" customFormat="1" ht="13.5">
      <c r="B1396" s="193"/>
      <c r="C1396" s="194"/>
      <c r="D1396" s="205" t="s">
        <v>191</v>
      </c>
      <c r="E1396" s="206" t="s">
        <v>36</v>
      </c>
      <c r="F1396" s="207" t="s">
        <v>1702</v>
      </c>
      <c r="G1396" s="194"/>
      <c r="H1396" s="208">
        <v>133.4375</v>
      </c>
      <c r="I1396" s="199"/>
      <c r="J1396" s="194"/>
      <c r="K1396" s="194"/>
      <c r="L1396" s="200"/>
      <c r="M1396" s="201"/>
      <c r="N1396" s="202"/>
      <c r="O1396" s="202"/>
      <c r="P1396" s="202"/>
      <c r="Q1396" s="202"/>
      <c r="R1396" s="202"/>
      <c r="S1396" s="202"/>
      <c r="T1396" s="203"/>
      <c r="AT1396" s="204" t="s">
        <v>191</v>
      </c>
      <c r="AU1396" s="204" t="s">
        <v>88</v>
      </c>
      <c r="AV1396" s="11" t="s">
        <v>88</v>
      </c>
      <c r="AW1396" s="11" t="s">
        <v>45</v>
      </c>
      <c r="AX1396" s="11" t="s">
        <v>80</v>
      </c>
      <c r="AY1396" s="204" t="s">
        <v>182</v>
      </c>
    </row>
    <row r="1397" spans="2:51" s="11" customFormat="1" ht="13.5">
      <c r="B1397" s="193"/>
      <c r="C1397" s="194"/>
      <c r="D1397" s="205" t="s">
        <v>191</v>
      </c>
      <c r="E1397" s="206" t="s">
        <v>36</v>
      </c>
      <c r="F1397" s="207" t="s">
        <v>2321</v>
      </c>
      <c r="G1397" s="194"/>
      <c r="H1397" s="208">
        <v>7.4925</v>
      </c>
      <c r="I1397" s="199"/>
      <c r="J1397" s="194"/>
      <c r="K1397" s="194"/>
      <c r="L1397" s="200"/>
      <c r="M1397" s="201"/>
      <c r="N1397" s="202"/>
      <c r="O1397" s="202"/>
      <c r="P1397" s="202"/>
      <c r="Q1397" s="202"/>
      <c r="R1397" s="202"/>
      <c r="S1397" s="202"/>
      <c r="T1397" s="203"/>
      <c r="AT1397" s="204" t="s">
        <v>191</v>
      </c>
      <c r="AU1397" s="204" t="s">
        <v>88</v>
      </c>
      <c r="AV1397" s="11" t="s">
        <v>88</v>
      </c>
      <c r="AW1397" s="11" t="s">
        <v>45</v>
      </c>
      <c r="AX1397" s="11" t="s">
        <v>80</v>
      </c>
      <c r="AY1397" s="204" t="s">
        <v>182</v>
      </c>
    </row>
    <row r="1398" spans="2:51" s="11" customFormat="1" ht="13.5">
      <c r="B1398" s="193"/>
      <c r="C1398" s="194"/>
      <c r="D1398" s="205" t="s">
        <v>191</v>
      </c>
      <c r="E1398" s="206" t="s">
        <v>36</v>
      </c>
      <c r="F1398" s="207" t="s">
        <v>1704</v>
      </c>
      <c r="G1398" s="194"/>
      <c r="H1398" s="208">
        <v>126.07</v>
      </c>
      <c r="I1398" s="199"/>
      <c r="J1398" s="194"/>
      <c r="K1398" s="194"/>
      <c r="L1398" s="200"/>
      <c r="M1398" s="201"/>
      <c r="N1398" s="202"/>
      <c r="O1398" s="202"/>
      <c r="P1398" s="202"/>
      <c r="Q1398" s="202"/>
      <c r="R1398" s="202"/>
      <c r="S1398" s="202"/>
      <c r="T1398" s="203"/>
      <c r="AT1398" s="204" t="s">
        <v>191</v>
      </c>
      <c r="AU1398" s="204" t="s">
        <v>88</v>
      </c>
      <c r="AV1398" s="11" t="s">
        <v>88</v>
      </c>
      <c r="AW1398" s="11" t="s">
        <v>45</v>
      </c>
      <c r="AX1398" s="11" t="s">
        <v>80</v>
      </c>
      <c r="AY1398" s="204" t="s">
        <v>182</v>
      </c>
    </row>
    <row r="1399" spans="2:51" s="11" customFormat="1" ht="13.5">
      <c r="B1399" s="193"/>
      <c r="C1399" s="194"/>
      <c r="D1399" s="195" t="s">
        <v>191</v>
      </c>
      <c r="E1399" s="196" t="s">
        <v>36</v>
      </c>
      <c r="F1399" s="197" t="s">
        <v>1705</v>
      </c>
      <c r="G1399" s="194"/>
      <c r="H1399" s="198">
        <v>99.334</v>
      </c>
      <c r="I1399" s="199"/>
      <c r="J1399" s="194"/>
      <c r="K1399" s="194"/>
      <c r="L1399" s="200"/>
      <c r="M1399" s="201"/>
      <c r="N1399" s="202"/>
      <c r="O1399" s="202"/>
      <c r="P1399" s="202"/>
      <c r="Q1399" s="202"/>
      <c r="R1399" s="202"/>
      <c r="S1399" s="202"/>
      <c r="T1399" s="203"/>
      <c r="AT1399" s="204" t="s">
        <v>191</v>
      </c>
      <c r="AU1399" s="204" t="s">
        <v>88</v>
      </c>
      <c r="AV1399" s="11" t="s">
        <v>88</v>
      </c>
      <c r="AW1399" s="11" t="s">
        <v>45</v>
      </c>
      <c r="AX1399" s="11" t="s">
        <v>80</v>
      </c>
      <c r="AY1399" s="204" t="s">
        <v>182</v>
      </c>
    </row>
    <row r="1400" spans="2:65" s="1" customFormat="1" ht="22.5" customHeight="1">
      <c r="B1400" s="34"/>
      <c r="C1400" s="181" t="s">
        <v>2322</v>
      </c>
      <c r="D1400" s="181" t="s">
        <v>184</v>
      </c>
      <c r="E1400" s="182" t="s">
        <v>2323</v>
      </c>
      <c r="F1400" s="183" t="s">
        <v>2324</v>
      </c>
      <c r="G1400" s="184" t="s">
        <v>187</v>
      </c>
      <c r="H1400" s="185">
        <v>458.199</v>
      </c>
      <c r="I1400" s="186"/>
      <c r="J1400" s="187">
        <f>ROUND(I1400*H1400,2)</f>
        <v>0</v>
      </c>
      <c r="K1400" s="183" t="s">
        <v>188</v>
      </c>
      <c r="L1400" s="54"/>
      <c r="M1400" s="188" t="s">
        <v>36</v>
      </c>
      <c r="N1400" s="189" t="s">
        <v>51</v>
      </c>
      <c r="O1400" s="35"/>
      <c r="P1400" s="190">
        <f>O1400*H1400</f>
        <v>0</v>
      </c>
      <c r="Q1400" s="190">
        <v>0.0045</v>
      </c>
      <c r="R1400" s="190">
        <f>Q1400*H1400</f>
        <v>2.0618955</v>
      </c>
      <c r="S1400" s="190">
        <v>0</v>
      </c>
      <c r="T1400" s="191">
        <f>S1400*H1400</f>
        <v>0</v>
      </c>
      <c r="AR1400" s="16" t="s">
        <v>275</v>
      </c>
      <c r="AT1400" s="16" t="s">
        <v>184</v>
      </c>
      <c r="AU1400" s="16" t="s">
        <v>88</v>
      </c>
      <c r="AY1400" s="16" t="s">
        <v>182</v>
      </c>
      <c r="BE1400" s="192">
        <f>IF(N1400="základní",J1400,0)</f>
        <v>0</v>
      </c>
      <c r="BF1400" s="192">
        <f>IF(N1400="snížená",J1400,0)</f>
        <v>0</v>
      </c>
      <c r="BG1400" s="192">
        <f>IF(N1400="zákl. přenesená",J1400,0)</f>
        <v>0</v>
      </c>
      <c r="BH1400" s="192">
        <f>IF(N1400="sníž. přenesená",J1400,0)</f>
        <v>0</v>
      </c>
      <c r="BI1400" s="192">
        <f>IF(N1400="nulová",J1400,0)</f>
        <v>0</v>
      </c>
      <c r="BJ1400" s="16" t="s">
        <v>23</v>
      </c>
      <c r="BK1400" s="192">
        <f>ROUND(I1400*H1400,2)</f>
        <v>0</v>
      </c>
      <c r="BL1400" s="16" t="s">
        <v>275</v>
      </c>
      <c r="BM1400" s="16" t="s">
        <v>2325</v>
      </c>
    </row>
    <row r="1401" spans="2:65" s="1" customFormat="1" ht="22.5" customHeight="1">
      <c r="B1401" s="34"/>
      <c r="C1401" s="181" t="s">
        <v>2326</v>
      </c>
      <c r="D1401" s="181" t="s">
        <v>184</v>
      </c>
      <c r="E1401" s="182" t="s">
        <v>2327</v>
      </c>
      <c r="F1401" s="183" t="s">
        <v>2328</v>
      </c>
      <c r="G1401" s="184" t="s">
        <v>309</v>
      </c>
      <c r="H1401" s="185">
        <v>992.765</v>
      </c>
      <c r="I1401" s="186"/>
      <c r="J1401" s="187">
        <f>ROUND(I1401*H1401,2)</f>
        <v>0</v>
      </c>
      <c r="K1401" s="183" t="s">
        <v>188</v>
      </c>
      <c r="L1401" s="54"/>
      <c r="M1401" s="188" t="s">
        <v>36</v>
      </c>
      <c r="N1401" s="189" t="s">
        <v>51</v>
      </c>
      <c r="O1401" s="35"/>
      <c r="P1401" s="190">
        <f>O1401*H1401</f>
        <v>0</v>
      </c>
      <c r="Q1401" s="190">
        <v>2E-05</v>
      </c>
      <c r="R1401" s="190">
        <f>Q1401*H1401</f>
        <v>0.019855300000000003</v>
      </c>
      <c r="S1401" s="190">
        <v>0</v>
      </c>
      <c r="T1401" s="191">
        <f>S1401*H1401</f>
        <v>0</v>
      </c>
      <c r="AR1401" s="16" t="s">
        <v>275</v>
      </c>
      <c r="AT1401" s="16" t="s">
        <v>184</v>
      </c>
      <c r="AU1401" s="16" t="s">
        <v>88</v>
      </c>
      <c r="AY1401" s="16" t="s">
        <v>182</v>
      </c>
      <c r="BE1401" s="192">
        <f>IF(N1401="základní",J1401,0)</f>
        <v>0</v>
      </c>
      <c r="BF1401" s="192">
        <f>IF(N1401="snížená",J1401,0)</f>
        <v>0</v>
      </c>
      <c r="BG1401" s="192">
        <f>IF(N1401="zákl. přenesená",J1401,0)</f>
        <v>0</v>
      </c>
      <c r="BH1401" s="192">
        <f>IF(N1401="sníž. přenesená",J1401,0)</f>
        <v>0</v>
      </c>
      <c r="BI1401" s="192">
        <f>IF(N1401="nulová",J1401,0)</f>
        <v>0</v>
      </c>
      <c r="BJ1401" s="16" t="s">
        <v>23</v>
      </c>
      <c r="BK1401" s="192">
        <f>ROUND(I1401*H1401,2)</f>
        <v>0</v>
      </c>
      <c r="BL1401" s="16" t="s">
        <v>275</v>
      </c>
      <c r="BM1401" s="16" t="s">
        <v>2329</v>
      </c>
    </row>
    <row r="1402" spans="2:51" s="11" customFormat="1" ht="13.5">
      <c r="B1402" s="193"/>
      <c r="C1402" s="194"/>
      <c r="D1402" s="195" t="s">
        <v>191</v>
      </c>
      <c r="E1402" s="196" t="s">
        <v>36</v>
      </c>
      <c r="F1402" s="197" t="s">
        <v>2330</v>
      </c>
      <c r="G1402" s="194"/>
      <c r="H1402" s="198">
        <v>992.765</v>
      </c>
      <c r="I1402" s="199"/>
      <c r="J1402" s="194"/>
      <c r="K1402" s="194"/>
      <c r="L1402" s="200"/>
      <c r="M1402" s="201"/>
      <c r="N1402" s="202"/>
      <c r="O1402" s="202"/>
      <c r="P1402" s="202"/>
      <c r="Q1402" s="202"/>
      <c r="R1402" s="202"/>
      <c r="S1402" s="202"/>
      <c r="T1402" s="203"/>
      <c r="AT1402" s="204" t="s">
        <v>191</v>
      </c>
      <c r="AU1402" s="204" t="s">
        <v>88</v>
      </c>
      <c r="AV1402" s="11" t="s">
        <v>88</v>
      </c>
      <c r="AW1402" s="11" t="s">
        <v>45</v>
      </c>
      <c r="AX1402" s="11" t="s">
        <v>80</v>
      </c>
      <c r="AY1402" s="204" t="s">
        <v>182</v>
      </c>
    </row>
    <row r="1403" spans="2:65" s="1" customFormat="1" ht="22.5" customHeight="1">
      <c r="B1403" s="34"/>
      <c r="C1403" s="181" t="s">
        <v>2331</v>
      </c>
      <c r="D1403" s="181" t="s">
        <v>184</v>
      </c>
      <c r="E1403" s="182" t="s">
        <v>2332</v>
      </c>
      <c r="F1403" s="183" t="s">
        <v>2333</v>
      </c>
      <c r="G1403" s="184" t="s">
        <v>187</v>
      </c>
      <c r="H1403" s="185">
        <v>458.199</v>
      </c>
      <c r="I1403" s="186"/>
      <c r="J1403" s="187">
        <f>ROUND(I1403*H1403,2)</f>
        <v>0</v>
      </c>
      <c r="K1403" s="183" t="s">
        <v>188</v>
      </c>
      <c r="L1403" s="54"/>
      <c r="M1403" s="188" t="s">
        <v>36</v>
      </c>
      <c r="N1403" s="189" t="s">
        <v>51</v>
      </c>
      <c r="O1403" s="35"/>
      <c r="P1403" s="190">
        <f>O1403*H1403</f>
        <v>0</v>
      </c>
      <c r="Q1403" s="190">
        <v>0.0003</v>
      </c>
      <c r="R1403" s="190">
        <f>Q1403*H1403</f>
        <v>0.1374597</v>
      </c>
      <c r="S1403" s="190">
        <v>0</v>
      </c>
      <c r="T1403" s="191">
        <f>S1403*H1403</f>
        <v>0</v>
      </c>
      <c r="AR1403" s="16" t="s">
        <v>275</v>
      </c>
      <c r="AT1403" s="16" t="s">
        <v>184</v>
      </c>
      <c r="AU1403" s="16" t="s">
        <v>88</v>
      </c>
      <c r="AY1403" s="16" t="s">
        <v>182</v>
      </c>
      <c r="BE1403" s="192">
        <f>IF(N1403="základní",J1403,0)</f>
        <v>0</v>
      </c>
      <c r="BF1403" s="192">
        <f>IF(N1403="snížená",J1403,0)</f>
        <v>0</v>
      </c>
      <c r="BG1403" s="192">
        <f>IF(N1403="zákl. přenesená",J1403,0)</f>
        <v>0</v>
      </c>
      <c r="BH1403" s="192">
        <f>IF(N1403="sníž. přenesená",J1403,0)</f>
        <v>0</v>
      </c>
      <c r="BI1403" s="192">
        <f>IF(N1403="nulová",J1403,0)</f>
        <v>0</v>
      </c>
      <c r="BJ1403" s="16" t="s">
        <v>23</v>
      </c>
      <c r="BK1403" s="192">
        <f>ROUND(I1403*H1403,2)</f>
        <v>0</v>
      </c>
      <c r="BL1403" s="16" t="s">
        <v>275</v>
      </c>
      <c r="BM1403" s="16" t="s">
        <v>2334</v>
      </c>
    </row>
    <row r="1404" spans="2:65" s="1" customFormat="1" ht="22.5" customHeight="1">
      <c r="B1404" s="34"/>
      <c r="C1404" s="220" t="s">
        <v>2335</v>
      </c>
      <c r="D1404" s="220" t="s">
        <v>270</v>
      </c>
      <c r="E1404" s="221" t="s">
        <v>2336</v>
      </c>
      <c r="F1404" s="222" t="s">
        <v>2337</v>
      </c>
      <c r="G1404" s="223" t="s">
        <v>187</v>
      </c>
      <c r="H1404" s="224">
        <v>526.929</v>
      </c>
      <c r="I1404" s="225"/>
      <c r="J1404" s="226">
        <f>ROUND(I1404*H1404,2)</f>
        <v>0</v>
      </c>
      <c r="K1404" s="222" t="s">
        <v>188</v>
      </c>
      <c r="L1404" s="227"/>
      <c r="M1404" s="228" t="s">
        <v>36</v>
      </c>
      <c r="N1404" s="229" t="s">
        <v>51</v>
      </c>
      <c r="O1404" s="35"/>
      <c r="P1404" s="190">
        <f>O1404*H1404</f>
        <v>0</v>
      </c>
      <c r="Q1404" s="190">
        <v>0.0018</v>
      </c>
      <c r="R1404" s="190">
        <f>Q1404*H1404</f>
        <v>0.9484721999999999</v>
      </c>
      <c r="S1404" s="190">
        <v>0</v>
      </c>
      <c r="T1404" s="191">
        <f>S1404*H1404</f>
        <v>0</v>
      </c>
      <c r="AR1404" s="16" t="s">
        <v>366</v>
      </c>
      <c r="AT1404" s="16" t="s">
        <v>270</v>
      </c>
      <c r="AU1404" s="16" t="s">
        <v>88</v>
      </c>
      <c r="AY1404" s="16" t="s">
        <v>182</v>
      </c>
      <c r="BE1404" s="192">
        <f>IF(N1404="základní",J1404,0)</f>
        <v>0</v>
      </c>
      <c r="BF1404" s="192">
        <f>IF(N1404="snížená",J1404,0)</f>
        <v>0</v>
      </c>
      <c r="BG1404" s="192">
        <f>IF(N1404="zákl. přenesená",J1404,0)</f>
        <v>0</v>
      </c>
      <c r="BH1404" s="192">
        <f>IF(N1404="sníž. přenesená",J1404,0)</f>
        <v>0</v>
      </c>
      <c r="BI1404" s="192">
        <f>IF(N1404="nulová",J1404,0)</f>
        <v>0</v>
      </c>
      <c r="BJ1404" s="16" t="s">
        <v>23</v>
      </c>
      <c r="BK1404" s="192">
        <f>ROUND(I1404*H1404,2)</f>
        <v>0</v>
      </c>
      <c r="BL1404" s="16" t="s">
        <v>275</v>
      </c>
      <c r="BM1404" s="16" t="s">
        <v>2338</v>
      </c>
    </row>
    <row r="1405" spans="2:51" s="11" customFormat="1" ht="13.5">
      <c r="B1405" s="193"/>
      <c r="C1405" s="194"/>
      <c r="D1405" s="195" t="s">
        <v>191</v>
      </c>
      <c r="E1405" s="196" t="s">
        <v>36</v>
      </c>
      <c r="F1405" s="197" t="s">
        <v>2339</v>
      </c>
      <c r="G1405" s="194"/>
      <c r="H1405" s="198">
        <v>526.92885</v>
      </c>
      <c r="I1405" s="199"/>
      <c r="J1405" s="194"/>
      <c r="K1405" s="194"/>
      <c r="L1405" s="200"/>
      <c r="M1405" s="201"/>
      <c r="N1405" s="202"/>
      <c r="O1405" s="202"/>
      <c r="P1405" s="202"/>
      <c r="Q1405" s="202"/>
      <c r="R1405" s="202"/>
      <c r="S1405" s="202"/>
      <c r="T1405" s="203"/>
      <c r="AT1405" s="204" t="s">
        <v>191</v>
      </c>
      <c r="AU1405" s="204" t="s">
        <v>88</v>
      </c>
      <c r="AV1405" s="11" t="s">
        <v>88</v>
      </c>
      <c r="AW1405" s="11" t="s">
        <v>45</v>
      </c>
      <c r="AX1405" s="11" t="s">
        <v>80</v>
      </c>
      <c r="AY1405" s="204" t="s">
        <v>182</v>
      </c>
    </row>
    <row r="1406" spans="2:65" s="1" customFormat="1" ht="22.5" customHeight="1">
      <c r="B1406" s="34"/>
      <c r="C1406" s="181" t="s">
        <v>2340</v>
      </c>
      <c r="D1406" s="181" t="s">
        <v>184</v>
      </c>
      <c r="E1406" s="182" t="s">
        <v>2341</v>
      </c>
      <c r="F1406" s="183" t="s">
        <v>2342</v>
      </c>
      <c r="G1406" s="184" t="s">
        <v>309</v>
      </c>
      <c r="H1406" s="185">
        <v>687.299</v>
      </c>
      <c r="I1406" s="186"/>
      <c r="J1406" s="187">
        <f>ROUND(I1406*H1406,2)</f>
        <v>0</v>
      </c>
      <c r="K1406" s="183" t="s">
        <v>188</v>
      </c>
      <c r="L1406" s="54"/>
      <c r="M1406" s="188" t="s">
        <v>36</v>
      </c>
      <c r="N1406" s="189" t="s">
        <v>51</v>
      </c>
      <c r="O1406" s="35"/>
      <c r="P1406" s="190">
        <f>O1406*H1406</f>
        <v>0</v>
      </c>
      <c r="Q1406" s="190">
        <v>2E-05</v>
      </c>
      <c r="R1406" s="190">
        <f>Q1406*H1406</f>
        <v>0.013745980000000001</v>
      </c>
      <c r="S1406" s="190">
        <v>0</v>
      </c>
      <c r="T1406" s="191">
        <f>S1406*H1406</f>
        <v>0</v>
      </c>
      <c r="AR1406" s="16" t="s">
        <v>275</v>
      </c>
      <c r="AT1406" s="16" t="s">
        <v>184</v>
      </c>
      <c r="AU1406" s="16" t="s">
        <v>88</v>
      </c>
      <c r="AY1406" s="16" t="s">
        <v>182</v>
      </c>
      <c r="BE1406" s="192">
        <f>IF(N1406="základní",J1406,0)</f>
        <v>0</v>
      </c>
      <c r="BF1406" s="192">
        <f>IF(N1406="snížená",J1406,0)</f>
        <v>0</v>
      </c>
      <c r="BG1406" s="192">
        <f>IF(N1406="zákl. přenesená",J1406,0)</f>
        <v>0</v>
      </c>
      <c r="BH1406" s="192">
        <f>IF(N1406="sníž. přenesená",J1406,0)</f>
        <v>0</v>
      </c>
      <c r="BI1406" s="192">
        <f>IF(N1406="nulová",J1406,0)</f>
        <v>0</v>
      </c>
      <c r="BJ1406" s="16" t="s">
        <v>23</v>
      </c>
      <c r="BK1406" s="192">
        <f>ROUND(I1406*H1406,2)</f>
        <v>0</v>
      </c>
      <c r="BL1406" s="16" t="s">
        <v>275</v>
      </c>
      <c r="BM1406" s="16" t="s">
        <v>2343</v>
      </c>
    </row>
    <row r="1407" spans="2:51" s="11" customFormat="1" ht="13.5">
      <c r="B1407" s="193"/>
      <c r="C1407" s="194"/>
      <c r="D1407" s="195" t="s">
        <v>191</v>
      </c>
      <c r="E1407" s="196" t="s">
        <v>36</v>
      </c>
      <c r="F1407" s="197" t="s">
        <v>2344</v>
      </c>
      <c r="G1407" s="194"/>
      <c r="H1407" s="198">
        <v>687.2985</v>
      </c>
      <c r="I1407" s="199"/>
      <c r="J1407" s="194"/>
      <c r="K1407" s="194"/>
      <c r="L1407" s="200"/>
      <c r="M1407" s="201"/>
      <c r="N1407" s="202"/>
      <c r="O1407" s="202"/>
      <c r="P1407" s="202"/>
      <c r="Q1407" s="202"/>
      <c r="R1407" s="202"/>
      <c r="S1407" s="202"/>
      <c r="T1407" s="203"/>
      <c r="AT1407" s="204" t="s">
        <v>191</v>
      </c>
      <c r="AU1407" s="204" t="s">
        <v>88</v>
      </c>
      <c r="AV1407" s="11" t="s">
        <v>88</v>
      </c>
      <c r="AW1407" s="11" t="s">
        <v>45</v>
      </c>
      <c r="AX1407" s="11" t="s">
        <v>80</v>
      </c>
      <c r="AY1407" s="204" t="s">
        <v>182</v>
      </c>
    </row>
    <row r="1408" spans="2:65" s="1" customFormat="1" ht="22.5" customHeight="1">
      <c r="B1408" s="34"/>
      <c r="C1408" s="220" t="s">
        <v>2345</v>
      </c>
      <c r="D1408" s="220" t="s">
        <v>270</v>
      </c>
      <c r="E1408" s="221" t="s">
        <v>2346</v>
      </c>
      <c r="F1408" s="222" t="s">
        <v>2347</v>
      </c>
      <c r="G1408" s="223" t="s">
        <v>309</v>
      </c>
      <c r="H1408" s="224">
        <v>756.029</v>
      </c>
      <c r="I1408" s="225"/>
      <c r="J1408" s="226">
        <f>ROUND(I1408*H1408,2)</f>
        <v>0</v>
      </c>
      <c r="K1408" s="222" t="s">
        <v>188</v>
      </c>
      <c r="L1408" s="227"/>
      <c r="M1408" s="228" t="s">
        <v>36</v>
      </c>
      <c r="N1408" s="229" t="s">
        <v>51</v>
      </c>
      <c r="O1408" s="35"/>
      <c r="P1408" s="190">
        <f>O1408*H1408</f>
        <v>0</v>
      </c>
      <c r="Q1408" s="190">
        <v>0.00035</v>
      </c>
      <c r="R1408" s="190">
        <f>Q1408*H1408</f>
        <v>0.26461015</v>
      </c>
      <c r="S1408" s="190">
        <v>0</v>
      </c>
      <c r="T1408" s="191">
        <f>S1408*H1408</f>
        <v>0</v>
      </c>
      <c r="AR1408" s="16" t="s">
        <v>366</v>
      </c>
      <c r="AT1408" s="16" t="s">
        <v>270</v>
      </c>
      <c r="AU1408" s="16" t="s">
        <v>88</v>
      </c>
      <c r="AY1408" s="16" t="s">
        <v>182</v>
      </c>
      <c r="BE1408" s="192">
        <f>IF(N1408="základní",J1408,0)</f>
        <v>0</v>
      </c>
      <c r="BF1408" s="192">
        <f>IF(N1408="snížená",J1408,0)</f>
        <v>0</v>
      </c>
      <c r="BG1408" s="192">
        <f>IF(N1408="zákl. přenesená",J1408,0)</f>
        <v>0</v>
      </c>
      <c r="BH1408" s="192">
        <f>IF(N1408="sníž. přenesená",J1408,0)</f>
        <v>0</v>
      </c>
      <c r="BI1408" s="192">
        <f>IF(N1408="nulová",J1408,0)</f>
        <v>0</v>
      </c>
      <c r="BJ1408" s="16" t="s">
        <v>23</v>
      </c>
      <c r="BK1408" s="192">
        <f>ROUND(I1408*H1408,2)</f>
        <v>0</v>
      </c>
      <c r="BL1408" s="16" t="s">
        <v>275</v>
      </c>
      <c r="BM1408" s="16" t="s">
        <v>2348</v>
      </c>
    </row>
    <row r="1409" spans="2:51" s="11" customFormat="1" ht="13.5">
      <c r="B1409" s="193"/>
      <c r="C1409" s="194"/>
      <c r="D1409" s="195" t="s">
        <v>191</v>
      </c>
      <c r="E1409" s="196" t="s">
        <v>36</v>
      </c>
      <c r="F1409" s="197" t="s">
        <v>2349</v>
      </c>
      <c r="G1409" s="194"/>
      <c r="H1409" s="198">
        <v>756.0289</v>
      </c>
      <c r="I1409" s="199"/>
      <c r="J1409" s="194"/>
      <c r="K1409" s="194"/>
      <c r="L1409" s="200"/>
      <c r="M1409" s="201"/>
      <c r="N1409" s="202"/>
      <c r="O1409" s="202"/>
      <c r="P1409" s="202"/>
      <c r="Q1409" s="202"/>
      <c r="R1409" s="202"/>
      <c r="S1409" s="202"/>
      <c r="T1409" s="203"/>
      <c r="AT1409" s="204" t="s">
        <v>191</v>
      </c>
      <c r="AU1409" s="204" t="s">
        <v>88</v>
      </c>
      <c r="AV1409" s="11" t="s">
        <v>88</v>
      </c>
      <c r="AW1409" s="11" t="s">
        <v>45</v>
      </c>
      <c r="AX1409" s="11" t="s">
        <v>80</v>
      </c>
      <c r="AY1409" s="204" t="s">
        <v>182</v>
      </c>
    </row>
    <row r="1410" spans="2:65" s="1" customFormat="1" ht="22.5" customHeight="1">
      <c r="B1410" s="34"/>
      <c r="C1410" s="181" t="s">
        <v>2350</v>
      </c>
      <c r="D1410" s="181" t="s">
        <v>184</v>
      </c>
      <c r="E1410" s="182" t="s">
        <v>2351</v>
      </c>
      <c r="F1410" s="183" t="s">
        <v>2352</v>
      </c>
      <c r="G1410" s="184" t="s">
        <v>309</v>
      </c>
      <c r="H1410" s="185">
        <v>30</v>
      </c>
      <c r="I1410" s="186"/>
      <c r="J1410" s="187">
        <f>ROUND(I1410*H1410,2)</f>
        <v>0</v>
      </c>
      <c r="K1410" s="183" t="s">
        <v>188</v>
      </c>
      <c r="L1410" s="54"/>
      <c r="M1410" s="188" t="s">
        <v>36</v>
      </c>
      <c r="N1410" s="189" t="s">
        <v>51</v>
      </c>
      <c r="O1410" s="35"/>
      <c r="P1410" s="190">
        <f>O1410*H1410</f>
        <v>0</v>
      </c>
      <c r="Q1410" s="190">
        <v>0</v>
      </c>
      <c r="R1410" s="190">
        <f>Q1410*H1410</f>
        <v>0</v>
      </c>
      <c r="S1410" s="190">
        <v>0</v>
      </c>
      <c r="T1410" s="191">
        <f>S1410*H1410</f>
        <v>0</v>
      </c>
      <c r="AR1410" s="16" t="s">
        <v>275</v>
      </c>
      <c r="AT1410" s="16" t="s">
        <v>184</v>
      </c>
      <c r="AU1410" s="16" t="s">
        <v>88</v>
      </c>
      <c r="AY1410" s="16" t="s">
        <v>182</v>
      </c>
      <c r="BE1410" s="192">
        <f>IF(N1410="základní",J1410,0)</f>
        <v>0</v>
      </c>
      <c r="BF1410" s="192">
        <f>IF(N1410="snížená",J1410,0)</f>
        <v>0</v>
      </c>
      <c r="BG1410" s="192">
        <f>IF(N1410="zákl. přenesená",J1410,0)</f>
        <v>0</v>
      </c>
      <c r="BH1410" s="192">
        <f>IF(N1410="sníž. přenesená",J1410,0)</f>
        <v>0</v>
      </c>
      <c r="BI1410" s="192">
        <f>IF(N1410="nulová",J1410,0)</f>
        <v>0</v>
      </c>
      <c r="BJ1410" s="16" t="s">
        <v>23</v>
      </c>
      <c r="BK1410" s="192">
        <f>ROUND(I1410*H1410,2)</f>
        <v>0</v>
      </c>
      <c r="BL1410" s="16" t="s">
        <v>275</v>
      </c>
      <c r="BM1410" s="16" t="s">
        <v>2353</v>
      </c>
    </row>
    <row r="1411" spans="2:51" s="11" customFormat="1" ht="13.5">
      <c r="B1411" s="193"/>
      <c r="C1411" s="194"/>
      <c r="D1411" s="205" t="s">
        <v>191</v>
      </c>
      <c r="E1411" s="206" t="s">
        <v>36</v>
      </c>
      <c r="F1411" s="207" t="s">
        <v>2354</v>
      </c>
      <c r="G1411" s="194"/>
      <c r="H1411" s="208">
        <v>0.7</v>
      </c>
      <c r="I1411" s="199"/>
      <c r="J1411" s="194"/>
      <c r="K1411" s="194"/>
      <c r="L1411" s="200"/>
      <c r="M1411" s="201"/>
      <c r="N1411" s="202"/>
      <c r="O1411" s="202"/>
      <c r="P1411" s="202"/>
      <c r="Q1411" s="202"/>
      <c r="R1411" s="202"/>
      <c r="S1411" s="202"/>
      <c r="T1411" s="203"/>
      <c r="AT1411" s="204" t="s">
        <v>191</v>
      </c>
      <c r="AU1411" s="204" t="s">
        <v>88</v>
      </c>
      <c r="AV1411" s="11" t="s">
        <v>88</v>
      </c>
      <c r="AW1411" s="11" t="s">
        <v>45</v>
      </c>
      <c r="AX1411" s="11" t="s">
        <v>80</v>
      </c>
      <c r="AY1411" s="204" t="s">
        <v>182</v>
      </c>
    </row>
    <row r="1412" spans="2:51" s="11" customFormat="1" ht="13.5">
      <c r="B1412" s="193"/>
      <c r="C1412" s="194"/>
      <c r="D1412" s="205" t="s">
        <v>191</v>
      </c>
      <c r="E1412" s="206" t="s">
        <v>36</v>
      </c>
      <c r="F1412" s="207" t="s">
        <v>2355</v>
      </c>
      <c r="G1412" s="194"/>
      <c r="H1412" s="208">
        <v>15.2</v>
      </c>
      <c r="I1412" s="199"/>
      <c r="J1412" s="194"/>
      <c r="K1412" s="194"/>
      <c r="L1412" s="200"/>
      <c r="M1412" s="201"/>
      <c r="N1412" s="202"/>
      <c r="O1412" s="202"/>
      <c r="P1412" s="202"/>
      <c r="Q1412" s="202"/>
      <c r="R1412" s="202"/>
      <c r="S1412" s="202"/>
      <c r="T1412" s="203"/>
      <c r="AT1412" s="204" t="s">
        <v>191</v>
      </c>
      <c r="AU1412" s="204" t="s">
        <v>88</v>
      </c>
      <c r="AV1412" s="11" t="s">
        <v>88</v>
      </c>
      <c r="AW1412" s="11" t="s">
        <v>45</v>
      </c>
      <c r="AX1412" s="11" t="s">
        <v>80</v>
      </c>
      <c r="AY1412" s="204" t="s">
        <v>182</v>
      </c>
    </row>
    <row r="1413" spans="2:51" s="11" customFormat="1" ht="13.5">
      <c r="B1413" s="193"/>
      <c r="C1413" s="194"/>
      <c r="D1413" s="205" t="s">
        <v>191</v>
      </c>
      <c r="E1413" s="206" t="s">
        <v>36</v>
      </c>
      <c r="F1413" s="207" t="s">
        <v>2356</v>
      </c>
      <c r="G1413" s="194"/>
      <c r="H1413" s="208">
        <v>10.8</v>
      </c>
      <c r="I1413" s="199"/>
      <c r="J1413" s="194"/>
      <c r="K1413" s="194"/>
      <c r="L1413" s="200"/>
      <c r="M1413" s="201"/>
      <c r="N1413" s="202"/>
      <c r="O1413" s="202"/>
      <c r="P1413" s="202"/>
      <c r="Q1413" s="202"/>
      <c r="R1413" s="202"/>
      <c r="S1413" s="202"/>
      <c r="T1413" s="203"/>
      <c r="AT1413" s="204" t="s">
        <v>191</v>
      </c>
      <c r="AU1413" s="204" t="s">
        <v>88</v>
      </c>
      <c r="AV1413" s="11" t="s">
        <v>88</v>
      </c>
      <c r="AW1413" s="11" t="s">
        <v>45</v>
      </c>
      <c r="AX1413" s="11" t="s">
        <v>80</v>
      </c>
      <c r="AY1413" s="204" t="s">
        <v>182</v>
      </c>
    </row>
    <row r="1414" spans="2:51" s="11" customFormat="1" ht="13.5">
      <c r="B1414" s="193"/>
      <c r="C1414" s="194"/>
      <c r="D1414" s="205" t="s">
        <v>191</v>
      </c>
      <c r="E1414" s="206" t="s">
        <v>36</v>
      </c>
      <c r="F1414" s="207" t="s">
        <v>2357</v>
      </c>
      <c r="G1414" s="194"/>
      <c r="H1414" s="208">
        <v>1.5</v>
      </c>
      <c r="I1414" s="199"/>
      <c r="J1414" s="194"/>
      <c r="K1414" s="194"/>
      <c r="L1414" s="200"/>
      <c r="M1414" s="201"/>
      <c r="N1414" s="202"/>
      <c r="O1414" s="202"/>
      <c r="P1414" s="202"/>
      <c r="Q1414" s="202"/>
      <c r="R1414" s="202"/>
      <c r="S1414" s="202"/>
      <c r="T1414" s="203"/>
      <c r="AT1414" s="204" t="s">
        <v>191</v>
      </c>
      <c r="AU1414" s="204" t="s">
        <v>88</v>
      </c>
      <c r="AV1414" s="11" t="s">
        <v>88</v>
      </c>
      <c r="AW1414" s="11" t="s">
        <v>45</v>
      </c>
      <c r="AX1414" s="11" t="s">
        <v>80</v>
      </c>
      <c r="AY1414" s="204" t="s">
        <v>182</v>
      </c>
    </row>
    <row r="1415" spans="2:51" s="11" customFormat="1" ht="13.5">
      <c r="B1415" s="193"/>
      <c r="C1415" s="194"/>
      <c r="D1415" s="195" t="s">
        <v>191</v>
      </c>
      <c r="E1415" s="196" t="s">
        <v>36</v>
      </c>
      <c r="F1415" s="197" t="s">
        <v>2358</v>
      </c>
      <c r="G1415" s="194"/>
      <c r="H1415" s="198">
        <v>1.8</v>
      </c>
      <c r="I1415" s="199"/>
      <c r="J1415" s="194"/>
      <c r="K1415" s="194"/>
      <c r="L1415" s="200"/>
      <c r="M1415" s="201"/>
      <c r="N1415" s="202"/>
      <c r="O1415" s="202"/>
      <c r="P1415" s="202"/>
      <c r="Q1415" s="202"/>
      <c r="R1415" s="202"/>
      <c r="S1415" s="202"/>
      <c r="T1415" s="203"/>
      <c r="AT1415" s="204" t="s">
        <v>191</v>
      </c>
      <c r="AU1415" s="204" t="s">
        <v>88</v>
      </c>
      <c r="AV1415" s="11" t="s">
        <v>88</v>
      </c>
      <c r="AW1415" s="11" t="s">
        <v>45</v>
      </c>
      <c r="AX1415" s="11" t="s">
        <v>80</v>
      </c>
      <c r="AY1415" s="204" t="s">
        <v>182</v>
      </c>
    </row>
    <row r="1416" spans="2:65" s="1" customFormat="1" ht="22.5" customHeight="1">
      <c r="B1416" s="34"/>
      <c r="C1416" s="220" t="s">
        <v>2359</v>
      </c>
      <c r="D1416" s="220" t="s">
        <v>270</v>
      </c>
      <c r="E1416" s="221" t="s">
        <v>2360</v>
      </c>
      <c r="F1416" s="222" t="s">
        <v>2361</v>
      </c>
      <c r="G1416" s="223" t="s">
        <v>309</v>
      </c>
      <c r="H1416" s="224">
        <v>36</v>
      </c>
      <c r="I1416" s="225"/>
      <c r="J1416" s="226">
        <f>ROUND(I1416*H1416,2)</f>
        <v>0</v>
      </c>
      <c r="K1416" s="222" t="s">
        <v>188</v>
      </c>
      <c r="L1416" s="227"/>
      <c r="M1416" s="228" t="s">
        <v>36</v>
      </c>
      <c r="N1416" s="229" t="s">
        <v>51</v>
      </c>
      <c r="O1416" s="35"/>
      <c r="P1416" s="190">
        <f>O1416*H1416</f>
        <v>0</v>
      </c>
      <c r="Q1416" s="190">
        <v>0.00027</v>
      </c>
      <c r="R1416" s="190">
        <f>Q1416*H1416</f>
        <v>0.00972</v>
      </c>
      <c r="S1416" s="190">
        <v>0</v>
      </c>
      <c r="T1416" s="191">
        <f>S1416*H1416</f>
        <v>0</v>
      </c>
      <c r="AR1416" s="16" t="s">
        <v>366</v>
      </c>
      <c r="AT1416" s="16" t="s">
        <v>270</v>
      </c>
      <c r="AU1416" s="16" t="s">
        <v>88</v>
      </c>
      <c r="AY1416" s="16" t="s">
        <v>182</v>
      </c>
      <c r="BE1416" s="192">
        <f>IF(N1416="základní",J1416,0)</f>
        <v>0</v>
      </c>
      <c r="BF1416" s="192">
        <f>IF(N1416="snížená",J1416,0)</f>
        <v>0</v>
      </c>
      <c r="BG1416" s="192">
        <f>IF(N1416="zákl. přenesená",J1416,0)</f>
        <v>0</v>
      </c>
      <c r="BH1416" s="192">
        <f>IF(N1416="sníž. přenesená",J1416,0)</f>
        <v>0</v>
      </c>
      <c r="BI1416" s="192">
        <f>IF(N1416="nulová",J1416,0)</f>
        <v>0</v>
      </c>
      <c r="BJ1416" s="16" t="s">
        <v>23</v>
      </c>
      <c r="BK1416" s="192">
        <f>ROUND(I1416*H1416,2)</f>
        <v>0</v>
      </c>
      <c r="BL1416" s="16" t="s">
        <v>275</v>
      </c>
      <c r="BM1416" s="16" t="s">
        <v>2362</v>
      </c>
    </row>
    <row r="1417" spans="2:51" s="11" customFormat="1" ht="13.5">
      <c r="B1417" s="193"/>
      <c r="C1417" s="194"/>
      <c r="D1417" s="205" t="s">
        <v>191</v>
      </c>
      <c r="E1417" s="206" t="s">
        <v>36</v>
      </c>
      <c r="F1417" s="207" t="s">
        <v>2363</v>
      </c>
      <c r="G1417" s="194"/>
      <c r="H1417" s="208">
        <v>1</v>
      </c>
      <c r="I1417" s="199"/>
      <c r="J1417" s="194"/>
      <c r="K1417" s="194"/>
      <c r="L1417" s="200"/>
      <c r="M1417" s="201"/>
      <c r="N1417" s="202"/>
      <c r="O1417" s="202"/>
      <c r="P1417" s="202"/>
      <c r="Q1417" s="202"/>
      <c r="R1417" s="202"/>
      <c r="S1417" s="202"/>
      <c r="T1417" s="203"/>
      <c r="AT1417" s="204" t="s">
        <v>191</v>
      </c>
      <c r="AU1417" s="204" t="s">
        <v>88</v>
      </c>
      <c r="AV1417" s="11" t="s">
        <v>88</v>
      </c>
      <c r="AW1417" s="11" t="s">
        <v>45</v>
      </c>
      <c r="AX1417" s="11" t="s">
        <v>80</v>
      </c>
      <c r="AY1417" s="204" t="s">
        <v>182</v>
      </c>
    </row>
    <row r="1418" spans="2:51" s="11" customFormat="1" ht="13.5">
      <c r="B1418" s="193"/>
      <c r="C1418" s="194"/>
      <c r="D1418" s="205" t="s">
        <v>191</v>
      </c>
      <c r="E1418" s="206" t="s">
        <v>36</v>
      </c>
      <c r="F1418" s="207" t="s">
        <v>2364</v>
      </c>
      <c r="G1418" s="194"/>
      <c r="H1418" s="208">
        <v>19</v>
      </c>
      <c r="I1418" s="199"/>
      <c r="J1418" s="194"/>
      <c r="K1418" s="194"/>
      <c r="L1418" s="200"/>
      <c r="M1418" s="201"/>
      <c r="N1418" s="202"/>
      <c r="O1418" s="202"/>
      <c r="P1418" s="202"/>
      <c r="Q1418" s="202"/>
      <c r="R1418" s="202"/>
      <c r="S1418" s="202"/>
      <c r="T1418" s="203"/>
      <c r="AT1418" s="204" t="s">
        <v>191</v>
      </c>
      <c r="AU1418" s="204" t="s">
        <v>88</v>
      </c>
      <c r="AV1418" s="11" t="s">
        <v>88</v>
      </c>
      <c r="AW1418" s="11" t="s">
        <v>45</v>
      </c>
      <c r="AX1418" s="11" t="s">
        <v>80</v>
      </c>
      <c r="AY1418" s="204" t="s">
        <v>182</v>
      </c>
    </row>
    <row r="1419" spans="2:51" s="11" customFormat="1" ht="13.5">
      <c r="B1419" s="193"/>
      <c r="C1419" s="194"/>
      <c r="D1419" s="205" t="s">
        <v>191</v>
      </c>
      <c r="E1419" s="206" t="s">
        <v>36</v>
      </c>
      <c r="F1419" s="207" t="s">
        <v>2365</v>
      </c>
      <c r="G1419" s="194"/>
      <c r="H1419" s="208">
        <v>12</v>
      </c>
      <c r="I1419" s="199"/>
      <c r="J1419" s="194"/>
      <c r="K1419" s="194"/>
      <c r="L1419" s="200"/>
      <c r="M1419" s="201"/>
      <c r="N1419" s="202"/>
      <c r="O1419" s="202"/>
      <c r="P1419" s="202"/>
      <c r="Q1419" s="202"/>
      <c r="R1419" s="202"/>
      <c r="S1419" s="202"/>
      <c r="T1419" s="203"/>
      <c r="AT1419" s="204" t="s">
        <v>191</v>
      </c>
      <c r="AU1419" s="204" t="s">
        <v>88</v>
      </c>
      <c r="AV1419" s="11" t="s">
        <v>88</v>
      </c>
      <c r="AW1419" s="11" t="s">
        <v>45</v>
      </c>
      <c r="AX1419" s="11" t="s">
        <v>80</v>
      </c>
      <c r="AY1419" s="204" t="s">
        <v>182</v>
      </c>
    </row>
    <row r="1420" spans="2:51" s="11" customFormat="1" ht="13.5">
      <c r="B1420" s="193"/>
      <c r="C1420" s="194"/>
      <c r="D1420" s="205" t="s">
        <v>191</v>
      </c>
      <c r="E1420" s="206" t="s">
        <v>36</v>
      </c>
      <c r="F1420" s="207" t="s">
        <v>2366</v>
      </c>
      <c r="G1420" s="194"/>
      <c r="H1420" s="208">
        <v>2</v>
      </c>
      <c r="I1420" s="199"/>
      <c r="J1420" s="194"/>
      <c r="K1420" s="194"/>
      <c r="L1420" s="200"/>
      <c r="M1420" s="201"/>
      <c r="N1420" s="202"/>
      <c r="O1420" s="202"/>
      <c r="P1420" s="202"/>
      <c r="Q1420" s="202"/>
      <c r="R1420" s="202"/>
      <c r="S1420" s="202"/>
      <c r="T1420" s="203"/>
      <c r="AT1420" s="204" t="s">
        <v>191</v>
      </c>
      <c r="AU1420" s="204" t="s">
        <v>88</v>
      </c>
      <c r="AV1420" s="11" t="s">
        <v>88</v>
      </c>
      <c r="AW1420" s="11" t="s">
        <v>45</v>
      </c>
      <c r="AX1420" s="11" t="s">
        <v>80</v>
      </c>
      <c r="AY1420" s="204" t="s">
        <v>182</v>
      </c>
    </row>
    <row r="1421" spans="2:51" s="11" customFormat="1" ht="13.5">
      <c r="B1421" s="193"/>
      <c r="C1421" s="194"/>
      <c r="D1421" s="195" t="s">
        <v>191</v>
      </c>
      <c r="E1421" s="196" t="s">
        <v>36</v>
      </c>
      <c r="F1421" s="197" t="s">
        <v>2366</v>
      </c>
      <c r="G1421" s="194"/>
      <c r="H1421" s="198">
        <v>2</v>
      </c>
      <c r="I1421" s="199"/>
      <c r="J1421" s="194"/>
      <c r="K1421" s="194"/>
      <c r="L1421" s="200"/>
      <c r="M1421" s="201"/>
      <c r="N1421" s="202"/>
      <c r="O1421" s="202"/>
      <c r="P1421" s="202"/>
      <c r="Q1421" s="202"/>
      <c r="R1421" s="202"/>
      <c r="S1421" s="202"/>
      <c r="T1421" s="203"/>
      <c r="AT1421" s="204" t="s">
        <v>191</v>
      </c>
      <c r="AU1421" s="204" t="s">
        <v>88</v>
      </c>
      <c r="AV1421" s="11" t="s">
        <v>88</v>
      </c>
      <c r="AW1421" s="11" t="s">
        <v>45</v>
      </c>
      <c r="AX1421" s="11" t="s">
        <v>80</v>
      </c>
      <c r="AY1421" s="204" t="s">
        <v>182</v>
      </c>
    </row>
    <row r="1422" spans="2:65" s="1" customFormat="1" ht="22.5" customHeight="1">
      <c r="B1422" s="34"/>
      <c r="C1422" s="181" t="s">
        <v>2367</v>
      </c>
      <c r="D1422" s="181" t="s">
        <v>184</v>
      </c>
      <c r="E1422" s="182" t="s">
        <v>2368</v>
      </c>
      <c r="F1422" s="183" t="s">
        <v>2369</v>
      </c>
      <c r="G1422" s="184" t="s">
        <v>187</v>
      </c>
      <c r="H1422" s="185">
        <v>458.199</v>
      </c>
      <c r="I1422" s="186"/>
      <c r="J1422" s="187">
        <f>ROUND(I1422*H1422,2)</f>
        <v>0</v>
      </c>
      <c r="K1422" s="183" t="s">
        <v>188</v>
      </c>
      <c r="L1422" s="54"/>
      <c r="M1422" s="188" t="s">
        <v>36</v>
      </c>
      <c r="N1422" s="189" t="s">
        <v>51</v>
      </c>
      <c r="O1422" s="35"/>
      <c r="P1422" s="190">
        <f>O1422*H1422</f>
        <v>0</v>
      </c>
      <c r="Q1422" s="190">
        <v>0</v>
      </c>
      <c r="R1422" s="190">
        <f>Q1422*H1422</f>
        <v>0</v>
      </c>
      <c r="S1422" s="190">
        <v>0</v>
      </c>
      <c r="T1422" s="191">
        <f>S1422*H1422</f>
        <v>0</v>
      </c>
      <c r="AR1422" s="16" t="s">
        <v>275</v>
      </c>
      <c r="AT1422" s="16" t="s">
        <v>184</v>
      </c>
      <c r="AU1422" s="16" t="s">
        <v>88</v>
      </c>
      <c r="AY1422" s="16" t="s">
        <v>182</v>
      </c>
      <c r="BE1422" s="192">
        <f>IF(N1422="základní",J1422,0)</f>
        <v>0</v>
      </c>
      <c r="BF1422" s="192">
        <f>IF(N1422="snížená",J1422,0)</f>
        <v>0</v>
      </c>
      <c r="BG1422" s="192">
        <f>IF(N1422="zákl. přenesená",J1422,0)</f>
        <v>0</v>
      </c>
      <c r="BH1422" s="192">
        <f>IF(N1422="sníž. přenesená",J1422,0)</f>
        <v>0</v>
      </c>
      <c r="BI1422" s="192">
        <f>IF(N1422="nulová",J1422,0)</f>
        <v>0</v>
      </c>
      <c r="BJ1422" s="16" t="s">
        <v>23</v>
      </c>
      <c r="BK1422" s="192">
        <f>ROUND(I1422*H1422,2)</f>
        <v>0</v>
      </c>
      <c r="BL1422" s="16" t="s">
        <v>275</v>
      </c>
      <c r="BM1422" s="16" t="s">
        <v>2370</v>
      </c>
    </row>
    <row r="1423" spans="2:65" s="1" customFormat="1" ht="22.5" customHeight="1">
      <c r="B1423" s="34"/>
      <c r="C1423" s="181" t="s">
        <v>2371</v>
      </c>
      <c r="D1423" s="181" t="s">
        <v>184</v>
      </c>
      <c r="E1423" s="182" t="s">
        <v>2372</v>
      </c>
      <c r="F1423" s="183" t="s">
        <v>2373</v>
      </c>
      <c r="G1423" s="184" t="s">
        <v>1491</v>
      </c>
      <c r="H1423" s="230"/>
      <c r="I1423" s="186"/>
      <c r="J1423" s="187">
        <f>ROUND(I1423*H1423,2)</f>
        <v>0</v>
      </c>
      <c r="K1423" s="183" t="s">
        <v>188</v>
      </c>
      <c r="L1423" s="54"/>
      <c r="M1423" s="188" t="s">
        <v>36</v>
      </c>
      <c r="N1423" s="189" t="s">
        <v>51</v>
      </c>
      <c r="O1423" s="35"/>
      <c r="P1423" s="190">
        <f>O1423*H1423</f>
        <v>0</v>
      </c>
      <c r="Q1423" s="190">
        <v>0</v>
      </c>
      <c r="R1423" s="190">
        <f>Q1423*H1423</f>
        <v>0</v>
      </c>
      <c r="S1423" s="190">
        <v>0</v>
      </c>
      <c r="T1423" s="191">
        <f>S1423*H1423</f>
        <v>0</v>
      </c>
      <c r="AR1423" s="16" t="s">
        <v>275</v>
      </c>
      <c r="AT1423" s="16" t="s">
        <v>184</v>
      </c>
      <c r="AU1423" s="16" t="s">
        <v>88</v>
      </c>
      <c r="AY1423" s="16" t="s">
        <v>182</v>
      </c>
      <c r="BE1423" s="192">
        <f>IF(N1423="základní",J1423,0)</f>
        <v>0</v>
      </c>
      <c r="BF1423" s="192">
        <f>IF(N1423="snížená",J1423,0)</f>
        <v>0</v>
      </c>
      <c r="BG1423" s="192">
        <f>IF(N1423="zákl. přenesená",J1423,0)</f>
        <v>0</v>
      </c>
      <c r="BH1423" s="192">
        <f>IF(N1423="sníž. přenesená",J1423,0)</f>
        <v>0</v>
      </c>
      <c r="BI1423" s="192">
        <f>IF(N1423="nulová",J1423,0)</f>
        <v>0</v>
      </c>
      <c r="BJ1423" s="16" t="s">
        <v>23</v>
      </c>
      <c r="BK1423" s="192">
        <f>ROUND(I1423*H1423,2)</f>
        <v>0</v>
      </c>
      <c r="BL1423" s="16" t="s">
        <v>275</v>
      </c>
      <c r="BM1423" s="16" t="s">
        <v>2374</v>
      </c>
    </row>
    <row r="1424" spans="2:63" s="10" customFormat="1" ht="29.85" customHeight="1">
      <c r="B1424" s="164"/>
      <c r="C1424" s="165"/>
      <c r="D1424" s="178" t="s">
        <v>79</v>
      </c>
      <c r="E1424" s="179" t="s">
        <v>2375</v>
      </c>
      <c r="F1424" s="179" t="s">
        <v>2376</v>
      </c>
      <c r="G1424" s="165"/>
      <c r="H1424" s="165"/>
      <c r="I1424" s="168"/>
      <c r="J1424" s="180">
        <f>BK1424</f>
        <v>0</v>
      </c>
      <c r="K1424" s="165"/>
      <c r="L1424" s="170"/>
      <c r="M1424" s="171"/>
      <c r="N1424" s="172"/>
      <c r="O1424" s="172"/>
      <c r="P1424" s="173">
        <f>SUM(P1425:P1427)</f>
        <v>0</v>
      </c>
      <c r="Q1424" s="172"/>
      <c r="R1424" s="173">
        <f>SUM(R1425:R1427)</f>
        <v>0.08174399999999998</v>
      </c>
      <c r="S1424" s="172"/>
      <c r="T1424" s="174">
        <f>SUM(T1425:T1427)</f>
        <v>0</v>
      </c>
      <c r="AR1424" s="175" t="s">
        <v>88</v>
      </c>
      <c r="AT1424" s="176" t="s">
        <v>79</v>
      </c>
      <c r="AU1424" s="176" t="s">
        <v>23</v>
      </c>
      <c r="AY1424" s="175" t="s">
        <v>182</v>
      </c>
      <c r="BK1424" s="177">
        <f>SUM(BK1425:BK1427)</f>
        <v>0</v>
      </c>
    </row>
    <row r="1425" spans="2:65" s="1" customFormat="1" ht="22.5" customHeight="1">
      <c r="B1425" s="34"/>
      <c r="C1425" s="181" t="s">
        <v>2377</v>
      </c>
      <c r="D1425" s="181" t="s">
        <v>184</v>
      </c>
      <c r="E1425" s="182" t="s">
        <v>2378</v>
      </c>
      <c r="F1425" s="183" t="s">
        <v>2379</v>
      </c>
      <c r="G1425" s="184" t="s">
        <v>187</v>
      </c>
      <c r="H1425" s="185">
        <v>314.4</v>
      </c>
      <c r="I1425" s="186"/>
      <c r="J1425" s="187">
        <f>ROUND(I1425*H1425,2)</f>
        <v>0</v>
      </c>
      <c r="K1425" s="183" t="s">
        <v>36</v>
      </c>
      <c r="L1425" s="54"/>
      <c r="M1425" s="188" t="s">
        <v>36</v>
      </c>
      <c r="N1425" s="189" t="s">
        <v>51</v>
      </c>
      <c r="O1425" s="35"/>
      <c r="P1425" s="190">
        <f>O1425*H1425</f>
        <v>0</v>
      </c>
      <c r="Q1425" s="190">
        <v>0.00026</v>
      </c>
      <c r="R1425" s="190">
        <f>Q1425*H1425</f>
        <v>0.08174399999999998</v>
      </c>
      <c r="S1425" s="190">
        <v>0</v>
      </c>
      <c r="T1425" s="191">
        <f>S1425*H1425</f>
        <v>0</v>
      </c>
      <c r="AR1425" s="16" t="s">
        <v>275</v>
      </c>
      <c r="AT1425" s="16" t="s">
        <v>184</v>
      </c>
      <c r="AU1425" s="16" t="s">
        <v>88</v>
      </c>
      <c r="AY1425" s="16" t="s">
        <v>182</v>
      </c>
      <c r="BE1425" s="192">
        <f>IF(N1425="základní",J1425,0)</f>
        <v>0</v>
      </c>
      <c r="BF1425" s="192">
        <f>IF(N1425="snížená",J1425,0)</f>
        <v>0</v>
      </c>
      <c r="BG1425" s="192">
        <f>IF(N1425="zákl. přenesená",J1425,0)</f>
        <v>0</v>
      </c>
      <c r="BH1425" s="192">
        <f>IF(N1425="sníž. přenesená",J1425,0)</f>
        <v>0</v>
      </c>
      <c r="BI1425" s="192">
        <f>IF(N1425="nulová",J1425,0)</f>
        <v>0</v>
      </c>
      <c r="BJ1425" s="16" t="s">
        <v>23</v>
      </c>
      <c r="BK1425" s="192">
        <f>ROUND(I1425*H1425,2)</f>
        <v>0</v>
      </c>
      <c r="BL1425" s="16" t="s">
        <v>275</v>
      </c>
      <c r="BM1425" s="16" t="s">
        <v>2380</v>
      </c>
    </row>
    <row r="1426" spans="2:51" s="11" customFormat="1" ht="13.5">
      <c r="B1426" s="193"/>
      <c r="C1426" s="194"/>
      <c r="D1426" s="195" t="s">
        <v>191</v>
      </c>
      <c r="E1426" s="196" t="s">
        <v>36</v>
      </c>
      <c r="F1426" s="197" t="s">
        <v>2381</v>
      </c>
      <c r="G1426" s="194"/>
      <c r="H1426" s="198">
        <v>314.4</v>
      </c>
      <c r="I1426" s="199"/>
      <c r="J1426" s="194"/>
      <c r="K1426" s="194"/>
      <c r="L1426" s="200"/>
      <c r="M1426" s="201"/>
      <c r="N1426" s="202"/>
      <c r="O1426" s="202"/>
      <c r="P1426" s="202"/>
      <c r="Q1426" s="202"/>
      <c r="R1426" s="202"/>
      <c r="S1426" s="202"/>
      <c r="T1426" s="203"/>
      <c r="AT1426" s="204" t="s">
        <v>191</v>
      </c>
      <c r="AU1426" s="204" t="s">
        <v>88</v>
      </c>
      <c r="AV1426" s="11" t="s">
        <v>88</v>
      </c>
      <c r="AW1426" s="11" t="s">
        <v>45</v>
      </c>
      <c r="AX1426" s="11" t="s">
        <v>80</v>
      </c>
      <c r="AY1426" s="204" t="s">
        <v>182</v>
      </c>
    </row>
    <row r="1427" spans="2:65" s="1" customFormat="1" ht="22.5" customHeight="1">
      <c r="B1427" s="34"/>
      <c r="C1427" s="181" t="s">
        <v>2382</v>
      </c>
      <c r="D1427" s="181" t="s">
        <v>184</v>
      </c>
      <c r="E1427" s="182" t="s">
        <v>2383</v>
      </c>
      <c r="F1427" s="183" t="s">
        <v>2384</v>
      </c>
      <c r="G1427" s="184" t="s">
        <v>1491</v>
      </c>
      <c r="H1427" s="230"/>
      <c r="I1427" s="186"/>
      <c r="J1427" s="187">
        <f>ROUND(I1427*H1427,2)</f>
        <v>0</v>
      </c>
      <c r="K1427" s="183" t="s">
        <v>188</v>
      </c>
      <c r="L1427" s="54"/>
      <c r="M1427" s="188" t="s">
        <v>36</v>
      </c>
      <c r="N1427" s="189" t="s">
        <v>51</v>
      </c>
      <c r="O1427" s="35"/>
      <c r="P1427" s="190">
        <f>O1427*H1427</f>
        <v>0</v>
      </c>
      <c r="Q1427" s="190">
        <v>0</v>
      </c>
      <c r="R1427" s="190">
        <f>Q1427*H1427</f>
        <v>0</v>
      </c>
      <c r="S1427" s="190">
        <v>0</v>
      </c>
      <c r="T1427" s="191">
        <f>S1427*H1427</f>
        <v>0</v>
      </c>
      <c r="AR1427" s="16" t="s">
        <v>275</v>
      </c>
      <c r="AT1427" s="16" t="s">
        <v>184</v>
      </c>
      <c r="AU1427" s="16" t="s">
        <v>88</v>
      </c>
      <c r="AY1427" s="16" t="s">
        <v>182</v>
      </c>
      <c r="BE1427" s="192">
        <f>IF(N1427="základní",J1427,0)</f>
        <v>0</v>
      </c>
      <c r="BF1427" s="192">
        <f>IF(N1427="snížená",J1427,0)</f>
        <v>0</v>
      </c>
      <c r="BG1427" s="192">
        <f>IF(N1427="zákl. přenesená",J1427,0)</f>
        <v>0</v>
      </c>
      <c r="BH1427" s="192">
        <f>IF(N1427="sníž. přenesená",J1427,0)</f>
        <v>0</v>
      </c>
      <c r="BI1427" s="192">
        <f>IF(N1427="nulová",J1427,0)</f>
        <v>0</v>
      </c>
      <c r="BJ1427" s="16" t="s">
        <v>23</v>
      </c>
      <c r="BK1427" s="192">
        <f>ROUND(I1427*H1427,2)</f>
        <v>0</v>
      </c>
      <c r="BL1427" s="16" t="s">
        <v>275</v>
      </c>
      <c r="BM1427" s="16" t="s">
        <v>2385</v>
      </c>
    </row>
    <row r="1428" spans="2:63" s="10" customFormat="1" ht="29.85" customHeight="1">
      <c r="B1428" s="164"/>
      <c r="C1428" s="165"/>
      <c r="D1428" s="178" t="s">
        <v>79</v>
      </c>
      <c r="E1428" s="179" t="s">
        <v>2386</v>
      </c>
      <c r="F1428" s="179" t="s">
        <v>2387</v>
      </c>
      <c r="G1428" s="165"/>
      <c r="H1428" s="165"/>
      <c r="I1428" s="168"/>
      <c r="J1428" s="180">
        <f>BK1428</f>
        <v>0</v>
      </c>
      <c r="K1428" s="165"/>
      <c r="L1428" s="170"/>
      <c r="M1428" s="171"/>
      <c r="N1428" s="172"/>
      <c r="O1428" s="172"/>
      <c r="P1428" s="173">
        <f>SUM(P1429:P1578)</f>
        <v>0</v>
      </c>
      <c r="Q1428" s="172"/>
      <c r="R1428" s="173">
        <f>SUM(R1429:R1578)</f>
        <v>5.536576</v>
      </c>
      <c r="S1428" s="172"/>
      <c r="T1428" s="174">
        <f>SUM(T1429:T1578)</f>
        <v>0</v>
      </c>
      <c r="AR1428" s="175" t="s">
        <v>88</v>
      </c>
      <c r="AT1428" s="176" t="s">
        <v>79</v>
      </c>
      <c r="AU1428" s="176" t="s">
        <v>23</v>
      </c>
      <c r="AY1428" s="175" t="s">
        <v>182</v>
      </c>
      <c r="BK1428" s="177">
        <f>SUM(BK1429:BK1578)</f>
        <v>0</v>
      </c>
    </row>
    <row r="1429" spans="2:65" s="1" customFormat="1" ht="31.5" customHeight="1">
      <c r="B1429" s="34"/>
      <c r="C1429" s="181" t="s">
        <v>2388</v>
      </c>
      <c r="D1429" s="181" t="s">
        <v>184</v>
      </c>
      <c r="E1429" s="182" t="s">
        <v>2389</v>
      </c>
      <c r="F1429" s="183" t="s">
        <v>2390</v>
      </c>
      <c r="G1429" s="184" t="s">
        <v>187</v>
      </c>
      <c r="H1429" s="185">
        <v>331.204</v>
      </c>
      <c r="I1429" s="186"/>
      <c r="J1429" s="187">
        <f>ROUND(I1429*H1429,2)</f>
        <v>0</v>
      </c>
      <c r="K1429" s="183" t="s">
        <v>188</v>
      </c>
      <c r="L1429" s="54"/>
      <c r="M1429" s="188" t="s">
        <v>36</v>
      </c>
      <c r="N1429" s="189" t="s">
        <v>51</v>
      </c>
      <c r="O1429" s="35"/>
      <c r="P1429" s="190">
        <f>O1429*H1429</f>
        <v>0</v>
      </c>
      <c r="Q1429" s="190">
        <v>0.0031</v>
      </c>
      <c r="R1429" s="190">
        <f>Q1429*H1429</f>
        <v>1.0267324</v>
      </c>
      <c r="S1429" s="190">
        <v>0</v>
      </c>
      <c r="T1429" s="191">
        <f>S1429*H1429</f>
        <v>0</v>
      </c>
      <c r="AR1429" s="16" t="s">
        <v>275</v>
      </c>
      <c r="AT1429" s="16" t="s">
        <v>184</v>
      </c>
      <c r="AU1429" s="16" t="s">
        <v>88</v>
      </c>
      <c r="AY1429" s="16" t="s">
        <v>182</v>
      </c>
      <c r="BE1429" s="192">
        <f>IF(N1429="základní",J1429,0)</f>
        <v>0</v>
      </c>
      <c r="BF1429" s="192">
        <f>IF(N1429="snížená",J1429,0)</f>
        <v>0</v>
      </c>
      <c r="BG1429" s="192">
        <f>IF(N1429="zákl. přenesená",J1429,0)</f>
        <v>0</v>
      </c>
      <c r="BH1429" s="192">
        <f>IF(N1429="sníž. přenesená",J1429,0)</f>
        <v>0</v>
      </c>
      <c r="BI1429" s="192">
        <f>IF(N1429="nulová",J1429,0)</f>
        <v>0</v>
      </c>
      <c r="BJ1429" s="16" t="s">
        <v>23</v>
      </c>
      <c r="BK1429" s="192">
        <f>ROUND(I1429*H1429,2)</f>
        <v>0</v>
      </c>
      <c r="BL1429" s="16" t="s">
        <v>275</v>
      </c>
      <c r="BM1429" s="16" t="s">
        <v>2391</v>
      </c>
    </row>
    <row r="1430" spans="2:51" s="12" customFormat="1" ht="13.5">
      <c r="B1430" s="209"/>
      <c r="C1430" s="210"/>
      <c r="D1430" s="205" t="s">
        <v>191</v>
      </c>
      <c r="E1430" s="211" t="s">
        <v>36</v>
      </c>
      <c r="F1430" s="212" t="s">
        <v>399</v>
      </c>
      <c r="G1430" s="210"/>
      <c r="H1430" s="213" t="s">
        <v>36</v>
      </c>
      <c r="I1430" s="214"/>
      <c r="J1430" s="210"/>
      <c r="K1430" s="210"/>
      <c r="L1430" s="215"/>
      <c r="M1430" s="216"/>
      <c r="N1430" s="217"/>
      <c r="O1430" s="217"/>
      <c r="P1430" s="217"/>
      <c r="Q1430" s="217"/>
      <c r="R1430" s="217"/>
      <c r="S1430" s="217"/>
      <c r="T1430" s="218"/>
      <c r="AT1430" s="219" t="s">
        <v>191</v>
      </c>
      <c r="AU1430" s="219" t="s">
        <v>88</v>
      </c>
      <c r="AV1430" s="12" t="s">
        <v>23</v>
      </c>
      <c r="AW1430" s="12" t="s">
        <v>45</v>
      </c>
      <c r="AX1430" s="12" t="s">
        <v>80</v>
      </c>
      <c r="AY1430" s="219" t="s">
        <v>182</v>
      </c>
    </row>
    <row r="1431" spans="2:51" s="12" customFormat="1" ht="13.5">
      <c r="B1431" s="209"/>
      <c r="C1431" s="210"/>
      <c r="D1431" s="205" t="s">
        <v>191</v>
      </c>
      <c r="E1431" s="211" t="s">
        <v>36</v>
      </c>
      <c r="F1431" s="212" t="s">
        <v>840</v>
      </c>
      <c r="G1431" s="210"/>
      <c r="H1431" s="213" t="s">
        <v>36</v>
      </c>
      <c r="I1431" s="214"/>
      <c r="J1431" s="210"/>
      <c r="K1431" s="210"/>
      <c r="L1431" s="215"/>
      <c r="M1431" s="216"/>
      <c r="N1431" s="217"/>
      <c r="O1431" s="217"/>
      <c r="P1431" s="217"/>
      <c r="Q1431" s="217"/>
      <c r="R1431" s="217"/>
      <c r="S1431" s="217"/>
      <c r="T1431" s="218"/>
      <c r="AT1431" s="219" t="s">
        <v>191</v>
      </c>
      <c r="AU1431" s="219" t="s">
        <v>88</v>
      </c>
      <c r="AV1431" s="12" t="s">
        <v>23</v>
      </c>
      <c r="AW1431" s="12" t="s">
        <v>45</v>
      </c>
      <c r="AX1431" s="12" t="s">
        <v>80</v>
      </c>
      <c r="AY1431" s="219" t="s">
        <v>182</v>
      </c>
    </row>
    <row r="1432" spans="2:51" s="11" customFormat="1" ht="13.5">
      <c r="B1432" s="193"/>
      <c r="C1432" s="194"/>
      <c r="D1432" s="205" t="s">
        <v>191</v>
      </c>
      <c r="E1432" s="206" t="s">
        <v>36</v>
      </c>
      <c r="F1432" s="207" t="s">
        <v>2392</v>
      </c>
      <c r="G1432" s="194"/>
      <c r="H1432" s="208">
        <v>5</v>
      </c>
      <c r="I1432" s="199"/>
      <c r="J1432" s="194"/>
      <c r="K1432" s="194"/>
      <c r="L1432" s="200"/>
      <c r="M1432" s="201"/>
      <c r="N1432" s="202"/>
      <c r="O1432" s="202"/>
      <c r="P1432" s="202"/>
      <c r="Q1432" s="202"/>
      <c r="R1432" s="202"/>
      <c r="S1432" s="202"/>
      <c r="T1432" s="203"/>
      <c r="AT1432" s="204" t="s">
        <v>191</v>
      </c>
      <c r="AU1432" s="204" t="s">
        <v>88</v>
      </c>
      <c r="AV1432" s="11" t="s">
        <v>88</v>
      </c>
      <c r="AW1432" s="11" t="s">
        <v>45</v>
      </c>
      <c r="AX1432" s="11" t="s">
        <v>80</v>
      </c>
      <c r="AY1432" s="204" t="s">
        <v>182</v>
      </c>
    </row>
    <row r="1433" spans="2:51" s="12" customFormat="1" ht="13.5">
      <c r="B1433" s="209"/>
      <c r="C1433" s="210"/>
      <c r="D1433" s="205" t="s">
        <v>191</v>
      </c>
      <c r="E1433" s="211" t="s">
        <v>36</v>
      </c>
      <c r="F1433" s="212" t="s">
        <v>787</v>
      </c>
      <c r="G1433" s="210"/>
      <c r="H1433" s="213" t="s">
        <v>36</v>
      </c>
      <c r="I1433" s="214"/>
      <c r="J1433" s="210"/>
      <c r="K1433" s="210"/>
      <c r="L1433" s="215"/>
      <c r="M1433" s="216"/>
      <c r="N1433" s="217"/>
      <c r="O1433" s="217"/>
      <c r="P1433" s="217"/>
      <c r="Q1433" s="217"/>
      <c r="R1433" s="217"/>
      <c r="S1433" s="217"/>
      <c r="T1433" s="218"/>
      <c r="AT1433" s="219" t="s">
        <v>191</v>
      </c>
      <c r="AU1433" s="219" t="s">
        <v>88</v>
      </c>
      <c r="AV1433" s="12" t="s">
        <v>23</v>
      </c>
      <c r="AW1433" s="12" t="s">
        <v>45</v>
      </c>
      <c r="AX1433" s="12" t="s">
        <v>80</v>
      </c>
      <c r="AY1433" s="219" t="s">
        <v>182</v>
      </c>
    </row>
    <row r="1434" spans="2:51" s="11" customFormat="1" ht="13.5">
      <c r="B1434" s="193"/>
      <c r="C1434" s="194"/>
      <c r="D1434" s="205" t="s">
        <v>191</v>
      </c>
      <c r="E1434" s="206" t="s">
        <v>36</v>
      </c>
      <c r="F1434" s="207" t="s">
        <v>788</v>
      </c>
      <c r="G1434" s="194"/>
      <c r="H1434" s="208">
        <v>37.92</v>
      </c>
      <c r="I1434" s="199"/>
      <c r="J1434" s="194"/>
      <c r="K1434" s="194"/>
      <c r="L1434" s="200"/>
      <c r="M1434" s="201"/>
      <c r="N1434" s="202"/>
      <c r="O1434" s="202"/>
      <c r="P1434" s="202"/>
      <c r="Q1434" s="202"/>
      <c r="R1434" s="202"/>
      <c r="S1434" s="202"/>
      <c r="T1434" s="203"/>
      <c r="AT1434" s="204" t="s">
        <v>191</v>
      </c>
      <c r="AU1434" s="204" t="s">
        <v>88</v>
      </c>
      <c r="AV1434" s="11" t="s">
        <v>88</v>
      </c>
      <c r="AW1434" s="11" t="s">
        <v>45</v>
      </c>
      <c r="AX1434" s="11" t="s">
        <v>80</v>
      </c>
      <c r="AY1434" s="204" t="s">
        <v>182</v>
      </c>
    </row>
    <row r="1435" spans="2:51" s="11" customFormat="1" ht="13.5">
      <c r="B1435" s="193"/>
      <c r="C1435" s="194"/>
      <c r="D1435" s="205" t="s">
        <v>191</v>
      </c>
      <c r="E1435" s="206" t="s">
        <v>36</v>
      </c>
      <c r="F1435" s="207" t="s">
        <v>789</v>
      </c>
      <c r="G1435" s="194"/>
      <c r="H1435" s="208">
        <v>-1.68</v>
      </c>
      <c r="I1435" s="199"/>
      <c r="J1435" s="194"/>
      <c r="K1435" s="194"/>
      <c r="L1435" s="200"/>
      <c r="M1435" s="201"/>
      <c r="N1435" s="202"/>
      <c r="O1435" s="202"/>
      <c r="P1435" s="202"/>
      <c r="Q1435" s="202"/>
      <c r="R1435" s="202"/>
      <c r="S1435" s="202"/>
      <c r="T1435" s="203"/>
      <c r="AT1435" s="204" t="s">
        <v>191</v>
      </c>
      <c r="AU1435" s="204" t="s">
        <v>88</v>
      </c>
      <c r="AV1435" s="11" t="s">
        <v>88</v>
      </c>
      <c r="AW1435" s="11" t="s">
        <v>45</v>
      </c>
      <c r="AX1435" s="11" t="s">
        <v>80</v>
      </c>
      <c r="AY1435" s="204" t="s">
        <v>182</v>
      </c>
    </row>
    <row r="1436" spans="2:51" s="12" customFormat="1" ht="13.5">
      <c r="B1436" s="209"/>
      <c r="C1436" s="210"/>
      <c r="D1436" s="205" t="s">
        <v>191</v>
      </c>
      <c r="E1436" s="211" t="s">
        <v>36</v>
      </c>
      <c r="F1436" s="212" t="s">
        <v>790</v>
      </c>
      <c r="G1436" s="210"/>
      <c r="H1436" s="213" t="s">
        <v>36</v>
      </c>
      <c r="I1436" s="214"/>
      <c r="J1436" s="210"/>
      <c r="K1436" s="210"/>
      <c r="L1436" s="215"/>
      <c r="M1436" s="216"/>
      <c r="N1436" s="217"/>
      <c r="O1436" s="217"/>
      <c r="P1436" s="217"/>
      <c r="Q1436" s="217"/>
      <c r="R1436" s="217"/>
      <c r="S1436" s="217"/>
      <c r="T1436" s="218"/>
      <c r="AT1436" s="219" t="s">
        <v>191</v>
      </c>
      <c r="AU1436" s="219" t="s">
        <v>88</v>
      </c>
      <c r="AV1436" s="12" t="s">
        <v>23</v>
      </c>
      <c r="AW1436" s="12" t="s">
        <v>45</v>
      </c>
      <c r="AX1436" s="12" t="s">
        <v>80</v>
      </c>
      <c r="AY1436" s="219" t="s">
        <v>182</v>
      </c>
    </row>
    <row r="1437" spans="2:51" s="11" customFormat="1" ht="13.5">
      <c r="B1437" s="193"/>
      <c r="C1437" s="194"/>
      <c r="D1437" s="205" t="s">
        <v>191</v>
      </c>
      <c r="E1437" s="206" t="s">
        <v>36</v>
      </c>
      <c r="F1437" s="207" t="s">
        <v>791</v>
      </c>
      <c r="G1437" s="194"/>
      <c r="H1437" s="208">
        <v>17.2</v>
      </c>
      <c r="I1437" s="199"/>
      <c r="J1437" s="194"/>
      <c r="K1437" s="194"/>
      <c r="L1437" s="200"/>
      <c r="M1437" s="201"/>
      <c r="N1437" s="202"/>
      <c r="O1437" s="202"/>
      <c r="P1437" s="202"/>
      <c r="Q1437" s="202"/>
      <c r="R1437" s="202"/>
      <c r="S1437" s="202"/>
      <c r="T1437" s="203"/>
      <c r="AT1437" s="204" t="s">
        <v>191</v>
      </c>
      <c r="AU1437" s="204" t="s">
        <v>88</v>
      </c>
      <c r="AV1437" s="11" t="s">
        <v>88</v>
      </c>
      <c r="AW1437" s="11" t="s">
        <v>45</v>
      </c>
      <c r="AX1437" s="11" t="s">
        <v>80</v>
      </c>
      <c r="AY1437" s="204" t="s">
        <v>182</v>
      </c>
    </row>
    <row r="1438" spans="2:51" s="11" customFormat="1" ht="13.5">
      <c r="B1438" s="193"/>
      <c r="C1438" s="194"/>
      <c r="D1438" s="205" t="s">
        <v>191</v>
      </c>
      <c r="E1438" s="206" t="s">
        <v>36</v>
      </c>
      <c r="F1438" s="207" t="s">
        <v>792</v>
      </c>
      <c r="G1438" s="194"/>
      <c r="H1438" s="208">
        <v>-1.89</v>
      </c>
      <c r="I1438" s="199"/>
      <c r="J1438" s="194"/>
      <c r="K1438" s="194"/>
      <c r="L1438" s="200"/>
      <c r="M1438" s="201"/>
      <c r="N1438" s="202"/>
      <c r="O1438" s="202"/>
      <c r="P1438" s="202"/>
      <c r="Q1438" s="202"/>
      <c r="R1438" s="202"/>
      <c r="S1438" s="202"/>
      <c r="T1438" s="203"/>
      <c r="AT1438" s="204" t="s">
        <v>191</v>
      </c>
      <c r="AU1438" s="204" t="s">
        <v>88</v>
      </c>
      <c r="AV1438" s="11" t="s">
        <v>88</v>
      </c>
      <c r="AW1438" s="11" t="s">
        <v>45</v>
      </c>
      <c r="AX1438" s="11" t="s">
        <v>80</v>
      </c>
      <c r="AY1438" s="204" t="s">
        <v>182</v>
      </c>
    </row>
    <row r="1439" spans="2:51" s="12" customFormat="1" ht="13.5">
      <c r="B1439" s="209"/>
      <c r="C1439" s="210"/>
      <c r="D1439" s="205" t="s">
        <v>191</v>
      </c>
      <c r="E1439" s="211" t="s">
        <v>36</v>
      </c>
      <c r="F1439" s="212" t="s">
        <v>793</v>
      </c>
      <c r="G1439" s="210"/>
      <c r="H1439" s="213" t="s">
        <v>36</v>
      </c>
      <c r="I1439" s="214"/>
      <c r="J1439" s="210"/>
      <c r="K1439" s="210"/>
      <c r="L1439" s="215"/>
      <c r="M1439" s="216"/>
      <c r="N1439" s="217"/>
      <c r="O1439" s="217"/>
      <c r="P1439" s="217"/>
      <c r="Q1439" s="217"/>
      <c r="R1439" s="217"/>
      <c r="S1439" s="217"/>
      <c r="T1439" s="218"/>
      <c r="AT1439" s="219" t="s">
        <v>191</v>
      </c>
      <c r="AU1439" s="219" t="s">
        <v>88</v>
      </c>
      <c r="AV1439" s="12" t="s">
        <v>23</v>
      </c>
      <c r="AW1439" s="12" t="s">
        <v>45</v>
      </c>
      <c r="AX1439" s="12" t="s">
        <v>80</v>
      </c>
      <c r="AY1439" s="219" t="s">
        <v>182</v>
      </c>
    </row>
    <row r="1440" spans="2:51" s="11" customFormat="1" ht="13.5">
      <c r="B1440" s="193"/>
      <c r="C1440" s="194"/>
      <c r="D1440" s="205" t="s">
        <v>191</v>
      </c>
      <c r="E1440" s="206" t="s">
        <v>36</v>
      </c>
      <c r="F1440" s="207" t="s">
        <v>794</v>
      </c>
      <c r="G1440" s="194"/>
      <c r="H1440" s="208">
        <v>15.54</v>
      </c>
      <c r="I1440" s="199"/>
      <c r="J1440" s="194"/>
      <c r="K1440" s="194"/>
      <c r="L1440" s="200"/>
      <c r="M1440" s="201"/>
      <c r="N1440" s="202"/>
      <c r="O1440" s="202"/>
      <c r="P1440" s="202"/>
      <c r="Q1440" s="202"/>
      <c r="R1440" s="202"/>
      <c r="S1440" s="202"/>
      <c r="T1440" s="203"/>
      <c r="AT1440" s="204" t="s">
        <v>191</v>
      </c>
      <c r="AU1440" s="204" t="s">
        <v>88</v>
      </c>
      <c r="AV1440" s="11" t="s">
        <v>88</v>
      </c>
      <c r="AW1440" s="11" t="s">
        <v>45</v>
      </c>
      <c r="AX1440" s="11" t="s">
        <v>80</v>
      </c>
      <c r="AY1440" s="204" t="s">
        <v>182</v>
      </c>
    </row>
    <row r="1441" spans="2:51" s="11" customFormat="1" ht="13.5">
      <c r="B1441" s="193"/>
      <c r="C1441" s="194"/>
      <c r="D1441" s="205" t="s">
        <v>191</v>
      </c>
      <c r="E1441" s="206" t="s">
        <v>36</v>
      </c>
      <c r="F1441" s="207" t="s">
        <v>789</v>
      </c>
      <c r="G1441" s="194"/>
      <c r="H1441" s="208">
        <v>-1.68</v>
      </c>
      <c r="I1441" s="199"/>
      <c r="J1441" s="194"/>
      <c r="K1441" s="194"/>
      <c r="L1441" s="200"/>
      <c r="M1441" s="201"/>
      <c r="N1441" s="202"/>
      <c r="O1441" s="202"/>
      <c r="P1441" s="202"/>
      <c r="Q1441" s="202"/>
      <c r="R1441" s="202"/>
      <c r="S1441" s="202"/>
      <c r="T1441" s="203"/>
      <c r="AT1441" s="204" t="s">
        <v>191</v>
      </c>
      <c r="AU1441" s="204" t="s">
        <v>88</v>
      </c>
      <c r="AV1441" s="11" t="s">
        <v>88</v>
      </c>
      <c r="AW1441" s="11" t="s">
        <v>45</v>
      </c>
      <c r="AX1441" s="11" t="s">
        <v>80</v>
      </c>
      <c r="AY1441" s="204" t="s">
        <v>182</v>
      </c>
    </row>
    <row r="1442" spans="2:51" s="12" customFormat="1" ht="13.5">
      <c r="B1442" s="209"/>
      <c r="C1442" s="210"/>
      <c r="D1442" s="205" t="s">
        <v>191</v>
      </c>
      <c r="E1442" s="211" t="s">
        <v>36</v>
      </c>
      <c r="F1442" s="212" t="s">
        <v>795</v>
      </c>
      <c r="G1442" s="210"/>
      <c r="H1442" s="213" t="s">
        <v>36</v>
      </c>
      <c r="I1442" s="214"/>
      <c r="J1442" s="210"/>
      <c r="K1442" s="210"/>
      <c r="L1442" s="215"/>
      <c r="M1442" s="216"/>
      <c r="N1442" s="217"/>
      <c r="O1442" s="217"/>
      <c r="P1442" s="217"/>
      <c r="Q1442" s="217"/>
      <c r="R1442" s="217"/>
      <c r="S1442" s="217"/>
      <c r="T1442" s="218"/>
      <c r="AT1442" s="219" t="s">
        <v>191</v>
      </c>
      <c r="AU1442" s="219" t="s">
        <v>88</v>
      </c>
      <c r="AV1442" s="12" t="s">
        <v>23</v>
      </c>
      <c r="AW1442" s="12" t="s">
        <v>45</v>
      </c>
      <c r="AX1442" s="12" t="s">
        <v>80</v>
      </c>
      <c r="AY1442" s="219" t="s">
        <v>182</v>
      </c>
    </row>
    <row r="1443" spans="2:51" s="11" customFormat="1" ht="13.5">
      <c r="B1443" s="193"/>
      <c r="C1443" s="194"/>
      <c r="D1443" s="205" t="s">
        <v>191</v>
      </c>
      <c r="E1443" s="206" t="s">
        <v>36</v>
      </c>
      <c r="F1443" s="207" t="s">
        <v>796</v>
      </c>
      <c r="G1443" s="194"/>
      <c r="H1443" s="208">
        <v>26.74</v>
      </c>
      <c r="I1443" s="199"/>
      <c r="J1443" s="194"/>
      <c r="K1443" s="194"/>
      <c r="L1443" s="200"/>
      <c r="M1443" s="201"/>
      <c r="N1443" s="202"/>
      <c r="O1443" s="202"/>
      <c r="P1443" s="202"/>
      <c r="Q1443" s="202"/>
      <c r="R1443" s="202"/>
      <c r="S1443" s="202"/>
      <c r="T1443" s="203"/>
      <c r="AT1443" s="204" t="s">
        <v>191</v>
      </c>
      <c r="AU1443" s="204" t="s">
        <v>88</v>
      </c>
      <c r="AV1443" s="11" t="s">
        <v>88</v>
      </c>
      <c r="AW1443" s="11" t="s">
        <v>45</v>
      </c>
      <c r="AX1443" s="11" t="s">
        <v>80</v>
      </c>
      <c r="AY1443" s="204" t="s">
        <v>182</v>
      </c>
    </row>
    <row r="1444" spans="2:51" s="11" customFormat="1" ht="13.5">
      <c r="B1444" s="193"/>
      <c r="C1444" s="194"/>
      <c r="D1444" s="205" t="s">
        <v>191</v>
      </c>
      <c r="E1444" s="206" t="s">
        <v>36</v>
      </c>
      <c r="F1444" s="207" t="s">
        <v>789</v>
      </c>
      <c r="G1444" s="194"/>
      <c r="H1444" s="208">
        <v>-1.68</v>
      </c>
      <c r="I1444" s="199"/>
      <c r="J1444" s="194"/>
      <c r="K1444" s="194"/>
      <c r="L1444" s="200"/>
      <c r="M1444" s="201"/>
      <c r="N1444" s="202"/>
      <c r="O1444" s="202"/>
      <c r="P1444" s="202"/>
      <c r="Q1444" s="202"/>
      <c r="R1444" s="202"/>
      <c r="S1444" s="202"/>
      <c r="T1444" s="203"/>
      <c r="AT1444" s="204" t="s">
        <v>191</v>
      </c>
      <c r="AU1444" s="204" t="s">
        <v>88</v>
      </c>
      <c r="AV1444" s="11" t="s">
        <v>88</v>
      </c>
      <c r="AW1444" s="11" t="s">
        <v>45</v>
      </c>
      <c r="AX1444" s="11" t="s">
        <v>80</v>
      </c>
      <c r="AY1444" s="204" t="s">
        <v>182</v>
      </c>
    </row>
    <row r="1445" spans="2:51" s="12" customFormat="1" ht="13.5">
      <c r="B1445" s="209"/>
      <c r="C1445" s="210"/>
      <c r="D1445" s="205" t="s">
        <v>191</v>
      </c>
      <c r="E1445" s="211" t="s">
        <v>36</v>
      </c>
      <c r="F1445" s="212" t="s">
        <v>797</v>
      </c>
      <c r="G1445" s="210"/>
      <c r="H1445" s="213" t="s">
        <v>36</v>
      </c>
      <c r="I1445" s="214"/>
      <c r="J1445" s="210"/>
      <c r="K1445" s="210"/>
      <c r="L1445" s="215"/>
      <c r="M1445" s="216"/>
      <c r="N1445" s="217"/>
      <c r="O1445" s="217"/>
      <c r="P1445" s="217"/>
      <c r="Q1445" s="217"/>
      <c r="R1445" s="217"/>
      <c r="S1445" s="217"/>
      <c r="T1445" s="218"/>
      <c r="AT1445" s="219" t="s">
        <v>191</v>
      </c>
      <c r="AU1445" s="219" t="s">
        <v>88</v>
      </c>
      <c r="AV1445" s="12" t="s">
        <v>23</v>
      </c>
      <c r="AW1445" s="12" t="s">
        <v>45</v>
      </c>
      <c r="AX1445" s="12" t="s">
        <v>80</v>
      </c>
      <c r="AY1445" s="219" t="s">
        <v>182</v>
      </c>
    </row>
    <row r="1446" spans="2:51" s="11" customFormat="1" ht="13.5">
      <c r="B1446" s="193"/>
      <c r="C1446" s="194"/>
      <c r="D1446" s="205" t="s">
        <v>191</v>
      </c>
      <c r="E1446" s="206" t="s">
        <v>36</v>
      </c>
      <c r="F1446" s="207" t="s">
        <v>798</v>
      </c>
      <c r="G1446" s="194"/>
      <c r="H1446" s="208">
        <v>22.8</v>
      </c>
      <c r="I1446" s="199"/>
      <c r="J1446" s="194"/>
      <c r="K1446" s="194"/>
      <c r="L1446" s="200"/>
      <c r="M1446" s="201"/>
      <c r="N1446" s="202"/>
      <c r="O1446" s="202"/>
      <c r="P1446" s="202"/>
      <c r="Q1446" s="202"/>
      <c r="R1446" s="202"/>
      <c r="S1446" s="202"/>
      <c r="T1446" s="203"/>
      <c r="AT1446" s="204" t="s">
        <v>191</v>
      </c>
      <c r="AU1446" s="204" t="s">
        <v>88</v>
      </c>
      <c r="AV1446" s="11" t="s">
        <v>88</v>
      </c>
      <c r="AW1446" s="11" t="s">
        <v>45</v>
      </c>
      <c r="AX1446" s="11" t="s">
        <v>80</v>
      </c>
      <c r="AY1446" s="204" t="s">
        <v>182</v>
      </c>
    </row>
    <row r="1447" spans="2:51" s="11" customFormat="1" ht="13.5">
      <c r="B1447" s="193"/>
      <c r="C1447" s="194"/>
      <c r="D1447" s="205" t="s">
        <v>191</v>
      </c>
      <c r="E1447" s="206" t="s">
        <v>36</v>
      </c>
      <c r="F1447" s="207" t="s">
        <v>789</v>
      </c>
      <c r="G1447" s="194"/>
      <c r="H1447" s="208">
        <v>-1.68</v>
      </c>
      <c r="I1447" s="199"/>
      <c r="J1447" s="194"/>
      <c r="K1447" s="194"/>
      <c r="L1447" s="200"/>
      <c r="M1447" s="201"/>
      <c r="N1447" s="202"/>
      <c r="O1447" s="202"/>
      <c r="P1447" s="202"/>
      <c r="Q1447" s="202"/>
      <c r="R1447" s="202"/>
      <c r="S1447" s="202"/>
      <c r="T1447" s="203"/>
      <c r="AT1447" s="204" t="s">
        <v>191</v>
      </c>
      <c r="AU1447" s="204" t="s">
        <v>88</v>
      </c>
      <c r="AV1447" s="11" t="s">
        <v>88</v>
      </c>
      <c r="AW1447" s="11" t="s">
        <v>45</v>
      </c>
      <c r="AX1447" s="11" t="s">
        <v>80</v>
      </c>
      <c r="AY1447" s="204" t="s">
        <v>182</v>
      </c>
    </row>
    <row r="1448" spans="2:51" s="12" customFormat="1" ht="13.5">
      <c r="B1448" s="209"/>
      <c r="C1448" s="210"/>
      <c r="D1448" s="205" t="s">
        <v>191</v>
      </c>
      <c r="E1448" s="211" t="s">
        <v>36</v>
      </c>
      <c r="F1448" s="212" t="s">
        <v>2393</v>
      </c>
      <c r="G1448" s="210"/>
      <c r="H1448" s="213" t="s">
        <v>36</v>
      </c>
      <c r="I1448" s="214"/>
      <c r="J1448" s="210"/>
      <c r="K1448" s="210"/>
      <c r="L1448" s="215"/>
      <c r="M1448" s="216"/>
      <c r="N1448" s="217"/>
      <c r="O1448" s="217"/>
      <c r="P1448" s="217"/>
      <c r="Q1448" s="217"/>
      <c r="R1448" s="217"/>
      <c r="S1448" s="217"/>
      <c r="T1448" s="218"/>
      <c r="AT1448" s="219" t="s">
        <v>191</v>
      </c>
      <c r="AU1448" s="219" t="s">
        <v>88</v>
      </c>
      <c r="AV1448" s="12" t="s">
        <v>23</v>
      </c>
      <c r="AW1448" s="12" t="s">
        <v>45</v>
      </c>
      <c r="AX1448" s="12" t="s">
        <v>80</v>
      </c>
      <c r="AY1448" s="219" t="s">
        <v>182</v>
      </c>
    </row>
    <row r="1449" spans="2:51" s="11" customFormat="1" ht="13.5">
      <c r="B1449" s="193"/>
      <c r="C1449" s="194"/>
      <c r="D1449" s="205" t="s">
        <v>191</v>
      </c>
      <c r="E1449" s="206" t="s">
        <v>36</v>
      </c>
      <c r="F1449" s="207" t="s">
        <v>2394</v>
      </c>
      <c r="G1449" s="194"/>
      <c r="H1449" s="208">
        <v>9.6</v>
      </c>
      <c r="I1449" s="199"/>
      <c r="J1449" s="194"/>
      <c r="K1449" s="194"/>
      <c r="L1449" s="200"/>
      <c r="M1449" s="201"/>
      <c r="N1449" s="202"/>
      <c r="O1449" s="202"/>
      <c r="P1449" s="202"/>
      <c r="Q1449" s="202"/>
      <c r="R1449" s="202"/>
      <c r="S1449" s="202"/>
      <c r="T1449" s="203"/>
      <c r="AT1449" s="204" t="s">
        <v>191</v>
      </c>
      <c r="AU1449" s="204" t="s">
        <v>88</v>
      </c>
      <c r="AV1449" s="11" t="s">
        <v>88</v>
      </c>
      <c r="AW1449" s="11" t="s">
        <v>45</v>
      </c>
      <c r="AX1449" s="11" t="s">
        <v>80</v>
      </c>
      <c r="AY1449" s="204" t="s">
        <v>182</v>
      </c>
    </row>
    <row r="1450" spans="2:51" s="12" customFormat="1" ht="13.5">
      <c r="B1450" s="209"/>
      <c r="C1450" s="210"/>
      <c r="D1450" s="205" t="s">
        <v>191</v>
      </c>
      <c r="E1450" s="211" t="s">
        <v>36</v>
      </c>
      <c r="F1450" s="212" t="s">
        <v>2395</v>
      </c>
      <c r="G1450" s="210"/>
      <c r="H1450" s="213" t="s">
        <v>36</v>
      </c>
      <c r="I1450" s="214"/>
      <c r="J1450" s="210"/>
      <c r="K1450" s="210"/>
      <c r="L1450" s="215"/>
      <c r="M1450" s="216"/>
      <c r="N1450" s="217"/>
      <c r="O1450" s="217"/>
      <c r="P1450" s="217"/>
      <c r="Q1450" s="217"/>
      <c r="R1450" s="217"/>
      <c r="S1450" s="217"/>
      <c r="T1450" s="218"/>
      <c r="AT1450" s="219" t="s">
        <v>191</v>
      </c>
      <c r="AU1450" s="219" t="s">
        <v>88</v>
      </c>
      <c r="AV1450" s="12" t="s">
        <v>23</v>
      </c>
      <c r="AW1450" s="12" t="s">
        <v>45</v>
      </c>
      <c r="AX1450" s="12" t="s">
        <v>80</v>
      </c>
      <c r="AY1450" s="219" t="s">
        <v>182</v>
      </c>
    </row>
    <row r="1451" spans="2:51" s="11" customFormat="1" ht="13.5">
      <c r="B1451" s="193"/>
      <c r="C1451" s="194"/>
      <c r="D1451" s="205" t="s">
        <v>191</v>
      </c>
      <c r="E1451" s="206" t="s">
        <v>36</v>
      </c>
      <c r="F1451" s="207" t="s">
        <v>2396</v>
      </c>
      <c r="G1451" s="194"/>
      <c r="H1451" s="208">
        <v>4.8</v>
      </c>
      <c r="I1451" s="199"/>
      <c r="J1451" s="194"/>
      <c r="K1451" s="194"/>
      <c r="L1451" s="200"/>
      <c r="M1451" s="201"/>
      <c r="N1451" s="202"/>
      <c r="O1451" s="202"/>
      <c r="P1451" s="202"/>
      <c r="Q1451" s="202"/>
      <c r="R1451" s="202"/>
      <c r="S1451" s="202"/>
      <c r="T1451" s="203"/>
      <c r="AT1451" s="204" t="s">
        <v>191</v>
      </c>
      <c r="AU1451" s="204" t="s">
        <v>88</v>
      </c>
      <c r="AV1451" s="11" t="s">
        <v>88</v>
      </c>
      <c r="AW1451" s="11" t="s">
        <v>45</v>
      </c>
      <c r="AX1451" s="11" t="s">
        <v>80</v>
      </c>
      <c r="AY1451" s="204" t="s">
        <v>182</v>
      </c>
    </row>
    <row r="1452" spans="2:51" s="12" customFormat="1" ht="13.5">
      <c r="B1452" s="209"/>
      <c r="C1452" s="210"/>
      <c r="D1452" s="205" t="s">
        <v>191</v>
      </c>
      <c r="E1452" s="211" t="s">
        <v>36</v>
      </c>
      <c r="F1452" s="212" t="s">
        <v>402</v>
      </c>
      <c r="G1452" s="210"/>
      <c r="H1452" s="213" t="s">
        <v>36</v>
      </c>
      <c r="I1452" s="214"/>
      <c r="J1452" s="210"/>
      <c r="K1452" s="210"/>
      <c r="L1452" s="215"/>
      <c r="M1452" s="216"/>
      <c r="N1452" s="217"/>
      <c r="O1452" s="217"/>
      <c r="P1452" s="217"/>
      <c r="Q1452" s="217"/>
      <c r="R1452" s="217"/>
      <c r="S1452" s="217"/>
      <c r="T1452" s="218"/>
      <c r="AT1452" s="219" t="s">
        <v>191</v>
      </c>
      <c r="AU1452" s="219" t="s">
        <v>88</v>
      </c>
      <c r="AV1452" s="12" t="s">
        <v>23</v>
      </c>
      <c r="AW1452" s="12" t="s">
        <v>45</v>
      </c>
      <c r="AX1452" s="12" t="s">
        <v>80</v>
      </c>
      <c r="AY1452" s="219" t="s">
        <v>182</v>
      </c>
    </row>
    <row r="1453" spans="2:51" s="12" customFormat="1" ht="13.5">
      <c r="B1453" s="209"/>
      <c r="C1453" s="210"/>
      <c r="D1453" s="205" t="s">
        <v>191</v>
      </c>
      <c r="E1453" s="211" t="s">
        <v>36</v>
      </c>
      <c r="F1453" s="212" t="s">
        <v>882</v>
      </c>
      <c r="G1453" s="210"/>
      <c r="H1453" s="213" t="s">
        <v>36</v>
      </c>
      <c r="I1453" s="214"/>
      <c r="J1453" s="210"/>
      <c r="K1453" s="210"/>
      <c r="L1453" s="215"/>
      <c r="M1453" s="216"/>
      <c r="N1453" s="217"/>
      <c r="O1453" s="217"/>
      <c r="P1453" s="217"/>
      <c r="Q1453" s="217"/>
      <c r="R1453" s="217"/>
      <c r="S1453" s="217"/>
      <c r="T1453" s="218"/>
      <c r="AT1453" s="219" t="s">
        <v>191</v>
      </c>
      <c r="AU1453" s="219" t="s">
        <v>88</v>
      </c>
      <c r="AV1453" s="12" t="s">
        <v>23</v>
      </c>
      <c r="AW1453" s="12" t="s">
        <v>45</v>
      </c>
      <c r="AX1453" s="12" t="s">
        <v>80</v>
      </c>
      <c r="AY1453" s="219" t="s">
        <v>182</v>
      </c>
    </row>
    <row r="1454" spans="2:51" s="11" customFormat="1" ht="13.5">
      <c r="B1454" s="193"/>
      <c r="C1454" s="194"/>
      <c r="D1454" s="205" t="s">
        <v>191</v>
      </c>
      <c r="E1454" s="206" t="s">
        <v>36</v>
      </c>
      <c r="F1454" s="207" t="s">
        <v>2397</v>
      </c>
      <c r="G1454" s="194"/>
      <c r="H1454" s="208">
        <v>3.6</v>
      </c>
      <c r="I1454" s="199"/>
      <c r="J1454" s="194"/>
      <c r="K1454" s="194"/>
      <c r="L1454" s="200"/>
      <c r="M1454" s="201"/>
      <c r="N1454" s="202"/>
      <c r="O1454" s="202"/>
      <c r="P1454" s="202"/>
      <c r="Q1454" s="202"/>
      <c r="R1454" s="202"/>
      <c r="S1454" s="202"/>
      <c r="T1454" s="203"/>
      <c r="AT1454" s="204" t="s">
        <v>191</v>
      </c>
      <c r="AU1454" s="204" t="s">
        <v>88</v>
      </c>
      <c r="AV1454" s="11" t="s">
        <v>88</v>
      </c>
      <c r="AW1454" s="11" t="s">
        <v>45</v>
      </c>
      <c r="AX1454" s="11" t="s">
        <v>80</v>
      </c>
      <c r="AY1454" s="204" t="s">
        <v>182</v>
      </c>
    </row>
    <row r="1455" spans="2:51" s="12" customFormat="1" ht="13.5">
      <c r="B1455" s="209"/>
      <c r="C1455" s="210"/>
      <c r="D1455" s="205" t="s">
        <v>191</v>
      </c>
      <c r="E1455" s="211" t="s">
        <v>36</v>
      </c>
      <c r="F1455" s="212" t="s">
        <v>799</v>
      </c>
      <c r="G1455" s="210"/>
      <c r="H1455" s="213" t="s">
        <v>36</v>
      </c>
      <c r="I1455" s="214"/>
      <c r="J1455" s="210"/>
      <c r="K1455" s="210"/>
      <c r="L1455" s="215"/>
      <c r="M1455" s="216"/>
      <c r="N1455" s="217"/>
      <c r="O1455" s="217"/>
      <c r="P1455" s="217"/>
      <c r="Q1455" s="217"/>
      <c r="R1455" s="217"/>
      <c r="S1455" s="217"/>
      <c r="T1455" s="218"/>
      <c r="AT1455" s="219" t="s">
        <v>191</v>
      </c>
      <c r="AU1455" s="219" t="s">
        <v>88</v>
      </c>
      <c r="AV1455" s="12" t="s">
        <v>23</v>
      </c>
      <c r="AW1455" s="12" t="s">
        <v>45</v>
      </c>
      <c r="AX1455" s="12" t="s">
        <v>80</v>
      </c>
      <c r="AY1455" s="219" t="s">
        <v>182</v>
      </c>
    </row>
    <row r="1456" spans="2:51" s="11" customFormat="1" ht="13.5">
      <c r="B1456" s="193"/>
      <c r="C1456" s="194"/>
      <c r="D1456" s="205" t="s">
        <v>191</v>
      </c>
      <c r="E1456" s="206" t="s">
        <v>36</v>
      </c>
      <c r="F1456" s="207" t="s">
        <v>800</v>
      </c>
      <c r="G1456" s="194"/>
      <c r="H1456" s="208">
        <v>47.04</v>
      </c>
      <c r="I1456" s="199"/>
      <c r="J1456" s="194"/>
      <c r="K1456" s="194"/>
      <c r="L1456" s="200"/>
      <c r="M1456" s="201"/>
      <c r="N1456" s="202"/>
      <c r="O1456" s="202"/>
      <c r="P1456" s="202"/>
      <c r="Q1456" s="202"/>
      <c r="R1456" s="202"/>
      <c r="S1456" s="202"/>
      <c r="T1456" s="203"/>
      <c r="AT1456" s="204" t="s">
        <v>191</v>
      </c>
      <c r="AU1456" s="204" t="s">
        <v>88</v>
      </c>
      <c r="AV1456" s="11" t="s">
        <v>88</v>
      </c>
      <c r="AW1456" s="11" t="s">
        <v>45</v>
      </c>
      <c r="AX1456" s="11" t="s">
        <v>80</v>
      </c>
      <c r="AY1456" s="204" t="s">
        <v>182</v>
      </c>
    </row>
    <row r="1457" spans="2:51" s="11" customFormat="1" ht="13.5">
      <c r="B1457" s="193"/>
      <c r="C1457" s="194"/>
      <c r="D1457" s="205" t="s">
        <v>191</v>
      </c>
      <c r="E1457" s="206" t="s">
        <v>36</v>
      </c>
      <c r="F1457" s="207" t="s">
        <v>801</v>
      </c>
      <c r="G1457" s="194"/>
      <c r="H1457" s="208">
        <v>-5.04</v>
      </c>
      <c r="I1457" s="199"/>
      <c r="J1457" s="194"/>
      <c r="K1457" s="194"/>
      <c r="L1457" s="200"/>
      <c r="M1457" s="201"/>
      <c r="N1457" s="202"/>
      <c r="O1457" s="202"/>
      <c r="P1457" s="202"/>
      <c r="Q1457" s="202"/>
      <c r="R1457" s="202"/>
      <c r="S1457" s="202"/>
      <c r="T1457" s="203"/>
      <c r="AT1457" s="204" t="s">
        <v>191</v>
      </c>
      <c r="AU1457" s="204" t="s">
        <v>88</v>
      </c>
      <c r="AV1457" s="11" t="s">
        <v>88</v>
      </c>
      <c r="AW1457" s="11" t="s">
        <v>45</v>
      </c>
      <c r="AX1457" s="11" t="s">
        <v>80</v>
      </c>
      <c r="AY1457" s="204" t="s">
        <v>182</v>
      </c>
    </row>
    <row r="1458" spans="2:51" s="11" customFormat="1" ht="13.5">
      <c r="B1458" s="193"/>
      <c r="C1458" s="194"/>
      <c r="D1458" s="205" t="s">
        <v>191</v>
      </c>
      <c r="E1458" s="206" t="s">
        <v>36</v>
      </c>
      <c r="F1458" s="207" t="s">
        <v>802</v>
      </c>
      <c r="G1458" s="194"/>
      <c r="H1458" s="208">
        <v>1</v>
      </c>
      <c r="I1458" s="199"/>
      <c r="J1458" s="194"/>
      <c r="K1458" s="194"/>
      <c r="L1458" s="200"/>
      <c r="M1458" s="201"/>
      <c r="N1458" s="202"/>
      <c r="O1458" s="202"/>
      <c r="P1458" s="202"/>
      <c r="Q1458" s="202"/>
      <c r="R1458" s="202"/>
      <c r="S1458" s="202"/>
      <c r="T1458" s="203"/>
      <c r="AT1458" s="204" t="s">
        <v>191</v>
      </c>
      <c r="AU1458" s="204" t="s">
        <v>88</v>
      </c>
      <c r="AV1458" s="11" t="s">
        <v>88</v>
      </c>
      <c r="AW1458" s="11" t="s">
        <v>45</v>
      </c>
      <c r="AX1458" s="11" t="s">
        <v>80</v>
      </c>
      <c r="AY1458" s="204" t="s">
        <v>182</v>
      </c>
    </row>
    <row r="1459" spans="2:51" s="12" customFormat="1" ht="13.5">
      <c r="B1459" s="209"/>
      <c r="C1459" s="210"/>
      <c r="D1459" s="205" t="s">
        <v>191</v>
      </c>
      <c r="E1459" s="211" t="s">
        <v>36</v>
      </c>
      <c r="F1459" s="212" t="s">
        <v>803</v>
      </c>
      <c r="G1459" s="210"/>
      <c r="H1459" s="213" t="s">
        <v>36</v>
      </c>
      <c r="I1459" s="214"/>
      <c r="J1459" s="210"/>
      <c r="K1459" s="210"/>
      <c r="L1459" s="215"/>
      <c r="M1459" s="216"/>
      <c r="N1459" s="217"/>
      <c r="O1459" s="217"/>
      <c r="P1459" s="217"/>
      <c r="Q1459" s="217"/>
      <c r="R1459" s="217"/>
      <c r="S1459" s="217"/>
      <c r="T1459" s="218"/>
      <c r="AT1459" s="219" t="s">
        <v>191</v>
      </c>
      <c r="AU1459" s="219" t="s">
        <v>88</v>
      </c>
      <c r="AV1459" s="12" t="s">
        <v>23</v>
      </c>
      <c r="AW1459" s="12" t="s">
        <v>45</v>
      </c>
      <c r="AX1459" s="12" t="s">
        <v>80</v>
      </c>
      <c r="AY1459" s="219" t="s">
        <v>182</v>
      </c>
    </row>
    <row r="1460" spans="2:51" s="11" customFormat="1" ht="13.5">
      <c r="B1460" s="193"/>
      <c r="C1460" s="194"/>
      <c r="D1460" s="205" t="s">
        <v>191</v>
      </c>
      <c r="E1460" s="206" t="s">
        <v>36</v>
      </c>
      <c r="F1460" s="207" t="s">
        <v>804</v>
      </c>
      <c r="G1460" s="194"/>
      <c r="H1460" s="208">
        <v>16.78</v>
      </c>
      <c r="I1460" s="199"/>
      <c r="J1460" s="194"/>
      <c r="K1460" s="194"/>
      <c r="L1460" s="200"/>
      <c r="M1460" s="201"/>
      <c r="N1460" s="202"/>
      <c r="O1460" s="202"/>
      <c r="P1460" s="202"/>
      <c r="Q1460" s="202"/>
      <c r="R1460" s="202"/>
      <c r="S1460" s="202"/>
      <c r="T1460" s="203"/>
      <c r="AT1460" s="204" t="s">
        <v>191</v>
      </c>
      <c r="AU1460" s="204" t="s">
        <v>88</v>
      </c>
      <c r="AV1460" s="11" t="s">
        <v>88</v>
      </c>
      <c r="AW1460" s="11" t="s">
        <v>45</v>
      </c>
      <c r="AX1460" s="11" t="s">
        <v>80</v>
      </c>
      <c r="AY1460" s="204" t="s">
        <v>182</v>
      </c>
    </row>
    <row r="1461" spans="2:51" s="11" customFormat="1" ht="13.5">
      <c r="B1461" s="193"/>
      <c r="C1461" s="194"/>
      <c r="D1461" s="205" t="s">
        <v>191</v>
      </c>
      <c r="E1461" s="206" t="s">
        <v>36</v>
      </c>
      <c r="F1461" s="207" t="s">
        <v>485</v>
      </c>
      <c r="G1461" s="194"/>
      <c r="H1461" s="208">
        <v>-3.36</v>
      </c>
      <c r="I1461" s="199"/>
      <c r="J1461" s="194"/>
      <c r="K1461" s="194"/>
      <c r="L1461" s="200"/>
      <c r="M1461" s="201"/>
      <c r="N1461" s="202"/>
      <c r="O1461" s="202"/>
      <c r="P1461" s="202"/>
      <c r="Q1461" s="202"/>
      <c r="R1461" s="202"/>
      <c r="S1461" s="202"/>
      <c r="T1461" s="203"/>
      <c r="AT1461" s="204" t="s">
        <v>191</v>
      </c>
      <c r="AU1461" s="204" t="s">
        <v>88</v>
      </c>
      <c r="AV1461" s="11" t="s">
        <v>88</v>
      </c>
      <c r="AW1461" s="11" t="s">
        <v>45</v>
      </c>
      <c r="AX1461" s="11" t="s">
        <v>80</v>
      </c>
      <c r="AY1461" s="204" t="s">
        <v>182</v>
      </c>
    </row>
    <row r="1462" spans="2:51" s="12" customFormat="1" ht="13.5">
      <c r="B1462" s="209"/>
      <c r="C1462" s="210"/>
      <c r="D1462" s="205" t="s">
        <v>191</v>
      </c>
      <c r="E1462" s="211" t="s">
        <v>36</v>
      </c>
      <c r="F1462" s="212" t="s">
        <v>805</v>
      </c>
      <c r="G1462" s="210"/>
      <c r="H1462" s="213" t="s">
        <v>36</v>
      </c>
      <c r="I1462" s="214"/>
      <c r="J1462" s="210"/>
      <c r="K1462" s="210"/>
      <c r="L1462" s="215"/>
      <c r="M1462" s="216"/>
      <c r="N1462" s="217"/>
      <c r="O1462" s="217"/>
      <c r="P1462" s="217"/>
      <c r="Q1462" s="217"/>
      <c r="R1462" s="217"/>
      <c r="S1462" s="217"/>
      <c r="T1462" s="218"/>
      <c r="AT1462" s="219" t="s">
        <v>191</v>
      </c>
      <c r="AU1462" s="219" t="s">
        <v>88</v>
      </c>
      <c r="AV1462" s="12" t="s">
        <v>23</v>
      </c>
      <c r="AW1462" s="12" t="s">
        <v>45</v>
      </c>
      <c r="AX1462" s="12" t="s">
        <v>80</v>
      </c>
      <c r="AY1462" s="219" t="s">
        <v>182</v>
      </c>
    </row>
    <row r="1463" spans="2:51" s="11" customFormat="1" ht="13.5">
      <c r="B1463" s="193"/>
      <c r="C1463" s="194"/>
      <c r="D1463" s="205" t="s">
        <v>191</v>
      </c>
      <c r="E1463" s="206" t="s">
        <v>36</v>
      </c>
      <c r="F1463" s="207" t="s">
        <v>806</v>
      </c>
      <c r="G1463" s="194"/>
      <c r="H1463" s="208">
        <v>15.44</v>
      </c>
      <c r="I1463" s="199"/>
      <c r="J1463" s="194"/>
      <c r="K1463" s="194"/>
      <c r="L1463" s="200"/>
      <c r="M1463" s="201"/>
      <c r="N1463" s="202"/>
      <c r="O1463" s="202"/>
      <c r="P1463" s="202"/>
      <c r="Q1463" s="202"/>
      <c r="R1463" s="202"/>
      <c r="S1463" s="202"/>
      <c r="T1463" s="203"/>
      <c r="AT1463" s="204" t="s">
        <v>191</v>
      </c>
      <c r="AU1463" s="204" t="s">
        <v>88</v>
      </c>
      <c r="AV1463" s="11" t="s">
        <v>88</v>
      </c>
      <c r="AW1463" s="11" t="s">
        <v>45</v>
      </c>
      <c r="AX1463" s="11" t="s">
        <v>80</v>
      </c>
      <c r="AY1463" s="204" t="s">
        <v>182</v>
      </c>
    </row>
    <row r="1464" spans="2:51" s="11" customFormat="1" ht="13.5">
      <c r="B1464" s="193"/>
      <c r="C1464" s="194"/>
      <c r="D1464" s="205" t="s">
        <v>191</v>
      </c>
      <c r="E1464" s="206" t="s">
        <v>36</v>
      </c>
      <c r="F1464" s="207" t="s">
        <v>792</v>
      </c>
      <c r="G1464" s="194"/>
      <c r="H1464" s="208">
        <v>-1.89</v>
      </c>
      <c r="I1464" s="199"/>
      <c r="J1464" s="194"/>
      <c r="K1464" s="194"/>
      <c r="L1464" s="200"/>
      <c r="M1464" s="201"/>
      <c r="N1464" s="202"/>
      <c r="O1464" s="202"/>
      <c r="P1464" s="202"/>
      <c r="Q1464" s="202"/>
      <c r="R1464" s="202"/>
      <c r="S1464" s="202"/>
      <c r="T1464" s="203"/>
      <c r="AT1464" s="204" t="s">
        <v>191</v>
      </c>
      <c r="AU1464" s="204" t="s">
        <v>88</v>
      </c>
      <c r="AV1464" s="11" t="s">
        <v>88</v>
      </c>
      <c r="AW1464" s="11" t="s">
        <v>45</v>
      </c>
      <c r="AX1464" s="11" t="s">
        <v>80</v>
      </c>
      <c r="AY1464" s="204" t="s">
        <v>182</v>
      </c>
    </row>
    <row r="1465" spans="2:51" s="12" customFormat="1" ht="13.5">
      <c r="B1465" s="209"/>
      <c r="C1465" s="210"/>
      <c r="D1465" s="205" t="s">
        <v>191</v>
      </c>
      <c r="E1465" s="211" t="s">
        <v>36</v>
      </c>
      <c r="F1465" s="212" t="s">
        <v>807</v>
      </c>
      <c r="G1465" s="210"/>
      <c r="H1465" s="213" t="s">
        <v>36</v>
      </c>
      <c r="I1465" s="214"/>
      <c r="J1465" s="210"/>
      <c r="K1465" s="210"/>
      <c r="L1465" s="215"/>
      <c r="M1465" s="216"/>
      <c r="N1465" s="217"/>
      <c r="O1465" s="217"/>
      <c r="P1465" s="217"/>
      <c r="Q1465" s="217"/>
      <c r="R1465" s="217"/>
      <c r="S1465" s="217"/>
      <c r="T1465" s="218"/>
      <c r="AT1465" s="219" t="s">
        <v>191</v>
      </c>
      <c r="AU1465" s="219" t="s">
        <v>88</v>
      </c>
      <c r="AV1465" s="12" t="s">
        <v>23</v>
      </c>
      <c r="AW1465" s="12" t="s">
        <v>45</v>
      </c>
      <c r="AX1465" s="12" t="s">
        <v>80</v>
      </c>
      <c r="AY1465" s="219" t="s">
        <v>182</v>
      </c>
    </row>
    <row r="1466" spans="2:51" s="11" customFormat="1" ht="13.5">
      <c r="B1466" s="193"/>
      <c r="C1466" s="194"/>
      <c r="D1466" s="205" t="s">
        <v>191</v>
      </c>
      <c r="E1466" s="206" t="s">
        <v>36</v>
      </c>
      <c r="F1466" s="207" t="s">
        <v>808</v>
      </c>
      <c r="G1466" s="194"/>
      <c r="H1466" s="208">
        <v>47.22</v>
      </c>
      <c r="I1466" s="199"/>
      <c r="J1466" s="194"/>
      <c r="K1466" s="194"/>
      <c r="L1466" s="200"/>
      <c r="M1466" s="201"/>
      <c r="N1466" s="202"/>
      <c r="O1466" s="202"/>
      <c r="P1466" s="202"/>
      <c r="Q1466" s="202"/>
      <c r="R1466" s="202"/>
      <c r="S1466" s="202"/>
      <c r="T1466" s="203"/>
      <c r="AT1466" s="204" t="s">
        <v>191</v>
      </c>
      <c r="AU1466" s="204" t="s">
        <v>88</v>
      </c>
      <c r="AV1466" s="11" t="s">
        <v>88</v>
      </c>
      <c r="AW1466" s="11" t="s">
        <v>45</v>
      </c>
      <c r="AX1466" s="11" t="s">
        <v>80</v>
      </c>
      <c r="AY1466" s="204" t="s">
        <v>182</v>
      </c>
    </row>
    <row r="1467" spans="2:51" s="11" customFormat="1" ht="13.5">
      <c r="B1467" s="193"/>
      <c r="C1467" s="194"/>
      <c r="D1467" s="205" t="s">
        <v>191</v>
      </c>
      <c r="E1467" s="206" t="s">
        <v>36</v>
      </c>
      <c r="F1467" s="207" t="s">
        <v>809</v>
      </c>
      <c r="G1467" s="194"/>
      <c r="H1467" s="208">
        <v>-5.67</v>
      </c>
      <c r="I1467" s="199"/>
      <c r="J1467" s="194"/>
      <c r="K1467" s="194"/>
      <c r="L1467" s="200"/>
      <c r="M1467" s="201"/>
      <c r="N1467" s="202"/>
      <c r="O1467" s="202"/>
      <c r="P1467" s="202"/>
      <c r="Q1467" s="202"/>
      <c r="R1467" s="202"/>
      <c r="S1467" s="202"/>
      <c r="T1467" s="203"/>
      <c r="AT1467" s="204" t="s">
        <v>191</v>
      </c>
      <c r="AU1467" s="204" t="s">
        <v>88</v>
      </c>
      <c r="AV1467" s="11" t="s">
        <v>88</v>
      </c>
      <c r="AW1467" s="11" t="s">
        <v>45</v>
      </c>
      <c r="AX1467" s="11" t="s">
        <v>80</v>
      </c>
      <c r="AY1467" s="204" t="s">
        <v>182</v>
      </c>
    </row>
    <row r="1468" spans="2:51" s="12" customFormat="1" ht="13.5">
      <c r="B1468" s="209"/>
      <c r="C1468" s="210"/>
      <c r="D1468" s="205" t="s">
        <v>191</v>
      </c>
      <c r="E1468" s="211" t="s">
        <v>36</v>
      </c>
      <c r="F1468" s="212" t="s">
        <v>810</v>
      </c>
      <c r="G1468" s="210"/>
      <c r="H1468" s="213" t="s">
        <v>36</v>
      </c>
      <c r="I1468" s="214"/>
      <c r="J1468" s="210"/>
      <c r="K1468" s="210"/>
      <c r="L1468" s="215"/>
      <c r="M1468" s="216"/>
      <c r="N1468" s="217"/>
      <c r="O1468" s="217"/>
      <c r="P1468" s="217"/>
      <c r="Q1468" s="217"/>
      <c r="R1468" s="217"/>
      <c r="S1468" s="217"/>
      <c r="T1468" s="218"/>
      <c r="AT1468" s="219" t="s">
        <v>191</v>
      </c>
      <c r="AU1468" s="219" t="s">
        <v>88</v>
      </c>
      <c r="AV1468" s="12" t="s">
        <v>23</v>
      </c>
      <c r="AW1468" s="12" t="s">
        <v>45</v>
      </c>
      <c r="AX1468" s="12" t="s">
        <v>80</v>
      </c>
      <c r="AY1468" s="219" t="s">
        <v>182</v>
      </c>
    </row>
    <row r="1469" spans="2:51" s="11" customFormat="1" ht="13.5">
      <c r="B1469" s="193"/>
      <c r="C1469" s="194"/>
      <c r="D1469" s="205" t="s">
        <v>191</v>
      </c>
      <c r="E1469" s="206" t="s">
        <v>36</v>
      </c>
      <c r="F1469" s="207" t="s">
        <v>811</v>
      </c>
      <c r="G1469" s="194"/>
      <c r="H1469" s="208">
        <v>12.64</v>
      </c>
      <c r="I1469" s="199"/>
      <c r="J1469" s="194"/>
      <c r="K1469" s="194"/>
      <c r="L1469" s="200"/>
      <c r="M1469" s="201"/>
      <c r="N1469" s="202"/>
      <c r="O1469" s="202"/>
      <c r="P1469" s="202"/>
      <c r="Q1469" s="202"/>
      <c r="R1469" s="202"/>
      <c r="S1469" s="202"/>
      <c r="T1469" s="203"/>
      <c r="AT1469" s="204" t="s">
        <v>191</v>
      </c>
      <c r="AU1469" s="204" t="s">
        <v>88</v>
      </c>
      <c r="AV1469" s="11" t="s">
        <v>88</v>
      </c>
      <c r="AW1469" s="11" t="s">
        <v>45</v>
      </c>
      <c r="AX1469" s="11" t="s">
        <v>80</v>
      </c>
      <c r="AY1469" s="204" t="s">
        <v>182</v>
      </c>
    </row>
    <row r="1470" spans="2:51" s="11" customFormat="1" ht="13.5">
      <c r="B1470" s="193"/>
      <c r="C1470" s="194"/>
      <c r="D1470" s="205" t="s">
        <v>191</v>
      </c>
      <c r="E1470" s="206" t="s">
        <v>36</v>
      </c>
      <c r="F1470" s="207" t="s">
        <v>789</v>
      </c>
      <c r="G1470" s="194"/>
      <c r="H1470" s="208">
        <v>-1.68</v>
      </c>
      <c r="I1470" s="199"/>
      <c r="J1470" s="194"/>
      <c r="K1470" s="194"/>
      <c r="L1470" s="200"/>
      <c r="M1470" s="201"/>
      <c r="N1470" s="202"/>
      <c r="O1470" s="202"/>
      <c r="P1470" s="202"/>
      <c r="Q1470" s="202"/>
      <c r="R1470" s="202"/>
      <c r="S1470" s="202"/>
      <c r="T1470" s="203"/>
      <c r="AT1470" s="204" t="s">
        <v>191</v>
      </c>
      <c r="AU1470" s="204" t="s">
        <v>88</v>
      </c>
      <c r="AV1470" s="11" t="s">
        <v>88</v>
      </c>
      <c r="AW1470" s="11" t="s">
        <v>45</v>
      </c>
      <c r="AX1470" s="11" t="s">
        <v>80</v>
      </c>
      <c r="AY1470" s="204" t="s">
        <v>182</v>
      </c>
    </row>
    <row r="1471" spans="2:51" s="12" customFormat="1" ht="13.5">
      <c r="B1471" s="209"/>
      <c r="C1471" s="210"/>
      <c r="D1471" s="205" t="s">
        <v>191</v>
      </c>
      <c r="E1471" s="211" t="s">
        <v>36</v>
      </c>
      <c r="F1471" s="212" t="s">
        <v>2398</v>
      </c>
      <c r="G1471" s="210"/>
      <c r="H1471" s="213" t="s">
        <v>36</v>
      </c>
      <c r="I1471" s="214"/>
      <c r="J1471" s="210"/>
      <c r="K1471" s="210"/>
      <c r="L1471" s="215"/>
      <c r="M1471" s="216"/>
      <c r="N1471" s="217"/>
      <c r="O1471" s="217"/>
      <c r="P1471" s="217"/>
      <c r="Q1471" s="217"/>
      <c r="R1471" s="217"/>
      <c r="S1471" s="217"/>
      <c r="T1471" s="218"/>
      <c r="AT1471" s="219" t="s">
        <v>191</v>
      </c>
      <c r="AU1471" s="219" t="s">
        <v>88</v>
      </c>
      <c r="AV1471" s="12" t="s">
        <v>23</v>
      </c>
      <c r="AW1471" s="12" t="s">
        <v>45</v>
      </c>
      <c r="AX1471" s="12" t="s">
        <v>80</v>
      </c>
      <c r="AY1471" s="219" t="s">
        <v>182</v>
      </c>
    </row>
    <row r="1472" spans="2:51" s="11" customFormat="1" ht="13.5">
      <c r="B1472" s="193"/>
      <c r="C1472" s="194"/>
      <c r="D1472" s="205" t="s">
        <v>191</v>
      </c>
      <c r="E1472" s="206" t="s">
        <v>36</v>
      </c>
      <c r="F1472" s="207" t="s">
        <v>2399</v>
      </c>
      <c r="G1472" s="194"/>
      <c r="H1472" s="208">
        <v>8.4</v>
      </c>
      <c r="I1472" s="199"/>
      <c r="J1472" s="194"/>
      <c r="K1472" s="194"/>
      <c r="L1472" s="200"/>
      <c r="M1472" s="201"/>
      <c r="N1472" s="202"/>
      <c r="O1472" s="202"/>
      <c r="P1472" s="202"/>
      <c r="Q1472" s="202"/>
      <c r="R1472" s="202"/>
      <c r="S1472" s="202"/>
      <c r="T1472" s="203"/>
      <c r="AT1472" s="204" t="s">
        <v>191</v>
      </c>
      <c r="AU1472" s="204" t="s">
        <v>88</v>
      </c>
      <c r="AV1472" s="11" t="s">
        <v>88</v>
      </c>
      <c r="AW1472" s="11" t="s">
        <v>45</v>
      </c>
      <c r="AX1472" s="11" t="s">
        <v>80</v>
      </c>
      <c r="AY1472" s="204" t="s">
        <v>182</v>
      </c>
    </row>
    <row r="1473" spans="2:51" s="12" customFormat="1" ht="13.5">
      <c r="B1473" s="209"/>
      <c r="C1473" s="210"/>
      <c r="D1473" s="205" t="s">
        <v>191</v>
      </c>
      <c r="E1473" s="211" t="s">
        <v>36</v>
      </c>
      <c r="F1473" s="212" t="s">
        <v>900</v>
      </c>
      <c r="G1473" s="210"/>
      <c r="H1473" s="213" t="s">
        <v>36</v>
      </c>
      <c r="I1473" s="214"/>
      <c r="J1473" s="210"/>
      <c r="K1473" s="210"/>
      <c r="L1473" s="215"/>
      <c r="M1473" s="216"/>
      <c r="N1473" s="217"/>
      <c r="O1473" s="217"/>
      <c r="P1473" s="217"/>
      <c r="Q1473" s="217"/>
      <c r="R1473" s="217"/>
      <c r="S1473" s="217"/>
      <c r="T1473" s="218"/>
      <c r="AT1473" s="219" t="s">
        <v>191</v>
      </c>
      <c r="AU1473" s="219" t="s">
        <v>88</v>
      </c>
      <c r="AV1473" s="12" t="s">
        <v>23</v>
      </c>
      <c r="AW1473" s="12" t="s">
        <v>45</v>
      </c>
      <c r="AX1473" s="12" t="s">
        <v>80</v>
      </c>
      <c r="AY1473" s="219" t="s">
        <v>182</v>
      </c>
    </row>
    <row r="1474" spans="2:51" s="11" customFormat="1" ht="13.5">
      <c r="B1474" s="193"/>
      <c r="C1474" s="194"/>
      <c r="D1474" s="205" t="s">
        <v>191</v>
      </c>
      <c r="E1474" s="206" t="s">
        <v>36</v>
      </c>
      <c r="F1474" s="207" t="s">
        <v>2400</v>
      </c>
      <c r="G1474" s="194"/>
      <c r="H1474" s="208">
        <v>4.744</v>
      </c>
      <c r="I1474" s="199"/>
      <c r="J1474" s="194"/>
      <c r="K1474" s="194"/>
      <c r="L1474" s="200"/>
      <c r="M1474" s="201"/>
      <c r="N1474" s="202"/>
      <c r="O1474" s="202"/>
      <c r="P1474" s="202"/>
      <c r="Q1474" s="202"/>
      <c r="R1474" s="202"/>
      <c r="S1474" s="202"/>
      <c r="T1474" s="203"/>
      <c r="AT1474" s="204" t="s">
        <v>191</v>
      </c>
      <c r="AU1474" s="204" t="s">
        <v>88</v>
      </c>
      <c r="AV1474" s="11" t="s">
        <v>88</v>
      </c>
      <c r="AW1474" s="11" t="s">
        <v>45</v>
      </c>
      <c r="AX1474" s="11" t="s">
        <v>80</v>
      </c>
      <c r="AY1474" s="204" t="s">
        <v>182</v>
      </c>
    </row>
    <row r="1475" spans="2:51" s="12" customFormat="1" ht="13.5">
      <c r="B1475" s="209"/>
      <c r="C1475" s="210"/>
      <c r="D1475" s="205" t="s">
        <v>191</v>
      </c>
      <c r="E1475" s="211" t="s">
        <v>36</v>
      </c>
      <c r="F1475" s="212" t="s">
        <v>812</v>
      </c>
      <c r="G1475" s="210"/>
      <c r="H1475" s="213" t="s">
        <v>36</v>
      </c>
      <c r="I1475" s="214"/>
      <c r="J1475" s="210"/>
      <c r="K1475" s="210"/>
      <c r="L1475" s="215"/>
      <c r="M1475" s="216"/>
      <c r="N1475" s="217"/>
      <c r="O1475" s="217"/>
      <c r="P1475" s="217"/>
      <c r="Q1475" s="217"/>
      <c r="R1475" s="217"/>
      <c r="S1475" s="217"/>
      <c r="T1475" s="218"/>
      <c r="AT1475" s="219" t="s">
        <v>191</v>
      </c>
      <c r="AU1475" s="219" t="s">
        <v>88</v>
      </c>
      <c r="AV1475" s="12" t="s">
        <v>23</v>
      </c>
      <c r="AW1475" s="12" t="s">
        <v>45</v>
      </c>
      <c r="AX1475" s="12" t="s">
        <v>80</v>
      </c>
      <c r="AY1475" s="219" t="s">
        <v>182</v>
      </c>
    </row>
    <row r="1476" spans="2:51" s="11" customFormat="1" ht="13.5">
      <c r="B1476" s="193"/>
      <c r="C1476" s="194"/>
      <c r="D1476" s="205" t="s">
        <v>191</v>
      </c>
      <c r="E1476" s="206" t="s">
        <v>36</v>
      </c>
      <c r="F1476" s="207" t="s">
        <v>813</v>
      </c>
      <c r="G1476" s="194"/>
      <c r="H1476" s="208">
        <v>49.2</v>
      </c>
      <c r="I1476" s="199"/>
      <c r="J1476" s="194"/>
      <c r="K1476" s="194"/>
      <c r="L1476" s="200"/>
      <c r="M1476" s="201"/>
      <c r="N1476" s="202"/>
      <c r="O1476" s="202"/>
      <c r="P1476" s="202"/>
      <c r="Q1476" s="202"/>
      <c r="R1476" s="202"/>
      <c r="S1476" s="202"/>
      <c r="T1476" s="203"/>
      <c r="AT1476" s="204" t="s">
        <v>191</v>
      </c>
      <c r="AU1476" s="204" t="s">
        <v>88</v>
      </c>
      <c r="AV1476" s="11" t="s">
        <v>88</v>
      </c>
      <c r="AW1476" s="11" t="s">
        <v>45</v>
      </c>
      <c r="AX1476" s="11" t="s">
        <v>80</v>
      </c>
      <c r="AY1476" s="204" t="s">
        <v>182</v>
      </c>
    </row>
    <row r="1477" spans="2:51" s="11" customFormat="1" ht="13.5">
      <c r="B1477" s="193"/>
      <c r="C1477" s="194"/>
      <c r="D1477" s="205" t="s">
        <v>191</v>
      </c>
      <c r="E1477" s="206" t="s">
        <v>36</v>
      </c>
      <c r="F1477" s="207" t="s">
        <v>814</v>
      </c>
      <c r="G1477" s="194"/>
      <c r="H1477" s="208">
        <v>-5.73</v>
      </c>
      <c r="I1477" s="199"/>
      <c r="J1477" s="194"/>
      <c r="K1477" s="194"/>
      <c r="L1477" s="200"/>
      <c r="M1477" s="201"/>
      <c r="N1477" s="202"/>
      <c r="O1477" s="202"/>
      <c r="P1477" s="202"/>
      <c r="Q1477" s="202"/>
      <c r="R1477" s="202"/>
      <c r="S1477" s="202"/>
      <c r="T1477" s="203"/>
      <c r="AT1477" s="204" t="s">
        <v>191</v>
      </c>
      <c r="AU1477" s="204" t="s">
        <v>88</v>
      </c>
      <c r="AV1477" s="11" t="s">
        <v>88</v>
      </c>
      <c r="AW1477" s="11" t="s">
        <v>45</v>
      </c>
      <c r="AX1477" s="11" t="s">
        <v>80</v>
      </c>
      <c r="AY1477" s="204" t="s">
        <v>182</v>
      </c>
    </row>
    <row r="1478" spans="2:51" s="12" customFormat="1" ht="13.5">
      <c r="B1478" s="209"/>
      <c r="C1478" s="210"/>
      <c r="D1478" s="205" t="s">
        <v>191</v>
      </c>
      <c r="E1478" s="211" t="s">
        <v>36</v>
      </c>
      <c r="F1478" s="212" t="s">
        <v>815</v>
      </c>
      <c r="G1478" s="210"/>
      <c r="H1478" s="213" t="s">
        <v>36</v>
      </c>
      <c r="I1478" s="214"/>
      <c r="J1478" s="210"/>
      <c r="K1478" s="210"/>
      <c r="L1478" s="215"/>
      <c r="M1478" s="216"/>
      <c r="N1478" s="217"/>
      <c r="O1478" s="217"/>
      <c r="P1478" s="217"/>
      <c r="Q1478" s="217"/>
      <c r="R1478" s="217"/>
      <c r="S1478" s="217"/>
      <c r="T1478" s="218"/>
      <c r="AT1478" s="219" t="s">
        <v>191</v>
      </c>
      <c r="AU1478" s="219" t="s">
        <v>88</v>
      </c>
      <c r="AV1478" s="12" t="s">
        <v>23</v>
      </c>
      <c r="AW1478" s="12" t="s">
        <v>45</v>
      </c>
      <c r="AX1478" s="12" t="s">
        <v>80</v>
      </c>
      <c r="AY1478" s="219" t="s">
        <v>182</v>
      </c>
    </row>
    <row r="1479" spans="2:51" s="11" customFormat="1" ht="13.5">
      <c r="B1479" s="193"/>
      <c r="C1479" s="194"/>
      <c r="D1479" s="205" t="s">
        <v>191</v>
      </c>
      <c r="E1479" s="206" t="s">
        <v>36</v>
      </c>
      <c r="F1479" s="207" t="s">
        <v>816</v>
      </c>
      <c r="G1479" s="194"/>
      <c r="H1479" s="208">
        <v>23.82</v>
      </c>
      <c r="I1479" s="199"/>
      <c r="J1479" s="194"/>
      <c r="K1479" s="194"/>
      <c r="L1479" s="200"/>
      <c r="M1479" s="201"/>
      <c r="N1479" s="202"/>
      <c r="O1479" s="202"/>
      <c r="P1479" s="202"/>
      <c r="Q1479" s="202"/>
      <c r="R1479" s="202"/>
      <c r="S1479" s="202"/>
      <c r="T1479" s="203"/>
      <c r="AT1479" s="204" t="s">
        <v>191</v>
      </c>
      <c r="AU1479" s="204" t="s">
        <v>88</v>
      </c>
      <c r="AV1479" s="11" t="s">
        <v>88</v>
      </c>
      <c r="AW1479" s="11" t="s">
        <v>45</v>
      </c>
      <c r="AX1479" s="11" t="s">
        <v>80</v>
      </c>
      <c r="AY1479" s="204" t="s">
        <v>182</v>
      </c>
    </row>
    <row r="1480" spans="2:51" s="11" customFormat="1" ht="13.5">
      <c r="B1480" s="193"/>
      <c r="C1480" s="194"/>
      <c r="D1480" s="195" t="s">
        <v>191</v>
      </c>
      <c r="E1480" s="196" t="s">
        <v>36</v>
      </c>
      <c r="F1480" s="197" t="s">
        <v>817</v>
      </c>
      <c r="G1480" s="194"/>
      <c r="H1480" s="198">
        <v>-6.3</v>
      </c>
      <c r="I1480" s="199"/>
      <c r="J1480" s="194"/>
      <c r="K1480" s="194"/>
      <c r="L1480" s="200"/>
      <c r="M1480" s="201"/>
      <c r="N1480" s="202"/>
      <c r="O1480" s="202"/>
      <c r="P1480" s="202"/>
      <c r="Q1480" s="202"/>
      <c r="R1480" s="202"/>
      <c r="S1480" s="202"/>
      <c r="T1480" s="203"/>
      <c r="AT1480" s="204" t="s">
        <v>191</v>
      </c>
      <c r="AU1480" s="204" t="s">
        <v>88</v>
      </c>
      <c r="AV1480" s="11" t="s">
        <v>88</v>
      </c>
      <c r="AW1480" s="11" t="s">
        <v>45</v>
      </c>
      <c r="AX1480" s="11" t="s">
        <v>80</v>
      </c>
      <c r="AY1480" s="204" t="s">
        <v>182</v>
      </c>
    </row>
    <row r="1481" spans="2:65" s="1" customFormat="1" ht="22.5" customHeight="1">
      <c r="B1481" s="34"/>
      <c r="C1481" s="220" t="s">
        <v>2401</v>
      </c>
      <c r="D1481" s="220" t="s">
        <v>270</v>
      </c>
      <c r="E1481" s="221" t="s">
        <v>2402</v>
      </c>
      <c r="F1481" s="222" t="s">
        <v>2403</v>
      </c>
      <c r="G1481" s="223" t="s">
        <v>187</v>
      </c>
      <c r="H1481" s="224">
        <v>364.324</v>
      </c>
      <c r="I1481" s="225"/>
      <c r="J1481" s="226">
        <f>ROUND(I1481*H1481,2)</f>
        <v>0</v>
      </c>
      <c r="K1481" s="222" t="s">
        <v>188</v>
      </c>
      <c r="L1481" s="227"/>
      <c r="M1481" s="228" t="s">
        <v>36</v>
      </c>
      <c r="N1481" s="229" t="s">
        <v>51</v>
      </c>
      <c r="O1481" s="35"/>
      <c r="P1481" s="190">
        <f>O1481*H1481</f>
        <v>0</v>
      </c>
      <c r="Q1481" s="190">
        <v>0.0118</v>
      </c>
      <c r="R1481" s="190">
        <f>Q1481*H1481</f>
        <v>4.2990232</v>
      </c>
      <c r="S1481" s="190">
        <v>0</v>
      </c>
      <c r="T1481" s="191">
        <f>S1481*H1481</f>
        <v>0</v>
      </c>
      <c r="AR1481" s="16" t="s">
        <v>366</v>
      </c>
      <c r="AT1481" s="16" t="s">
        <v>270</v>
      </c>
      <c r="AU1481" s="16" t="s">
        <v>88</v>
      </c>
      <c r="AY1481" s="16" t="s">
        <v>182</v>
      </c>
      <c r="BE1481" s="192">
        <f>IF(N1481="základní",J1481,0)</f>
        <v>0</v>
      </c>
      <c r="BF1481" s="192">
        <f>IF(N1481="snížená",J1481,0)</f>
        <v>0</v>
      </c>
      <c r="BG1481" s="192">
        <f>IF(N1481="zákl. přenesená",J1481,0)</f>
        <v>0</v>
      </c>
      <c r="BH1481" s="192">
        <f>IF(N1481="sníž. přenesená",J1481,0)</f>
        <v>0</v>
      </c>
      <c r="BI1481" s="192">
        <f>IF(N1481="nulová",J1481,0)</f>
        <v>0</v>
      </c>
      <c r="BJ1481" s="16" t="s">
        <v>23</v>
      </c>
      <c r="BK1481" s="192">
        <f>ROUND(I1481*H1481,2)</f>
        <v>0</v>
      </c>
      <c r="BL1481" s="16" t="s">
        <v>275</v>
      </c>
      <c r="BM1481" s="16" t="s">
        <v>2404</v>
      </c>
    </row>
    <row r="1482" spans="2:51" s="11" customFormat="1" ht="13.5">
      <c r="B1482" s="193"/>
      <c r="C1482" s="194"/>
      <c r="D1482" s="195" t="s">
        <v>191</v>
      </c>
      <c r="E1482" s="196" t="s">
        <v>36</v>
      </c>
      <c r="F1482" s="197" t="s">
        <v>2405</v>
      </c>
      <c r="G1482" s="194"/>
      <c r="H1482" s="198">
        <v>364.3244</v>
      </c>
      <c r="I1482" s="199"/>
      <c r="J1482" s="194"/>
      <c r="K1482" s="194"/>
      <c r="L1482" s="200"/>
      <c r="M1482" s="201"/>
      <c r="N1482" s="202"/>
      <c r="O1482" s="202"/>
      <c r="P1482" s="202"/>
      <c r="Q1482" s="202"/>
      <c r="R1482" s="202"/>
      <c r="S1482" s="202"/>
      <c r="T1482" s="203"/>
      <c r="AT1482" s="204" t="s">
        <v>191</v>
      </c>
      <c r="AU1482" s="204" t="s">
        <v>88</v>
      </c>
      <c r="AV1482" s="11" t="s">
        <v>88</v>
      </c>
      <c r="AW1482" s="11" t="s">
        <v>45</v>
      </c>
      <c r="AX1482" s="11" t="s">
        <v>80</v>
      </c>
      <c r="AY1482" s="204" t="s">
        <v>182</v>
      </c>
    </row>
    <row r="1483" spans="2:65" s="1" customFormat="1" ht="22.5" customHeight="1">
      <c r="B1483" s="34"/>
      <c r="C1483" s="181" t="s">
        <v>2406</v>
      </c>
      <c r="D1483" s="181" t="s">
        <v>184</v>
      </c>
      <c r="E1483" s="182" t="s">
        <v>2407</v>
      </c>
      <c r="F1483" s="183" t="s">
        <v>2408</v>
      </c>
      <c r="G1483" s="184" t="s">
        <v>309</v>
      </c>
      <c r="H1483" s="185">
        <v>332.915</v>
      </c>
      <c r="I1483" s="186"/>
      <c r="J1483" s="187">
        <f>ROUND(I1483*H1483,2)</f>
        <v>0</v>
      </c>
      <c r="K1483" s="183" t="s">
        <v>188</v>
      </c>
      <c r="L1483" s="54"/>
      <c r="M1483" s="188" t="s">
        <v>36</v>
      </c>
      <c r="N1483" s="189" t="s">
        <v>51</v>
      </c>
      <c r="O1483" s="35"/>
      <c r="P1483" s="190">
        <f>O1483*H1483</f>
        <v>0</v>
      </c>
      <c r="Q1483" s="190">
        <v>0.00031</v>
      </c>
      <c r="R1483" s="190">
        <f>Q1483*H1483</f>
        <v>0.10320365000000001</v>
      </c>
      <c r="S1483" s="190">
        <v>0</v>
      </c>
      <c r="T1483" s="191">
        <f>S1483*H1483</f>
        <v>0</v>
      </c>
      <c r="AR1483" s="16" t="s">
        <v>275</v>
      </c>
      <c r="AT1483" s="16" t="s">
        <v>184</v>
      </c>
      <c r="AU1483" s="16" t="s">
        <v>88</v>
      </c>
      <c r="AY1483" s="16" t="s">
        <v>182</v>
      </c>
      <c r="BE1483" s="192">
        <f>IF(N1483="základní",J1483,0)</f>
        <v>0</v>
      </c>
      <c r="BF1483" s="192">
        <f>IF(N1483="snížená",J1483,0)</f>
        <v>0</v>
      </c>
      <c r="BG1483" s="192">
        <f>IF(N1483="zákl. přenesená",J1483,0)</f>
        <v>0</v>
      </c>
      <c r="BH1483" s="192">
        <f>IF(N1483="sníž. přenesená",J1483,0)</f>
        <v>0</v>
      </c>
      <c r="BI1483" s="192">
        <f>IF(N1483="nulová",J1483,0)</f>
        <v>0</v>
      </c>
      <c r="BJ1483" s="16" t="s">
        <v>23</v>
      </c>
      <c r="BK1483" s="192">
        <f>ROUND(I1483*H1483,2)</f>
        <v>0</v>
      </c>
      <c r="BL1483" s="16" t="s">
        <v>275</v>
      </c>
      <c r="BM1483" s="16" t="s">
        <v>2409</v>
      </c>
    </row>
    <row r="1484" spans="2:51" s="12" customFormat="1" ht="13.5">
      <c r="B1484" s="209"/>
      <c r="C1484" s="210"/>
      <c r="D1484" s="205" t="s">
        <v>191</v>
      </c>
      <c r="E1484" s="211" t="s">
        <v>36</v>
      </c>
      <c r="F1484" s="212" t="s">
        <v>399</v>
      </c>
      <c r="G1484" s="210"/>
      <c r="H1484" s="213" t="s">
        <v>36</v>
      </c>
      <c r="I1484" s="214"/>
      <c r="J1484" s="210"/>
      <c r="K1484" s="210"/>
      <c r="L1484" s="215"/>
      <c r="M1484" s="216"/>
      <c r="N1484" s="217"/>
      <c r="O1484" s="217"/>
      <c r="P1484" s="217"/>
      <c r="Q1484" s="217"/>
      <c r="R1484" s="217"/>
      <c r="S1484" s="217"/>
      <c r="T1484" s="218"/>
      <c r="AT1484" s="219" t="s">
        <v>191</v>
      </c>
      <c r="AU1484" s="219" t="s">
        <v>88</v>
      </c>
      <c r="AV1484" s="12" t="s">
        <v>23</v>
      </c>
      <c r="AW1484" s="12" t="s">
        <v>45</v>
      </c>
      <c r="AX1484" s="12" t="s">
        <v>80</v>
      </c>
      <c r="AY1484" s="219" t="s">
        <v>182</v>
      </c>
    </row>
    <row r="1485" spans="2:51" s="12" customFormat="1" ht="13.5">
      <c r="B1485" s="209"/>
      <c r="C1485" s="210"/>
      <c r="D1485" s="205" t="s">
        <v>191</v>
      </c>
      <c r="E1485" s="211" t="s">
        <v>36</v>
      </c>
      <c r="F1485" s="212" t="s">
        <v>840</v>
      </c>
      <c r="G1485" s="210"/>
      <c r="H1485" s="213" t="s">
        <v>36</v>
      </c>
      <c r="I1485" s="214"/>
      <c r="J1485" s="210"/>
      <c r="K1485" s="210"/>
      <c r="L1485" s="215"/>
      <c r="M1485" s="216"/>
      <c r="N1485" s="217"/>
      <c r="O1485" s="217"/>
      <c r="P1485" s="217"/>
      <c r="Q1485" s="217"/>
      <c r="R1485" s="217"/>
      <c r="S1485" s="217"/>
      <c r="T1485" s="218"/>
      <c r="AT1485" s="219" t="s">
        <v>191</v>
      </c>
      <c r="AU1485" s="219" t="s">
        <v>88</v>
      </c>
      <c r="AV1485" s="12" t="s">
        <v>23</v>
      </c>
      <c r="AW1485" s="12" t="s">
        <v>45</v>
      </c>
      <c r="AX1485" s="12" t="s">
        <v>80</v>
      </c>
      <c r="AY1485" s="219" t="s">
        <v>182</v>
      </c>
    </row>
    <row r="1486" spans="2:51" s="11" customFormat="1" ht="13.5">
      <c r="B1486" s="193"/>
      <c r="C1486" s="194"/>
      <c r="D1486" s="205" t="s">
        <v>191</v>
      </c>
      <c r="E1486" s="206" t="s">
        <v>36</v>
      </c>
      <c r="F1486" s="207" t="s">
        <v>2410</v>
      </c>
      <c r="G1486" s="194"/>
      <c r="H1486" s="208">
        <v>6.5</v>
      </c>
      <c r="I1486" s="199"/>
      <c r="J1486" s="194"/>
      <c r="K1486" s="194"/>
      <c r="L1486" s="200"/>
      <c r="M1486" s="201"/>
      <c r="N1486" s="202"/>
      <c r="O1486" s="202"/>
      <c r="P1486" s="202"/>
      <c r="Q1486" s="202"/>
      <c r="R1486" s="202"/>
      <c r="S1486" s="202"/>
      <c r="T1486" s="203"/>
      <c r="AT1486" s="204" t="s">
        <v>191</v>
      </c>
      <c r="AU1486" s="204" t="s">
        <v>88</v>
      </c>
      <c r="AV1486" s="11" t="s">
        <v>88</v>
      </c>
      <c r="AW1486" s="11" t="s">
        <v>45</v>
      </c>
      <c r="AX1486" s="11" t="s">
        <v>80</v>
      </c>
      <c r="AY1486" s="204" t="s">
        <v>182</v>
      </c>
    </row>
    <row r="1487" spans="2:51" s="12" customFormat="1" ht="13.5">
      <c r="B1487" s="209"/>
      <c r="C1487" s="210"/>
      <c r="D1487" s="205" t="s">
        <v>191</v>
      </c>
      <c r="E1487" s="211" t="s">
        <v>36</v>
      </c>
      <c r="F1487" s="212" t="s">
        <v>787</v>
      </c>
      <c r="G1487" s="210"/>
      <c r="H1487" s="213" t="s">
        <v>36</v>
      </c>
      <c r="I1487" s="214"/>
      <c r="J1487" s="210"/>
      <c r="K1487" s="210"/>
      <c r="L1487" s="215"/>
      <c r="M1487" s="216"/>
      <c r="N1487" s="217"/>
      <c r="O1487" s="217"/>
      <c r="P1487" s="217"/>
      <c r="Q1487" s="217"/>
      <c r="R1487" s="217"/>
      <c r="S1487" s="217"/>
      <c r="T1487" s="218"/>
      <c r="AT1487" s="219" t="s">
        <v>191</v>
      </c>
      <c r="AU1487" s="219" t="s">
        <v>88</v>
      </c>
      <c r="AV1487" s="12" t="s">
        <v>23</v>
      </c>
      <c r="AW1487" s="12" t="s">
        <v>45</v>
      </c>
      <c r="AX1487" s="12" t="s">
        <v>80</v>
      </c>
      <c r="AY1487" s="219" t="s">
        <v>182</v>
      </c>
    </row>
    <row r="1488" spans="2:51" s="11" customFormat="1" ht="13.5">
      <c r="B1488" s="193"/>
      <c r="C1488" s="194"/>
      <c r="D1488" s="205" t="s">
        <v>191</v>
      </c>
      <c r="E1488" s="206" t="s">
        <v>36</v>
      </c>
      <c r="F1488" s="207" t="s">
        <v>2411</v>
      </c>
      <c r="G1488" s="194"/>
      <c r="H1488" s="208">
        <v>29.07</v>
      </c>
      <c r="I1488" s="199"/>
      <c r="J1488" s="194"/>
      <c r="K1488" s="194"/>
      <c r="L1488" s="200"/>
      <c r="M1488" s="201"/>
      <c r="N1488" s="202"/>
      <c r="O1488" s="202"/>
      <c r="P1488" s="202"/>
      <c r="Q1488" s="202"/>
      <c r="R1488" s="202"/>
      <c r="S1488" s="202"/>
      <c r="T1488" s="203"/>
      <c r="AT1488" s="204" t="s">
        <v>191</v>
      </c>
      <c r="AU1488" s="204" t="s">
        <v>88</v>
      </c>
      <c r="AV1488" s="11" t="s">
        <v>88</v>
      </c>
      <c r="AW1488" s="11" t="s">
        <v>45</v>
      </c>
      <c r="AX1488" s="11" t="s">
        <v>80</v>
      </c>
      <c r="AY1488" s="204" t="s">
        <v>182</v>
      </c>
    </row>
    <row r="1489" spans="2:51" s="12" customFormat="1" ht="13.5">
      <c r="B1489" s="209"/>
      <c r="C1489" s="210"/>
      <c r="D1489" s="205" t="s">
        <v>191</v>
      </c>
      <c r="E1489" s="211" t="s">
        <v>36</v>
      </c>
      <c r="F1489" s="212" t="s">
        <v>790</v>
      </c>
      <c r="G1489" s="210"/>
      <c r="H1489" s="213" t="s">
        <v>36</v>
      </c>
      <c r="I1489" s="214"/>
      <c r="J1489" s="210"/>
      <c r="K1489" s="210"/>
      <c r="L1489" s="215"/>
      <c r="M1489" s="216"/>
      <c r="N1489" s="217"/>
      <c r="O1489" s="217"/>
      <c r="P1489" s="217"/>
      <c r="Q1489" s="217"/>
      <c r="R1489" s="217"/>
      <c r="S1489" s="217"/>
      <c r="T1489" s="218"/>
      <c r="AT1489" s="219" t="s">
        <v>191</v>
      </c>
      <c r="AU1489" s="219" t="s">
        <v>88</v>
      </c>
      <c r="AV1489" s="12" t="s">
        <v>23</v>
      </c>
      <c r="AW1489" s="12" t="s">
        <v>45</v>
      </c>
      <c r="AX1489" s="12" t="s">
        <v>80</v>
      </c>
      <c r="AY1489" s="219" t="s">
        <v>182</v>
      </c>
    </row>
    <row r="1490" spans="2:51" s="11" customFormat="1" ht="13.5">
      <c r="B1490" s="193"/>
      <c r="C1490" s="194"/>
      <c r="D1490" s="205" t="s">
        <v>191</v>
      </c>
      <c r="E1490" s="206" t="s">
        <v>36</v>
      </c>
      <c r="F1490" s="207" t="s">
        <v>2412</v>
      </c>
      <c r="G1490" s="194"/>
      <c r="H1490" s="208">
        <v>12.6</v>
      </c>
      <c r="I1490" s="199"/>
      <c r="J1490" s="194"/>
      <c r="K1490" s="194"/>
      <c r="L1490" s="200"/>
      <c r="M1490" s="201"/>
      <c r="N1490" s="202"/>
      <c r="O1490" s="202"/>
      <c r="P1490" s="202"/>
      <c r="Q1490" s="202"/>
      <c r="R1490" s="202"/>
      <c r="S1490" s="202"/>
      <c r="T1490" s="203"/>
      <c r="AT1490" s="204" t="s">
        <v>191</v>
      </c>
      <c r="AU1490" s="204" t="s">
        <v>88</v>
      </c>
      <c r="AV1490" s="11" t="s">
        <v>88</v>
      </c>
      <c r="AW1490" s="11" t="s">
        <v>45</v>
      </c>
      <c r="AX1490" s="11" t="s">
        <v>80</v>
      </c>
      <c r="AY1490" s="204" t="s">
        <v>182</v>
      </c>
    </row>
    <row r="1491" spans="2:51" s="12" customFormat="1" ht="13.5">
      <c r="B1491" s="209"/>
      <c r="C1491" s="210"/>
      <c r="D1491" s="205" t="s">
        <v>191</v>
      </c>
      <c r="E1491" s="211" t="s">
        <v>36</v>
      </c>
      <c r="F1491" s="212" t="s">
        <v>793</v>
      </c>
      <c r="G1491" s="210"/>
      <c r="H1491" s="213" t="s">
        <v>36</v>
      </c>
      <c r="I1491" s="214"/>
      <c r="J1491" s="210"/>
      <c r="K1491" s="210"/>
      <c r="L1491" s="215"/>
      <c r="M1491" s="216"/>
      <c r="N1491" s="217"/>
      <c r="O1491" s="217"/>
      <c r="P1491" s="217"/>
      <c r="Q1491" s="217"/>
      <c r="R1491" s="217"/>
      <c r="S1491" s="217"/>
      <c r="T1491" s="218"/>
      <c r="AT1491" s="219" t="s">
        <v>191</v>
      </c>
      <c r="AU1491" s="219" t="s">
        <v>88</v>
      </c>
      <c r="AV1491" s="12" t="s">
        <v>23</v>
      </c>
      <c r="AW1491" s="12" t="s">
        <v>45</v>
      </c>
      <c r="AX1491" s="12" t="s">
        <v>80</v>
      </c>
      <c r="AY1491" s="219" t="s">
        <v>182</v>
      </c>
    </row>
    <row r="1492" spans="2:51" s="11" customFormat="1" ht="13.5">
      <c r="B1492" s="193"/>
      <c r="C1492" s="194"/>
      <c r="D1492" s="205" t="s">
        <v>191</v>
      </c>
      <c r="E1492" s="206" t="s">
        <v>36</v>
      </c>
      <c r="F1492" s="207" t="s">
        <v>2413</v>
      </c>
      <c r="G1492" s="194"/>
      <c r="H1492" s="208">
        <v>11.77</v>
      </c>
      <c r="I1492" s="199"/>
      <c r="J1492" s="194"/>
      <c r="K1492" s="194"/>
      <c r="L1492" s="200"/>
      <c r="M1492" s="201"/>
      <c r="N1492" s="202"/>
      <c r="O1492" s="202"/>
      <c r="P1492" s="202"/>
      <c r="Q1492" s="202"/>
      <c r="R1492" s="202"/>
      <c r="S1492" s="202"/>
      <c r="T1492" s="203"/>
      <c r="AT1492" s="204" t="s">
        <v>191</v>
      </c>
      <c r="AU1492" s="204" t="s">
        <v>88</v>
      </c>
      <c r="AV1492" s="11" t="s">
        <v>88</v>
      </c>
      <c r="AW1492" s="11" t="s">
        <v>45</v>
      </c>
      <c r="AX1492" s="11" t="s">
        <v>80</v>
      </c>
      <c r="AY1492" s="204" t="s">
        <v>182</v>
      </c>
    </row>
    <row r="1493" spans="2:51" s="12" customFormat="1" ht="13.5">
      <c r="B1493" s="209"/>
      <c r="C1493" s="210"/>
      <c r="D1493" s="205" t="s">
        <v>191</v>
      </c>
      <c r="E1493" s="211" t="s">
        <v>36</v>
      </c>
      <c r="F1493" s="212" t="s">
        <v>795</v>
      </c>
      <c r="G1493" s="210"/>
      <c r="H1493" s="213" t="s">
        <v>36</v>
      </c>
      <c r="I1493" s="214"/>
      <c r="J1493" s="210"/>
      <c r="K1493" s="210"/>
      <c r="L1493" s="215"/>
      <c r="M1493" s="216"/>
      <c r="N1493" s="217"/>
      <c r="O1493" s="217"/>
      <c r="P1493" s="217"/>
      <c r="Q1493" s="217"/>
      <c r="R1493" s="217"/>
      <c r="S1493" s="217"/>
      <c r="T1493" s="218"/>
      <c r="AT1493" s="219" t="s">
        <v>191</v>
      </c>
      <c r="AU1493" s="219" t="s">
        <v>88</v>
      </c>
      <c r="AV1493" s="12" t="s">
        <v>23</v>
      </c>
      <c r="AW1493" s="12" t="s">
        <v>45</v>
      </c>
      <c r="AX1493" s="12" t="s">
        <v>80</v>
      </c>
      <c r="AY1493" s="219" t="s">
        <v>182</v>
      </c>
    </row>
    <row r="1494" spans="2:51" s="11" customFormat="1" ht="13.5">
      <c r="B1494" s="193"/>
      <c r="C1494" s="194"/>
      <c r="D1494" s="205" t="s">
        <v>191</v>
      </c>
      <c r="E1494" s="206" t="s">
        <v>36</v>
      </c>
      <c r="F1494" s="207" t="s">
        <v>2414</v>
      </c>
      <c r="G1494" s="194"/>
      <c r="H1494" s="208">
        <v>20.57</v>
      </c>
      <c r="I1494" s="199"/>
      <c r="J1494" s="194"/>
      <c r="K1494" s="194"/>
      <c r="L1494" s="200"/>
      <c r="M1494" s="201"/>
      <c r="N1494" s="202"/>
      <c r="O1494" s="202"/>
      <c r="P1494" s="202"/>
      <c r="Q1494" s="202"/>
      <c r="R1494" s="202"/>
      <c r="S1494" s="202"/>
      <c r="T1494" s="203"/>
      <c r="AT1494" s="204" t="s">
        <v>191</v>
      </c>
      <c r="AU1494" s="204" t="s">
        <v>88</v>
      </c>
      <c r="AV1494" s="11" t="s">
        <v>88</v>
      </c>
      <c r="AW1494" s="11" t="s">
        <v>45</v>
      </c>
      <c r="AX1494" s="11" t="s">
        <v>80</v>
      </c>
      <c r="AY1494" s="204" t="s">
        <v>182</v>
      </c>
    </row>
    <row r="1495" spans="2:51" s="12" customFormat="1" ht="13.5">
      <c r="B1495" s="209"/>
      <c r="C1495" s="210"/>
      <c r="D1495" s="205" t="s">
        <v>191</v>
      </c>
      <c r="E1495" s="211" t="s">
        <v>36</v>
      </c>
      <c r="F1495" s="212" t="s">
        <v>797</v>
      </c>
      <c r="G1495" s="210"/>
      <c r="H1495" s="213" t="s">
        <v>36</v>
      </c>
      <c r="I1495" s="214"/>
      <c r="J1495" s="210"/>
      <c r="K1495" s="210"/>
      <c r="L1495" s="215"/>
      <c r="M1495" s="216"/>
      <c r="N1495" s="217"/>
      <c r="O1495" s="217"/>
      <c r="P1495" s="217"/>
      <c r="Q1495" s="217"/>
      <c r="R1495" s="217"/>
      <c r="S1495" s="217"/>
      <c r="T1495" s="218"/>
      <c r="AT1495" s="219" t="s">
        <v>191</v>
      </c>
      <c r="AU1495" s="219" t="s">
        <v>88</v>
      </c>
      <c r="AV1495" s="12" t="s">
        <v>23</v>
      </c>
      <c r="AW1495" s="12" t="s">
        <v>45</v>
      </c>
      <c r="AX1495" s="12" t="s">
        <v>80</v>
      </c>
      <c r="AY1495" s="219" t="s">
        <v>182</v>
      </c>
    </row>
    <row r="1496" spans="2:51" s="11" customFormat="1" ht="13.5">
      <c r="B1496" s="193"/>
      <c r="C1496" s="194"/>
      <c r="D1496" s="205" t="s">
        <v>191</v>
      </c>
      <c r="E1496" s="206" t="s">
        <v>36</v>
      </c>
      <c r="F1496" s="207" t="s">
        <v>2415</v>
      </c>
      <c r="G1496" s="194"/>
      <c r="H1496" s="208">
        <v>15.4</v>
      </c>
      <c r="I1496" s="199"/>
      <c r="J1496" s="194"/>
      <c r="K1496" s="194"/>
      <c r="L1496" s="200"/>
      <c r="M1496" s="201"/>
      <c r="N1496" s="202"/>
      <c r="O1496" s="202"/>
      <c r="P1496" s="202"/>
      <c r="Q1496" s="202"/>
      <c r="R1496" s="202"/>
      <c r="S1496" s="202"/>
      <c r="T1496" s="203"/>
      <c r="AT1496" s="204" t="s">
        <v>191</v>
      </c>
      <c r="AU1496" s="204" t="s">
        <v>88</v>
      </c>
      <c r="AV1496" s="11" t="s">
        <v>88</v>
      </c>
      <c r="AW1496" s="11" t="s">
        <v>45</v>
      </c>
      <c r="AX1496" s="11" t="s">
        <v>80</v>
      </c>
      <c r="AY1496" s="204" t="s">
        <v>182</v>
      </c>
    </row>
    <row r="1497" spans="2:51" s="12" customFormat="1" ht="13.5">
      <c r="B1497" s="209"/>
      <c r="C1497" s="210"/>
      <c r="D1497" s="205" t="s">
        <v>191</v>
      </c>
      <c r="E1497" s="211" t="s">
        <v>36</v>
      </c>
      <c r="F1497" s="212" t="s">
        <v>2393</v>
      </c>
      <c r="G1497" s="210"/>
      <c r="H1497" s="213" t="s">
        <v>36</v>
      </c>
      <c r="I1497" s="214"/>
      <c r="J1497" s="210"/>
      <c r="K1497" s="210"/>
      <c r="L1497" s="215"/>
      <c r="M1497" s="216"/>
      <c r="N1497" s="217"/>
      <c r="O1497" s="217"/>
      <c r="P1497" s="217"/>
      <c r="Q1497" s="217"/>
      <c r="R1497" s="217"/>
      <c r="S1497" s="217"/>
      <c r="T1497" s="218"/>
      <c r="AT1497" s="219" t="s">
        <v>191</v>
      </c>
      <c r="AU1497" s="219" t="s">
        <v>88</v>
      </c>
      <c r="AV1497" s="12" t="s">
        <v>23</v>
      </c>
      <c r="AW1497" s="12" t="s">
        <v>45</v>
      </c>
      <c r="AX1497" s="12" t="s">
        <v>80</v>
      </c>
      <c r="AY1497" s="219" t="s">
        <v>182</v>
      </c>
    </row>
    <row r="1498" spans="2:51" s="11" customFormat="1" ht="13.5">
      <c r="B1498" s="193"/>
      <c r="C1498" s="194"/>
      <c r="D1498" s="205" t="s">
        <v>191</v>
      </c>
      <c r="E1498" s="206" t="s">
        <v>36</v>
      </c>
      <c r="F1498" s="207" t="s">
        <v>2416</v>
      </c>
      <c r="G1498" s="194"/>
      <c r="H1498" s="208">
        <v>12.4</v>
      </c>
      <c r="I1498" s="199"/>
      <c r="J1498" s="194"/>
      <c r="K1498" s="194"/>
      <c r="L1498" s="200"/>
      <c r="M1498" s="201"/>
      <c r="N1498" s="202"/>
      <c r="O1498" s="202"/>
      <c r="P1498" s="202"/>
      <c r="Q1498" s="202"/>
      <c r="R1498" s="202"/>
      <c r="S1498" s="202"/>
      <c r="T1498" s="203"/>
      <c r="AT1498" s="204" t="s">
        <v>191</v>
      </c>
      <c r="AU1498" s="204" t="s">
        <v>88</v>
      </c>
      <c r="AV1498" s="11" t="s">
        <v>88</v>
      </c>
      <c r="AW1498" s="11" t="s">
        <v>45</v>
      </c>
      <c r="AX1498" s="11" t="s">
        <v>80</v>
      </c>
      <c r="AY1498" s="204" t="s">
        <v>182</v>
      </c>
    </row>
    <row r="1499" spans="2:51" s="12" customFormat="1" ht="13.5">
      <c r="B1499" s="209"/>
      <c r="C1499" s="210"/>
      <c r="D1499" s="205" t="s">
        <v>191</v>
      </c>
      <c r="E1499" s="211" t="s">
        <v>36</v>
      </c>
      <c r="F1499" s="212" t="s">
        <v>2395</v>
      </c>
      <c r="G1499" s="210"/>
      <c r="H1499" s="213" t="s">
        <v>36</v>
      </c>
      <c r="I1499" s="214"/>
      <c r="J1499" s="210"/>
      <c r="K1499" s="210"/>
      <c r="L1499" s="215"/>
      <c r="M1499" s="216"/>
      <c r="N1499" s="217"/>
      <c r="O1499" s="217"/>
      <c r="P1499" s="217"/>
      <c r="Q1499" s="217"/>
      <c r="R1499" s="217"/>
      <c r="S1499" s="217"/>
      <c r="T1499" s="218"/>
      <c r="AT1499" s="219" t="s">
        <v>191</v>
      </c>
      <c r="AU1499" s="219" t="s">
        <v>88</v>
      </c>
      <c r="AV1499" s="12" t="s">
        <v>23</v>
      </c>
      <c r="AW1499" s="12" t="s">
        <v>45</v>
      </c>
      <c r="AX1499" s="12" t="s">
        <v>80</v>
      </c>
      <c r="AY1499" s="219" t="s">
        <v>182</v>
      </c>
    </row>
    <row r="1500" spans="2:51" s="11" customFormat="1" ht="13.5">
      <c r="B1500" s="193"/>
      <c r="C1500" s="194"/>
      <c r="D1500" s="205" t="s">
        <v>191</v>
      </c>
      <c r="E1500" s="206" t="s">
        <v>36</v>
      </c>
      <c r="F1500" s="207" t="s">
        <v>2417</v>
      </c>
      <c r="G1500" s="194"/>
      <c r="H1500" s="208">
        <v>9.4</v>
      </c>
      <c r="I1500" s="199"/>
      <c r="J1500" s="194"/>
      <c r="K1500" s="194"/>
      <c r="L1500" s="200"/>
      <c r="M1500" s="201"/>
      <c r="N1500" s="202"/>
      <c r="O1500" s="202"/>
      <c r="P1500" s="202"/>
      <c r="Q1500" s="202"/>
      <c r="R1500" s="202"/>
      <c r="S1500" s="202"/>
      <c r="T1500" s="203"/>
      <c r="AT1500" s="204" t="s">
        <v>191</v>
      </c>
      <c r="AU1500" s="204" t="s">
        <v>88</v>
      </c>
      <c r="AV1500" s="11" t="s">
        <v>88</v>
      </c>
      <c r="AW1500" s="11" t="s">
        <v>45</v>
      </c>
      <c r="AX1500" s="11" t="s">
        <v>80</v>
      </c>
      <c r="AY1500" s="204" t="s">
        <v>182</v>
      </c>
    </row>
    <row r="1501" spans="2:51" s="12" customFormat="1" ht="13.5">
      <c r="B1501" s="209"/>
      <c r="C1501" s="210"/>
      <c r="D1501" s="205" t="s">
        <v>191</v>
      </c>
      <c r="E1501" s="211" t="s">
        <v>36</v>
      </c>
      <c r="F1501" s="212" t="s">
        <v>402</v>
      </c>
      <c r="G1501" s="210"/>
      <c r="H1501" s="213" t="s">
        <v>36</v>
      </c>
      <c r="I1501" s="214"/>
      <c r="J1501" s="210"/>
      <c r="K1501" s="210"/>
      <c r="L1501" s="215"/>
      <c r="M1501" s="216"/>
      <c r="N1501" s="217"/>
      <c r="O1501" s="217"/>
      <c r="P1501" s="217"/>
      <c r="Q1501" s="217"/>
      <c r="R1501" s="217"/>
      <c r="S1501" s="217"/>
      <c r="T1501" s="218"/>
      <c r="AT1501" s="219" t="s">
        <v>191</v>
      </c>
      <c r="AU1501" s="219" t="s">
        <v>88</v>
      </c>
      <c r="AV1501" s="12" t="s">
        <v>23</v>
      </c>
      <c r="AW1501" s="12" t="s">
        <v>45</v>
      </c>
      <c r="AX1501" s="12" t="s">
        <v>80</v>
      </c>
      <c r="AY1501" s="219" t="s">
        <v>182</v>
      </c>
    </row>
    <row r="1502" spans="2:51" s="12" customFormat="1" ht="13.5">
      <c r="B1502" s="209"/>
      <c r="C1502" s="210"/>
      <c r="D1502" s="205" t="s">
        <v>191</v>
      </c>
      <c r="E1502" s="211" t="s">
        <v>36</v>
      </c>
      <c r="F1502" s="212" t="s">
        <v>882</v>
      </c>
      <c r="G1502" s="210"/>
      <c r="H1502" s="213" t="s">
        <v>36</v>
      </c>
      <c r="I1502" s="214"/>
      <c r="J1502" s="210"/>
      <c r="K1502" s="210"/>
      <c r="L1502" s="215"/>
      <c r="M1502" s="216"/>
      <c r="N1502" s="217"/>
      <c r="O1502" s="217"/>
      <c r="P1502" s="217"/>
      <c r="Q1502" s="217"/>
      <c r="R1502" s="217"/>
      <c r="S1502" s="217"/>
      <c r="T1502" s="218"/>
      <c r="AT1502" s="219" t="s">
        <v>191</v>
      </c>
      <c r="AU1502" s="219" t="s">
        <v>88</v>
      </c>
      <c r="AV1502" s="12" t="s">
        <v>23</v>
      </c>
      <c r="AW1502" s="12" t="s">
        <v>45</v>
      </c>
      <c r="AX1502" s="12" t="s">
        <v>80</v>
      </c>
      <c r="AY1502" s="219" t="s">
        <v>182</v>
      </c>
    </row>
    <row r="1503" spans="2:51" s="11" customFormat="1" ht="13.5">
      <c r="B1503" s="193"/>
      <c r="C1503" s="194"/>
      <c r="D1503" s="205" t="s">
        <v>191</v>
      </c>
      <c r="E1503" s="206" t="s">
        <v>36</v>
      </c>
      <c r="F1503" s="207" t="s">
        <v>2418</v>
      </c>
      <c r="G1503" s="194"/>
      <c r="H1503" s="208">
        <v>5.45</v>
      </c>
      <c r="I1503" s="199"/>
      <c r="J1503" s="194"/>
      <c r="K1503" s="194"/>
      <c r="L1503" s="200"/>
      <c r="M1503" s="201"/>
      <c r="N1503" s="202"/>
      <c r="O1503" s="202"/>
      <c r="P1503" s="202"/>
      <c r="Q1503" s="202"/>
      <c r="R1503" s="202"/>
      <c r="S1503" s="202"/>
      <c r="T1503" s="203"/>
      <c r="AT1503" s="204" t="s">
        <v>191</v>
      </c>
      <c r="AU1503" s="204" t="s">
        <v>88</v>
      </c>
      <c r="AV1503" s="11" t="s">
        <v>88</v>
      </c>
      <c r="AW1503" s="11" t="s">
        <v>45</v>
      </c>
      <c r="AX1503" s="11" t="s">
        <v>80</v>
      </c>
      <c r="AY1503" s="204" t="s">
        <v>182</v>
      </c>
    </row>
    <row r="1504" spans="2:51" s="12" customFormat="1" ht="13.5">
      <c r="B1504" s="209"/>
      <c r="C1504" s="210"/>
      <c r="D1504" s="205" t="s">
        <v>191</v>
      </c>
      <c r="E1504" s="211" t="s">
        <v>36</v>
      </c>
      <c r="F1504" s="212" t="s">
        <v>799</v>
      </c>
      <c r="G1504" s="210"/>
      <c r="H1504" s="213" t="s">
        <v>36</v>
      </c>
      <c r="I1504" s="214"/>
      <c r="J1504" s="210"/>
      <c r="K1504" s="210"/>
      <c r="L1504" s="215"/>
      <c r="M1504" s="216"/>
      <c r="N1504" s="217"/>
      <c r="O1504" s="217"/>
      <c r="P1504" s="217"/>
      <c r="Q1504" s="217"/>
      <c r="R1504" s="217"/>
      <c r="S1504" s="217"/>
      <c r="T1504" s="218"/>
      <c r="AT1504" s="219" t="s">
        <v>191</v>
      </c>
      <c r="AU1504" s="219" t="s">
        <v>88</v>
      </c>
      <c r="AV1504" s="12" t="s">
        <v>23</v>
      </c>
      <c r="AW1504" s="12" t="s">
        <v>45</v>
      </c>
      <c r="AX1504" s="12" t="s">
        <v>80</v>
      </c>
      <c r="AY1504" s="219" t="s">
        <v>182</v>
      </c>
    </row>
    <row r="1505" spans="2:51" s="11" customFormat="1" ht="13.5">
      <c r="B1505" s="193"/>
      <c r="C1505" s="194"/>
      <c r="D1505" s="205" t="s">
        <v>191</v>
      </c>
      <c r="E1505" s="206" t="s">
        <v>36</v>
      </c>
      <c r="F1505" s="207" t="s">
        <v>2419</v>
      </c>
      <c r="G1505" s="194"/>
      <c r="H1505" s="208">
        <v>38.32</v>
      </c>
      <c r="I1505" s="199"/>
      <c r="J1505" s="194"/>
      <c r="K1505" s="194"/>
      <c r="L1505" s="200"/>
      <c r="M1505" s="201"/>
      <c r="N1505" s="202"/>
      <c r="O1505" s="202"/>
      <c r="P1505" s="202"/>
      <c r="Q1505" s="202"/>
      <c r="R1505" s="202"/>
      <c r="S1505" s="202"/>
      <c r="T1505" s="203"/>
      <c r="AT1505" s="204" t="s">
        <v>191</v>
      </c>
      <c r="AU1505" s="204" t="s">
        <v>88</v>
      </c>
      <c r="AV1505" s="11" t="s">
        <v>88</v>
      </c>
      <c r="AW1505" s="11" t="s">
        <v>45</v>
      </c>
      <c r="AX1505" s="11" t="s">
        <v>80</v>
      </c>
      <c r="AY1505" s="204" t="s">
        <v>182</v>
      </c>
    </row>
    <row r="1506" spans="2:51" s="12" customFormat="1" ht="13.5">
      <c r="B1506" s="209"/>
      <c r="C1506" s="210"/>
      <c r="D1506" s="205" t="s">
        <v>191</v>
      </c>
      <c r="E1506" s="211" t="s">
        <v>36</v>
      </c>
      <c r="F1506" s="212" t="s">
        <v>803</v>
      </c>
      <c r="G1506" s="210"/>
      <c r="H1506" s="213" t="s">
        <v>36</v>
      </c>
      <c r="I1506" s="214"/>
      <c r="J1506" s="210"/>
      <c r="K1506" s="210"/>
      <c r="L1506" s="215"/>
      <c r="M1506" s="216"/>
      <c r="N1506" s="217"/>
      <c r="O1506" s="217"/>
      <c r="P1506" s="217"/>
      <c r="Q1506" s="217"/>
      <c r="R1506" s="217"/>
      <c r="S1506" s="217"/>
      <c r="T1506" s="218"/>
      <c r="AT1506" s="219" t="s">
        <v>191</v>
      </c>
      <c r="AU1506" s="219" t="s">
        <v>88</v>
      </c>
      <c r="AV1506" s="12" t="s">
        <v>23</v>
      </c>
      <c r="AW1506" s="12" t="s">
        <v>45</v>
      </c>
      <c r="AX1506" s="12" t="s">
        <v>80</v>
      </c>
      <c r="AY1506" s="219" t="s">
        <v>182</v>
      </c>
    </row>
    <row r="1507" spans="2:51" s="11" customFormat="1" ht="13.5">
      <c r="B1507" s="193"/>
      <c r="C1507" s="194"/>
      <c r="D1507" s="205" t="s">
        <v>191</v>
      </c>
      <c r="E1507" s="206" t="s">
        <v>36</v>
      </c>
      <c r="F1507" s="207" t="s">
        <v>2420</v>
      </c>
      <c r="G1507" s="194"/>
      <c r="H1507" s="208">
        <v>12.39</v>
      </c>
      <c r="I1507" s="199"/>
      <c r="J1507" s="194"/>
      <c r="K1507" s="194"/>
      <c r="L1507" s="200"/>
      <c r="M1507" s="201"/>
      <c r="N1507" s="202"/>
      <c r="O1507" s="202"/>
      <c r="P1507" s="202"/>
      <c r="Q1507" s="202"/>
      <c r="R1507" s="202"/>
      <c r="S1507" s="202"/>
      <c r="T1507" s="203"/>
      <c r="AT1507" s="204" t="s">
        <v>191</v>
      </c>
      <c r="AU1507" s="204" t="s">
        <v>88</v>
      </c>
      <c r="AV1507" s="11" t="s">
        <v>88</v>
      </c>
      <c r="AW1507" s="11" t="s">
        <v>45</v>
      </c>
      <c r="AX1507" s="11" t="s">
        <v>80</v>
      </c>
      <c r="AY1507" s="204" t="s">
        <v>182</v>
      </c>
    </row>
    <row r="1508" spans="2:51" s="12" customFormat="1" ht="13.5">
      <c r="B1508" s="209"/>
      <c r="C1508" s="210"/>
      <c r="D1508" s="205" t="s">
        <v>191</v>
      </c>
      <c r="E1508" s="211" t="s">
        <v>36</v>
      </c>
      <c r="F1508" s="212" t="s">
        <v>805</v>
      </c>
      <c r="G1508" s="210"/>
      <c r="H1508" s="213" t="s">
        <v>36</v>
      </c>
      <c r="I1508" s="214"/>
      <c r="J1508" s="210"/>
      <c r="K1508" s="210"/>
      <c r="L1508" s="215"/>
      <c r="M1508" s="216"/>
      <c r="N1508" s="217"/>
      <c r="O1508" s="217"/>
      <c r="P1508" s="217"/>
      <c r="Q1508" s="217"/>
      <c r="R1508" s="217"/>
      <c r="S1508" s="217"/>
      <c r="T1508" s="218"/>
      <c r="AT1508" s="219" t="s">
        <v>191</v>
      </c>
      <c r="AU1508" s="219" t="s">
        <v>88</v>
      </c>
      <c r="AV1508" s="12" t="s">
        <v>23</v>
      </c>
      <c r="AW1508" s="12" t="s">
        <v>45</v>
      </c>
      <c r="AX1508" s="12" t="s">
        <v>80</v>
      </c>
      <c r="AY1508" s="219" t="s">
        <v>182</v>
      </c>
    </row>
    <row r="1509" spans="2:51" s="11" customFormat="1" ht="13.5">
      <c r="B1509" s="193"/>
      <c r="C1509" s="194"/>
      <c r="D1509" s="205" t="s">
        <v>191</v>
      </c>
      <c r="E1509" s="206" t="s">
        <v>36</v>
      </c>
      <c r="F1509" s="207" t="s">
        <v>2421</v>
      </c>
      <c r="G1509" s="194"/>
      <c r="H1509" s="208">
        <v>11.72</v>
      </c>
      <c r="I1509" s="199"/>
      <c r="J1509" s="194"/>
      <c r="K1509" s="194"/>
      <c r="L1509" s="200"/>
      <c r="M1509" s="201"/>
      <c r="N1509" s="202"/>
      <c r="O1509" s="202"/>
      <c r="P1509" s="202"/>
      <c r="Q1509" s="202"/>
      <c r="R1509" s="202"/>
      <c r="S1509" s="202"/>
      <c r="T1509" s="203"/>
      <c r="AT1509" s="204" t="s">
        <v>191</v>
      </c>
      <c r="AU1509" s="204" t="s">
        <v>88</v>
      </c>
      <c r="AV1509" s="11" t="s">
        <v>88</v>
      </c>
      <c r="AW1509" s="11" t="s">
        <v>45</v>
      </c>
      <c r="AX1509" s="11" t="s">
        <v>80</v>
      </c>
      <c r="AY1509" s="204" t="s">
        <v>182</v>
      </c>
    </row>
    <row r="1510" spans="2:51" s="12" customFormat="1" ht="13.5">
      <c r="B1510" s="209"/>
      <c r="C1510" s="210"/>
      <c r="D1510" s="205" t="s">
        <v>191</v>
      </c>
      <c r="E1510" s="211" t="s">
        <v>36</v>
      </c>
      <c r="F1510" s="212" t="s">
        <v>807</v>
      </c>
      <c r="G1510" s="210"/>
      <c r="H1510" s="213" t="s">
        <v>36</v>
      </c>
      <c r="I1510" s="214"/>
      <c r="J1510" s="210"/>
      <c r="K1510" s="210"/>
      <c r="L1510" s="215"/>
      <c r="M1510" s="216"/>
      <c r="N1510" s="217"/>
      <c r="O1510" s="217"/>
      <c r="P1510" s="217"/>
      <c r="Q1510" s="217"/>
      <c r="R1510" s="217"/>
      <c r="S1510" s="217"/>
      <c r="T1510" s="218"/>
      <c r="AT1510" s="219" t="s">
        <v>191</v>
      </c>
      <c r="AU1510" s="219" t="s">
        <v>88</v>
      </c>
      <c r="AV1510" s="12" t="s">
        <v>23</v>
      </c>
      <c r="AW1510" s="12" t="s">
        <v>45</v>
      </c>
      <c r="AX1510" s="12" t="s">
        <v>80</v>
      </c>
      <c r="AY1510" s="219" t="s">
        <v>182</v>
      </c>
    </row>
    <row r="1511" spans="2:51" s="11" customFormat="1" ht="13.5">
      <c r="B1511" s="193"/>
      <c r="C1511" s="194"/>
      <c r="D1511" s="205" t="s">
        <v>191</v>
      </c>
      <c r="E1511" s="206" t="s">
        <v>36</v>
      </c>
      <c r="F1511" s="207" t="s">
        <v>2422</v>
      </c>
      <c r="G1511" s="194"/>
      <c r="H1511" s="208">
        <v>42.58</v>
      </c>
      <c r="I1511" s="199"/>
      <c r="J1511" s="194"/>
      <c r="K1511" s="194"/>
      <c r="L1511" s="200"/>
      <c r="M1511" s="201"/>
      <c r="N1511" s="202"/>
      <c r="O1511" s="202"/>
      <c r="P1511" s="202"/>
      <c r="Q1511" s="202"/>
      <c r="R1511" s="202"/>
      <c r="S1511" s="202"/>
      <c r="T1511" s="203"/>
      <c r="AT1511" s="204" t="s">
        <v>191</v>
      </c>
      <c r="AU1511" s="204" t="s">
        <v>88</v>
      </c>
      <c r="AV1511" s="11" t="s">
        <v>88</v>
      </c>
      <c r="AW1511" s="11" t="s">
        <v>45</v>
      </c>
      <c r="AX1511" s="11" t="s">
        <v>80</v>
      </c>
      <c r="AY1511" s="204" t="s">
        <v>182</v>
      </c>
    </row>
    <row r="1512" spans="2:51" s="12" customFormat="1" ht="13.5">
      <c r="B1512" s="209"/>
      <c r="C1512" s="210"/>
      <c r="D1512" s="205" t="s">
        <v>191</v>
      </c>
      <c r="E1512" s="211" t="s">
        <v>36</v>
      </c>
      <c r="F1512" s="212" t="s">
        <v>810</v>
      </c>
      <c r="G1512" s="210"/>
      <c r="H1512" s="213" t="s">
        <v>36</v>
      </c>
      <c r="I1512" s="214"/>
      <c r="J1512" s="210"/>
      <c r="K1512" s="210"/>
      <c r="L1512" s="215"/>
      <c r="M1512" s="216"/>
      <c r="N1512" s="217"/>
      <c r="O1512" s="217"/>
      <c r="P1512" s="217"/>
      <c r="Q1512" s="217"/>
      <c r="R1512" s="217"/>
      <c r="S1512" s="217"/>
      <c r="T1512" s="218"/>
      <c r="AT1512" s="219" t="s">
        <v>191</v>
      </c>
      <c r="AU1512" s="219" t="s">
        <v>88</v>
      </c>
      <c r="AV1512" s="12" t="s">
        <v>23</v>
      </c>
      <c r="AW1512" s="12" t="s">
        <v>45</v>
      </c>
      <c r="AX1512" s="12" t="s">
        <v>80</v>
      </c>
      <c r="AY1512" s="219" t="s">
        <v>182</v>
      </c>
    </row>
    <row r="1513" spans="2:51" s="11" customFormat="1" ht="13.5">
      <c r="B1513" s="193"/>
      <c r="C1513" s="194"/>
      <c r="D1513" s="205" t="s">
        <v>191</v>
      </c>
      <c r="E1513" s="206" t="s">
        <v>36</v>
      </c>
      <c r="F1513" s="207" t="s">
        <v>2423</v>
      </c>
      <c r="G1513" s="194"/>
      <c r="H1513" s="208">
        <v>10.32</v>
      </c>
      <c r="I1513" s="199"/>
      <c r="J1513" s="194"/>
      <c r="K1513" s="194"/>
      <c r="L1513" s="200"/>
      <c r="M1513" s="201"/>
      <c r="N1513" s="202"/>
      <c r="O1513" s="202"/>
      <c r="P1513" s="202"/>
      <c r="Q1513" s="202"/>
      <c r="R1513" s="202"/>
      <c r="S1513" s="202"/>
      <c r="T1513" s="203"/>
      <c r="AT1513" s="204" t="s">
        <v>191</v>
      </c>
      <c r="AU1513" s="204" t="s">
        <v>88</v>
      </c>
      <c r="AV1513" s="11" t="s">
        <v>88</v>
      </c>
      <c r="AW1513" s="11" t="s">
        <v>45</v>
      </c>
      <c r="AX1513" s="11" t="s">
        <v>80</v>
      </c>
      <c r="AY1513" s="204" t="s">
        <v>182</v>
      </c>
    </row>
    <row r="1514" spans="2:51" s="12" customFormat="1" ht="13.5">
      <c r="B1514" s="209"/>
      <c r="C1514" s="210"/>
      <c r="D1514" s="205" t="s">
        <v>191</v>
      </c>
      <c r="E1514" s="211" t="s">
        <v>36</v>
      </c>
      <c r="F1514" s="212" t="s">
        <v>2398</v>
      </c>
      <c r="G1514" s="210"/>
      <c r="H1514" s="213" t="s">
        <v>36</v>
      </c>
      <c r="I1514" s="214"/>
      <c r="J1514" s="210"/>
      <c r="K1514" s="210"/>
      <c r="L1514" s="215"/>
      <c r="M1514" s="216"/>
      <c r="N1514" s="217"/>
      <c r="O1514" s="217"/>
      <c r="P1514" s="217"/>
      <c r="Q1514" s="217"/>
      <c r="R1514" s="217"/>
      <c r="S1514" s="217"/>
      <c r="T1514" s="218"/>
      <c r="AT1514" s="219" t="s">
        <v>191</v>
      </c>
      <c r="AU1514" s="219" t="s">
        <v>88</v>
      </c>
      <c r="AV1514" s="12" t="s">
        <v>23</v>
      </c>
      <c r="AW1514" s="12" t="s">
        <v>45</v>
      </c>
      <c r="AX1514" s="12" t="s">
        <v>80</v>
      </c>
      <c r="AY1514" s="219" t="s">
        <v>182</v>
      </c>
    </row>
    <row r="1515" spans="2:51" s="11" customFormat="1" ht="13.5">
      <c r="B1515" s="193"/>
      <c r="C1515" s="194"/>
      <c r="D1515" s="205" t="s">
        <v>191</v>
      </c>
      <c r="E1515" s="206" t="s">
        <v>36</v>
      </c>
      <c r="F1515" s="207" t="s">
        <v>2424</v>
      </c>
      <c r="G1515" s="194"/>
      <c r="H1515" s="208">
        <v>14.85</v>
      </c>
      <c r="I1515" s="199"/>
      <c r="J1515" s="194"/>
      <c r="K1515" s="194"/>
      <c r="L1515" s="200"/>
      <c r="M1515" s="201"/>
      <c r="N1515" s="202"/>
      <c r="O1515" s="202"/>
      <c r="P1515" s="202"/>
      <c r="Q1515" s="202"/>
      <c r="R1515" s="202"/>
      <c r="S1515" s="202"/>
      <c r="T1515" s="203"/>
      <c r="AT1515" s="204" t="s">
        <v>191</v>
      </c>
      <c r="AU1515" s="204" t="s">
        <v>88</v>
      </c>
      <c r="AV1515" s="11" t="s">
        <v>88</v>
      </c>
      <c r="AW1515" s="11" t="s">
        <v>45</v>
      </c>
      <c r="AX1515" s="11" t="s">
        <v>80</v>
      </c>
      <c r="AY1515" s="204" t="s">
        <v>182</v>
      </c>
    </row>
    <row r="1516" spans="2:51" s="12" customFormat="1" ht="13.5">
      <c r="B1516" s="209"/>
      <c r="C1516" s="210"/>
      <c r="D1516" s="205" t="s">
        <v>191</v>
      </c>
      <c r="E1516" s="211" t="s">
        <v>36</v>
      </c>
      <c r="F1516" s="212" t="s">
        <v>900</v>
      </c>
      <c r="G1516" s="210"/>
      <c r="H1516" s="213" t="s">
        <v>36</v>
      </c>
      <c r="I1516" s="214"/>
      <c r="J1516" s="210"/>
      <c r="K1516" s="210"/>
      <c r="L1516" s="215"/>
      <c r="M1516" s="216"/>
      <c r="N1516" s="217"/>
      <c r="O1516" s="217"/>
      <c r="P1516" s="217"/>
      <c r="Q1516" s="217"/>
      <c r="R1516" s="217"/>
      <c r="S1516" s="217"/>
      <c r="T1516" s="218"/>
      <c r="AT1516" s="219" t="s">
        <v>191</v>
      </c>
      <c r="AU1516" s="219" t="s">
        <v>88</v>
      </c>
      <c r="AV1516" s="12" t="s">
        <v>23</v>
      </c>
      <c r="AW1516" s="12" t="s">
        <v>45</v>
      </c>
      <c r="AX1516" s="12" t="s">
        <v>80</v>
      </c>
      <c r="AY1516" s="219" t="s">
        <v>182</v>
      </c>
    </row>
    <row r="1517" spans="2:51" s="11" customFormat="1" ht="13.5">
      <c r="B1517" s="193"/>
      <c r="C1517" s="194"/>
      <c r="D1517" s="205" t="s">
        <v>191</v>
      </c>
      <c r="E1517" s="206" t="s">
        <v>36</v>
      </c>
      <c r="F1517" s="207" t="s">
        <v>2425</v>
      </c>
      <c r="G1517" s="194"/>
      <c r="H1517" s="208">
        <v>6.165</v>
      </c>
      <c r="I1517" s="199"/>
      <c r="J1517" s="194"/>
      <c r="K1517" s="194"/>
      <c r="L1517" s="200"/>
      <c r="M1517" s="201"/>
      <c r="N1517" s="202"/>
      <c r="O1517" s="202"/>
      <c r="P1517" s="202"/>
      <c r="Q1517" s="202"/>
      <c r="R1517" s="202"/>
      <c r="S1517" s="202"/>
      <c r="T1517" s="203"/>
      <c r="AT1517" s="204" t="s">
        <v>191</v>
      </c>
      <c r="AU1517" s="204" t="s">
        <v>88</v>
      </c>
      <c r="AV1517" s="11" t="s">
        <v>88</v>
      </c>
      <c r="AW1517" s="11" t="s">
        <v>45</v>
      </c>
      <c r="AX1517" s="11" t="s">
        <v>80</v>
      </c>
      <c r="AY1517" s="204" t="s">
        <v>182</v>
      </c>
    </row>
    <row r="1518" spans="2:51" s="12" customFormat="1" ht="13.5">
      <c r="B1518" s="209"/>
      <c r="C1518" s="210"/>
      <c r="D1518" s="205" t="s">
        <v>191</v>
      </c>
      <c r="E1518" s="211" t="s">
        <v>36</v>
      </c>
      <c r="F1518" s="212" t="s">
        <v>812</v>
      </c>
      <c r="G1518" s="210"/>
      <c r="H1518" s="213" t="s">
        <v>36</v>
      </c>
      <c r="I1518" s="214"/>
      <c r="J1518" s="210"/>
      <c r="K1518" s="210"/>
      <c r="L1518" s="215"/>
      <c r="M1518" s="216"/>
      <c r="N1518" s="217"/>
      <c r="O1518" s="217"/>
      <c r="P1518" s="217"/>
      <c r="Q1518" s="217"/>
      <c r="R1518" s="217"/>
      <c r="S1518" s="217"/>
      <c r="T1518" s="218"/>
      <c r="AT1518" s="219" t="s">
        <v>191</v>
      </c>
      <c r="AU1518" s="219" t="s">
        <v>88</v>
      </c>
      <c r="AV1518" s="12" t="s">
        <v>23</v>
      </c>
      <c r="AW1518" s="12" t="s">
        <v>45</v>
      </c>
      <c r="AX1518" s="12" t="s">
        <v>80</v>
      </c>
      <c r="AY1518" s="219" t="s">
        <v>182</v>
      </c>
    </row>
    <row r="1519" spans="2:51" s="11" customFormat="1" ht="13.5">
      <c r="B1519" s="193"/>
      <c r="C1519" s="194"/>
      <c r="D1519" s="205" t="s">
        <v>191</v>
      </c>
      <c r="E1519" s="206" t="s">
        <v>36</v>
      </c>
      <c r="F1519" s="207" t="s">
        <v>2426</v>
      </c>
      <c r="G1519" s="194"/>
      <c r="H1519" s="208">
        <v>44.6</v>
      </c>
      <c r="I1519" s="199"/>
      <c r="J1519" s="194"/>
      <c r="K1519" s="194"/>
      <c r="L1519" s="200"/>
      <c r="M1519" s="201"/>
      <c r="N1519" s="202"/>
      <c r="O1519" s="202"/>
      <c r="P1519" s="202"/>
      <c r="Q1519" s="202"/>
      <c r="R1519" s="202"/>
      <c r="S1519" s="202"/>
      <c r="T1519" s="203"/>
      <c r="AT1519" s="204" t="s">
        <v>191</v>
      </c>
      <c r="AU1519" s="204" t="s">
        <v>88</v>
      </c>
      <c r="AV1519" s="11" t="s">
        <v>88</v>
      </c>
      <c r="AW1519" s="11" t="s">
        <v>45</v>
      </c>
      <c r="AX1519" s="11" t="s">
        <v>80</v>
      </c>
      <c r="AY1519" s="204" t="s">
        <v>182</v>
      </c>
    </row>
    <row r="1520" spans="2:51" s="12" customFormat="1" ht="13.5">
      <c r="B1520" s="209"/>
      <c r="C1520" s="210"/>
      <c r="D1520" s="205" t="s">
        <v>191</v>
      </c>
      <c r="E1520" s="211" t="s">
        <v>36</v>
      </c>
      <c r="F1520" s="212" t="s">
        <v>815</v>
      </c>
      <c r="G1520" s="210"/>
      <c r="H1520" s="213" t="s">
        <v>36</v>
      </c>
      <c r="I1520" s="214"/>
      <c r="J1520" s="210"/>
      <c r="K1520" s="210"/>
      <c r="L1520" s="215"/>
      <c r="M1520" s="216"/>
      <c r="N1520" s="217"/>
      <c r="O1520" s="217"/>
      <c r="P1520" s="217"/>
      <c r="Q1520" s="217"/>
      <c r="R1520" s="217"/>
      <c r="S1520" s="217"/>
      <c r="T1520" s="218"/>
      <c r="AT1520" s="219" t="s">
        <v>191</v>
      </c>
      <c r="AU1520" s="219" t="s">
        <v>88</v>
      </c>
      <c r="AV1520" s="12" t="s">
        <v>23</v>
      </c>
      <c r="AW1520" s="12" t="s">
        <v>45</v>
      </c>
      <c r="AX1520" s="12" t="s">
        <v>80</v>
      </c>
      <c r="AY1520" s="219" t="s">
        <v>182</v>
      </c>
    </row>
    <row r="1521" spans="2:51" s="11" customFormat="1" ht="13.5">
      <c r="B1521" s="193"/>
      <c r="C1521" s="194"/>
      <c r="D1521" s="195" t="s">
        <v>191</v>
      </c>
      <c r="E1521" s="196" t="s">
        <v>36</v>
      </c>
      <c r="F1521" s="197" t="s">
        <v>2427</v>
      </c>
      <c r="G1521" s="194"/>
      <c r="H1521" s="198">
        <v>28.81</v>
      </c>
      <c r="I1521" s="199"/>
      <c r="J1521" s="194"/>
      <c r="K1521" s="194"/>
      <c r="L1521" s="200"/>
      <c r="M1521" s="201"/>
      <c r="N1521" s="202"/>
      <c r="O1521" s="202"/>
      <c r="P1521" s="202"/>
      <c r="Q1521" s="202"/>
      <c r="R1521" s="202"/>
      <c r="S1521" s="202"/>
      <c r="T1521" s="203"/>
      <c r="AT1521" s="204" t="s">
        <v>191</v>
      </c>
      <c r="AU1521" s="204" t="s">
        <v>88</v>
      </c>
      <c r="AV1521" s="11" t="s">
        <v>88</v>
      </c>
      <c r="AW1521" s="11" t="s">
        <v>45</v>
      </c>
      <c r="AX1521" s="11" t="s">
        <v>80</v>
      </c>
      <c r="AY1521" s="204" t="s">
        <v>182</v>
      </c>
    </row>
    <row r="1522" spans="2:65" s="1" customFormat="1" ht="22.5" customHeight="1">
      <c r="B1522" s="34"/>
      <c r="C1522" s="181" t="s">
        <v>2428</v>
      </c>
      <c r="D1522" s="181" t="s">
        <v>184</v>
      </c>
      <c r="E1522" s="182" t="s">
        <v>2429</v>
      </c>
      <c r="F1522" s="183" t="s">
        <v>2430</v>
      </c>
      <c r="G1522" s="184" t="s">
        <v>187</v>
      </c>
      <c r="H1522" s="185">
        <v>331.204</v>
      </c>
      <c r="I1522" s="186"/>
      <c r="J1522" s="187">
        <f>ROUND(I1522*H1522,2)</f>
        <v>0</v>
      </c>
      <c r="K1522" s="183" t="s">
        <v>188</v>
      </c>
      <c r="L1522" s="54"/>
      <c r="M1522" s="188" t="s">
        <v>36</v>
      </c>
      <c r="N1522" s="189" t="s">
        <v>51</v>
      </c>
      <c r="O1522" s="35"/>
      <c r="P1522" s="190">
        <f>O1522*H1522</f>
        <v>0</v>
      </c>
      <c r="Q1522" s="190">
        <v>0.0003</v>
      </c>
      <c r="R1522" s="190">
        <f>Q1522*H1522</f>
        <v>0.0993612</v>
      </c>
      <c r="S1522" s="190">
        <v>0</v>
      </c>
      <c r="T1522" s="191">
        <f>S1522*H1522</f>
        <v>0</v>
      </c>
      <c r="AR1522" s="16" t="s">
        <v>275</v>
      </c>
      <c r="AT1522" s="16" t="s">
        <v>184</v>
      </c>
      <c r="AU1522" s="16" t="s">
        <v>88</v>
      </c>
      <c r="AY1522" s="16" t="s">
        <v>182</v>
      </c>
      <c r="BE1522" s="192">
        <f>IF(N1522="základní",J1522,0)</f>
        <v>0</v>
      </c>
      <c r="BF1522" s="192">
        <f>IF(N1522="snížená",J1522,0)</f>
        <v>0</v>
      </c>
      <c r="BG1522" s="192">
        <f>IF(N1522="zákl. přenesená",J1522,0)</f>
        <v>0</v>
      </c>
      <c r="BH1522" s="192">
        <f>IF(N1522="sníž. přenesená",J1522,0)</f>
        <v>0</v>
      </c>
      <c r="BI1522" s="192">
        <f>IF(N1522="nulová",J1522,0)</f>
        <v>0</v>
      </c>
      <c r="BJ1522" s="16" t="s">
        <v>23</v>
      </c>
      <c r="BK1522" s="192">
        <f>ROUND(I1522*H1522,2)</f>
        <v>0</v>
      </c>
      <c r="BL1522" s="16" t="s">
        <v>275</v>
      </c>
      <c r="BM1522" s="16" t="s">
        <v>2431</v>
      </c>
    </row>
    <row r="1523" spans="2:65" s="1" customFormat="1" ht="22.5" customHeight="1">
      <c r="B1523" s="34"/>
      <c r="C1523" s="181" t="s">
        <v>2432</v>
      </c>
      <c r="D1523" s="181" t="s">
        <v>184</v>
      </c>
      <c r="E1523" s="182" t="s">
        <v>2433</v>
      </c>
      <c r="F1523" s="183" t="s">
        <v>2434</v>
      </c>
      <c r="G1523" s="184" t="s">
        <v>309</v>
      </c>
      <c r="H1523" s="185">
        <v>275.185</v>
      </c>
      <c r="I1523" s="186"/>
      <c r="J1523" s="187">
        <f>ROUND(I1523*H1523,2)</f>
        <v>0</v>
      </c>
      <c r="K1523" s="183" t="s">
        <v>188</v>
      </c>
      <c r="L1523" s="54"/>
      <c r="M1523" s="188" t="s">
        <v>36</v>
      </c>
      <c r="N1523" s="189" t="s">
        <v>51</v>
      </c>
      <c r="O1523" s="35"/>
      <c r="P1523" s="190">
        <f>O1523*H1523</f>
        <v>0</v>
      </c>
      <c r="Q1523" s="190">
        <v>3E-05</v>
      </c>
      <c r="R1523" s="190">
        <f>Q1523*H1523</f>
        <v>0.00825555</v>
      </c>
      <c r="S1523" s="190">
        <v>0</v>
      </c>
      <c r="T1523" s="191">
        <f>S1523*H1523</f>
        <v>0</v>
      </c>
      <c r="AR1523" s="16" t="s">
        <v>275</v>
      </c>
      <c r="AT1523" s="16" t="s">
        <v>184</v>
      </c>
      <c r="AU1523" s="16" t="s">
        <v>88</v>
      </c>
      <c r="AY1523" s="16" t="s">
        <v>182</v>
      </c>
      <c r="BE1523" s="192">
        <f>IF(N1523="základní",J1523,0)</f>
        <v>0</v>
      </c>
      <c r="BF1523" s="192">
        <f>IF(N1523="snížená",J1523,0)</f>
        <v>0</v>
      </c>
      <c r="BG1523" s="192">
        <f>IF(N1523="zákl. přenesená",J1523,0)</f>
        <v>0</v>
      </c>
      <c r="BH1523" s="192">
        <f>IF(N1523="sníž. přenesená",J1523,0)</f>
        <v>0</v>
      </c>
      <c r="BI1523" s="192">
        <f>IF(N1523="nulová",J1523,0)</f>
        <v>0</v>
      </c>
      <c r="BJ1523" s="16" t="s">
        <v>23</v>
      </c>
      <c r="BK1523" s="192">
        <f>ROUND(I1523*H1523,2)</f>
        <v>0</v>
      </c>
      <c r="BL1523" s="16" t="s">
        <v>275</v>
      </c>
      <c r="BM1523" s="16" t="s">
        <v>2435</v>
      </c>
    </row>
    <row r="1524" spans="2:51" s="12" customFormat="1" ht="13.5">
      <c r="B1524" s="209"/>
      <c r="C1524" s="210"/>
      <c r="D1524" s="205" t="s">
        <v>191</v>
      </c>
      <c r="E1524" s="211" t="s">
        <v>36</v>
      </c>
      <c r="F1524" s="212" t="s">
        <v>2436</v>
      </c>
      <c r="G1524" s="210"/>
      <c r="H1524" s="213" t="s">
        <v>36</v>
      </c>
      <c r="I1524" s="214"/>
      <c r="J1524" s="210"/>
      <c r="K1524" s="210"/>
      <c r="L1524" s="215"/>
      <c r="M1524" s="216"/>
      <c r="N1524" s="217"/>
      <c r="O1524" s="217"/>
      <c r="P1524" s="217"/>
      <c r="Q1524" s="217"/>
      <c r="R1524" s="217"/>
      <c r="S1524" s="217"/>
      <c r="T1524" s="218"/>
      <c r="AT1524" s="219" t="s">
        <v>191</v>
      </c>
      <c r="AU1524" s="219" t="s">
        <v>88</v>
      </c>
      <c r="AV1524" s="12" t="s">
        <v>23</v>
      </c>
      <c r="AW1524" s="12" t="s">
        <v>45</v>
      </c>
      <c r="AX1524" s="12" t="s">
        <v>80</v>
      </c>
      <c r="AY1524" s="219" t="s">
        <v>182</v>
      </c>
    </row>
    <row r="1525" spans="2:51" s="11" customFormat="1" ht="13.5">
      <c r="B1525" s="193"/>
      <c r="C1525" s="194"/>
      <c r="D1525" s="205" t="s">
        <v>191</v>
      </c>
      <c r="E1525" s="206" t="s">
        <v>36</v>
      </c>
      <c r="F1525" s="207" t="s">
        <v>922</v>
      </c>
      <c r="G1525" s="194"/>
      <c r="H1525" s="208">
        <v>99.2</v>
      </c>
      <c r="I1525" s="199"/>
      <c r="J1525" s="194"/>
      <c r="K1525" s="194"/>
      <c r="L1525" s="200"/>
      <c r="M1525" s="201"/>
      <c r="N1525" s="202"/>
      <c r="O1525" s="202"/>
      <c r="P1525" s="202"/>
      <c r="Q1525" s="202"/>
      <c r="R1525" s="202"/>
      <c r="S1525" s="202"/>
      <c r="T1525" s="203"/>
      <c r="AT1525" s="204" t="s">
        <v>191</v>
      </c>
      <c r="AU1525" s="204" t="s">
        <v>88</v>
      </c>
      <c r="AV1525" s="11" t="s">
        <v>88</v>
      </c>
      <c r="AW1525" s="11" t="s">
        <v>45</v>
      </c>
      <c r="AX1525" s="11" t="s">
        <v>80</v>
      </c>
      <c r="AY1525" s="204" t="s">
        <v>182</v>
      </c>
    </row>
    <row r="1526" spans="2:51" s="12" customFormat="1" ht="13.5">
      <c r="B1526" s="209"/>
      <c r="C1526" s="210"/>
      <c r="D1526" s="205" t="s">
        <v>191</v>
      </c>
      <c r="E1526" s="211" t="s">
        <v>36</v>
      </c>
      <c r="F1526" s="212" t="s">
        <v>2437</v>
      </c>
      <c r="G1526" s="210"/>
      <c r="H1526" s="213" t="s">
        <v>36</v>
      </c>
      <c r="I1526" s="214"/>
      <c r="J1526" s="210"/>
      <c r="K1526" s="210"/>
      <c r="L1526" s="215"/>
      <c r="M1526" s="216"/>
      <c r="N1526" s="217"/>
      <c r="O1526" s="217"/>
      <c r="P1526" s="217"/>
      <c r="Q1526" s="217"/>
      <c r="R1526" s="217"/>
      <c r="S1526" s="217"/>
      <c r="T1526" s="218"/>
      <c r="AT1526" s="219" t="s">
        <v>191</v>
      </c>
      <c r="AU1526" s="219" t="s">
        <v>88</v>
      </c>
      <c r="AV1526" s="12" t="s">
        <v>23</v>
      </c>
      <c r="AW1526" s="12" t="s">
        <v>45</v>
      </c>
      <c r="AX1526" s="12" t="s">
        <v>80</v>
      </c>
      <c r="AY1526" s="219" t="s">
        <v>182</v>
      </c>
    </row>
    <row r="1527" spans="2:51" s="12" customFormat="1" ht="13.5">
      <c r="B1527" s="209"/>
      <c r="C1527" s="210"/>
      <c r="D1527" s="205" t="s">
        <v>191</v>
      </c>
      <c r="E1527" s="211" t="s">
        <v>36</v>
      </c>
      <c r="F1527" s="212" t="s">
        <v>399</v>
      </c>
      <c r="G1527" s="210"/>
      <c r="H1527" s="213" t="s">
        <v>36</v>
      </c>
      <c r="I1527" s="214"/>
      <c r="J1527" s="210"/>
      <c r="K1527" s="210"/>
      <c r="L1527" s="215"/>
      <c r="M1527" s="216"/>
      <c r="N1527" s="217"/>
      <c r="O1527" s="217"/>
      <c r="P1527" s="217"/>
      <c r="Q1527" s="217"/>
      <c r="R1527" s="217"/>
      <c r="S1527" s="217"/>
      <c r="T1527" s="218"/>
      <c r="AT1527" s="219" t="s">
        <v>191</v>
      </c>
      <c r="AU1527" s="219" t="s">
        <v>88</v>
      </c>
      <c r="AV1527" s="12" t="s">
        <v>23</v>
      </c>
      <c r="AW1527" s="12" t="s">
        <v>45</v>
      </c>
      <c r="AX1527" s="12" t="s">
        <v>80</v>
      </c>
      <c r="AY1527" s="219" t="s">
        <v>182</v>
      </c>
    </row>
    <row r="1528" spans="2:51" s="12" customFormat="1" ht="13.5">
      <c r="B1528" s="209"/>
      <c r="C1528" s="210"/>
      <c r="D1528" s="205" t="s">
        <v>191</v>
      </c>
      <c r="E1528" s="211" t="s">
        <v>36</v>
      </c>
      <c r="F1528" s="212" t="s">
        <v>840</v>
      </c>
      <c r="G1528" s="210"/>
      <c r="H1528" s="213" t="s">
        <v>36</v>
      </c>
      <c r="I1528" s="214"/>
      <c r="J1528" s="210"/>
      <c r="K1528" s="210"/>
      <c r="L1528" s="215"/>
      <c r="M1528" s="216"/>
      <c r="N1528" s="217"/>
      <c r="O1528" s="217"/>
      <c r="P1528" s="217"/>
      <c r="Q1528" s="217"/>
      <c r="R1528" s="217"/>
      <c r="S1528" s="217"/>
      <c r="T1528" s="218"/>
      <c r="AT1528" s="219" t="s">
        <v>191</v>
      </c>
      <c r="AU1528" s="219" t="s">
        <v>88</v>
      </c>
      <c r="AV1528" s="12" t="s">
        <v>23</v>
      </c>
      <c r="AW1528" s="12" t="s">
        <v>45</v>
      </c>
      <c r="AX1528" s="12" t="s">
        <v>80</v>
      </c>
      <c r="AY1528" s="219" t="s">
        <v>182</v>
      </c>
    </row>
    <row r="1529" spans="2:51" s="11" customFormat="1" ht="13.5">
      <c r="B1529" s="193"/>
      <c r="C1529" s="194"/>
      <c r="D1529" s="205" t="s">
        <v>191</v>
      </c>
      <c r="E1529" s="206" t="s">
        <v>36</v>
      </c>
      <c r="F1529" s="207" t="s">
        <v>2438</v>
      </c>
      <c r="G1529" s="194"/>
      <c r="H1529" s="208">
        <v>2.5</v>
      </c>
      <c r="I1529" s="199"/>
      <c r="J1529" s="194"/>
      <c r="K1529" s="194"/>
      <c r="L1529" s="200"/>
      <c r="M1529" s="201"/>
      <c r="N1529" s="202"/>
      <c r="O1529" s="202"/>
      <c r="P1529" s="202"/>
      <c r="Q1529" s="202"/>
      <c r="R1529" s="202"/>
      <c r="S1529" s="202"/>
      <c r="T1529" s="203"/>
      <c r="AT1529" s="204" t="s">
        <v>191</v>
      </c>
      <c r="AU1529" s="204" t="s">
        <v>88</v>
      </c>
      <c r="AV1529" s="11" t="s">
        <v>88</v>
      </c>
      <c r="AW1529" s="11" t="s">
        <v>45</v>
      </c>
      <c r="AX1529" s="11" t="s">
        <v>80</v>
      </c>
      <c r="AY1529" s="204" t="s">
        <v>182</v>
      </c>
    </row>
    <row r="1530" spans="2:51" s="12" customFormat="1" ht="13.5">
      <c r="B1530" s="209"/>
      <c r="C1530" s="210"/>
      <c r="D1530" s="205" t="s">
        <v>191</v>
      </c>
      <c r="E1530" s="211" t="s">
        <v>36</v>
      </c>
      <c r="F1530" s="212" t="s">
        <v>787</v>
      </c>
      <c r="G1530" s="210"/>
      <c r="H1530" s="213" t="s">
        <v>36</v>
      </c>
      <c r="I1530" s="214"/>
      <c r="J1530" s="210"/>
      <c r="K1530" s="210"/>
      <c r="L1530" s="215"/>
      <c r="M1530" s="216"/>
      <c r="N1530" s="217"/>
      <c r="O1530" s="217"/>
      <c r="P1530" s="217"/>
      <c r="Q1530" s="217"/>
      <c r="R1530" s="217"/>
      <c r="S1530" s="217"/>
      <c r="T1530" s="218"/>
      <c r="AT1530" s="219" t="s">
        <v>191</v>
      </c>
      <c r="AU1530" s="219" t="s">
        <v>88</v>
      </c>
      <c r="AV1530" s="12" t="s">
        <v>23</v>
      </c>
      <c r="AW1530" s="12" t="s">
        <v>45</v>
      </c>
      <c r="AX1530" s="12" t="s">
        <v>80</v>
      </c>
      <c r="AY1530" s="219" t="s">
        <v>182</v>
      </c>
    </row>
    <row r="1531" spans="2:51" s="11" customFormat="1" ht="13.5">
      <c r="B1531" s="193"/>
      <c r="C1531" s="194"/>
      <c r="D1531" s="205" t="s">
        <v>191</v>
      </c>
      <c r="E1531" s="206" t="s">
        <v>36</v>
      </c>
      <c r="F1531" s="207" t="s">
        <v>2439</v>
      </c>
      <c r="G1531" s="194"/>
      <c r="H1531" s="208">
        <v>18.96</v>
      </c>
      <c r="I1531" s="199"/>
      <c r="J1531" s="194"/>
      <c r="K1531" s="194"/>
      <c r="L1531" s="200"/>
      <c r="M1531" s="201"/>
      <c r="N1531" s="202"/>
      <c r="O1531" s="202"/>
      <c r="P1531" s="202"/>
      <c r="Q1531" s="202"/>
      <c r="R1531" s="202"/>
      <c r="S1531" s="202"/>
      <c r="T1531" s="203"/>
      <c r="AT1531" s="204" t="s">
        <v>191</v>
      </c>
      <c r="AU1531" s="204" t="s">
        <v>88</v>
      </c>
      <c r="AV1531" s="11" t="s">
        <v>88</v>
      </c>
      <c r="AW1531" s="11" t="s">
        <v>45</v>
      </c>
      <c r="AX1531" s="11" t="s">
        <v>80</v>
      </c>
      <c r="AY1531" s="204" t="s">
        <v>182</v>
      </c>
    </row>
    <row r="1532" spans="2:51" s="11" customFormat="1" ht="13.5">
      <c r="B1532" s="193"/>
      <c r="C1532" s="194"/>
      <c r="D1532" s="205" t="s">
        <v>191</v>
      </c>
      <c r="E1532" s="206" t="s">
        <v>36</v>
      </c>
      <c r="F1532" s="207" t="s">
        <v>2440</v>
      </c>
      <c r="G1532" s="194"/>
      <c r="H1532" s="208">
        <v>-0.8</v>
      </c>
      <c r="I1532" s="199"/>
      <c r="J1532" s="194"/>
      <c r="K1532" s="194"/>
      <c r="L1532" s="200"/>
      <c r="M1532" s="201"/>
      <c r="N1532" s="202"/>
      <c r="O1532" s="202"/>
      <c r="P1532" s="202"/>
      <c r="Q1532" s="202"/>
      <c r="R1532" s="202"/>
      <c r="S1532" s="202"/>
      <c r="T1532" s="203"/>
      <c r="AT1532" s="204" t="s">
        <v>191</v>
      </c>
      <c r="AU1532" s="204" t="s">
        <v>88</v>
      </c>
      <c r="AV1532" s="11" t="s">
        <v>88</v>
      </c>
      <c r="AW1532" s="11" t="s">
        <v>45</v>
      </c>
      <c r="AX1532" s="11" t="s">
        <v>80</v>
      </c>
      <c r="AY1532" s="204" t="s">
        <v>182</v>
      </c>
    </row>
    <row r="1533" spans="2:51" s="12" customFormat="1" ht="13.5">
      <c r="B1533" s="209"/>
      <c r="C1533" s="210"/>
      <c r="D1533" s="205" t="s">
        <v>191</v>
      </c>
      <c r="E1533" s="211" t="s">
        <v>36</v>
      </c>
      <c r="F1533" s="212" t="s">
        <v>790</v>
      </c>
      <c r="G1533" s="210"/>
      <c r="H1533" s="213" t="s">
        <v>36</v>
      </c>
      <c r="I1533" s="214"/>
      <c r="J1533" s="210"/>
      <c r="K1533" s="210"/>
      <c r="L1533" s="215"/>
      <c r="M1533" s="216"/>
      <c r="N1533" s="217"/>
      <c r="O1533" s="217"/>
      <c r="P1533" s="217"/>
      <c r="Q1533" s="217"/>
      <c r="R1533" s="217"/>
      <c r="S1533" s="217"/>
      <c r="T1533" s="218"/>
      <c r="AT1533" s="219" t="s">
        <v>191</v>
      </c>
      <c r="AU1533" s="219" t="s">
        <v>88</v>
      </c>
      <c r="AV1533" s="12" t="s">
        <v>23</v>
      </c>
      <c r="AW1533" s="12" t="s">
        <v>45</v>
      </c>
      <c r="AX1533" s="12" t="s">
        <v>80</v>
      </c>
      <c r="AY1533" s="219" t="s">
        <v>182</v>
      </c>
    </row>
    <row r="1534" spans="2:51" s="11" customFormat="1" ht="13.5">
      <c r="B1534" s="193"/>
      <c r="C1534" s="194"/>
      <c r="D1534" s="205" t="s">
        <v>191</v>
      </c>
      <c r="E1534" s="206" t="s">
        <v>36</v>
      </c>
      <c r="F1534" s="207" t="s">
        <v>2441</v>
      </c>
      <c r="G1534" s="194"/>
      <c r="H1534" s="208">
        <v>8.6</v>
      </c>
      <c r="I1534" s="199"/>
      <c r="J1534" s="194"/>
      <c r="K1534" s="194"/>
      <c r="L1534" s="200"/>
      <c r="M1534" s="201"/>
      <c r="N1534" s="202"/>
      <c r="O1534" s="202"/>
      <c r="P1534" s="202"/>
      <c r="Q1534" s="202"/>
      <c r="R1534" s="202"/>
      <c r="S1534" s="202"/>
      <c r="T1534" s="203"/>
      <c r="AT1534" s="204" t="s">
        <v>191</v>
      </c>
      <c r="AU1534" s="204" t="s">
        <v>88</v>
      </c>
      <c r="AV1534" s="11" t="s">
        <v>88</v>
      </c>
      <c r="AW1534" s="11" t="s">
        <v>45</v>
      </c>
      <c r="AX1534" s="11" t="s">
        <v>80</v>
      </c>
      <c r="AY1534" s="204" t="s">
        <v>182</v>
      </c>
    </row>
    <row r="1535" spans="2:51" s="11" customFormat="1" ht="13.5">
      <c r="B1535" s="193"/>
      <c r="C1535" s="194"/>
      <c r="D1535" s="205" t="s">
        <v>191</v>
      </c>
      <c r="E1535" s="206" t="s">
        <v>36</v>
      </c>
      <c r="F1535" s="207" t="s">
        <v>2442</v>
      </c>
      <c r="G1535" s="194"/>
      <c r="H1535" s="208">
        <v>-0.9</v>
      </c>
      <c r="I1535" s="199"/>
      <c r="J1535" s="194"/>
      <c r="K1535" s="194"/>
      <c r="L1535" s="200"/>
      <c r="M1535" s="201"/>
      <c r="N1535" s="202"/>
      <c r="O1535" s="202"/>
      <c r="P1535" s="202"/>
      <c r="Q1535" s="202"/>
      <c r="R1535" s="202"/>
      <c r="S1535" s="202"/>
      <c r="T1535" s="203"/>
      <c r="AT1535" s="204" t="s">
        <v>191</v>
      </c>
      <c r="AU1535" s="204" t="s">
        <v>88</v>
      </c>
      <c r="AV1535" s="11" t="s">
        <v>88</v>
      </c>
      <c r="AW1535" s="11" t="s">
        <v>45</v>
      </c>
      <c r="AX1535" s="11" t="s">
        <v>80</v>
      </c>
      <c r="AY1535" s="204" t="s">
        <v>182</v>
      </c>
    </row>
    <row r="1536" spans="2:51" s="12" customFormat="1" ht="13.5">
      <c r="B1536" s="209"/>
      <c r="C1536" s="210"/>
      <c r="D1536" s="205" t="s">
        <v>191</v>
      </c>
      <c r="E1536" s="211" t="s">
        <v>36</v>
      </c>
      <c r="F1536" s="212" t="s">
        <v>793</v>
      </c>
      <c r="G1536" s="210"/>
      <c r="H1536" s="213" t="s">
        <v>36</v>
      </c>
      <c r="I1536" s="214"/>
      <c r="J1536" s="210"/>
      <c r="K1536" s="210"/>
      <c r="L1536" s="215"/>
      <c r="M1536" s="216"/>
      <c r="N1536" s="217"/>
      <c r="O1536" s="217"/>
      <c r="P1536" s="217"/>
      <c r="Q1536" s="217"/>
      <c r="R1536" s="217"/>
      <c r="S1536" s="217"/>
      <c r="T1536" s="218"/>
      <c r="AT1536" s="219" t="s">
        <v>191</v>
      </c>
      <c r="AU1536" s="219" t="s">
        <v>88</v>
      </c>
      <c r="AV1536" s="12" t="s">
        <v>23</v>
      </c>
      <c r="AW1536" s="12" t="s">
        <v>45</v>
      </c>
      <c r="AX1536" s="12" t="s">
        <v>80</v>
      </c>
      <c r="AY1536" s="219" t="s">
        <v>182</v>
      </c>
    </row>
    <row r="1537" spans="2:51" s="11" customFormat="1" ht="13.5">
      <c r="B1537" s="193"/>
      <c r="C1537" s="194"/>
      <c r="D1537" s="205" t="s">
        <v>191</v>
      </c>
      <c r="E1537" s="206" t="s">
        <v>36</v>
      </c>
      <c r="F1537" s="207" t="s">
        <v>2443</v>
      </c>
      <c r="G1537" s="194"/>
      <c r="H1537" s="208">
        <v>7.77</v>
      </c>
      <c r="I1537" s="199"/>
      <c r="J1537" s="194"/>
      <c r="K1537" s="194"/>
      <c r="L1537" s="200"/>
      <c r="M1537" s="201"/>
      <c r="N1537" s="202"/>
      <c r="O1537" s="202"/>
      <c r="P1537" s="202"/>
      <c r="Q1537" s="202"/>
      <c r="R1537" s="202"/>
      <c r="S1537" s="202"/>
      <c r="T1537" s="203"/>
      <c r="AT1537" s="204" t="s">
        <v>191</v>
      </c>
      <c r="AU1537" s="204" t="s">
        <v>88</v>
      </c>
      <c r="AV1537" s="11" t="s">
        <v>88</v>
      </c>
      <c r="AW1537" s="11" t="s">
        <v>45</v>
      </c>
      <c r="AX1537" s="11" t="s">
        <v>80</v>
      </c>
      <c r="AY1537" s="204" t="s">
        <v>182</v>
      </c>
    </row>
    <row r="1538" spans="2:51" s="11" customFormat="1" ht="13.5">
      <c r="B1538" s="193"/>
      <c r="C1538" s="194"/>
      <c r="D1538" s="205" t="s">
        <v>191</v>
      </c>
      <c r="E1538" s="206" t="s">
        <v>36</v>
      </c>
      <c r="F1538" s="207" t="s">
        <v>2440</v>
      </c>
      <c r="G1538" s="194"/>
      <c r="H1538" s="208">
        <v>-0.8</v>
      </c>
      <c r="I1538" s="199"/>
      <c r="J1538" s="194"/>
      <c r="K1538" s="194"/>
      <c r="L1538" s="200"/>
      <c r="M1538" s="201"/>
      <c r="N1538" s="202"/>
      <c r="O1538" s="202"/>
      <c r="P1538" s="202"/>
      <c r="Q1538" s="202"/>
      <c r="R1538" s="202"/>
      <c r="S1538" s="202"/>
      <c r="T1538" s="203"/>
      <c r="AT1538" s="204" t="s">
        <v>191</v>
      </c>
      <c r="AU1538" s="204" t="s">
        <v>88</v>
      </c>
      <c r="AV1538" s="11" t="s">
        <v>88</v>
      </c>
      <c r="AW1538" s="11" t="s">
        <v>45</v>
      </c>
      <c r="AX1538" s="11" t="s">
        <v>80</v>
      </c>
      <c r="AY1538" s="204" t="s">
        <v>182</v>
      </c>
    </row>
    <row r="1539" spans="2:51" s="12" customFormat="1" ht="13.5">
      <c r="B1539" s="209"/>
      <c r="C1539" s="210"/>
      <c r="D1539" s="205" t="s">
        <v>191</v>
      </c>
      <c r="E1539" s="211" t="s">
        <v>36</v>
      </c>
      <c r="F1539" s="212" t="s">
        <v>795</v>
      </c>
      <c r="G1539" s="210"/>
      <c r="H1539" s="213" t="s">
        <v>36</v>
      </c>
      <c r="I1539" s="214"/>
      <c r="J1539" s="210"/>
      <c r="K1539" s="210"/>
      <c r="L1539" s="215"/>
      <c r="M1539" s="216"/>
      <c r="N1539" s="217"/>
      <c r="O1539" s="217"/>
      <c r="P1539" s="217"/>
      <c r="Q1539" s="217"/>
      <c r="R1539" s="217"/>
      <c r="S1539" s="217"/>
      <c r="T1539" s="218"/>
      <c r="AT1539" s="219" t="s">
        <v>191</v>
      </c>
      <c r="AU1539" s="219" t="s">
        <v>88</v>
      </c>
      <c r="AV1539" s="12" t="s">
        <v>23</v>
      </c>
      <c r="AW1539" s="12" t="s">
        <v>45</v>
      </c>
      <c r="AX1539" s="12" t="s">
        <v>80</v>
      </c>
      <c r="AY1539" s="219" t="s">
        <v>182</v>
      </c>
    </row>
    <row r="1540" spans="2:51" s="11" customFormat="1" ht="13.5">
      <c r="B1540" s="193"/>
      <c r="C1540" s="194"/>
      <c r="D1540" s="205" t="s">
        <v>191</v>
      </c>
      <c r="E1540" s="206" t="s">
        <v>36</v>
      </c>
      <c r="F1540" s="207" t="s">
        <v>2444</v>
      </c>
      <c r="G1540" s="194"/>
      <c r="H1540" s="208">
        <v>13.37</v>
      </c>
      <c r="I1540" s="199"/>
      <c r="J1540" s="194"/>
      <c r="K1540" s="194"/>
      <c r="L1540" s="200"/>
      <c r="M1540" s="201"/>
      <c r="N1540" s="202"/>
      <c r="O1540" s="202"/>
      <c r="P1540" s="202"/>
      <c r="Q1540" s="202"/>
      <c r="R1540" s="202"/>
      <c r="S1540" s="202"/>
      <c r="T1540" s="203"/>
      <c r="AT1540" s="204" t="s">
        <v>191</v>
      </c>
      <c r="AU1540" s="204" t="s">
        <v>88</v>
      </c>
      <c r="AV1540" s="11" t="s">
        <v>88</v>
      </c>
      <c r="AW1540" s="11" t="s">
        <v>45</v>
      </c>
      <c r="AX1540" s="11" t="s">
        <v>80</v>
      </c>
      <c r="AY1540" s="204" t="s">
        <v>182</v>
      </c>
    </row>
    <row r="1541" spans="2:51" s="11" customFormat="1" ht="13.5">
      <c r="B1541" s="193"/>
      <c r="C1541" s="194"/>
      <c r="D1541" s="205" t="s">
        <v>191</v>
      </c>
      <c r="E1541" s="206" t="s">
        <v>36</v>
      </c>
      <c r="F1541" s="207" t="s">
        <v>2440</v>
      </c>
      <c r="G1541" s="194"/>
      <c r="H1541" s="208">
        <v>-0.8</v>
      </c>
      <c r="I1541" s="199"/>
      <c r="J1541" s="194"/>
      <c r="K1541" s="194"/>
      <c r="L1541" s="200"/>
      <c r="M1541" s="201"/>
      <c r="N1541" s="202"/>
      <c r="O1541" s="202"/>
      <c r="P1541" s="202"/>
      <c r="Q1541" s="202"/>
      <c r="R1541" s="202"/>
      <c r="S1541" s="202"/>
      <c r="T1541" s="203"/>
      <c r="AT1541" s="204" t="s">
        <v>191</v>
      </c>
      <c r="AU1541" s="204" t="s">
        <v>88</v>
      </c>
      <c r="AV1541" s="11" t="s">
        <v>88</v>
      </c>
      <c r="AW1541" s="11" t="s">
        <v>45</v>
      </c>
      <c r="AX1541" s="11" t="s">
        <v>80</v>
      </c>
      <c r="AY1541" s="204" t="s">
        <v>182</v>
      </c>
    </row>
    <row r="1542" spans="2:51" s="12" customFormat="1" ht="13.5">
      <c r="B1542" s="209"/>
      <c r="C1542" s="210"/>
      <c r="D1542" s="205" t="s">
        <v>191</v>
      </c>
      <c r="E1542" s="211" t="s">
        <v>36</v>
      </c>
      <c r="F1542" s="212" t="s">
        <v>797</v>
      </c>
      <c r="G1542" s="210"/>
      <c r="H1542" s="213" t="s">
        <v>36</v>
      </c>
      <c r="I1542" s="214"/>
      <c r="J1542" s="210"/>
      <c r="K1542" s="210"/>
      <c r="L1542" s="215"/>
      <c r="M1542" s="216"/>
      <c r="N1542" s="217"/>
      <c r="O1542" s="217"/>
      <c r="P1542" s="217"/>
      <c r="Q1542" s="217"/>
      <c r="R1542" s="217"/>
      <c r="S1542" s="217"/>
      <c r="T1542" s="218"/>
      <c r="AT1542" s="219" t="s">
        <v>191</v>
      </c>
      <c r="AU1542" s="219" t="s">
        <v>88</v>
      </c>
      <c r="AV1542" s="12" t="s">
        <v>23</v>
      </c>
      <c r="AW1542" s="12" t="s">
        <v>45</v>
      </c>
      <c r="AX1542" s="12" t="s">
        <v>80</v>
      </c>
      <c r="AY1542" s="219" t="s">
        <v>182</v>
      </c>
    </row>
    <row r="1543" spans="2:51" s="11" customFormat="1" ht="13.5">
      <c r="B1543" s="193"/>
      <c r="C1543" s="194"/>
      <c r="D1543" s="205" t="s">
        <v>191</v>
      </c>
      <c r="E1543" s="206" t="s">
        <v>36</v>
      </c>
      <c r="F1543" s="207" t="s">
        <v>2445</v>
      </c>
      <c r="G1543" s="194"/>
      <c r="H1543" s="208">
        <v>11.4</v>
      </c>
      <c r="I1543" s="199"/>
      <c r="J1543" s="194"/>
      <c r="K1543" s="194"/>
      <c r="L1543" s="200"/>
      <c r="M1543" s="201"/>
      <c r="N1543" s="202"/>
      <c r="O1543" s="202"/>
      <c r="P1543" s="202"/>
      <c r="Q1543" s="202"/>
      <c r="R1543" s="202"/>
      <c r="S1543" s="202"/>
      <c r="T1543" s="203"/>
      <c r="AT1543" s="204" t="s">
        <v>191</v>
      </c>
      <c r="AU1543" s="204" t="s">
        <v>88</v>
      </c>
      <c r="AV1543" s="11" t="s">
        <v>88</v>
      </c>
      <c r="AW1543" s="11" t="s">
        <v>45</v>
      </c>
      <c r="AX1543" s="11" t="s">
        <v>80</v>
      </c>
      <c r="AY1543" s="204" t="s">
        <v>182</v>
      </c>
    </row>
    <row r="1544" spans="2:51" s="11" customFormat="1" ht="13.5">
      <c r="B1544" s="193"/>
      <c r="C1544" s="194"/>
      <c r="D1544" s="205" t="s">
        <v>191</v>
      </c>
      <c r="E1544" s="206" t="s">
        <v>36</v>
      </c>
      <c r="F1544" s="207" t="s">
        <v>2440</v>
      </c>
      <c r="G1544" s="194"/>
      <c r="H1544" s="208">
        <v>-0.8</v>
      </c>
      <c r="I1544" s="199"/>
      <c r="J1544" s="194"/>
      <c r="K1544" s="194"/>
      <c r="L1544" s="200"/>
      <c r="M1544" s="201"/>
      <c r="N1544" s="202"/>
      <c r="O1544" s="202"/>
      <c r="P1544" s="202"/>
      <c r="Q1544" s="202"/>
      <c r="R1544" s="202"/>
      <c r="S1544" s="202"/>
      <c r="T1544" s="203"/>
      <c r="AT1544" s="204" t="s">
        <v>191</v>
      </c>
      <c r="AU1544" s="204" t="s">
        <v>88</v>
      </c>
      <c r="AV1544" s="11" t="s">
        <v>88</v>
      </c>
      <c r="AW1544" s="11" t="s">
        <v>45</v>
      </c>
      <c r="AX1544" s="11" t="s">
        <v>80</v>
      </c>
      <c r="AY1544" s="204" t="s">
        <v>182</v>
      </c>
    </row>
    <row r="1545" spans="2:51" s="12" customFormat="1" ht="13.5">
      <c r="B1545" s="209"/>
      <c r="C1545" s="210"/>
      <c r="D1545" s="205" t="s">
        <v>191</v>
      </c>
      <c r="E1545" s="211" t="s">
        <v>36</v>
      </c>
      <c r="F1545" s="212" t="s">
        <v>2393</v>
      </c>
      <c r="G1545" s="210"/>
      <c r="H1545" s="213" t="s">
        <v>36</v>
      </c>
      <c r="I1545" s="214"/>
      <c r="J1545" s="210"/>
      <c r="K1545" s="210"/>
      <c r="L1545" s="215"/>
      <c r="M1545" s="216"/>
      <c r="N1545" s="217"/>
      <c r="O1545" s="217"/>
      <c r="P1545" s="217"/>
      <c r="Q1545" s="217"/>
      <c r="R1545" s="217"/>
      <c r="S1545" s="217"/>
      <c r="T1545" s="218"/>
      <c r="AT1545" s="219" t="s">
        <v>191</v>
      </c>
      <c r="AU1545" s="219" t="s">
        <v>88</v>
      </c>
      <c r="AV1545" s="12" t="s">
        <v>23</v>
      </c>
      <c r="AW1545" s="12" t="s">
        <v>45</v>
      </c>
      <c r="AX1545" s="12" t="s">
        <v>80</v>
      </c>
      <c r="AY1545" s="219" t="s">
        <v>182</v>
      </c>
    </row>
    <row r="1546" spans="2:51" s="11" customFormat="1" ht="13.5">
      <c r="B1546" s="193"/>
      <c r="C1546" s="194"/>
      <c r="D1546" s="205" t="s">
        <v>191</v>
      </c>
      <c r="E1546" s="206" t="s">
        <v>36</v>
      </c>
      <c r="F1546" s="207" t="s">
        <v>2446</v>
      </c>
      <c r="G1546" s="194"/>
      <c r="H1546" s="208">
        <v>6</v>
      </c>
      <c r="I1546" s="199"/>
      <c r="J1546" s="194"/>
      <c r="K1546" s="194"/>
      <c r="L1546" s="200"/>
      <c r="M1546" s="201"/>
      <c r="N1546" s="202"/>
      <c r="O1546" s="202"/>
      <c r="P1546" s="202"/>
      <c r="Q1546" s="202"/>
      <c r="R1546" s="202"/>
      <c r="S1546" s="202"/>
      <c r="T1546" s="203"/>
      <c r="AT1546" s="204" t="s">
        <v>191</v>
      </c>
      <c r="AU1546" s="204" t="s">
        <v>88</v>
      </c>
      <c r="AV1546" s="11" t="s">
        <v>88</v>
      </c>
      <c r="AW1546" s="11" t="s">
        <v>45</v>
      </c>
      <c r="AX1546" s="11" t="s">
        <v>80</v>
      </c>
      <c r="AY1546" s="204" t="s">
        <v>182</v>
      </c>
    </row>
    <row r="1547" spans="2:51" s="12" customFormat="1" ht="13.5">
      <c r="B1547" s="209"/>
      <c r="C1547" s="210"/>
      <c r="D1547" s="205" t="s">
        <v>191</v>
      </c>
      <c r="E1547" s="211" t="s">
        <v>36</v>
      </c>
      <c r="F1547" s="212" t="s">
        <v>2395</v>
      </c>
      <c r="G1547" s="210"/>
      <c r="H1547" s="213" t="s">
        <v>36</v>
      </c>
      <c r="I1547" s="214"/>
      <c r="J1547" s="210"/>
      <c r="K1547" s="210"/>
      <c r="L1547" s="215"/>
      <c r="M1547" s="216"/>
      <c r="N1547" s="217"/>
      <c r="O1547" s="217"/>
      <c r="P1547" s="217"/>
      <c r="Q1547" s="217"/>
      <c r="R1547" s="217"/>
      <c r="S1547" s="217"/>
      <c r="T1547" s="218"/>
      <c r="AT1547" s="219" t="s">
        <v>191</v>
      </c>
      <c r="AU1547" s="219" t="s">
        <v>88</v>
      </c>
      <c r="AV1547" s="12" t="s">
        <v>23</v>
      </c>
      <c r="AW1547" s="12" t="s">
        <v>45</v>
      </c>
      <c r="AX1547" s="12" t="s">
        <v>80</v>
      </c>
      <c r="AY1547" s="219" t="s">
        <v>182</v>
      </c>
    </row>
    <row r="1548" spans="2:51" s="11" customFormat="1" ht="13.5">
      <c r="B1548" s="193"/>
      <c r="C1548" s="194"/>
      <c r="D1548" s="205" t="s">
        <v>191</v>
      </c>
      <c r="E1548" s="206" t="s">
        <v>36</v>
      </c>
      <c r="F1548" s="207" t="s">
        <v>2447</v>
      </c>
      <c r="G1548" s="194"/>
      <c r="H1548" s="208">
        <v>3</v>
      </c>
      <c r="I1548" s="199"/>
      <c r="J1548" s="194"/>
      <c r="K1548" s="194"/>
      <c r="L1548" s="200"/>
      <c r="M1548" s="201"/>
      <c r="N1548" s="202"/>
      <c r="O1548" s="202"/>
      <c r="P1548" s="202"/>
      <c r="Q1548" s="202"/>
      <c r="R1548" s="202"/>
      <c r="S1548" s="202"/>
      <c r="T1548" s="203"/>
      <c r="AT1548" s="204" t="s">
        <v>191</v>
      </c>
      <c r="AU1548" s="204" t="s">
        <v>88</v>
      </c>
      <c r="AV1548" s="11" t="s">
        <v>88</v>
      </c>
      <c r="AW1548" s="11" t="s">
        <v>45</v>
      </c>
      <c r="AX1548" s="11" t="s">
        <v>80</v>
      </c>
      <c r="AY1548" s="204" t="s">
        <v>182</v>
      </c>
    </row>
    <row r="1549" spans="2:51" s="12" customFormat="1" ht="13.5">
      <c r="B1549" s="209"/>
      <c r="C1549" s="210"/>
      <c r="D1549" s="205" t="s">
        <v>191</v>
      </c>
      <c r="E1549" s="211" t="s">
        <v>36</v>
      </c>
      <c r="F1549" s="212" t="s">
        <v>402</v>
      </c>
      <c r="G1549" s="210"/>
      <c r="H1549" s="213" t="s">
        <v>36</v>
      </c>
      <c r="I1549" s="214"/>
      <c r="J1549" s="210"/>
      <c r="K1549" s="210"/>
      <c r="L1549" s="215"/>
      <c r="M1549" s="216"/>
      <c r="N1549" s="217"/>
      <c r="O1549" s="217"/>
      <c r="P1549" s="217"/>
      <c r="Q1549" s="217"/>
      <c r="R1549" s="217"/>
      <c r="S1549" s="217"/>
      <c r="T1549" s="218"/>
      <c r="AT1549" s="219" t="s">
        <v>191</v>
      </c>
      <c r="AU1549" s="219" t="s">
        <v>88</v>
      </c>
      <c r="AV1549" s="12" t="s">
        <v>23</v>
      </c>
      <c r="AW1549" s="12" t="s">
        <v>45</v>
      </c>
      <c r="AX1549" s="12" t="s">
        <v>80</v>
      </c>
      <c r="AY1549" s="219" t="s">
        <v>182</v>
      </c>
    </row>
    <row r="1550" spans="2:51" s="12" customFormat="1" ht="13.5">
      <c r="B1550" s="209"/>
      <c r="C1550" s="210"/>
      <c r="D1550" s="205" t="s">
        <v>191</v>
      </c>
      <c r="E1550" s="211" t="s">
        <v>36</v>
      </c>
      <c r="F1550" s="212" t="s">
        <v>882</v>
      </c>
      <c r="G1550" s="210"/>
      <c r="H1550" s="213" t="s">
        <v>36</v>
      </c>
      <c r="I1550" s="214"/>
      <c r="J1550" s="210"/>
      <c r="K1550" s="210"/>
      <c r="L1550" s="215"/>
      <c r="M1550" s="216"/>
      <c r="N1550" s="217"/>
      <c r="O1550" s="217"/>
      <c r="P1550" s="217"/>
      <c r="Q1550" s="217"/>
      <c r="R1550" s="217"/>
      <c r="S1550" s="217"/>
      <c r="T1550" s="218"/>
      <c r="AT1550" s="219" t="s">
        <v>191</v>
      </c>
      <c r="AU1550" s="219" t="s">
        <v>88</v>
      </c>
      <c r="AV1550" s="12" t="s">
        <v>23</v>
      </c>
      <c r="AW1550" s="12" t="s">
        <v>45</v>
      </c>
      <c r="AX1550" s="12" t="s">
        <v>80</v>
      </c>
      <c r="AY1550" s="219" t="s">
        <v>182</v>
      </c>
    </row>
    <row r="1551" spans="2:51" s="11" customFormat="1" ht="13.5">
      <c r="B1551" s="193"/>
      <c r="C1551" s="194"/>
      <c r="D1551" s="205" t="s">
        <v>191</v>
      </c>
      <c r="E1551" s="206" t="s">
        <v>36</v>
      </c>
      <c r="F1551" s="207" t="s">
        <v>2397</v>
      </c>
      <c r="G1551" s="194"/>
      <c r="H1551" s="208">
        <v>3.6</v>
      </c>
      <c r="I1551" s="199"/>
      <c r="J1551" s="194"/>
      <c r="K1551" s="194"/>
      <c r="L1551" s="200"/>
      <c r="M1551" s="201"/>
      <c r="N1551" s="202"/>
      <c r="O1551" s="202"/>
      <c r="P1551" s="202"/>
      <c r="Q1551" s="202"/>
      <c r="R1551" s="202"/>
      <c r="S1551" s="202"/>
      <c r="T1551" s="203"/>
      <c r="AT1551" s="204" t="s">
        <v>191</v>
      </c>
      <c r="AU1551" s="204" t="s">
        <v>88</v>
      </c>
      <c r="AV1551" s="11" t="s">
        <v>88</v>
      </c>
      <c r="AW1551" s="11" t="s">
        <v>45</v>
      </c>
      <c r="AX1551" s="11" t="s">
        <v>80</v>
      </c>
      <c r="AY1551" s="204" t="s">
        <v>182</v>
      </c>
    </row>
    <row r="1552" spans="2:51" s="12" customFormat="1" ht="13.5">
      <c r="B1552" s="209"/>
      <c r="C1552" s="210"/>
      <c r="D1552" s="205" t="s">
        <v>191</v>
      </c>
      <c r="E1552" s="211" t="s">
        <v>36</v>
      </c>
      <c r="F1552" s="212" t="s">
        <v>799</v>
      </c>
      <c r="G1552" s="210"/>
      <c r="H1552" s="213" t="s">
        <v>36</v>
      </c>
      <c r="I1552" s="214"/>
      <c r="J1552" s="210"/>
      <c r="K1552" s="210"/>
      <c r="L1552" s="215"/>
      <c r="M1552" s="216"/>
      <c r="N1552" s="217"/>
      <c r="O1552" s="217"/>
      <c r="P1552" s="217"/>
      <c r="Q1552" s="217"/>
      <c r="R1552" s="217"/>
      <c r="S1552" s="217"/>
      <c r="T1552" s="218"/>
      <c r="AT1552" s="219" t="s">
        <v>191</v>
      </c>
      <c r="AU1552" s="219" t="s">
        <v>88</v>
      </c>
      <c r="AV1552" s="12" t="s">
        <v>23</v>
      </c>
      <c r="AW1552" s="12" t="s">
        <v>45</v>
      </c>
      <c r="AX1552" s="12" t="s">
        <v>80</v>
      </c>
      <c r="AY1552" s="219" t="s">
        <v>182</v>
      </c>
    </row>
    <row r="1553" spans="2:51" s="11" customFormat="1" ht="13.5">
      <c r="B1553" s="193"/>
      <c r="C1553" s="194"/>
      <c r="D1553" s="205" t="s">
        <v>191</v>
      </c>
      <c r="E1553" s="206" t="s">
        <v>36</v>
      </c>
      <c r="F1553" s="207" t="s">
        <v>2448</v>
      </c>
      <c r="G1553" s="194"/>
      <c r="H1553" s="208">
        <v>23.52</v>
      </c>
      <c r="I1553" s="199"/>
      <c r="J1553" s="194"/>
      <c r="K1553" s="194"/>
      <c r="L1553" s="200"/>
      <c r="M1553" s="201"/>
      <c r="N1553" s="202"/>
      <c r="O1553" s="202"/>
      <c r="P1553" s="202"/>
      <c r="Q1553" s="202"/>
      <c r="R1553" s="202"/>
      <c r="S1553" s="202"/>
      <c r="T1553" s="203"/>
      <c r="AT1553" s="204" t="s">
        <v>191</v>
      </c>
      <c r="AU1553" s="204" t="s">
        <v>88</v>
      </c>
      <c r="AV1553" s="11" t="s">
        <v>88</v>
      </c>
      <c r="AW1553" s="11" t="s">
        <v>45</v>
      </c>
      <c r="AX1553" s="11" t="s">
        <v>80</v>
      </c>
      <c r="AY1553" s="204" t="s">
        <v>182</v>
      </c>
    </row>
    <row r="1554" spans="2:51" s="11" customFormat="1" ht="13.5">
      <c r="B1554" s="193"/>
      <c r="C1554" s="194"/>
      <c r="D1554" s="205" t="s">
        <v>191</v>
      </c>
      <c r="E1554" s="206" t="s">
        <v>36</v>
      </c>
      <c r="F1554" s="207" t="s">
        <v>2449</v>
      </c>
      <c r="G1554" s="194"/>
      <c r="H1554" s="208">
        <v>-2.4</v>
      </c>
      <c r="I1554" s="199"/>
      <c r="J1554" s="194"/>
      <c r="K1554" s="194"/>
      <c r="L1554" s="200"/>
      <c r="M1554" s="201"/>
      <c r="N1554" s="202"/>
      <c r="O1554" s="202"/>
      <c r="P1554" s="202"/>
      <c r="Q1554" s="202"/>
      <c r="R1554" s="202"/>
      <c r="S1554" s="202"/>
      <c r="T1554" s="203"/>
      <c r="AT1554" s="204" t="s">
        <v>191</v>
      </c>
      <c r="AU1554" s="204" t="s">
        <v>88</v>
      </c>
      <c r="AV1554" s="11" t="s">
        <v>88</v>
      </c>
      <c r="AW1554" s="11" t="s">
        <v>45</v>
      </c>
      <c r="AX1554" s="11" t="s">
        <v>80</v>
      </c>
      <c r="AY1554" s="204" t="s">
        <v>182</v>
      </c>
    </row>
    <row r="1555" spans="2:51" s="11" customFormat="1" ht="13.5">
      <c r="B1555" s="193"/>
      <c r="C1555" s="194"/>
      <c r="D1555" s="205" t="s">
        <v>191</v>
      </c>
      <c r="E1555" s="206" t="s">
        <v>36</v>
      </c>
      <c r="F1555" s="207" t="s">
        <v>2450</v>
      </c>
      <c r="G1555" s="194"/>
      <c r="H1555" s="208">
        <v>0.4</v>
      </c>
      <c r="I1555" s="199"/>
      <c r="J1555" s="194"/>
      <c r="K1555" s="194"/>
      <c r="L1555" s="200"/>
      <c r="M1555" s="201"/>
      <c r="N1555" s="202"/>
      <c r="O1555" s="202"/>
      <c r="P1555" s="202"/>
      <c r="Q1555" s="202"/>
      <c r="R1555" s="202"/>
      <c r="S1555" s="202"/>
      <c r="T1555" s="203"/>
      <c r="AT1555" s="204" t="s">
        <v>191</v>
      </c>
      <c r="AU1555" s="204" t="s">
        <v>88</v>
      </c>
      <c r="AV1555" s="11" t="s">
        <v>88</v>
      </c>
      <c r="AW1555" s="11" t="s">
        <v>45</v>
      </c>
      <c r="AX1555" s="11" t="s">
        <v>80</v>
      </c>
      <c r="AY1555" s="204" t="s">
        <v>182</v>
      </c>
    </row>
    <row r="1556" spans="2:51" s="12" customFormat="1" ht="13.5">
      <c r="B1556" s="209"/>
      <c r="C1556" s="210"/>
      <c r="D1556" s="205" t="s">
        <v>191</v>
      </c>
      <c r="E1556" s="211" t="s">
        <v>36</v>
      </c>
      <c r="F1556" s="212" t="s">
        <v>803</v>
      </c>
      <c r="G1556" s="210"/>
      <c r="H1556" s="213" t="s">
        <v>36</v>
      </c>
      <c r="I1556" s="214"/>
      <c r="J1556" s="210"/>
      <c r="K1556" s="210"/>
      <c r="L1556" s="215"/>
      <c r="M1556" s="216"/>
      <c r="N1556" s="217"/>
      <c r="O1556" s="217"/>
      <c r="P1556" s="217"/>
      <c r="Q1556" s="217"/>
      <c r="R1556" s="217"/>
      <c r="S1556" s="217"/>
      <c r="T1556" s="218"/>
      <c r="AT1556" s="219" t="s">
        <v>191</v>
      </c>
      <c r="AU1556" s="219" t="s">
        <v>88</v>
      </c>
      <c r="AV1556" s="12" t="s">
        <v>23</v>
      </c>
      <c r="AW1556" s="12" t="s">
        <v>45</v>
      </c>
      <c r="AX1556" s="12" t="s">
        <v>80</v>
      </c>
      <c r="AY1556" s="219" t="s">
        <v>182</v>
      </c>
    </row>
    <row r="1557" spans="2:51" s="11" customFormat="1" ht="13.5">
      <c r="B1557" s="193"/>
      <c r="C1557" s="194"/>
      <c r="D1557" s="205" t="s">
        <v>191</v>
      </c>
      <c r="E1557" s="206" t="s">
        <v>36</v>
      </c>
      <c r="F1557" s="207" t="s">
        <v>2451</v>
      </c>
      <c r="G1557" s="194"/>
      <c r="H1557" s="208">
        <v>8.39</v>
      </c>
      <c r="I1557" s="199"/>
      <c r="J1557" s="194"/>
      <c r="K1557" s="194"/>
      <c r="L1557" s="200"/>
      <c r="M1557" s="201"/>
      <c r="N1557" s="202"/>
      <c r="O1557" s="202"/>
      <c r="P1557" s="202"/>
      <c r="Q1557" s="202"/>
      <c r="R1557" s="202"/>
      <c r="S1557" s="202"/>
      <c r="T1557" s="203"/>
      <c r="AT1557" s="204" t="s">
        <v>191</v>
      </c>
      <c r="AU1557" s="204" t="s">
        <v>88</v>
      </c>
      <c r="AV1557" s="11" t="s">
        <v>88</v>
      </c>
      <c r="AW1557" s="11" t="s">
        <v>45</v>
      </c>
      <c r="AX1557" s="11" t="s">
        <v>80</v>
      </c>
      <c r="AY1557" s="204" t="s">
        <v>182</v>
      </c>
    </row>
    <row r="1558" spans="2:51" s="11" customFormat="1" ht="13.5">
      <c r="B1558" s="193"/>
      <c r="C1558" s="194"/>
      <c r="D1558" s="205" t="s">
        <v>191</v>
      </c>
      <c r="E1558" s="206" t="s">
        <v>36</v>
      </c>
      <c r="F1558" s="207" t="s">
        <v>2452</v>
      </c>
      <c r="G1558" s="194"/>
      <c r="H1558" s="208">
        <v>-1.6</v>
      </c>
      <c r="I1558" s="199"/>
      <c r="J1558" s="194"/>
      <c r="K1558" s="194"/>
      <c r="L1558" s="200"/>
      <c r="M1558" s="201"/>
      <c r="N1558" s="202"/>
      <c r="O1558" s="202"/>
      <c r="P1558" s="202"/>
      <c r="Q1558" s="202"/>
      <c r="R1558" s="202"/>
      <c r="S1558" s="202"/>
      <c r="T1558" s="203"/>
      <c r="AT1558" s="204" t="s">
        <v>191</v>
      </c>
      <c r="AU1558" s="204" t="s">
        <v>88</v>
      </c>
      <c r="AV1558" s="11" t="s">
        <v>88</v>
      </c>
      <c r="AW1558" s="11" t="s">
        <v>45</v>
      </c>
      <c r="AX1558" s="11" t="s">
        <v>80</v>
      </c>
      <c r="AY1558" s="204" t="s">
        <v>182</v>
      </c>
    </row>
    <row r="1559" spans="2:51" s="12" customFormat="1" ht="13.5">
      <c r="B1559" s="209"/>
      <c r="C1559" s="210"/>
      <c r="D1559" s="205" t="s">
        <v>191</v>
      </c>
      <c r="E1559" s="211" t="s">
        <v>36</v>
      </c>
      <c r="F1559" s="212" t="s">
        <v>805</v>
      </c>
      <c r="G1559" s="210"/>
      <c r="H1559" s="213" t="s">
        <v>36</v>
      </c>
      <c r="I1559" s="214"/>
      <c r="J1559" s="210"/>
      <c r="K1559" s="210"/>
      <c r="L1559" s="215"/>
      <c r="M1559" s="216"/>
      <c r="N1559" s="217"/>
      <c r="O1559" s="217"/>
      <c r="P1559" s="217"/>
      <c r="Q1559" s="217"/>
      <c r="R1559" s="217"/>
      <c r="S1559" s="217"/>
      <c r="T1559" s="218"/>
      <c r="AT1559" s="219" t="s">
        <v>191</v>
      </c>
      <c r="AU1559" s="219" t="s">
        <v>88</v>
      </c>
      <c r="AV1559" s="12" t="s">
        <v>23</v>
      </c>
      <c r="AW1559" s="12" t="s">
        <v>45</v>
      </c>
      <c r="AX1559" s="12" t="s">
        <v>80</v>
      </c>
      <c r="AY1559" s="219" t="s">
        <v>182</v>
      </c>
    </row>
    <row r="1560" spans="2:51" s="11" customFormat="1" ht="13.5">
      <c r="B1560" s="193"/>
      <c r="C1560" s="194"/>
      <c r="D1560" s="205" t="s">
        <v>191</v>
      </c>
      <c r="E1560" s="206" t="s">
        <v>36</v>
      </c>
      <c r="F1560" s="207" t="s">
        <v>2453</v>
      </c>
      <c r="G1560" s="194"/>
      <c r="H1560" s="208">
        <v>7.72</v>
      </c>
      <c r="I1560" s="199"/>
      <c r="J1560" s="194"/>
      <c r="K1560" s="194"/>
      <c r="L1560" s="200"/>
      <c r="M1560" s="201"/>
      <c r="N1560" s="202"/>
      <c r="O1560" s="202"/>
      <c r="P1560" s="202"/>
      <c r="Q1560" s="202"/>
      <c r="R1560" s="202"/>
      <c r="S1560" s="202"/>
      <c r="T1560" s="203"/>
      <c r="AT1560" s="204" t="s">
        <v>191</v>
      </c>
      <c r="AU1560" s="204" t="s">
        <v>88</v>
      </c>
      <c r="AV1560" s="11" t="s">
        <v>88</v>
      </c>
      <c r="AW1560" s="11" t="s">
        <v>45</v>
      </c>
      <c r="AX1560" s="11" t="s">
        <v>80</v>
      </c>
      <c r="AY1560" s="204" t="s">
        <v>182</v>
      </c>
    </row>
    <row r="1561" spans="2:51" s="11" customFormat="1" ht="13.5">
      <c r="B1561" s="193"/>
      <c r="C1561" s="194"/>
      <c r="D1561" s="205" t="s">
        <v>191</v>
      </c>
      <c r="E1561" s="206" t="s">
        <v>36</v>
      </c>
      <c r="F1561" s="207" t="s">
        <v>2442</v>
      </c>
      <c r="G1561" s="194"/>
      <c r="H1561" s="208">
        <v>-0.9</v>
      </c>
      <c r="I1561" s="199"/>
      <c r="J1561" s="194"/>
      <c r="K1561" s="194"/>
      <c r="L1561" s="200"/>
      <c r="M1561" s="201"/>
      <c r="N1561" s="202"/>
      <c r="O1561" s="202"/>
      <c r="P1561" s="202"/>
      <c r="Q1561" s="202"/>
      <c r="R1561" s="202"/>
      <c r="S1561" s="202"/>
      <c r="T1561" s="203"/>
      <c r="AT1561" s="204" t="s">
        <v>191</v>
      </c>
      <c r="AU1561" s="204" t="s">
        <v>88</v>
      </c>
      <c r="AV1561" s="11" t="s">
        <v>88</v>
      </c>
      <c r="AW1561" s="11" t="s">
        <v>45</v>
      </c>
      <c r="AX1561" s="11" t="s">
        <v>80</v>
      </c>
      <c r="AY1561" s="204" t="s">
        <v>182</v>
      </c>
    </row>
    <row r="1562" spans="2:51" s="12" customFormat="1" ht="13.5">
      <c r="B1562" s="209"/>
      <c r="C1562" s="210"/>
      <c r="D1562" s="205" t="s">
        <v>191</v>
      </c>
      <c r="E1562" s="211" t="s">
        <v>36</v>
      </c>
      <c r="F1562" s="212" t="s">
        <v>807</v>
      </c>
      <c r="G1562" s="210"/>
      <c r="H1562" s="213" t="s">
        <v>36</v>
      </c>
      <c r="I1562" s="214"/>
      <c r="J1562" s="210"/>
      <c r="K1562" s="210"/>
      <c r="L1562" s="215"/>
      <c r="M1562" s="216"/>
      <c r="N1562" s="217"/>
      <c r="O1562" s="217"/>
      <c r="P1562" s="217"/>
      <c r="Q1562" s="217"/>
      <c r="R1562" s="217"/>
      <c r="S1562" s="217"/>
      <c r="T1562" s="218"/>
      <c r="AT1562" s="219" t="s">
        <v>191</v>
      </c>
      <c r="AU1562" s="219" t="s">
        <v>88</v>
      </c>
      <c r="AV1562" s="12" t="s">
        <v>23</v>
      </c>
      <c r="AW1562" s="12" t="s">
        <v>45</v>
      </c>
      <c r="AX1562" s="12" t="s">
        <v>80</v>
      </c>
      <c r="AY1562" s="219" t="s">
        <v>182</v>
      </c>
    </row>
    <row r="1563" spans="2:51" s="11" customFormat="1" ht="13.5">
      <c r="B1563" s="193"/>
      <c r="C1563" s="194"/>
      <c r="D1563" s="205" t="s">
        <v>191</v>
      </c>
      <c r="E1563" s="206" t="s">
        <v>36</v>
      </c>
      <c r="F1563" s="207" t="s">
        <v>2454</v>
      </c>
      <c r="G1563" s="194"/>
      <c r="H1563" s="208">
        <v>23.61</v>
      </c>
      <c r="I1563" s="199"/>
      <c r="J1563" s="194"/>
      <c r="K1563" s="194"/>
      <c r="L1563" s="200"/>
      <c r="M1563" s="201"/>
      <c r="N1563" s="202"/>
      <c r="O1563" s="202"/>
      <c r="P1563" s="202"/>
      <c r="Q1563" s="202"/>
      <c r="R1563" s="202"/>
      <c r="S1563" s="202"/>
      <c r="T1563" s="203"/>
      <c r="AT1563" s="204" t="s">
        <v>191</v>
      </c>
      <c r="AU1563" s="204" t="s">
        <v>88</v>
      </c>
      <c r="AV1563" s="11" t="s">
        <v>88</v>
      </c>
      <c r="AW1563" s="11" t="s">
        <v>45</v>
      </c>
      <c r="AX1563" s="11" t="s">
        <v>80</v>
      </c>
      <c r="AY1563" s="204" t="s">
        <v>182</v>
      </c>
    </row>
    <row r="1564" spans="2:51" s="11" customFormat="1" ht="13.5">
      <c r="B1564" s="193"/>
      <c r="C1564" s="194"/>
      <c r="D1564" s="205" t="s">
        <v>191</v>
      </c>
      <c r="E1564" s="206" t="s">
        <v>36</v>
      </c>
      <c r="F1564" s="207" t="s">
        <v>2455</v>
      </c>
      <c r="G1564" s="194"/>
      <c r="H1564" s="208">
        <v>-2.7</v>
      </c>
      <c r="I1564" s="199"/>
      <c r="J1564" s="194"/>
      <c r="K1564" s="194"/>
      <c r="L1564" s="200"/>
      <c r="M1564" s="201"/>
      <c r="N1564" s="202"/>
      <c r="O1564" s="202"/>
      <c r="P1564" s="202"/>
      <c r="Q1564" s="202"/>
      <c r="R1564" s="202"/>
      <c r="S1564" s="202"/>
      <c r="T1564" s="203"/>
      <c r="AT1564" s="204" t="s">
        <v>191</v>
      </c>
      <c r="AU1564" s="204" t="s">
        <v>88</v>
      </c>
      <c r="AV1564" s="11" t="s">
        <v>88</v>
      </c>
      <c r="AW1564" s="11" t="s">
        <v>45</v>
      </c>
      <c r="AX1564" s="11" t="s">
        <v>80</v>
      </c>
      <c r="AY1564" s="204" t="s">
        <v>182</v>
      </c>
    </row>
    <row r="1565" spans="2:51" s="12" customFormat="1" ht="13.5">
      <c r="B1565" s="209"/>
      <c r="C1565" s="210"/>
      <c r="D1565" s="205" t="s">
        <v>191</v>
      </c>
      <c r="E1565" s="211" t="s">
        <v>36</v>
      </c>
      <c r="F1565" s="212" t="s">
        <v>810</v>
      </c>
      <c r="G1565" s="210"/>
      <c r="H1565" s="213" t="s">
        <v>36</v>
      </c>
      <c r="I1565" s="214"/>
      <c r="J1565" s="210"/>
      <c r="K1565" s="210"/>
      <c r="L1565" s="215"/>
      <c r="M1565" s="216"/>
      <c r="N1565" s="217"/>
      <c r="O1565" s="217"/>
      <c r="P1565" s="217"/>
      <c r="Q1565" s="217"/>
      <c r="R1565" s="217"/>
      <c r="S1565" s="217"/>
      <c r="T1565" s="218"/>
      <c r="AT1565" s="219" t="s">
        <v>191</v>
      </c>
      <c r="AU1565" s="219" t="s">
        <v>88</v>
      </c>
      <c r="AV1565" s="12" t="s">
        <v>23</v>
      </c>
      <c r="AW1565" s="12" t="s">
        <v>45</v>
      </c>
      <c r="AX1565" s="12" t="s">
        <v>80</v>
      </c>
      <c r="AY1565" s="219" t="s">
        <v>182</v>
      </c>
    </row>
    <row r="1566" spans="2:51" s="11" customFormat="1" ht="13.5">
      <c r="B1566" s="193"/>
      <c r="C1566" s="194"/>
      <c r="D1566" s="205" t="s">
        <v>191</v>
      </c>
      <c r="E1566" s="206" t="s">
        <v>36</v>
      </c>
      <c r="F1566" s="207" t="s">
        <v>2456</v>
      </c>
      <c r="G1566" s="194"/>
      <c r="H1566" s="208">
        <v>6.32</v>
      </c>
      <c r="I1566" s="199"/>
      <c r="J1566" s="194"/>
      <c r="K1566" s="194"/>
      <c r="L1566" s="200"/>
      <c r="M1566" s="201"/>
      <c r="N1566" s="202"/>
      <c r="O1566" s="202"/>
      <c r="P1566" s="202"/>
      <c r="Q1566" s="202"/>
      <c r="R1566" s="202"/>
      <c r="S1566" s="202"/>
      <c r="T1566" s="203"/>
      <c r="AT1566" s="204" t="s">
        <v>191</v>
      </c>
      <c r="AU1566" s="204" t="s">
        <v>88</v>
      </c>
      <c r="AV1566" s="11" t="s">
        <v>88</v>
      </c>
      <c r="AW1566" s="11" t="s">
        <v>45</v>
      </c>
      <c r="AX1566" s="11" t="s">
        <v>80</v>
      </c>
      <c r="AY1566" s="204" t="s">
        <v>182</v>
      </c>
    </row>
    <row r="1567" spans="2:51" s="11" customFormat="1" ht="13.5">
      <c r="B1567" s="193"/>
      <c r="C1567" s="194"/>
      <c r="D1567" s="205" t="s">
        <v>191</v>
      </c>
      <c r="E1567" s="206" t="s">
        <v>36</v>
      </c>
      <c r="F1567" s="207" t="s">
        <v>2440</v>
      </c>
      <c r="G1567" s="194"/>
      <c r="H1567" s="208">
        <v>-0.8</v>
      </c>
      <c r="I1567" s="199"/>
      <c r="J1567" s="194"/>
      <c r="K1567" s="194"/>
      <c r="L1567" s="200"/>
      <c r="M1567" s="201"/>
      <c r="N1567" s="202"/>
      <c r="O1567" s="202"/>
      <c r="P1567" s="202"/>
      <c r="Q1567" s="202"/>
      <c r="R1567" s="202"/>
      <c r="S1567" s="202"/>
      <c r="T1567" s="203"/>
      <c r="AT1567" s="204" t="s">
        <v>191</v>
      </c>
      <c r="AU1567" s="204" t="s">
        <v>88</v>
      </c>
      <c r="AV1567" s="11" t="s">
        <v>88</v>
      </c>
      <c r="AW1567" s="11" t="s">
        <v>45</v>
      </c>
      <c r="AX1567" s="11" t="s">
        <v>80</v>
      </c>
      <c r="AY1567" s="204" t="s">
        <v>182</v>
      </c>
    </row>
    <row r="1568" spans="2:51" s="12" customFormat="1" ht="13.5">
      <c r="B1568" s="209"/>
      <c r="C1568" s="210"/>
      <c r="D1568" s="205" t="s">
        <v>191</v>
      </c>
      <c r="E1568" s="211" t="s">
        <v>36</v>
      </c>
      <c r="F1568" s="212" t="s">
        <v>2398</v>
      </c>
      <c r="G1568" s="210"/>
      <c r="H1568" s="213" t="s">
        <v>36</v>
      </c>
      <c r="I1568" s="214"/>
      <c r="J1568" s="210"/>
      <c r="K1568" s="210"/>
      <c r="L1568" s="215"/>
      <c r="M1568" s="216"/>
      <c r="N1568" s="217"/>
      <c r="O1568" s="217"/>
      <c r="P1568" s="217"/>
      <c r="Q1568" s="217"/>
      <c r="R1568" s="217"/>
      <c r="S1568" s="217"/>
      <c r="T1568" s="218"/>
      <c r="AT1568" s="219" t="s">
        <v>191</v>
      </c>
      <c r="AU1568" s="219" t="s">
        <v>88</v>
      </c>
      <c r="AV1568" s="12" t="s">
        <v>23</v>
      </c>
      <c r="AW1568" s="12" t="s">
        <v>45</v>
      </c>
      <c r="AX1568" s="12" t="s">
        <v>80</v>
      </c>
      <c r="AY1568" s="219" t="s">
        <v>182</v>
      </c>
    </row>
    <row r="1569" spans="2:51" s="11" customFormat="1" ht="13.5">
      <c r="B1569" s="193"/>
      <c r="C1569" s="194"/>
      <c r="D1569" s="205" t="s">
        <v>191</v>
      </c>
      <c r="E1569" s="206" t="s">
        <v>36</v>
      </c>
      <c r="F1569" s="207" t="s">
        <v>2457</v>
      </c>
      <c r="G1569" s="194"/>
      <c r="H1569" s="208">
        <v>5.25</v>
      </c>
      <c r="I1569" s="199"/>
      <c r="J1569" s="194"/>
      <c r="K1569" s="194"/>
      <c r="L1569" s="200"/>
      <c r="M1569" s="201"/>
      <c r="N1569" s="202"/>
      <c r="O1569" s="202"/>
      <c r="P1569" s="202"/>
      <c r="Q1569" s="202"/>
      <c r="R1569" s="202"/>
      <c r="S1569" s="202"/>
      <c r="T1569" s="203"/>
      <c r="AT1569" s="204" t="s">
        <v>191</v>
      </c>
      <c r="AU1569" s="204" t="s">
        <v>88</v>
      </c>
      <c r="AV1569" s="11" t="s">
        <v>88</v>
      </c>
      <c r="AW1569" s="11" t="s">
        <v>45</v>
      </c>
      <c r="AX1569" s="11" t="s">
        <v>80</v>
      </c>
      <c r="AY1569" s="204" t="s">
        <v>182</v>
      </c>
    </row>
    <row r="1570" spans="2:51" s="12" customFormat="1" ht="13.5">
      <c r="B1570" s="209"/>
      <c r="C1570" s="210"/>
      <c r="D1570" s="205" t="s">
        <v>191</v>
      </c>
      <c r="E1570" s="211" t="s">
        <v>36</v>
      </c>
      <c r="F1570" s="212" t="s">
        <v>900</v>
      </c>
      <c r="G1570" s="210"/>
      <c r="H1570" s="213" t="s">
        <v>36</v>
      </c>
      <c r="I1570" s="214"/>
      <c r="J1570" s="210"/>
      <c r="K1570" s="210"/>
      <c r="L1570" s="215"/>
      <c r="M1570" s="216"/>
      <c r="N1570" s="217"/>
      <c r="O1570" s="217"/>
      <c r="P1570" s="217"/>
      <c r="Q1570" s="217"/>
      <c r="R1570" s="217"/>
      <c r="S1570" s="217"/>
      <c r="T1570" s="218"/>
      <c r="AT1570" s="219" t="s">
        <v>191</v>
      </c>
      <c r="AU1570" s="219" t="s">
        <v>88</v>
      </c>
      <c r="AV1570" s="12" t="s">
        <v>23</v>
      </c>
      <c r="AW1570" s="12" t="s">
        <v>45</v>
      </c>
      <c r="AX1570" s="12" t="s">
        <v>80</v>
      </c>
      <c r="AY1570" s="219" t="s">
        <v>182</v>
      </c>
    </row>
    <row r="1571" spans="2:51" s="11" customFormat="1" ht="13.5">
      <c r="B1571" s="193"/>
      <c r="C1571" s="194"/>
      <c r="D1571" s="205" t="s">
        <v>191</v>
      </c>
      <c r="E1571" s="206" t="s">
        <v>36</v>
      </c>
      <c r="F1571" s="207" t="s">
        <v>2458</v>
      </c>
      <c r="G1571" s="194"/>
      <c r="H1571" s="208">
        <v>2.965</v>
      </c>
      <c r="I1571" s="199"/>
      <c r="J1571" s="194"/>
      <c r="K1571" s="194"/>
      <c r="L1571" s="200"/>
      <c r="M1571" s="201"/>
      <c r="N1571" s="202"/>
      <c r="O1571" s="202"/>
      <c r="P1571" s="202"/>
      <c r="Q1571" s="202"/>
      <c r="R1571" s="202"/>
      <c r="S1571" s="202"/>
      <c r="T1571" s="203"/>
      <c r="AT1571" s="204" t="s">
        <v>191</v>
      </c>
      <c r="AU1571" s="204" t="s">
        <v>88</v>
      </c>
      <c r="AV1571" s="11" t="s">
        <v>88</v>
      </c>
      <c r="AW1571" s="11" t="s">
        <v>45</v>
      </c>
      <c r="AX1571" s="11" t="s">
        <v>80</v>
      </c>
      <c r="AY1571" s="204" t="s">
        <v>182</v>
      </c>
    </row>
    <row r="1572" spans="2:51" s="12" customFormat="1" ht="13.5">
      <c r="B1572" s="209"/>
      <c r="C1572" s="210"/>
      <c r="D1572" s="205" t="s">
        <v>191</v>
      </c>
      <c r="E1572" s="211" t="s">
        <v>36</v>
      </c>
      <c r="F1572" s="212" t="s">
        <v>812</v>
      </c>
      <c r="G1572" s="210"/>
      <c r="H1572" s="213" t="s">
        <v>36</v>
      </c>
      <c r="I1572" s="214"/>
      <c r="J1572" s="210"/>
      <c r="K1572" s="210"/>
      <c r="L1572" s="215"/>
      <c r="M1572" s="216"/>
      <c r="N1572" s="217"/>
      <c r="O1572" s="217"/>
      <c r="P1572" s="217"/>
      <c r="Q1572" s="217"/>
      <c r="R1572" s="217"/>
      <c r="S1572" s="217"/>
      <c r="T1572" s="218"/>
      <c r="AT1572" s="219" t="s">
        <v>191</v>
      </c>
      <c r="AU1572" s="219" t="s">
        <v>88</v>
      </c>
      <c r="AV1572" s="12" t="s">
        <v>23</v>
      </c>
      <c r="AW1572" s="12" t="s">
        <v>45</v>
      </c>
      <c r="AX1572" s="12" t="s">
        <v>80</v>
      </c>
      <c r="AY1572" s="219" t="s">
        <v>182</v>
      </c>
    </row>
    <row r="1573" spans="2:51" s="11" customFormat="1" ht="13.5">
      <c r="B1573" s="193"/>
      <c r="C1573" s="194"/>
      <c r="D1573" s="205" t="s">
        <v>191</v>
      </c>
      <c r="E1573" s="206" t="s">
        <v>36</v>
      </c>
      <c r="F1573" s="207" t="s">
        <v>2459</v>
      </c>
      <c r="G1573" s="194"/>
      <c r="H1573" s="208">
        <v>24.6</v>
      </c>
      <c r="I1573" s="199"/>
      <c r="J1573" s="194"/>
      <c r="K1573" s="194"/>
      <c r="L1573" s="200"/>
      <c r="M1573" s="201"/>
      <c r="N1573" s="202"/>
      <c r="O1573" s="202"/>
      <c r="P1573" s="202"/>
      <c r="Q1573" s="202"/>
      <c r="R1573" s="202"/>
      <c r="S1573" s="202"/>
      <c r="T1573" s="203"/>
      <c r="AT1573" s="204" t="s">
        <v>191</v>
      </c>
      <c r="AU1573" s="204" t="s">
        <v>88</v>
      </c>
      <c r="AV1573" s="11" t="s">
        <v>88</v>
      </c>
      <c r="AW1573" s="11" t="s">
        <v>45</v>
      </c>
      <c r="AX1573" s="11" t="s">
        <v>80</v>
      </c>
      <c r="AY1573" s="204" t="s">
        <v>182</v>
      </c>
    </row>
    <row r="1574" spans="2:51" s="11" customFormat="1" ht="13.5">
      <c r="B1574" s="193"/>
      <c r="C1574" s="194"/>
      <c r="D1574" s="205" t="s">
        <v>191</v>
      </c>
      <c r="E1574" s="206" t="s">
        <v>36</v>
      </c>
      <c r="F1574" s="207" t="s">
        <v>2460</v>
      </c>
      <c r="G1574" s="194"/>
      <c r="H1574" s="208">
        <v>1.6</v>
      </c>
      <c r="I1574" s="199"/>
      <c r="J1574" s="194"/>
      <c r="K1574" s="194"/>
      <c r="L1574" s="200"/>
      <c r="M1574" s="201"/>
      <c r="N1574" s="202"/>
      <c r="O1574" s="202"/>
      <c r="P1574" s="202"/>
      <c r="Q1574" s="202"/>
      <c r="R1574" s="202"/>
      <c r="S1574" s="202"/>
      <c r="T1574" s="203"/>
      <c r="AT1574" s="204" t="s">
        <v>191</v>
      </c>
      <c r="AU1574" s="204" t="s">
        <v>88</v>
      </c>
      <c r="AV1574" s="11" t="s">
        <v>88</v>
      </c>
      <c r="AW1574" s="11" t="s">
        <v>45</v>
      </c>
      <c r="AX1574" s="11" t="s">
        <v>80</v>
      </c>
      <c r="AY1574" s="204" t="s">
        <v>182</v>
      </c>
    </row>
    <row r="1575" spans="2:51" s="12" customFormat="1" ht="13.5">
      <c r="B1575" s="209"/>
      <c r="C1575" s="210"/>
      <c r="D1575" s="205" t="s">
        <v>191</v>
      </c>
      <c r="E1575" s="211" t="s">
        <v>36</v>
      </c>
      <c r="F1575" s="212" t="s">
        <v>815</v>
      </c>
      <c r="G1575" s="210"/>
      <c r="H1575" s="213" t="s">
        <v>36</v>
      </c>
      <c r="I1575" s="214"/>
      <c r="J1575" s="210"/>
      <c r="K1575" s="210"/>
      <c r="L1575" s="215"/>
      <c r="M1575" s="216"/>
      <c r="N1575" s="217"/>
      <c r="O1575" s="217"/>
      <c r="P1575" s="217"/>
      <c r="Q1575" s="217"/>
      <c r="R1575" s="217"/>
      <c r="S1575" s="217"/>
      <c r="T1575" s="218"/>
      <c r="AT1575" s="219" t="s">
        <v>191</v>
      </c>
      <c r="AU1575" s="219" t="s">
        <v>88</v>
      </c>
      <c r="AV1575" s="12" t="s">
        <v>23</v>
      </c>
      <c r="AW1575" s="12" t="s">
        <v>45</v>
      </c>
      <c r="AX1575" s="12" t="s">
        <v>80</v>
      </c>
      <c r="AY1575" s="219" t="s">
        <v>182</v>
      </c>
    </row>
    <row r="1576" spans="2:51" s="11" customFormat="1" ht="13.5">
      <c r="B1576" s="193"/>
      <c r="C1576" s="194"/>
      <c r="D1576" s="205" t="s">
        <v>191</v>
      </c>
      <c r="E1576" s="206" t="s">
        <v>36</v>
      </c>
      <c r="F1576" s="207" t="s">
        <v>2461</v>
      </c>
      <c r="G1576" s="194"/>
      <c r="H1576" s="208">
        <v>11.91</v>
      </c>
      <c r="I1576" s="199"/>
      <c r="J1576" s="194"/>
      <c r="K1576" s="194"/>
      <c r="L1576" s="200"/>
      <c r="M1576" s="201"/>
      <c r="N1576" s="202"/>
      <c r="O1576" s="202"/>
      <c r="P1576" s="202"/>
      <c r="Q1576" s="202"/>
      <c r="R1576" s="202"/>
      <c r="S1576" s="202"/>
      <c r="T1576" s="203"/>
      <c r="AT1576" s="204" t="s">
        <v>191</v>
      </c>
      <c r="AU1576" s="204" t="s">
        <v>88</v>
      </c>
      <c r="AV1576" s="11" t="s">
        <v>88</v>
      </c>
      <c r="AW1576" s="11" t="s">
        <v>45</v>
      </c>
      <c r="AX1576" s="11" t="s">
        <v>80</v>
      </c>
      <c r="AY1576" s="204" t="s">
        <v>182</v>
      </c>
    </row>
    <row r="1577" spans="2:51" s="11" customFormat="1" ht="13.5">
      <c r="B1577" s="193"/>
      <c r="C1577" s="194"/>
      <c r="D1577" s="195" t="s">
        <v>191</v>
      </c>
      <c r="E1577" s="196" t="s">
        <v>36</v>
      </c>
      <c r="F1577" s="197" t="s">
        <v>2462</v>
      </c>
      <c r="G1577" s="194"/>
      <c r="H1577" s="198">
        <v>-3</v>
      </c>
      <c r="I1577" s="199"/>
      <c r="J1577" s="194"/>
      <c r="K1577" s="194"/>
      <c r="L1577" s="200"/>
      <c r="M1577" s="201"/>
      <c r="N1577" s="202"/>
      <c r="O1577" s="202"/>
      <c r="P1577" s="202"/>
      <c r="Q1577" s="202"/>
      <c r="R1577" s="202"/>
      <c r="S1577" s="202"/>
      <c r="T1577" s="203"/>
      <c r="AT1577" s="204" t="s">
        <v>191</v>
      </c>
      <c r="AU1577" s="204" t="s">
        <v>88</v>
      </c>
      <c r="AV1577" s="11" t="s">
        <v>88</v>
      </c>
      <c r="AW1577" s="11" t="s">
        <v>45</v>
      </c>
      <c r="AX1577" s="11" t="s">
        <v>80</v>
      </c>
      <c r="AY1577" s="204" t="s">
        <v>182</v>
      </c>
    </row>
    <row r="1578" spans="2:65" s="1" customFormat="1" ht="22.5" customHeight="1">
      <c r="B1578" s="34"/>
      <c r="C1578" s="181" t="s">
        <v>2463</v>
      </c>
      <c r="D1578" s="181" t="s">
        <v>184</v>
      </c>
      <c r="E1578" s="182" t="s">
        <v>2464</v>
      </c>
      <c r="F1578" s="183" t="s">
        <v>2465</v>
      </c>
      <c r="G1578" s="184" t="s">
        <v>256</v>
      </c>
      <c r="H1578" s="185">
        <v>5.537</v>
      </c>
      <c r="I1578" s="186"/>
      <c r="J1578" s="187">
        <f>ROUND(I1578*H1578,2)</f>
        <v>0</v>
      </c>
      <c r="K1578" s="183" t="s">
        <v>188</v>
      </c>
      <c r="L1578" s="54"/>
      <c r="M1578" s="188" t="s">
        <v>36</v>
      </c>
      <c r="N1578" s="189" t="s">
        <v>51</v>
      </c>
      <c r="O1578" s="35"/>
      <c r="P1578" s="190">
        <f>O1578*H1578</f>
        <v>0</v>
      </c>
      <c r="Q1578" s="190">
        <v>0</v>
      </c>
      <c r="R1578" s="190">
        <f>Q1578*H1578</f>
        <v>0</v>
      </c>
      <c r="S1578" s="190">
        <v>0</v>
      </c>
      <c r="T1578" s="191">
        <f>S1578*H1578</f>
        <v>0</v>
      </c>
      <c r="AR1578" s="16" t="s">
        <v>275</v>
      </c>
      <c r="AT1578" s="16" t="s">
        <v>184</v>
      </c>
      <c r="AU1578" s="16" t="s">
        <v>88</v>
      </c>
      <c r="AY1578" s="16" t="s">
        <v>182</v>
      </c>
      <c r="BE1578" s="192">
        <f>IF(N1578="základní",J1578,0)</f>
        <v>0</v>
      </c>
      <c r="BF1578" s="192">
        <f>IF(N1578="snížená",J1578,0)</f>
        <v>0</v>
      </c>
      <c r="BG1578" s="192">
        <f>IF(N1578="zákl. přenesená",J1578,0)</f>
        <v>0</v>
      </c>
      <c r="BH1578" s="192">
        <f>IF(N1578="sníž. přenesená",J1578,0)</f>
        <v>0</v>
      </c>
      <c r="BI1578" s="192">
        <f>IF(N1578="nulová",J1578,0)</f>
        <v>0</v>
      </c>
      <c r="BJ1578" s="16" t="s">
        <v>23</v>
      </c>
      <c r="BK1578" s="192">
        <f>ROUND(I1578*H1578,2)</f>
        <v>0</v>
      </c>
      <c r="BL1578" s="16" t="s">
        <v>275</v>
      </c>
      <c r="BM1578" s="16" t="s">
        <v>2466</v>
      </c>
    </row>
    <row r="1579" spans="2:63" s="10" customFormat="1" ht="29.85" customHeight="1">
      <c r="B1579" s="164"/>
      <c r="C1579" s="165"/>
      <c r="D1579" s="178" t="s">
        <v>79</v>
      </c>
      <c r="E1579" s="179" t="s">
        <v>2467</v>
      </c>
      <c r="F1579" s="179" t="s">
        <v>2468</v>
      </c>
      <c r="G1579" s="165"/>
      <c r="H1579" s="165"/>
      <c r="I1579" s="168"/>
      <c r="J1579" s="180">
        <f>BK1579</f>
        <v>0</v>
      </c>
      <c r="K1579" s="165"/>
      <c r="L1579" s="170"/>
      <c r="M1579" s="171"/>
      <c r="N1579" s="172"/>
      <c r="O1579" s="172"/>
      <c r="P1579" s="173">
        <f>SUM(P1580:P1584)</f>
        <v>0</v>
      </c>
      <c r="Q1579" s="172"/>
      <c r="R1579" s="173">
        <f>SUM(R1580:R1584)</f>
        <v>0.01508</v>
      </c>
      <c r="S1579" s="172"/>
      <c r="T1579" s="174">
        <f>SUM(T1580:T1584)</f>
        <v>0</v>
      </c>
      <c r="AR1579" s="175" t="s">
        <v>88</v>
      </c>
      <c r="AT1579" s="176" t="s">
        <v>79</v>
      </c>
      <c r="AU1579" s="176" t="s">
        <v>23</v>
      </c>
      <c r="AY1579" s="175" t="s">
        <v>182</v>
      </c>
      <c r="BK1579" s="177">
        <f>SUM(BK1580:BK1584)</f>
        <v>0</v>
      </c>
    </row>
    <row r="1580" spans="2:65" s="1" customFormat="1" ht="22.5" customHeight="1">
      <c r="B1580" s="34"/>
      <c r="C1580" s="181" t="s">
        <v>2469</v>
      </c>
      <c r="D1580" s="181" t="s">
        <v>184</v>
      </c>
      <c r="E1580" s="182" t="s">
        <v>2470</v>
      </c>
      <c r="F1580" s="183" t="s">
        <v>2471</v>
      </c>
      <c r="G1580" s="184" t="s">
        <v>187</v>
      </c>
      <c r="H1580" s="185">
        <v>52</v>
      </c>
      <c r="I1580" s="186"/>
      <c r="J1580" s="187">
        <f>ROUND(I1580*H1580,2)</f>
        <v>0</v>
      </c>
      <c r="K1580" s="183" t="s">
        <v>188</v>
      </c>
      <c r="L1580" s="54"/>
      <c r="M1580" s="188" t="s">
        <v>36</v>
      </c>
      <c r="N1580" s="189" t="s">
        <v>51</v>
      </c>
      <c r="O1580" s="35"/>
      <c r="P1580" s="190">
        <f>O1580*H1580</f>
        <v>0</v>
      </c>
      <c r="Q1580" s="190">
        <v>0.00017</v>
      </c>
      <c r="R1580" s="190">
        <f>Q1580*H1580</f>
        <v>0.00884</v>
      </c>
      <c r="S1580" s="190">
        <v>0</v>
      </c>
      <c r="T1580" s="191">
        <f>S1580*H1580</f>
        <v>0</v>
      </c>
      <c r="AR1580" s="16" t="s">
        <v>275</v>
      </c>
      <c r="AT1580" s="16" t="s">
        <v>184</v>
      </c>
      <c r="AU1580" s="16" t="s">
        <v>88</v>
      </c>
      <c r="AY1580" s="16" t="s">
        <v>182</v>
      </c>
      <c r="BE1580" s="192">
        <f>IF(N1580="základní",J1580,0)</f>
        <v>0</v>
      </c>
      <c r="BF1580" s="192">
        <f>IF(N1580="snížená",J1580,0)</f>
        <v>0</v>
      </c>
      <c r="BG1580" s="192">
        <f>IF(N1580="zákl. přenesená",J1580,0)</f>
        <v>0</v>
      </c>
      <c r="BH1580" s="192">
        <f>IF(N1580="sníž. přenesená",J1580,0)</f>
        <v>0</v>
      </c>
      <c r="BI1580" s="192">
        <f>IF(N1580="nulová",J1580,0)</f>
        <v>0</v>
      </c>
      <c r="BJ1580" s="16" t="s">
        <v>23</v>
      </c>
      <c r="BK1580" s="192">
        <f>ROUND(I1580*H1580,2)</f>
        <v>0</v>
      </c>
      <c r="BL1580" s="16" t="s">
        <v>275</v>
      </c>
      <c r="BM1580" s="16" t="s">
        <v>2472</v>
      </c>
    </row>
    <row r="1581" spans="2:51" s="12" customFormat="1" ht="13.5">
      <c r="B1581" s="209"/>
      <c r="C1581" s="210"/>
      <c r="D1581" s="205" t="s">
        <v>191</v>
      </c>
      <c r="E1581" s="211" t="s">
        <v>36</v>
      </c>
      <c r="F1581" s="212" t="s">
        <v>2473</v>
      </c>
      <c r="G1581" s="210"/>
      <c r="H1581" s="213" t="s">
        <v>36</v>
      </c>
      <c r="I1581" s="214"/>
      <c r="J1581" s="210"/>
      <c r="K1581" s="210"/>
      <c r="L1581" s="215"/>
      <c r="M1581" s="216"/>
      <c r="N1581" s="217"/>
      <c r="O1581" s="217"/>
      <c r="P1581" s="217"/>
      <c r="Q1581" s="217"/>
      <c r="R1581" s="217"/>
      <c r="S1581" s="217"/>
      <c r="T1581" s="218"/>
      <c r="AT1581" s="219" t="s">
        <v>191</v>
      </c>
      <c r="AU1581" s="219" t="s">
        <v>88</v>
      </c>
      <c r="AV1581" s="12" t="s">
        <v>23</v>
      </c>
      <c r="AW1581" s="12" t="s">
        <v>45</v>
      </c>
      <c r="AX1581" s="12" t="s">
        <v>80</v>
      </c>
      <c r="AY1581" s="219" t="s">
        <v>182</v>
      </c>
    </row>
    <row r="1582" spans="2:51" s="11" customFormat="1" ht="13.5">
      <c r="B1582" s="193"/>
      <c r="C1582" s="194"/>
      <c r="D1582" s="205" t="s">
        <v>191</v>
      </c>
      <c r="E1582" s="206" t="s">
        <v>36</v>
      </c>
      <c r="F1582" s="207" t="s">
        <v>2474</v>
      </c>
      <c r="G1582" s="194"/>
      <c r="H1582" s="208">
        <v>48</v>
      </c>
      <c r="I1582" s="199"/>
      <c r="J1582" s="194"/>
      <c r="K1582" s="194"/>
      <c r="L1582" s="200"/>
      <c r="M1582" s="201"/>
      <c r="N1582" s="202"/>
      <c r="O1582" s="202"/>
      <c r="P1582" s="202"/>
      <c r="Q1582" s="202"/>
      <c r="R1582" s="202"/>
      <c r="S1582" s="202"/>
      <c r="T1582" s="203"/>
      <c r="AT1582" s="204" t="s">
        <v>191</v>
      </c>
      <c r="AU1582" s="204" t="s">
        <v>88</v>
      </c>
      <c r="AV1582" s="11" t="s">
        <v>88</v>
      </c>
      <c r="AW1582" s="11" t="s">
        <v>45</v>
      </c>
      <c r="AX1582" s="11" t="s">
        <v>80</v>
      </c>
      <c r="AY1582" s="204" t="s">
        <v>182</v>
      </c>
    </row>
    <row r="1583" spans="2:51" s="11" customFormat="1" ht="13.5">
      <c r="B1583" s="193"/>
      <c r="C1583" s="194"/>
      <c r="D1583" s="195" t="s">
        <v>191</v>
      </c>
      <c r="E1583" s="196" t="s">
        <v>36</v>
      </c>
      <c r="F1583" s="197" t="s">
        <v>2475</v>
      </c>
      <c r="G1583" s="194"/>
      <c r="H1583" s="198">
        <v>4</v>
      </c>
      <c r="I1583" s="199"/>
      <c r="J1583" s="194"/>
      <c r="K1583" s="194"/>
      <c r="L1583" s="200"/>
      <c r="M1583" s="201"/>
      <c r="N1583" s="202"/>
      <c r="O1583" s="202"/>
      <c r="P1583" s="202"/>
      <c r="Q1583" s="202"/>
      <c r="R1583" s="202"/>
      <c r="S1583" s="202"/>
      <c r="T1583" s="203"/>
      <c r="AT1583" s="204" t="s">
        <v>191</v>
      </c>
      <c r="AU1583" s="204" t="s">
        <v>88</v>
      </c>
      <c r="AV1583" s="11" t="s">
        <v>88</v>
      </c>
      <c r="AW1583" s="11" t="s">
        <v>45</v>
      </c>
      <c r="AX1583" s="11" t="s">
        <v>80</v>
      </c>
      <c r="AY1583" s="204" t="s">
        <v>182</v>
      </c>
    </row>
    <row r="1584" spans="2:65" s="1" customFormat="1" ht="22.5" customHeight="1">
      <c r="B1584" s="34"/>
      <c r="C1584" s="181" t="s">
        <v>2476</v>
      </c>
      <c r="D1584" s="181" t="s">
        <v>184</v>
      </c>
      <c r="E1584" s="182" t="s">
        <v>2477</v>
      </c>
      <c r="F1584" s="183" t="s">
        <v>2478</v>
      </c>
      <c r="G1584" s="184" t="s">
        <v>187</v>
      </c>
      <c r="H1584" s="185">
        <v>52</v>
      </c>
      <c r="I1584" s="186"/>
      <c r="J1584" s="187">
        <f>ROUND(I1584*H1584,2)</f>
        <v>0</v>
      </c>
      <c r="K1584" s="183" t="s">
        <v>188</v>
      </c>
      <c r="L1584" s="54"/>
      <c r="M1584" s="188" t="s">
        <v>36</v>
      </c>
      <c r="N1584" s="189" t="s">
        <v>51</v>
      </c>
      <c r="O1584" s="35"/>
      <c r="P1584" s="190">
        <f>O1584*H1584</f>
        <v>0</v>
      </c>
      <c r="Q1584" s="190">
        <v>0.00012</v>
      </c>
      <c r="R1584" s="190">
        <f>Q1584*H1584</f>
        <v>0.00624</v>
      </c>
      <c r="S1584" s="190">
        <v>0</v>
      </c>
      <c r="T1584" s="191">
        <f>S1584*H1584</f>
        <v>0</v>
      </c>
      <c r="AR1584" s="16" t="s">
        <v>275</v>
      </c>
      <c r="AT1584" s="16" t="s">
        <v>184</v>
      </c>
      <c r="AU1584" s="16" t="s">
        <v>88</v>
      </c>
      <c r="AY1584" s="16" t="s">
        <v>182</v>
      </c>
      <c r="BE1584" s="192">
        <f>IF(N1584="základní",J1584,0)</f>
        <v>0</v>
      </c>
      <c r="BF1584" s="192">
        <f>IF(N1584="snížená",J1584,0)</f>
        <v>0</v>
      </c>
      <c r="BG1584" s="192">
        <f>IF(N1584="zákl. přenesená",J1584,0)</f>
        <v>0</v>
      </c>
      <c r="BH1584" s="192">
        <f>IF(N1584="sníž. přenesená",J1584,0)</f>
        <v>0</v>
      </c>
      <c r="BI1584" s="192">
        <f>IF(N1584="nulová",J1584,0)</f>
        <v>0</v>
      </c>
      <c r="BJ1584" s="16" t="s">
        <v>23</v>
      </c>
      <c r="BK1584" s="192">
        <f>ROUND(I1584*H1584,2)</f>
        <v>0</v>
      </c>
      <c r="BL1584" s="16" t="s">
        <v>275</v>
      </c>
      <c r="BM1584" s="16" t="s">
        <v>2479</v>
      </c>
    </row>
    <row r="1585" spans="2:63" s="10" customFormat="1" ht="29.85" customHeight="1">
      <c r="B1585" s="164"/>
      <c r="C1585" s="165"/>
      <c r="D1585" s="178" t="s">
        <v>79</v>
      </c>
      <c r="E1585" s="179" t="s">
        <v>2480</v>
      </c>
      <c r="F1585" s="179" t="s">
        <v>2481</v>
      </c>
      <c r="G1585" s="165"/>
      <c r="H1585" s="165"/>
      <c r="I1585" s="168"/>
      <c r="J1585" s="180">
        <f>BK1585</f>
        <v>0</v>
      </c>
      <c r="K1585" s="165"/>
      <c r="L1585" s="170"/>
      <c r="M1585" s="171"/>
      <c r="N1585" s="172"/>
      <c r="O1585" s="172"/>
      <c r="P1585" s="173">
        <f>SUM(P1586:P1590)</f>
        <v>0</v>
      </c>
      <c r="Q1585" s="172"/>
      <c r="R1585" s="173">
        <f>SUM(R1586:R1590)</f>
        <v>1.0991347999999999</v>
      </c>
      <c r="S1585" s="172"/>
      <c r="T1585" s="174">
        <f>SUM(T1586:T1590)</f>
        <v>0</v>
      </c>
      <c r="AR1585" s="175" t="s">
        <v>88</v>
      </c>
      <c r="AT1585" s="176" t="s">
        <v>79</v>
      </c>
      <c r="AU1585" s="176" t="s">
        <v>23</v>
      </c>
      <c r="AY1585" s="175" t="s">
        <v>182</v>
      </c>
      <c r="BK1585" s="177">
        <f>SUM(BK1586:BK1590)</f>
        <v>0</v>
      </c>
    </row>
    <row r="1586" spans="2:65" s="1" customFormat="1" ht="22.5" customHeight="1">
      <c r="B1586" s="34"/>
      <c r="C1586" s="181" t="s">
        <v>2482</v>
      </c>
      <c r="D1586" s="181" t="s">
        <v>184</v>
      </c>
      <c r="E1586" s="182" t="s">
        <v>2483</v>
      </c>
      <c r="F1586" s="183" t="s">
        <v>2484</v>
      </c>
      <c r="G1586" s="184" t="s">
        <v>187</v>
      </c>
      <c r="H1586" s="185">
        <v>2389.428</v>
      </c>
      <c r="I1586" s="186"/>
      <c r="J1586" s="187">
        <f>ROUND(I1586*H1586,2)</f>
        <v>0</v>
      </c>
      <c r="K1586" s="183" t="s">
        <v>781</v>
      </c>
      <c r="L1586" s="54"/>
      <c r="M1586" s="188" t="s">
        <v>36</v>
      </c>
      <c r="N1586" s="189" t="s">
        <v>51</v>
      </c>
      <c r="O1586" s="35"/>
      <c r="P1586" s="190">
        <f>O1586*H1586</f>
        <v>0</v>
      </c>
      <c r="Q1586" s="190">
        <v>0.0002</v>
      </c>
      <c r="R1586" s="190">
        <f>Q1586*H1586</f>
        <v>0.4778856</v>
      </c>
      <c r="S1586" s="190">
        <v>0</v>
      </c>
      <c r="T1586" s="191">
        <f>S1586*H1586</f>
        <v>0</v>
      </c>
      <c r="AR1586" s="16" t="s">
        <v>275</v>
      </c>
      <c r="AT1586" s="16" t="s">
        <v>184</v>
      </c>
      <c r="AU1586" s="16" t="s">
        <v>88</v>
      </c>
      <c r="AY1586" s="16" t="s">
        <v>182</v>
      </c>
      <c r="BE1586" s="192">
        <f>IF(N1586="základní",J1586,0)</f>
        <v>0</v>
      </c>
      <c r="BF1586" s="192">
        <f>IF(N1586="snížená",J1586,0)</f>
        <v>0</v>
      </c>
      <c r="BG1586" s="192">
        <f>IF(N1586="zákl. přenesená",J1586,0)</f>
        <v>0</v>
      </c>
      <c r="BH1586" s="192">
        <f>IF(N1586="sníž. přenesená",J1586,0)</f>
        <v>0</v>
      </c>
      <c r="BI1586" s="192">
        <f>IF(N1586="nulová",J1586,0)</f>
        <v>0</v>
      </c>
      <c r="BJ1586" s="16" t="s">
        <v>23</v>
      </c>
      <c r="BK1586" s="192">
        <f>ROUND(I1586*H1586,2)</f>
        <v>0</v>
      </c>
      <c r="BL1586" s="16" t="s">
        <v>275</v>
      </c>
      <c r="BM1586" s="16" t="s">
        <v>2485</v>
      </c>
    </row>
    <row r="1587" spans="2:51" s="11" customFormat="1" ht="13.5">
      <c r="B1587" s="193"/>
      <c r="C1587" s="194"/>
      <c r="D1587" s="195" t="s">
        <v>191</v>
      </c>
      <c r="E1587" s="196" t="s">
        <v>36</v>
      </c>
      <c r="F1587" s="197" t="s">
        <v>2486</v>
      </c>
      <c r="G1587" s="194"/>
      <c r="H1587" s="198">
        <v>2389.428</v>
      </c>
      <c r="I1587" s="199"/>
      <c r="J1587" s="194"/>
      <c r="K1587" s="194"/>
      <c r="L1587" s="200"/>
      <c r="M1587" s="201"/>
      <c r="N1587" s="202"/>
      <c r="O1587" s="202"/>
      <c r="P1587" s="202"/>
      <c r="Q1587" s="202"/>
      <c r="R1587" s="202"/>
      <c r="S1587" s="202"/>
      <c r="T1587" s="203"/>
      <c r="AT1587" s="204" t="s">
        <v>191</v>
      </c>
      <c r="AU1587" s="204" t="s">
        <v>88</v>
      </c>
      <c r="AV1587" s="11" t="s">
        <v>88</v>
      </c>
      <c r="AW1587" s="11" t="s">
        <v>45</v>
      </c>
      <c r="AX1587" s="11" t="s">
        <v>80</v>
      </c>
      <c r="AY1587" s="204" t="s">
        <v>182</v>
      </c>
    </row>
    <row r="1588" spans="2:65" s="1" customFormat="1" ht="31.5" customHeight="1">
      <c r="B1588" s="34"/>
      <c r="C1588" s="181" t="s">
        <v>2487</v>
      </c>
      <c r="D1588" s="181" t="s">
        <v>184</v>
      </c>
      <c r="E1588" s="182" t="s">
        <v>2488</v>
      </c>
      <c r="F1588" s="183" t="s">
        <v>2489</v>
      </c>
      <c r="G1588" s="184" t="s">
        <v>187</v>
      </c>
      <c r="H1588" s="185">
        <v>2389.42</v>
      </c>
      <c r="I1588" s="186"/>
      <c r="J1588" s="187">
        <f>ROUND(I1588*H1588,2)</f>
        <v>0</v>
      </c>
      <c r="K1588" s="183" t="s">
        <v>188</v>
      </c>
      <c r="L1588" s="54"/>
      <c r="M1588" s="188" t="s">
        <v>36</v>
      </c>
      <c r="N1588" s="189" t="s">
        <v>51</v>
      </c>
      <c r="O1588" s="35"/>
      <c r="P1588" s="190">
        <f>O1588*H1588</f>
        <v>0</v>
      </c>
      <c r="Q1588" s="190">
        <v>0.00026</v>
      </c>
      <c r="R1588" s="190">
        <f>Q1588*H1588</f>
        <v>0.6212492</v>
      </c>
      <c r="S1588" s="190">
        <v>0</v>
      </c>
      <c r="T1588" s="191">
        <f>S1588*H1588</f>
        <v>0</v>
      </c>
      <c r="AR1588" s="16" t="s">
        <v>275</v>
      </c>
      <c r="AT1588" s="16" t="s">
        <v>184</v>
      </c>
      <c r="AU1588" s="16" t="s">
        <v>88</v>
      </c>
      <c r="AY1588" s="16" t="s">
        <v>182</v>
      </c>
      <c r="BE1588" s="192">
        <f>IF(N1588="základní",J1588,0)</f>
        <v>0</v>
      </c>
      <c r="BF1588" s="192">
        <f>IF(N1588="snížená",J1588,0)</f>
        <v>0</v>
      </c>
      <c r="BG1588" s="192">
        <f>IF(N1588="zákl. přenesená",J1588,0)</f>
        <v>0</v>
      </c>
      <c r="BH1588" s="192">
        <f>IF(N1588="sníž. přenesená",J1588,0)</f>
        <v>0</v>
      </c>
      <c r="BI1588" s="192">
        <f>IF(N1588="nulová",J1588,0)</f>
        <v>0</v>
      </c>
      <c r="BJ1588" s="16" t="s">
        <v>23</v>
      </c>
      <c r="BK1588" s="192">
        <f>ROUND(I1588*H1588,2)</f>
        <v>0</v>
      </c>
      <c r="BL1588" s="16" t="s">
        <v>275</v>
      </c>
      <c r="BM1588" s="16" t="s">
        <v>2490</v>
      </c>
    </row>
    <row r="1589" spans="2:65" s="1" customFormat="1" ht="22.5" customHeight="1">
      <c r="B1589" s="34"/>
      <c r="C1589" s="181" t="s">
        <v>2491</v>
      </c>
      <c r="D1589" s="181" t="s">
        <v>184</v>
      </c>
      <c r="E1589" s="182" t="s">
        <v>2492</v>
      </c>
      <c r="F1589" s="183" t="s">
        <v>2493</v>
      </c>
      <c r="G1589" s="184" t="s">
        <v>544</v>
      </c>
      <c r="H1589" s="185">
        <v>1</v>
      </c>
      <c r="I1589" s="186"/>
      <c r="J1589" s="187">
        <f>ROUND(I1589*H1589,2)</f>
        <v>0</v>
      </c>
      <c r="K1589" s="183" t="s">
        <v>36</v>
      </c>
      <c r="L1589" s="54"/>
      <c r="M1589" s="188" t="s">
        <v>36</v>
      </c>
      <c r="N1589" s="189" t="s">
        <v>51</v>
      </c>
      <c r="O1589" s="35"/>
      <c r="P1589" s="190">
        <f>O1589*H1589</f>
        <v>0</v>
      </c>
      <c r="Q1589" s="190">
        <v>0</v>
      </c>
      <c r="R1589" s="190">
        <f>Q1589*H1589</f>
        <v>0</v>
      </c>
      <c r="S1589" s="190">
        <v>0</v>
      </c>
      <c r="T1589" s="191">
        <f>S1589*H1589</f>
        <v>0</v>
      </c>
      <c r="AR1589" s="16" t="s">
        <v>275</v>
      </c>
      <c r="AT1589" s="16" t="s">
        <v>184</v>
      </c>
      <c r="AU1589" s="16" t="s">
        <v>88</v>
      </c>
      <c r="AY1589" s="16" t="s">
        <v>182</v>
      </c>
      <c r="BE1589" s="192">
        <f>IF(N1589="základní",J1589,0)</f>
        <v>0</v>
      </c>
      <c r="BF1589" s="192">
        <f>IF(N1589="snížená",J1589,0)</f>
        <v>0</v>
      </c>
      <c r="BG1589" s="192">
        <f>IF(N1589="zákl. přenesená",J1589,0)</f>
        <v>0</v>
      </c>
      <c r="BH1589" s="192">
        <f>IF(N1589="sníž. přenesená",J1589,0)</f>
        <v>0</v>
      </c>
      <c r="BI1589" s="192">
        <f>IF(N1589="nulová",J1589,0)</f>
        <v>0</v>
      </c>
      <c r="BJ1589" s="16" t="s">
        <v>23</v>
      </c>
      <c r="BK1589" s="192">
        <f>ROUND(I1589*H1589,2)</f>
        <v>0</v>
      </c>
      <c r="BL1589" s="16" t="s">
        <v>275</v>
      </c>
      <c r="BM1589" s="16" t="s">
        <v>2494</v>
      </c>
    </row>
    <row r="1590" spans="2:65" s="1" customFormat="1" ht="22.5" customHeight="1">
      <c r="B1590" s="34"/>
      <c r="C1590" s="181" t="s">
        <v>2495</v>
      </c>
      <c r="D1590" s="181" t="s">
        <v>184</v>
      </c>
      <c r="E1590" s="182" t="s">
        <v>2496</v>
      </c>
      <c r="F1590" s="183" t="s">
        <v>2497</v>
      </c>
      <c r="G1590" s="184" t="s">
        <v>544</v>
      </c>
      <c r="H1590" s="185">
        <v>1</v>
      </c>
      <c r="I1590" s="186"/>
      <c r="J1590" s="187">
        <f>ROUND(I1590*H1590,2)</f>
        <v>0</v>
      </c>
      <c r="K1590" s="183" t="s">
        <v>36</v>
      </c>
      <c r="L1590" s="54"/>
      <c r="M1590" s="188" t="s">
        <v>36</v>
      </c>
      <c r="N1590" s="189" t="s">
        <v>51</v>
      </c>
      <c r="O1590" s="35"/>
      <c r="P1590" s="190">
        <f>O1590*H1590</f>
        <v>0</v>
      </c>
      <c r="Q1590" s="190">
        <v>0</v>
      </c>
      <c r="R1590" s="190">
        <f>Q1590*H1590</f>
        <v>0</v>
      </c>
      <c r="S1590" s="190">
        <v>0</v>
      </c>
      <c r="T1590" s="191">
        <f>S1590*H1590</f>
        <v>0</v>
      </c>
      <c r="AR1590" s="16" t="s">
        <v>275</v>
      </c>
      <c r="AT1590" s="16" t="s">
        <v>184</v>
      </c>
      <c r="AU1590" s="16" t="s">
        <v>88</v>
      </c>
      <c r="AY1590" s="16" t="s">
        <v>182</v>
      </c>
      <c r="BE1590" s="192">
        <f>IF(N1590="základní",J1590,0)</f>
        <v>0</v>
      </c>
      <c r="BF1590" s="192">
        <f>IF(N1590="snížená",J1590,0)</f>
        <v>0</v>
      </c>
      <c r="BG1590" s="192">
        <f>IF(N1590="zákl. přenesená",J1590,0)</f>
        <v>0</v>
      </c>
      <c r="BH1590" s="192">
        <f>IF(N1590="sníž. přenesená",J1590,0)</f>
        <v>0</v>
      </c>
      <c r="BI1590" s="192">
        <f>IF(N1590="nulová",J1590,0)</f>
        <v>0</v>
      </c>
      <c r="BJ1590" s="16" t="s">
        <v>23</v>
      </c>
      <c r="BK1590" s="192">
        <f>ROUND(I1590*H1590,2)</f>
        <v>0</v>
      </c>
      <c r="BL1590" s="16" t="s">
        <v>275</v>
      </c>
      <c r="BM1590" s="16" t="s">
        <v>2498</v>
      </c>
    </row>
    <row r="1591" spans="2:63" s="10" customFormat="1" ht="29.85" customHeight="1">
      <c r="B1591" s="164"/>
      <c r="C1591" s="165"/>
      <c r="D1591" s="178" t="s">
        <v>79</v>
      </c>
      <c r="E1591" s="179" t="s">
        <v>2499</v>
      </c>
      <c r="F1591" s="179" t="s">
        <v>2500</v>
      </c>
      <c r="G1591" s="165"/>
      <c r="H1591" s="165"/>
      <c r="I1591" s="168"/>
      <c r="J1591" s="180">
        <f>BK1591</f>
        <v>0</v>
      </c>
      <c r="K1591" s="165"/>
      <c r="L1591" s="170"/>
      <c r="M1591" s="171"/>
      <c r="N1591" s="172"/>
      <c r="O1591" s="172"/>
      <c r="P1591" s="173">
        <f>SUM(P1592:P1595)</f>
        <v>0</v>
      </c>
      <c r="Q1591" s="172"/>
      <c r="R1591" s="173">
        <f>SUM(R1592:R1595)</f>
        <v>0.0397176</v>
      </c>
      <c r="S1591" s="172"/>
      <c r="T1591" s="174">
        <f>SUM(T1592:T1595)</f>
        <v>0</v>
      </c>
      <c r="AR1591" s="175" t="s">
        <v>88</v>
      </c>
      <c r="AT1591" s="176" t="s">
        <v>79</v>
      </c>
      <c r="AU1591" s="176" t="s">
        <v>23</v>
      </c>
      <c r="AY1591" s="175" t="s">
        <v>182</v>
      </c>
      <c r="BK1591" s="177">
        <f>SUM(BK1592:BK1595)</f>
        <v>0</v>
      </c>
    </row>
    <row r="1592" spans="2:65" s="1" customFormat="1" ht="22.5" customHeight="1">
      <c r="B1592" s="34"/>
      <c r="C1592" s="181" t="s">
        <v>2501</v>
      </c>
      <c r="D1592" s="181" t="s">
        <v>184</v>
      </c>
      <c r="E1592" s="182" t="s">
        <v>2502</v>
      </c>
      <c r="F1592" s="183" t="s">
        <v>2503</v>
      </c>
      <c r="G1592" s="184" t="s">
        <v>187</v>
      </c>
      <c r="H1592" s="185">
        <v>30.552</v>
      </c>
      <c r="I1592" s="186"/>
      <c r="J1592" s="187">
        <f>ROUND(I1592*H1592,2)</f>
        <v>0</v>
      </c>
      <c r="K1592" s="183" t="s">
        <v>188</v>
      </c>
      <c r="L1592" s="54"/>
      <c r="M1592" s="188" t="s">
        <v>36</v>
      </c>
      <c r="N1592" s="189" t="s">
        <v>51</v>
      </c>
      <c r="O1592" s="35"/>
      <c r="P1592" s="190">
        <f>O1592*H1592</f>
        <v>0</v>
      </c>
      <c r="Q1592" s="190">
        <v>0</v>
      </c>
      <c r="R1592" s="190">
        <f>Q1592*H1592</f>
        <v>0</v>
      </c>
      <c r="S1592" s="190">
        <v>0</v>
      </c>
      <c r="T1592" s="191">
        <f>S1592*H1592</f>
        <v>0</v>
      </c>
      <c r="AR1592" s="16" t="s">
        <v>275</v>
      </c>
      <c r="AT1592" s="16" t="s">
        <v>184</v>
      </c>
      <c r="AU1592" s="16" t="s">
        <v>88</v>
      </c>
      <c r="AY1592" s="16" t="s">
        <v>182</v>
      </c>
      <c r="BE1592" s="192">
        <f>IF(N1592="základní",J1592,0)</f>
        <v>0</v>
      </c>
      <c r="BF1592" s="192">
        <f>IF(N1592="snížená",J1592,0)</f>
        <v>0</v>
      </c>
      <c r="BG1592" s="192">
        <f>IF(N1592="zákl. přenesená",J1592,0)</f>
        <v>0</v>
      </c>
      <c r="BH1592" s="192">
        <f>IF(N1592="sníž. přenesená",J1592,0)</f>
        <v>0</v>
      </c>
      <c r="BI1592" s="192">
        <f>IF(N1592="nulová",J1592,0)</f>
        <v>0</v>
      </c>
      <c r="BJ1592" s="16" t="s">
        <v>23</v>
      </c>
      <c r="BK1592" s="192">
        <f>ROUND(I1592*H1592,2)</f>
        <v>0</v>
      </c>
      <c r="BL1592" s="16" t="s">
        <v>275</v>
      </c>
      <c r="BM1592" s="16" t="s">
        <v>2504</v>
      </c>
    </row>
    <row r="1593" spans="2:51" s="11" customFormat="1" ht="13.5">
      <c r="B1593" s="193"/>
      <c r="C1593" s="194"/>
      <c r="D1593" s="205" t="s">
        <v>191</v>
      </c>
      <c r="E1593" s="206" t="s">
        <v>36</v>
      </c>
      <c r="F1593" s="207" t="s">
        <v>2505</v>
      </c>
      <c r="G1593" s="194"/>
      <c r="H1593" s="208">
        <v>19.152</v>
      </c>
      <c r="I1593" s="199"/>
      <c r="J1593" s="194"/>
      <c r="K1593" s="194"/>
      <c r="L1593" s="200"/>
      <c r="M1593" s="201"/>
      <c r="N1593" s="202"/>
      <c r="O1593" s="202"/>
      <c r="P1593" s="202"/>
      <c r="Q1593" s="202"/>
      <c r="R1593" s="202"/>
      <c r="S1593" s="202"/>
      <c r="T1593" s="203"/>
      <c r="AT1593" s="204" t="s">
        <v>191</v>
      </c>
      <c r="AU1593" s="204" t="s">
        <v>88</v>
      </c>
      <c r="AV1593" s="11" t="s">
        <v>88</v>
      </c>
      <c r="AW1593" s="11" t="s">
        <v>45</v>
      </c>
      <c r="AX1593" s="11" t="s">
        <v>80</v>
      </c>
      <c r="AY1593" s="204" t="s">
        <v>182</v>
      </c>
    </row>
    <row r="1594" spans="2:51" s="11" customFormat="1" ht="13.5">
      <c r="B1594" s="193"/>
      <c r="C1594" s="194"/>
      <c r="D1594" s="195" t="s">
        <v>191</v>
      </c>
      <c r="E1594" s="196" t="s">
        <v>36</v>
      </c>
      <c r="F1594" s="197" t="s">
        <v>2506</v>
      </c>
      <c r="G1594" s="194"/>
      <c r="H1594" s="198">
        <v>11.4</v>
      </c>
      <c r="I1594" s="199"/>
      <c r="J1594" s="194"/>
      <c r="K1594" s="194"/>
      <c r="L1594" s="200"/>
      <c r="M1594" s="201"/>
      <c r="N1594" s="202"/>
      <c r="O1594" s="202"/>
      <c r="P1594" s="202"/>
      <c r="Q1594" s="202"/>
      <c r="R1594" s="202"/>
      <c r="S1594" s="202"/>
      <c r="T1594" s="203"/>
      <c r="AT1594" s="204" t="s">
        <v>191</v>
      </c>
      <c r="AU1594" s="204" t="s">
        <v>88</v>
      </c>
      <c r="AV1594" s="11" t="s">
        <v>88</v>
      </c>
      <c r="AW1594" s="11" t="s">
        <v>45</v>
      </c>
      <c r="AX1594" s="11" t="s">
        <v>80</v>
      </c>
      <c r="AY1594" s="204" t="s">
        <v>182</v>
      </c>
    </row>
    <row r="1595" spans="2:65" s="1" customFormat="1" ht="22.5" customHeight="1">
      <c r="B1595" s="34"/>
      <c r="C1595" s="220" t="s">
        <v>2507</v>
      </c>
      <c r="D1595" s="220" t="s">
        <v>270</v>
      </c>
      <c r="E1595" s="221" t="s">
        <v>2508</v>
      </c>
      <c r="F1595" s="222" t="s">
        <v>2509</v>
      </c>
      <c r="G1595" s="223" t="s">
        <v>187</v>
      </c>
      <c r="H1595" s="224">
        <v>30.552</v>
      </c>
      <c r="I1595" s="225"/>
      <c r="J1595" s="226">
        <f>ROUND(I1595*H1595,2)</f>
        <v>0</v>
      </c>
      <c r="K1595" s="222" t="s">
        <v>188</v>
      </c>
      <c r="L1595" s="227"/>
      <c r="M1595" s="228" t="s">
        <v>36</v>
      </c>
      <c r="N1595" s="229" t="s">
        <v>51</v>
      </c>
      <c r="O1595" s="35"/>
      <c r="P1595" s="190">
        <f>O1595*H1595</f>
        <v>0</v>
      </c>
      <c r="Q1595" s="190">
        <v>0.0013</v>
      </c>
      <c r="R1595" s="190">
        <f>Q1595*H1595</f>
        <v>0.0397176</v>
      </c>
      <c r="S1595" s="190">
        <v>0</v>
      </c>
      <c r="T1595" s="191">
        <f>S1595*H1595</f>
        <v>0</v>
      </c>
      <c r="AR1595" s="16" t="s">
        <v>366</v>
      </c>
      <c r="AT1595" s="16" t="s">
        <v>270</v>
      </c>
      <c r="AU1595" s="16" t="s">
        <v>88</v>
      </c>
      <c r="AY1595" s="16" t="s">
        <v>182</v>
      </c>
      <c r="BE1595" s="192">
        <f>IF(N1595="základní",J1595,0)</f>
        <v>0</v>
      </c>
      <c r="BF1595" s="192">
        <f>IF(N1595="snížená",J1595,0)</f>
        <v>0</v>
      </c>
      <c r="BG1595" s="192">
        <f>IF(N1595="zákl. přenesená",J1595,0)</f>
        <v>0</v>
      </c>
      <c r="BH1595" s="192">
        <f>IF(N1595="sníž. přenesená",J1595,0)</f>
        <v>0</v>
      </c>
      <c r="BI1595" s="192">
        <f>IF(N1595="nulová",J1595,0)</f>
        <v>0</v>
      </c>
      <c r="BJ1595" s="16" t="s">
        <v>23</v>
      </c>
      <c r="BK1595" s="192">
        <f>ROUND(I1595*H1595,2)</f>
        <v>0</v>
      </c>
      <c r="BL1595" s="16" t="s">
        <v>275</v>
      </c>
      <c r="BM1595" s="16" t="s">
        <v>2510</v>
      </c>
    </row>
    <row r="1596" spans="2:63" s="10" customFormat="1" ht="29.85" customHeight="1">
      <c r="B1596" s="164"/>
      <c r="C1596" s="165"/>
      <c r="D1596" s="178" t="s">
        <v>79</v>
      </c>
      <c r="E1596" s="179" t="s">
        <v>2511</v>
      </c>
      <c r="F1596" s="179" t="s">
        <v>2512</v>
      </c>
      <c r="G1596" s="165"/>
      <c r="H1596" s="165"/>
      <c r="I1596" s="168"/>
      <c r="J1596" s="180">
        <f>BK1596</f>
        <v>0</v>
      </c>
      <c r="K1596" s="165"/>
      <c r="L1596" s="170"/>
      <c r="M1596" s="171"/>
      <c r="N1596" s="172"/>
      <c r="O1596" s="172"/>
      <c r="P1596" s="173">
        <f>SUM(P1597:P1598)</f>
        <v>0</v>
      </c>
      <c r="Q1596" s="172"/>
      <c r="R1596" s="173">
        <f>SUM(R1597:R1598)</f>
        <v>0.6026892</v>
      </c>
      <c r="S1596" s="172"/>
      <c r="T1596" s="174">
        <f>SUM(T1597:T1598)</f>
        <v>0</v>
      </c>
      <c r="AR1596" s="175" t="s">
        <v>88</v>
      </c>
      <c r="AT1596" s="176" t="s">
        <v>79</v>
      </c>
      <c r="AU1596" s="176" t="s">
        <v>23</v>
      </c>
      <c r="AY1596" s="175" t="s">
        <v>182</v>
      </c>
      <c r="BK1596" s="177">
        <f>SUM(BK1597:BK1598)</f>
        <v>0</v>
      </c>
    </row>
    <row r="1597" spans="2:65" s="1" customFormat="1" ht="22.5" customHeight="1">
      <c r="B1597" s="34"/>
      <c r="C1597" s="181" t="s">
        <v>2513</v>
      </c>
      <c r="D1597" s="181" t="s">
        <v>184</v>
      </c>
      <c r="E1597" s="182" t="s">
        <v>2514</v>
      </c>
      <c r="F1597" s="183" t="s">
        <v>2515</v>
      </c>
      <c r="G1597" s="184" t="s">
        <v>187</v>
      </c>
      <c r="H1597" s="185">
        <v>16.788</v>
      </c>
      <c r="I1597" s="186"/>
      <c r="J1597" s="187">
        <f>ROUND(I1597*H1597,2)</f>
        <v>0</v>
      </c>
      <c r="K1597" s="183" t="s">
        <v>188</v>
      </c>
      <c r="L1597" s="54"/>
      <c r="M1597" s="188" t="s">
        <v>36</v>
      </c>
      <c r="N1597" s="189" t="s">
        <v>51</v>
      </c>
      <c r="O1597" s="35"/>
      <c r="P1597" s="190">
        <f>O1597*H1597</f>
        <v>0</v>
      </c>
      <c r="Q1597" s="190">
        <v>0.0359</v>
      </c>
      <c r="R1597" s="190">
        <f>Q1597*H1597</f>
        <v>0.6026892</v>
      </c>
      <c r="S1597" s="190">
        <v>0</v>
      </c>
      <c r="T1597" s="191">
        <f>S1597*H1597</f>
        <v>0</v>
      </c>
      <c r="AR1597" s="16" t="s">
        <v>275</v>
      </c>
      <c r="AT1597" s="16" t="s">
        <v>184</v>
      </c>
      <c r="AU1597" s="16" t="s">
        <v>88</v>
      </c>
      <c r="AY1597" s="16" t="s">
        <v>182</v>
      </c>
      <c r="BE1597" s="192">
        <f>IF(N1597="základní",J1597,0)</f>
        <v>0</v>
      </c>
      <c r="BF1597" s="192">
        <f>IF(N1597="snížená",J1597,0)</f>
        <v>0</v>
      </c>
      <c r="BG1597" s="192">
        <f>IF(N1597="zákl. přenesená",J1597,0)</f>
        <v>0</v>
      </c>
      <c r="BH1597" s="192">
        <f>IF(N1597="sníž. přenesená",J1597,0)</f>
        <v>0</v>
      </c>
      <c r="BI1597" s="192">
        <f>IF(N1597="nulová",J1597,0)</f>
        <v>0</v>
      </c>
      <c r="BJ1597" s="16" t="s">
        <v>23</v>
      </c>
      <c r="BK1597" s="192">
        <f>ROUND(I1597*H1597,2)</f>
        <v>0</v>
      </c>
      <c r="BL1597" s="16" t="s">
        <v>275</v>
      </c>
      <c r="BM1597" s="16" t="s">
        <v>2516</v>
      </c>
    </row>
    <row r="1598" spans="2:51" s="11" customFormat="1" ht="13.5">
      <c r="B1598" s="193"/>
      <c r="C1598" s="194"/>
      <c r="D1598" s="205" t="s">
        <v>191</v>
      </c>
      <c r="E1598" s="206" t="s">
        <v>36</v>
      </c>
      <c r="F1598" s="207" t="s">
        <v>2517</v>
      </c>
      <c r="G1598" s="194"/>
      <c r="H1598" s="208">
        <v>16.7875</v>
      </c>
      <c r="I1598" s="199"/>
      <c r="J1598" s="194"/>
      <c r="K1598" s="194"/>
      <c r="L1598" s="200"/>
      <c r="M1598" s="201"/>
      <c r="N1598" s="202"/>
      <c r="O1598" s="202"/>
      <c r="P1598" s="202"/>
      <c r="Q1598" s="202"/>
      <c r="R1598" s="202"/>
      <c r="S1598" s="202"/>
      <c r="T1598" s="203"/>
      <c r="AT1598" s="204" t="s">
        <v>191</v>
      </c>
      <c r="AU1598" s="204" t="s">
        <v>88</v>
      </c>
      <c r="AV1598" s="11" t="s">
        <v>88</v>
      </c>
      <c r="AW1598" s="11" t="s">
        <v>45</v>
      </c>
      <c r="AX1598" s="11" t="s">
        <v>80</v>
      </c>
      <c r="AY1598" s="204" t="s">
        <v>182</v>
      </c>
    </row>
    <row r="1599" spans="2:63" s="10" customFormat="1" ht="29.85" customHeight="1">
      <c r="B1599" s="164"/>
      <c r="C1599" s="165"/>
      <c r="D1599" s="178" t="s">
        <v>79</v>
      </c>
      <c r="E1599" s="179" t="s">
        <v>2518</v>
      </c>
      <c r="F1599" s="179" t="s">
        <v>2519</v>
      </c>
      <c r="G1599" s="165"/>
      <c r="H1599" s="165"/>
      <c r="I1599" s="168"/>
      <c r="J1599" s="180">
        <f>BK1599</f>
        <v>0</v>
      </c>
      <c r="K1599" s="165"/>
      <c r="L1599" s="170"/>
      <c r="M1599" s="171"/>
      <c r="N1599" s="172"/>
      <c r="O1599" s="172"/>
      <c r="P1599" s="173">
        <f>P1600</f>
        <v>0</v>
      </c>
      <c r="Q1599" s="172"/>
      <c r="R1599" s="173">
        <f>R1600</f>
        <v>0</v>
      </c>
      <c r="S1599" s="172"/>
      <c r="T1599" s="174">
        <f>T1600</f>
        <v>0</v>
      </c>
      <c r="AR1599" s="175" t="s">
        <v>88</v>
      </c>
      <c r="AT1599" s="176" t="s">
        <v>79</v>
      </c>
      <c r="AU1599" s="176" t="s">
        <v>23</v>
      </c>
      <c r="AY1599" s="175" t="s">
        <v>182</v>
      </c>
      <c r="BK1599" s="177">
        <f>BK1600</f>
        <v>0</v>
      </c>
    </row>
    <row r="1600" spans="2:65" s="1" customFormat="1" ht="22.5" customHeight="1">
      <c r="B1600" s="34"/>
      <c r="C1600" s="181" t="s">
        <v>2520</v>
      </c>
      <c r="D1600" s="181" t="s">
        <v>184</v>
      </c>
      <c r="E1600" s="182" t="s">
        <v>2521</v>
      </c>
      <c r="F1600" s="183" t="s">
        <v>2522</v>
      </c>
      <c r="G1600" s="184" t="s">
        <v>544</v>
      </c>
      <c r="H1600" s="185">
        <v>1</v>
      </c>
      <c r="I1600" s="186"/>
      <c r="J1600" s="187">
        <f>ROUND(I1600*H1600,2)</f>
        <v>0</v>
      </c>
      <c r="K1600" s="183" t="s">
        <v>36</v>
      </c>
      <c r="L1600" s="54"/>
      <c r="M1600" s="188" t="s">
        <v>36</v>
      </c>
      <c r="N1600" s="189" t="s">
        <v>51</v>
      </c>
      <c r="O1600" s="35"/>
      <c r="P1600" s="190">
        <f>O1600*H1600</f>
        <v>0</v>
      </c>
      <c r="Q1600" s="190">
        <v>0</v>
      </c>
      <c r="R1600" s="190">
        <f>Q1600*H1600</f>
        <v>0</v>
      </c>
      <c r="S1600" s="190">
        <v>0</v>
      </c>
      <c r="T1600" s="191">
        <f>S1600*H1600</f>
        <v>0</v>
      </c>
      <c r="AR1600" s="16" t="s">
        <v>275</v>
      </c>
      <c r="AT1600" s="16" t="s">
        <v>184</v>
      </c>
      <c r="AU1600" s="16" t="s">
        <v>88</v>
      </c>
      <c r="AY1600" s="16" t="s">
        <v>182</v>
      </c>
      <c r="BE1600" s="192">
        <f>IF(N1600="základní",J1600,0)</f>
        <v>0</v>
      </c>
      <c r="BF1600" s="192">
        <f>IF(N1600="snížená",J1600,0)</f>
        <v>0</v>
      </c>
      <c r="BG1600" s="192">
        <f>IF(N1600="zákl. přenesená",J1600,0)</f>
        <v>0</v>
      </c>
      <c r="BH1600" s="192">
        <f>IF(N1600="sníž. přenesená",J1600,0)</f>
        <v>0</v>
      </c>
      <c r="BI1600" s="192">
        <f>IF(N1600="nulová",J1600,0)</f>
        <v>0</v>
      </c>
      <c r="BJ1600" s="16" t="s">
        <v>23</v>
      </c>
      <c r="BK1600" s="192">
        <f>ROUND(I1600*H1600,2)</f>
        <v>0</v>
      </c>
      <c r="BL1600" s="16" t="s">
        <v>275</v>
      </c>
      <c r="BM1600" s="16" t="s">
        <v>2523</v>
      </c>
    </row>
    <row r="1601" spans="2:63" s="10" customFormat="1" ht="37.35" customHeight="1">
      <c r="B1601" s="164"/>
      <c r="C1601" s="165"/>
      <c r="D1601" s="178" t="s">
        <v>79</v>
      </c>
      <c r="E1601" s="231" t="s">
        <v>2524</v>
      </c>
      <c r="F1601" s="231" t="s">
        <v>2525</v>
      </c>
      <c r="G1601" s="165"/>
      <c r="H1601" s="165"/>
      <c r="I1601" s="168"/>
      <c r="J1601" s="232">
        <f>BK1601</f>
        <v>0</v>
      </c>
      <c r="K1601" s="165"/>
      <c r="L1601" s="170"/>
      <c r="M1601" s="171"/>
      <c r="N1601" s="172"/>
      <c r="O1601" s="172"/>
      <c r="P1601" s="173">
        <f>SUM(P1602:P1603)</f>
        <v>0</v>
      </c>
      <c r="Q1601" s="172"/>
      <c r="R1601" s="173">
        <f>SUM(R1602:R1603)</f>
        <v>0</v>
      </c>
      <c r="S1601" s="172"/>
      <c r="T1601" s="174">
        <f>SUM(T1602:T1603)</f>
        <v>0</v>
      </c>
      <c r="AR1601" s="175" t="s">
        <v>198</v>
      </c>
      <c r="AT1601" s="176" t="s">
        <v>79</v>
      </c>
      <c r="AU1601" s="176" t="s">
        <v>80</v>
      </c>
      <c r="AY1601" s="175" t="s">
        <v>182</v>
      </c>
      <c r="BK1601" s="177">
        <f>SUM(BK1602:BK1603)</f>
        <v>0</v>
      </c>
    </row>
    <row r="1602" spans="2:65" s="1" customFormat="1" ht="22.5" customHeight="1">
      <c r="B1602" s="34"/>
      <c r="C1602" s="181" t="s">
        <v>2526</v>
      </c>
      <c r="D1602" s="181" t="s">
        <v>184</v>
      </c>
      <c r="E1602" s="182" t="s">
        <v>2527</v>
      </c>
      <c r="F1602" s="183" t="s">
        <v>2528</v>
      </c>
      <c r="G1602" s="184" t="s">
        <v>544</v>
      </c>
      <c r="H1602" s="185">
        <v>1</v>
      </c>
      <c r="I1602" s="186"/>
      <c r="J1602" s="187">
        <f>ROUND(I1602*H1602,2)</f>
        <v>0</v>
      </c>
      <c r="K1602" s="183" t="s">
        <v>36</v>
      </c>
      <c r="L1602" s="54"/>
      <c r="M1602" s="188" t="s">
        <v>36</v>
      </c>
      <c r="N1602" s="189" t="s">
        <v>51</v>
      </c>
      <c r="O1602" s="35"/>
      <c r="P1602" s="190">
        <f>O1602*H1602</f>
        <v>0</v>
      </c>
      <c r="Q1602" s="190">
        <v>0</v>
      </c>
      <c r="R1602" s="190">
        <f>Q1602*H1602</f>
        <v>0</v>
      </c>
      <c r="S1602" s="190">
        <v>0</v>
      </c>
      <c r="T1602" s="191">
        <f>S1602*H1602</f>
        <v>0</v>
      </c>
      <c r="AR1602" s="16" t="s">
        <v>587</v>
      </c>
      <c r="AT1602" s="16" t="s">
        <v>184</v>
      </c>
      <c r="AU1602" s="16" t="s">
        <v>23</v>
      </c>
      <c r="AY1602" s="16" t="s">
        <v>182</v>
      </c>
      <c r="BE1602" s="192">
        <f>IF(N1602="základní",J1602,0)</f>
        <v>0</v>
      </c>
      <c r="BF1602" s="192">
        <f>IF(N1602="snížená",J1602,0)</f>
        <v>0</v>
      </c>
      <c r="BG1602" s="192">
        <f>IF(N1602="zákl. přenesená",J1602,0)</f>
        <v>0</v>
      </c>
      <c r="BH1602" s="192">
        <f>IF(N1602="sníž. přenesená",J1602,0)</f>
        <v>0</v>
      </c>
      <c r="BI1602" s="192">
        <f>IF(N1602="nulová",J1602,0)</f>
        <v>0</v>
      </c>
      <c r="BJ1602" s="16" t="s">
        <v>23</v>
      </c>
      <c r="BK1602" s="192">
        <f>ROUND(I1602*H1602,2)</f>
        <v>0</v>
      </c>
      <c r="BL1602" s="16" t="s">
        <v>587</v>
      </c>
      <c r="BM1602" s="16" t="s">
        <v>2529</v>
      </c>
    </row>
    <row r="1603" spans="2:65" s="1" customFormat="1" ht="22.5" customHeight="1">
      <c r="B1603" s="34"/>
      <c r="C1603" s="181" t="s">
        <v>2530</v>
      </c>
      <c r="D1603" s="181" t="s">
        <v>184</v>
      </c>
      <c r="E1603" s="182" t="s">
        <v>2531</v>
      </c>
      <c r="F1603" s="183" t="s">
        <v>2532</v>
      </c>
      <c r="G1603" s="184" t="s">
        <v>544</v>
      </c>
      <c r="H1603" s="185">
        <v>1</v>
      </c>
      <c r="I1603" s="186"/>
      <c r="J1603" s="187">
        <f>ROUND(I1603*H1603,2)</f>
        <v>0</v>
      </c>
      <c r="K1603" s="183" t="s">
        <v>36</v>
      </c>
      <c r="L1603" s="54"/>
      <c r="M1603" s="188" t="s">
        <v>36</v>
      </c>
      <c r="N1603" s="233" t="s">
        <v>51</v>
      </c>
      <c r="O1603" s="234"/>
      <c r="P1603" s="235">
        <f>O1603*H1603</f>
        <v>0</v>
      </c>
      <c r="Q1603" s="235">
        <v>0</v>
      </c>
      <c r="R1603" s="235">
        <f>Q1603*H1603</f>
        <v>0</v>
      </c>
      <c r="S1603" s="235">
        <v>0</v>
      </c>
      <c r="T1603" s="236">
        <f>S1603*H1603</f>
        <v>0</v>
      </c>
      <c r="AR1603" s="16" t="s">
        <v>587</v>
      </c>
      <c r="AT1603" s="16" t="s">
        <v>184</v>
      </c>
      <c r="AU1603" s="16" t="s">
        <v>23</v>
      </c>
      <c r="AY1603" s="16" t="s">
        <v>182</v>
      </c>
      <c r="BE1603" s="192">
        <f>IF(N1603="základní",J1603,0)</f>
        <v>0</v>
      </c>
      <c r="BF1603" s="192">
        <f>IF(N1603="snížená",J1603,0)</f>
        <v>0</v>
      </c>
      <c r="BG1603" s="192">
        <f>IF(N1603="zákl. přenesená",J1603,0)</f>
        <v>0</v>
      </c>
      <c r="BH1603" s="192">
        <f>IF(N1603="sníž. přenesená",J1603,0)</f>
        <v>0</v>
      </c>
      <c r="BI1603" s="192">
        <f>IF(N1603="nulová",J1603,0)</f>
        <v>0</v>
      </c>
      <c r="BJ1603" s="16" t="s">
        <v>23</v>
      </c>
      <c r="BK1603" s="192">
        <f>ROUND(I1603*H1603,2)</f>
        <v>0</v>
      </c>
      <c r="BL1603" s="16" t="s">
        <v>587</v>
      </c>
      <c r="BM1603" s="16" t="s">
        <v>2533</v>
      </c>
    </row>
    <row r="1604" spans="2:12" s="1" customFormat="1" ht="6.9" customHeight="1">
      <c r="B1604" s="49"/>
      <c r="C1604" s="50"/>
      <c r="D1604" s="50"/>
      <c r="E1604" s="50"/>
      <c r="F1604" s="50"/>
      <c r="G1604" s="50"/>
      <c r="H1604" s="50"/>
      <c r="I1604" s="127"/>
      <c r="J1604" s="50"/>
      <c r="K1604" s="50"/>
      <c r="L1604" s="54"/>
    </row>
  </sheetData>
  <sheetProtection password="CC35" sheet="1" objects="1" scenarios="1" formatColumns="0" formatRows="0" sort="0" autoFilter="0"/>
  <autoFilter ref="C110:K110"/>
  <mergeCells count="9">
    <mergeCell ref="E101:H101"/>
    <mergeCell ref="E103:H10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11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0"/>
      <c r="C1" s="240"/>
      <c r="D1" s="239" t="s">
        <v>1</v>
      </c>
      <c r="E1" s="240"/>
      <c r="F1" s="241" t="s">
        <v>5505</v>
      </c>
      <c r="G1" s="365" t="s">
        <v>5506</v>
      </c>
      <c r="H1" s="365"/>
      <c r="I1" s="245"/>
      <c r="J1" s="241" t="s">
        <v>5507</v>
      </c>
      <c r="K1" s="239" t="s">
        <v>122</v>
      </c>
      <c r="L1" s="241" t="s">
        <v>5508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91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6" t="str">
        <f>'Rekapitulace stavby'!K6</f>
        <v>Střední odborné učiliště Domažlice</v>
      </c>
      <c r="F7" s="357"/>
      <c r="G7" s="357"/>
      <c r="H7" s="357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7" t="s">
        <v>2534</v>
      </c>
      <c r="F9" s="341"/>
      <c r="G9" s="341"/>
      <c r="H9" s="341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0" t="s">
        <v>36</v>
      </c>
      <c r="F24" s="368"/>
      <c r="G24" s="368"/>
      <c r="H24" s="368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ROUND(J85,2)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ROUND(SUM(BE85:BE242),2)</f>
        <v>0</v>
      </c>
      <c r="G30" s="35"/>
      <c r="H30" s="35"/>
      <c r="I30" s="119">
        <v>0.21</v>
      </c>
      <c r="J30" s="118">
        <f>ROUND(ROUND((SUM(BE85:BE242)),2)*I30,2)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ROUND(SUM(BF85:BF242),2)</f>
        <v>0</v>
      </c>
      <c r="G31" s="35"/>
      <c r="H31" s="35"/>
      <c r="I31" s="119">
        <v>0.15</v>
      </c>
      <c r="J31" s="118">
        <f>ROUND(ROUND((SUM(BF85:BF242)),2)*I31,2)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ROUND(SUM(BG85:BG242),2)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ROUND(SUM(BH85:BH242),2)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ROUND(SUM(BI85:BI242),2)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6" t="str">
        <f>E7</f>
        <v>Střední odborné učiliště Domažlice</v>
      </c>
      <c r="F45" s="341"/>
      <c r="G45" s="341"/>
      <c r="H45" s="341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7" t="str">
        <f>E9</f>
        <v>D.1.4.1 - Kanalizace</v>
      </c>
      <c r="F47" s="341"/>
      <c r="G47" s="341"/>
      <c r="H47" s="341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J85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2535</v>
      </c>
      <c r="E57" s="140"/>
      <c r="F57" s="140"/>
      <c r="G57" s="140"/>
      <c r="H57" s="140"/>
      <c r="I57" s="141"/>
      <c r="J57" s="142">
        <f>J86</f>
        <v>0</v>
      </c>
      <c r="K57" s="143"/>
    </row>
    <row r="58" spans="2:11" s="7" customFormat="1" ht="24.9" customHeight="1">
      <c r="B58" s="137"/>
      <c r="C58" s="138"/>
      <c r="D58" s="139" t="s">
        <v>2536</v>
      </c>
      <c r="E58" s="140"/>
      <c r="F58" s="140"/>
      <c r="G58" s="140"/>
      <c r="H58" s="140"/>
      <c r="I58" s="141"/>
      <c r="J58" s="142">
        <f>J94</f>
        <v>0</v>
      </c>
      <c r="K58" s="143"/>
    </row>
    <row r="59" spans="2:11" s="7" customFormat="1" ht="24.9" customHeight="1">
      <c r="B59" s="137"/>
      <c r="C59" s="138"/>
      <c r="D59" s="139" t="s">
        <v>2537</v>
      </c>
      <c r="E59" s="140"/>
      <c r="F59" s="140"/>
      <c r="G59" s="140"/>
      <c r="H59" s="140"/>
      <c r="I59" s="141"/>
      <c r="J59" s="142">
        <f>J111</f>
        <v>0</v>
      </c>
      <c r="K59" s="143"/>
    </row>
    <row r="60" spans="2:11" s="7" customFormat="1" ht="24.9" customHeight="1">
      <c r="B60" s="137"/>
      <c r="C60" s="138"/>
      <c r="D60" s="139" t="s">
        <v>2538</v>
      </c>
      <c r="E60" s="140"/>
      <c r="F60" s="140"/>
      <c r="G60" s="140"/>
      <c r="H60" s="140"/>
      <c r="I60" s="141"/>
      <c r="J60" s="142">
        <f>J130</f>
        <v>0</v>
      </c>
      <c r="K60" s="143"/>
    </row>
    <row r="61" spans="2:11" s="7" customFormat="1" ht="24.9" customHeight="1">
      <c r="B61" s="137"/>
      <c r="C61" s="138"/>
      <c r="D61" s="139" t="s">
        <v>131</v>
      </c>
      <c r="E61" s="140"/>
      <c r="F61" s="140"/>
      <c r="G61" s="140"/>
      <c r="H61" s="140"/>
      <c r="I61" s="141"/>
      <c r="J61" s="142">
        <f>J162</f>
        <v>0</v>
      </c>
      <c r="K61" s="143"/>
    </row>
    <row r="62" spans="2:11" s="8" customFormat="1" ht="19.95" customHeight="1">
      <c r="B62" s="144"/>
      <c r="C62" s="145"/>
      <c r="D62" s="146" t="s">
        <v>132</v>
      </c>
      <c r="E62" s="147"/>
      <c r="F62" s="147"/>
      <c r="G62" s="147"/>
      <c r="H62" s="147"/>
      <c r="I62" s="148"/>
      <c r="J62" s="149">
        <f>J163</f>
        <v>0</v>
      </c>
      <c r="K62" s="150"/>
    </row>
    <row r="63" spans="2:11" s="8" customFormat="1" ht="19.95" customHeight="1">
      <c r="B63" s="144"/>
      <c r="C63" s="145"/>
      <c r="D63" s="146" t="s">
        <v>2539</v>
      </c>
      <c r="E63" s="147"/>
      <c r="F63" s="147"/>
      <c r="G63" s="147"/>
      <c r="H63" s="147"/>
      <c r="I63" s="148"/>
      <c r="J63" s="149">
        <f>J209</f>
        <v>0</v>
      </c>
      <c r="K63" s="150"/>
    </row>
    <row r="64" spans="2:11" s="8" customFormat="1" ht="19.95" customHeight="1">
      <c r="B64" s="144"/>
      <c r="C64" s="145"/>
      <c r="D64" s="146" t="s">
        <v>2540</v>
      </c>
      <c r="E64" s="147"/>
      <c r="F64" s="147"/>
      <c r="G64" s="147"/>
      <c r="H64" s="147"/>
      <c r="I64" s="148"/>
      <c r="J64" s="149">
        <f>J222</f>
        <v>0</v>
      </c>
      <c r="K64" s="150"/>
    </row>
    <row r="65" spans="2:11" s="8" customFormat="1" ht="19.95" customHeight="1">
      <c r="B65" s="144"/>
      <c r="C65" s="145"/>
      <c r="D65" s="146" t="s">
        <v>2541</v>
      </c>
      <c r="E65" s="147"/>
      <c r="F65" s="147"/>
      <c r="G65" s="147"/>
      <c r="H65" s="147"/>
      <c r="I65" s="148"/>
      <c r="J65" s="149">
        <f>J236</f>
        <v>0</v>
      </c>
      <c r="K65" s="150"/>
    </row>
    <row r="66" spans="2:11" s="1" customFormat="1" ht="21.75" customHeight="1">
      <c r="B66" s="34"/>
      <c r="C66" s="35"/>
      <c r="D66" s="35"/>
      <c r="E66" s="35"/>
      <c r="F66" s="35"/>
      <c r="G66" s="35"/>
      <c r="H66" s="35"/>
      <c r="I66" s="106"/>
      <c r="J66" s="35"/>
      <c r="K66" s="38"/>
    </row>
    <row r="67" spans="2:11" s="1" customFormat="1" ht="6.9" customHeight="1">
      <c r="B67" s="49"/>
      <c r="C67" s="50"/>
      <c r="D67" s="50"/>
      <c r="E67" s="50"/>
      <c r="F67" s="50"/>
      <c r="G67" s="50"/>
      <c r="H67" s="50"/>
      <c r="I67" s="127"/>
      <c r="J67" s="50"/>
      <c r="K67" s="51"/>
    </row>
    <row r="71" spans="2:12" s="1" customFormat="1" ht="6.9" customHeight="1">
      <c r="B71" s="52"/>
      <c r="C71" s="53"/>
      <c r="D71" s="53"/>
      <c r="E71" s="53"/>
      <c r="F71" s="53"/>
      <c r="G71" s="53"/>
      <c r="H71" s="53"/>
      <c r="I71" s="130"/>
      <c r="J71" s="53"/>
      <c r="K71" s="53"/>
      <c r="L71" s="54"/>
    </row>
    <row r="72" spans="2:12" s="1" customFormat="1" ht="36.9" customHeight="1">
      <c r="B72" s="34"/>
      <c r="C72" s="55" t="s">
        <v>166</v>
      </c>
      <c r="D72" s="56"/>
      <c r="E72" s="56"/>
      <c r="F72" s="56"/>
      <c r="G72" s="56"/>
      <c r="H72" s="56"/>
      <c r="I72" s="151"/>
      <c r="J72" s="56"/>
      <c r="K72" s="56"/>
      <c r="L72" s="54"/>
    </row>
    <row r="73" spans="2:12" s="1" customFormat="1" ht="6.9" customHeight="1">
      <c r="B73" s="34"/>
      <c r="C73" s="56"/>
      <c r="D73" s="56"/>
      <c r="E73" s="56"/>
      <c r="F73" s="56"/>
      <c r="G73" s="56"/>
      <c r="H73" s="56"/>
      <c r="I73" s="151"/>
      <c r="J73" s="56"/>
      <c r="K73" s="56"/>
      <c r="L73" s="54"/>
    </row>
    <row r="74" spans="2:12" s="1" customFormat="1" ht="14.4" customHeight="1">
      <c r="B74" s="34"/>
      <c r="C74" s="58" t="s">
        <v>16</v>
      </c>
      <c r="D74" s="56"/>
      <c r="E74" s="56"/>
      <c r="F74" s="56"/>
      <c r="G74" s="56"/>
      <c r="H74" s="56"/>
      <c r="I74" s="151"/>
      <c r="J74" s="56"/>
      <c r="K74" s="56"/>
      <c r="L74" s="54"/>
    </row>
    <row r="75" spans="2:12" s="1" customFormat="1" ht="22.5" customHeight="1">
      <c r="B75" s="34"/>
      <c r="C75" s="56"/>
      <c r="D75" s="56"/>
      <c r="E75" s="364" t="str">
        <f>E7</f>
        <v>Střední odborné učiliště Domažlice</v>
      </c>
      <c r="F75" s="334"/>
      <c r="G75" s="334"/>
      <c r="H75" s="334"/>
      <c r="I75" s="151"/>
      <c r="J75" s="56"/>
      <c r="K75" s="56"/>
      <c r="L75" s="54"/>
    </row>
    <row r="76" spans="2:12" s="1" customFormat="1" ht="14.4" customHeight="1">
      <c r="B76" s="34"/>
      <c r="C76" s="58" t="s">
        <v>124</v>
      </c>
      <c r="D76" s="56"/>
      <c r="E76" s="56"/>
      <c r="F76" s="56"/>
      <c r="G76" s="56"/>
      <c r="H76" s="56"/>
      <c r="I76" s="151"/>
      <c r="J76" s="56"/>
      <c r="K76" s="56"/>
      <c r="L76" s="54"/>
    </row>
    <row r="77" spans="2:12" s="1" customFormat="1" ht="23.25" customHeight="1">
      <c r="B77" s="34"/>
      <c r="C77" s="56"/>
      <c r="D77" s="56"/>
      <c r="E77" s="331" t="str">
        <f>E9</f>
        <v>D.1.4.1 - Kanalizace</v>
      </c>
      <c r="F77" s="334"/>
      <c r="G77" s="334"/>
      <c r="H77" s="334"/>
      <c r="I77" s="151"/>
      <c r="J77" s="56"/>
      <c r="K77" s="56"/>
      <c r="L77" s="54"/>
    </row>
    <row r="78" spans="2:12" s="1" customFormat="1" ht="6.9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12" s="1" customFormat="1" ht="18" customHeight="1">
      <c r="B79" s="34"/>
      <c r="C79" s="58" t="s">
        <v>24</v>
      </c>
      <c r="D79" s="56"/>
      <c r="E79" s="56"/>
      <c r="F79" s="152" t="str">
        <f>F12</f>
        <v>Rohova ulice, parc.č. 946/4, 640/3</v>
      </c>
      <c r="G79" s="56"/>
      <c r="H79" s="56"/>
      <c r="I79" s="153" t="s">
        <v>26</v>
      </c>
      <c r="J79" s="66" t="str">
        <f>IF(J12="","",J12)</f>
        <v>4. 6. 2017</v>
      </c>
      <c r="K79" s="56"/>
      <c r="L79" s="54"/>
    </row>
    <row r="80" spans="2:12" s="1" customFormat="1" ht="6.9" customHeight="1">
      <c r="B80" s="34"/>
      <c r="C80" s="56"/>
      <c r="D80" s="56"/>
      <c r="E80" s="56"/>
      <c r="F80" s="56"/>
      <c r="G80" s="56"/>
      <c r="H80" s="56"/>
      <c r="I80" s="151"/>
      <c r="J80" s="56"/>
      <c r="K80" s="56"/>
      <c r="L80" s="54"/>
    </row>
    <row r="81" spans="2:12" s="1" customFormat="1" ht="13.2">
      <c r="B81" s="34"/>
      <c r="C81" s="58" t="s">
        <v>34</v>
      </c>
      <c r="D81" s="56"/>
      <c r="E81" s="56"/>
      <c r="F81" s="152" t="str">
        <f>E15</f>
        <v>Plzeňský kraj</v>
      </c>
      <c r="G81" s="56"/>
      <c r="H81" s="56"/>
      <c r="I81" s="153" t="s">
        <v>41</v>
      </c>
      <c r="J81" s="152" t="str">
        <f>E21</f>
        <v>Sladký &amp; Partners s.r.o., Nad Šárkou 60, Praha</v>
      </c>
      <c r="K81" s="56"/>
      <c r="L81" s="54"/>
    </row>
    <row r="82" spans="2:12" s="1" customFormat="1" ht="14.4" customHeight="1">
      <c r="B82" s="34"/>
      <c r="C82" s="58" t="s">
        <v>39</v>
      </c>
      <c r="D82" s="56"/>
      <c r="E82" s="56"/>
      <c r="F82" s="152" t="str">
        <f>IF(E18="","",E18)</f>
        <v/>
      </c>
      <c r="G82" s="56"/>
      <c r="H82" s="56"/>
      <c r="I82" s="151"/>
      <c r="J82" s="56"/>
      <c r="K82" s="56"/>
      <c r="L82" s="54"/>
    </row>
    <row r="83" spans="2:12" s="1" customFormat="1" ht="10.35" customHeight="1">
      <c r="B83" s="34"/>
      <c r="C83" s="56"/>
      <c r="D83" s="56"/>
      <c r="E83" s="56"/>
      <c r="F83" s="56"/>
      <c r="G83" s="56"/>
      <c r="H83" s="56"/>
      <c r="I83" s="151"/>
      <c r="J83" s="56"/>
      <c r="K83" s="56"/>
      <c r="L83" s="54"/>
    </row>
    <row r="84" spans="2:20" s="9" customFormat="1" ht="29.25" customHeight="1">
      <c r="B84" s="154"/>
      <c r="C84" s="155" t="s">
        <v>167</v>
      </c>
      <c r="D84" s="156" t="s">
        <v>65</v>
      </c>
      <c r="E84" s="156" t="s">
        <v>61</v>
      </c>
      <c r="F84" s="156" t="s">
        <v>168</v>
      </c>
      <c r="G84" s="156" t="s">
        <v>169</v>
      </c>
      <c r="H84" s="156" t="s">
        <v>170</v>
      </c>
      <c r="I84" s="157" t="s">
        <v>171</v>
      </c>
      <c r="J84" s="156" t="s">
        <v>128</v>
      </c>
      <c r="K84" s="158" t="s">
        <v>172</v>
      </c>
      <c r="L84" s="159"/>
      <c r="M84" s="74" t="s">
        <v>173</v>
      </c>
      <c r="N84" s="75" t="s">
        <v>50</v>
      </c>
      <c r="O84" s="75" t="s">
        <v>174</v>
      </c>
      <c r="P84" s="75" t="s">
        <v>175</v>
      </c>
      <c r="Q84" s="75" t="s">
        <v>176</v>
      </c>
      <c r="R84" s="75" t="s">
        <v>177</v>
      </c>
      <c r="S84" s="75" t="s">
        <v>178</v>
      </c>
      <c r="T84" s="76" t="s">
        <v>179</v>
      </c>
    </row>
    <row r="85" spans="2:63" s="1" customFormat="1" ht="29.25" customHeight="1">
      <c r="B85" s="34"/>
      <c r="C85" s="80" t="s">
        <v>129</v>
      </c>
      <c r="D85" s="56"/>
      <c r="E85" s="56"/>
      <c r="F85" s="56"/>
      <c r="G85" s="56"/>
      <c r="H85" s="56"/>
      <c r="I85" s="151"/>
      <c r="J85" s="160">
        <f>BK85</f>
        <v>0</v>
      </c>
      <c r="K85" s="56"/>
      <c r="L85" s="54"/>
      <c r="M85" s="77"/>
      <c r="N85" s="78"/>
      <c r="O85" s="78"/>
      <c r="P85" s="161">
        <f>P86+P94+P111+P130+P162</f>
        <v>0</v>
      </c>
      <c r="Q85" s="78"/>
      <c r="R85" s="161">
        <f>R86+R94+R111+R130+R162</f>
        <v>63.963140559999985</v>
      </c>
      <c r="S85" s="78"/>
      <c r="T85" s="162">
        <f>T86+T94+T111+T130+T162</f>
        <v>33.0555</v>
      </c>
      <c r="AT85" s="16" t="s">
        <v>79</v>
      </c>
      <c r="AU85" s="16" t="s">
        <v>130</v>
      </c>
      <c r="BK85" s="163">
        <f>BK86+BK94+BK111+BK130+BK162</f>
        <v>0</v>
      </c>
    </row>
    <row r="86" spans="2:63" s="10" customFormat="1" ht="37.35" customHeight="1">
      <c r="B86" s="164"/>
      <c r="C86" s="165"/>
      <c r="D86" s="178" t="s">
        <v>79</v>
      </c>
      <c r="E86" s="231" t="s">
        <v>2542</v>
      </c>
      <c r="F86" s="231" t="s">
        <v>2543</v>
      </c>
      <c r="G86" s="165"/>
      <c r="H86" s="165"/>
      <c r="I86" s="168"/>
      <c r="J86" s="232">
        <f>BK86</f>
        <v>0</v>
      </c>
      <c r="K86" s="165"/>
      <c r="L86" s="170"/>
      <c r="M86" s="171"/>
      <c r="N86" s="172"/>
      <c r="O86" s="172"/>
      <c r="P86" s="173">
        <f>SUM(P87:P93)</f>
        <v>0</v>
      </c>
      <c r="Q86" s="172"/>
      <c r="R86" s="173">
        <f>SUM(R87:R93)</f>
        <v>0</v>
      </c>
      <c r="S86" s="172"/>
      <c r="T86" s="174">
        <f>SUM(T87:T93)</f>
        <v>0</v>
      </c>
      <c r="AR86" s="175" t="s">
        <v>23</v>
      </c>
      <c r="AT86" s="176" t="s">
        <v>79</v>
      </c>
      <c r="AU86" s="176" t="s">
        <v>80</v>
      </c>
      <c r="AY86" s="175" t="s">
        <v>182</v>
      </c>
      <c r="BK86" s="177">
        <f>SUM(BK87:BK93)</f>
        <v>0</v>
      </c>
    </row>
    <row r="87" spans="2:65" s="1" customFormat="1" ht="22.5" customHeight="1">
      <c r="B87" s="34"/>
      <c r="C87" s="181" t="s">
        <v>23</v>
      </c>
      <c r="D87" s="181" t="s">
        <v>184</v>
      </c>
      <c r="E87" s="182" t="s">
        <v>2544</v>
      </c>
      <c r="F87" s="183" t="s">
        <v>2545</v>
      </c>
      <c r="G87" s="184" t="s">
        <v>309</v>
      </c>
      <c r="H87" s="185">
        <v>33</v>
      </c>
      <c r="I87" s="186"/>
      <c r="J87" s="187">
        <f aca="true" t="shared" si="0" ref="J87:J93">ROUND(I87*H87,2)</f>
        <v>0</v>
      </c>
      <c r="K87" s="183" t="s">
        <v>36</v>
      </c>
      <c r="L87" s="54"/>
      <c r="M87" s="188" t="s">
        <v>36</v>
      </c>
      <c r="N87" s="189" t="s">
        <v>51</v>
      </c>
      <c r="O87" s="35"/>
      <c r="P87" s="190">
        <f aca="true" t="shared" si="1" ref="P87:P93">O87*H87</f>
        <v>0</v>
      </c>
      <c r="Q87" s="190">
        <v>0</v>
      </c>
      <c r="R87" s="190">
        <f aca="true" t="shared" si="2" ref="R87:R93">Q87*H87</f>
        <v>0</v>
      </c>
      <c r="S87" s="190">
        <v>0</v>
      </c>
      <c r="T87" s="191">
        <f aca="true" t="shared" si="3" ref="T87:T93">S87*H87</f>
        <v>0</v>
      </c>
      <c r="AR87" s="16" t="s">
        <v>275</v>
      </c>
      <c r="AT87" s="16" t="s">
        <v>184</v>
      </c>
      <c r="AU87" s="16" t="s">
        <v>23</v>
      </c>
      <c r="AY87" s="16" t="s">
        <v>182</v>
      </c>
      <c r="BE87" s="192">
        <f aca="true" t="shared" si="4" ref="BE87:BE93">IF(N87="základní",J87,0)</f>
        <v>0</v>
      </c>
      <c r="BF87" s="192">
        <f aca="true" t="shared" si="5" ref="BF87:BF93">IF(N87="snížená",J87,0)</f>
        <v>0</v>
      </c>
      <c r="BG87" s="192">
        <f aca="true" t="shared" si="6" ref="BG87:BG93">IF(N87="zákl. přenesená",J87,0)</f>
        <v>0</v>
      </c>
      <c r="BH87" s="192">
        <f aca="true" t="shared" si="7" ref="BH87:BH93">IF(N87="sníž. přenesená",J87,0)</f>
        <v>0</v>
      </c>
      <c r="BI87" s="192">
        <f aca="true" t="shared" si="8" ref="BI87:BI93">IF(N87="nulová",J87,0)</f>
        <v>0</v>
      </c>
      <c r="BJ87" s="16" t="s">
        <v>23</v>
      </c>
      <c r="BK87" s="192">
        <f aca="true" t="shared" si="9" ref="BK87:BK93">ROUND(I87*H87,2)</f>
        <v>0</v>
      </c>
      <c r="BL87" s="16" t="s">
        <v>275</v>
      </c>
      <c r="BM87" s="16" t="s">
        <v>2546</v>
      </c>
    </row>
    <row r="88" spans="2:65" s="1" customFormat="1" ht="22.5" customHeight="1">
      <c r="B88" s="34"/>
      <c r="C88" s="181" t="s">
        <v>88</v>
      </c>
      <c r="D88" s="181" t="s">
        <v>184</v>
      </c>
      <c r="E88" s="182" t="s">
        <v>2547</v>
      </c>
      <c r="F88" s="183" t="s">
        <v>2548</v>
      </c>
      <c r="G88" s="184" t="s">
        <v>544</v>
      </c>
      <c r="H88" s="185">
        <v>1</v>
      </c>
      <c r="I88" s="186"/>
      <c r="J88" s="187">
        <f t="shared" si="0"/>
        <v>0</v>
      </c>
      <c r="K88" s="183" t="s">
        <v>36</v>
      </c>
      <c r="L88" s="54"/>
      <c r="M88" s="188" t="s">
        <v>36</v>
      </c>
      <c r="N88" s="189" t="s">
        <v>51</v>
      </c>
      <c r="O88" s="35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AR88" s="16" t="s">
        <v>275</v>
      </c>
      <c r="AT88" s="16" t="s">
        <v>184</v>
      </c>
      <c r="AU88" s="16" t="s">
        <v>23</v>
      </c>
      <c r="AY88" s="16" t="s">
        <v>182</v>
      </c>
      <c r="BE88" s="192">
        <f t="shared" si="4"/>
        <v>0</v>
      </c>
      <c r="BF88" s="192">
        <f t="shared" si="5"/>
        <v>0</v>
      </c>
      <c r="BG88" s="192">
        <f t="shared" si="6"/>
        <v>0</v>
      </c>
      <c r="BH88" s="192">
        <f t="shared" si="7"/>
        <v>0</v>
      </c>
      <c r="BI88" s="192">
        <f t="shared" si="8"/>
        <v>0</v>
      </c>
      <c r="BJ88" s="16" t="s">
        <v>23</v>
      </c>
      <c r="BK88" s="192">
        <f t="shared" si="9"/>
        <v>0</v>
      </c>
      <c r="BL88" s="16" t="s">
        <v>275</v>
      </c>
      <c r="BM88" s="16" t="s">
        <v>2549</v>
      </c>
    </row>
    <row r="89" spans="2:65" s="1" customFormat="1" ht="22.5" customHeight="1">
      <c r="B89" s="34"/>
      <c r="C89" s="181" t="s">
        <v>198</v>
      </c>
      <c r="D89" s="181" t="s">
        <v>184</v>
      </c>
      <c r="E89" s="182" t="s">
        <v>2550</v>
      </c>
      <c r="F89" s="183" t="s">
        <v>2551</v>
      </c>
      <c r="G89" s="184" t="s">
        <v>544</v>
      </c>
      <c r="H89" s="185">
        <v>1</v>
      </c>
      <c r="I89" s="186"/>
      <c r="J89" s="187">
        <f t="shared" si="0"/>
        <v>0</v>
      </c>
      <c r="K89" s="183" t="s">
        <v>36</v>
      </c>
      <c r="L89" s="54"/>
      <c r="M89" s="188" t="s">
        <v>36</v>
      </c>
      <c r="N89" s="189" t="s">
        <v>51</v>
      </c>
      <c r="O89" s="35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AR89" s="16" t="s">
        <v>275</v>
      </c>
      <c r="AT89" s="16" t="s">
        <v>184</v>
      </c>
      <c r="AU89" s="16" t="s">
        <v>23</v>
      </c>
      <c r="AY89" s="16" t="s">
        <v>182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6" t="s">
        <v>23</v>
      </c>
      <c r="BK89" s="192">
        <f t="shared" si="9"/>
        <v>0</v>
      </c>
      <c r="BL89" s="16" t="s">
        <v>275</v>
      </c>
      <c r="BM89" s="16" t="s">
        <v>2552</v>
      </c>
    </row>
    <row r="90" spans="2:65" s="1" customFormat="1" ht="22.5" customHeight="1">
      <c r="B90" s="34"/>
      <c r="C90" s="181" t="s">
        <v>189</v>
      </c>
      <c r="D90" s="181" t="s">
        <v>184</v>
      </c>
      <c r="E90" s="182" t="s">
        <v>2553</v>
      </c>
      <c r="F90" s="183" t="s">
        <v>2554</v>
      </c>
      <c r="G90" s="184" t="s">
        <v>544</v>
      </c>
      <c r="H90" s="185">
        <v>1</v>
      </c>
      <c r="I90" s="186"/>
      <c r="J90" s="187">
        <f t="shared" si="0"/>
        <v>0</v>
      </c>
      <c r="K90" s="183" t="s">
        <v>36</v>
      </c>
      <c r="L90" s="54"/>
      <c r="M90" s="188" t="s">
        <v>36</v>
      </c>
      <c r="N90" s="189" t="s">
        <v>51</v>
      </c>
      <c r="O90" s="35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AR90" s="16" t="s">
        <v>275</v>
      </c>
      <c r="AT90" s="16" t="s">
        <v>184</v>
      </c>
      <c r="AU90" s="16" t="s">
        <v>23</v>
      </c>
      <c r="AY90" s="16" t="s">
        <v>182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6" t="s">
        <v>23</v>
      </c>
      <c r="BK90" s="192">
        <f t="shared" si="9"/>
        <v>0</v>
      </c>
      <c r="BL90" s="16" t="s">
        <v>275</v>
      </c>
      <c r="BM90" s="16" t="s">
        <v>2555</v>
      </c>
    </row>
    <row r="91" spans="2:65" s="1" customFormat="1" ht="22.5" customHeight="1">
      <c r="B91" s="34"/>
      <c r="C91" s="181" t="s">
        <v>210</v>
      </c>
      <c r="D91" s="181" t="s">
        <v>184</v>
      </c>
      <c r="E91" s="182" t="s">
        <v>2556</v>
      </c>
      <c r="F91" s="183" t="s">
        <v>2557</v>
      </c>
      <c r="G91" s="184" t="s">
        <v>205</v>
      </c>
      <c r="H91" s="185">
        <v>19.35</v>
      </c>
      <c r="I91" s="186"/>
      <c r="J91" s="187">
        <f t="shared" si="0"/>
        <v>0</v>
      </c>
      <c r="K91" s="183" t="s">
        <v>36</v>
      </c>
      <c r="L91" s="54"/>
      <c r="M91" s="188" t="s">
        <v>36</v>
      </c>
      <c r="N91" s="189" t="s">
        <v>51</v>
      </c>
      <c r="O91" s="35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16" t="s">
        <v>275</v>
      </c>
      <c r="AT91" s="16" t="s">
        <v>184</v>
      </c>
      <c r="AU91" s="16" t="s">
        <v>23</v>
      </c>
      <c r="AY91" s="16" t="s">
        <v>182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6" t="s">
        <v>23</v>
      </c>
      <c r="BK91" s="192">
        <f t="shared" si="9"/>
        <v>0</v>
      </c>
      <c r="BL91" s="16" t="s">
        <v>275</v>
      </c>
      <c r="BM91" s="16" t="s">
        <v>2558</v>
      </c>
    </row>
    <row r="92" spans="2:65" s="1" customFormat="1" ht="22.5" customHeight="1">
      <c r="B92" s="34"/>
      <c r="C92" s="181" t="s">
        <v>214</v>
      </c>
      <c r="D92" s="181" t="s">
        <v>184</v>
      </c>
      <c r="E92" s="182" t="s">
        <v>2559</v>
      </c>
      <c r="F92" s="183" t="s">
        <v>2560</v>
      </c>
      <c r="G92" s="184" t="s">
        <v>205</v>
      </c>
      <c r="H92" s="185">
        <v>25.1</v>
      </c>
      <c r="I92" s="186"/>
      <c r="J92" s="187">
        <f t="shared" si="0"/>
        <v>0</v>
      </c>
      <c r="K92" s="183" t="s">
        <v>36</v>
      </c>
      <c r="L92" s="54"/>
      <c r="M92" s="188" t="s">
        <v>36</v>
      </c>
      <c r="N92" s="189" t="s">
        <v>51</v>
      </c>
      <c r="O92" s="35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AR92" s="16" t="s">
        <v>275</v>
      </c>
      <c r="AT92" s="16" t="s">
        <v>184</v>
      </c>
      <c r="AU92" s="16" t="s">
        <v>23</v>
      </c>
      <c r="AY92" s="16" t="s">
        <v>182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6" t="s">
        <v>23</v>
      </c>
      <c r="BK92" s="192">
        <f t="shared" si="9"/>
        <v>0</v>
      </c>
      <c r="BL92" s="16" t="s">
        <v>275</v>
      </c>
      <c r="BM92" s="16" t="s">
        <v>2561</v>
      </c>
    </row>
    <row r="93" spans="2:65" s="1" customFormat="1" ht="22.5" customHeight="1">
      <c r="B93" s="34"/>
      <c r="C93" s="181" t="s">
        <v>222</v>
      </c>
      <c r="D93" s="181" t="s">
        <v>184</v>
      </c>
      <c r="E93" s="182" t="s">
        <v>2562</v>
      </c>
      <c r="F93" s="183" t="s">
        <v>2563</v>
      </c>
      <c r="G93" s="184" t="s">
        <v>205</v>
      </c>
      <c r="H93" s="185">
        <v>45.36</v>
      </c>
      <c r="I93" s="186"/>
      <c r="J93" s="187">
        <f t="shared" si="0"/>
        <v>0</v>
      </c>
      <c r="K93" s="183" t="s">
        <v>36</v>
      </c>
      <c r="L93" s="54"/>
      <c r="M93" s="188" t="s">
        <v>36</v>
      </c>
      <c r="N93" s="189" t="s">
        <v>51</v>
      </c>
      <c r="O93" s="35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AR93" s="16" t="s">
        <v>275</v>
      </c>
      <c r="AT93" s="16" t="s">
        <v>184</v>
      </c>
      <c r="AU93" s="16" t="s">
        <v>23</v>
      </c>
      <c r="AY93" s="16" t="s">
        <v>182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6" t="s">
        <v>23</v>
      </c>
      <c r="BK93" s="192">
        <f t="shared" si="9"/>
        <v>0</v>
      </c>
      <c r="BL93" s="16" t="s">
        <v>275</v>
      </c>
      <c r="BM93" s="16" t="s">
        <v>2564</v>
      </c>
    </row>
    <row r="94" spans="2:63" s="10" customFormat="1" ht="37.35" customHeight="1">
      <c r="B94" s="164"/>
      <c r="C94" s="165"/>
      <c r="D94" s="178" t="s">
        <v>79</v>
      </c>
      <c r="E94" s="231" t="s">
        <v>2565</v>
      </c>
      <c r="F94" s="231" t="s">
        <v>2566</v>
      </c>
      <c r="G94" s="165"/>
      <c r="H94" s="165"/>
      <c r="I94" s="168"/>
      <c r="J94" s="232">
        <f>BK94</f>
        <v>0</v>
      </c>
      <c r="K94" s="165"/>
      <c r="L94" s="170"/>
      <c r="M94" s="171"/>
      <c r="N94" s="172"/>
      <c r="O94" s="172"/>
      <c r="P94" s="173">
        <f>SUM(P95:P110)</f>
        <v>0</v>
      </c>
      <c r="Q94" s="172"/>
      <c r="R94" s="173">
        <f>SUM(R95:R110)</f>
        <v>0</v>
      </c>
      <c r="S94" s="172"/>
      <c r="T94" s="174">
        <f>SUM(T95:T110)</f>
        <v>0</v>
      </c>
      <c r="AR94" s="175" t="s">
        <v>23</v>
      </c>
      <c r="AT94" s="176" t="s">
        <v>79</v>
      </c>
      <c r="AU94" s="176" t="s">
        <v>80</v>
      </c>
      <c r="AY94" s="175" t="s">
        <v>182</v>
      </c>
      <c r="BK94" s="177">
        <f>SUM(BK95:BK110)</f>
        <v>0</v>
      </c>
    </row>
    <row r="95" spans="2:65" s="1" customFormat="1" ht="22.5" customHeight="1">
      <c r="B95" s="34"/>
      <c r="C95" s="181" t="s">
        <v>226</v>
      </c>
      <c r="D95" s="181" t="s">
        <v>184</v>
      </c>
      <c r="E95" s="182" t="s">
        <v>2567</v>
      </c>
      <c r="F95" s="183" t="s">
        <v>2568</v>
      </c>
      <c r="G95" s="184" t="s">
        <v>544</v>
      </c>
      <c r="H95" s="185">
        <v>1</v>
      </c>
      <c r="I95" s="186"/>
      <c r="J95" s="187">
        <f aca="true" t="shared" si="10" ref="J95:J110">ROUND(I95*H95,2)</f>
        <v>0</v>
      </c>
      <c r="K95" s="183" t="s">
        <v>36</v>
      </c>
      <c r="L95" s="54"/>
      <c r="M95" s="188" t="s">
        <v>36</v>
      </c>
      <c r="N95" s="189" t="s">
        <v>51</v>
      </c>
      <c r="O95" s="35"/>
      <c r="P95" s="190">
        <f aca="true" t="shared" si="11" ref="P95:P110">O95*H95</f>
        <v>0</v>
      </c>
      <c r="Q95" s="190">
        <v>0</v>
      </c>
      <c r="R95" s="190">
        <f aca="true" t="shared" si="12" ref="R95:R110">Q95*H95</f>
        <v>0</v>
      </c>
      <c r="S95" s="190">
        <v>0</v>
      </c>
      <c r="T95" s="191">
        <f aca="true" t="shared" si="13" ref="T95:T110">S95*H95</f>
        <v>0</v>
      </c>
      <c r="AR95" s="16" t="s">
        <v>275</v>
      </c>
      <c r="AT95" s="16" t="s">
        <v>184</v>
      </c>
      <c r="AU95" s="16" t="s">
        <v>23</v>
      </c>
      <c r="AY95" s="16" t="s">
        <v>182</v>
      </c>
      <c r="BE95" s="192">
        <f aca="true" t="shared" si="14" ref="BE95:BE110">IF(N95="základní",J95,0)</f>
        <v>0</v>
      </c>
      <c r="BF95" s="192">
        <f aca="true" t="shared" si="15" ref="BF95:BF110">IF(N95="snížená",J95,0)</f>
        <v>0</v>
      </c>
      <c r="BG95" s="192">
        <f aca="true" t="shared" si="16" ref="BG95:BG110">IF(N95="zákl. přenesená",J95,0)</f>
        <v>0</v>
      </c>
      <c r="BH95" s="192">
        <f aca="true" t="shared" si="17" ref="BH95:BH110">IF(N95="sníž. přenesená",J95,0)</f>
        <v>0</v>
      </c>
      <c r="BI95" s="192">
        <f aca="true" t="shared" si="18" ref="BI95:BI110">IF(N95="nulová",J95,0)</f>
        <v>0</v>
      </c>
      <c r="BJ95" s="16" t="s">
        <v>23</v>
      </c>
      <c r="BK95" s="192">
        <f aca="true" t="shared" si="19" ref="BK95:BK110">ROUND(I95*H95,2)</f>
        <v>0</v>
      </c>
      <c r="BL95" s="16" t="s">
        <v>275</v>
      </c>
      <c r="BM95" s="16" t="s">
        <v>2569</v>
      </c>
    </row>
    <row r="96" spans="2:65" s="1" customFormat="1" ht="22.5" customHeight="1">
      <c r="B96" s="34"/>
      <c r="C96" s="181" t="s">
        <v>230</v>
      </c>
      <c r="D96" s="181" t="s">
        <v>184</v>
      </c>
      <c r="E96" s="182" t="s">
        <v>2570</v>
      </c>
      <c r="F96" s="183" t="s">
        <v>2571</v>
      </c>
      <c r="G96" s="184" t="s">
        <v>309</v>
      </c>
      <c r="H96" s="185">
        <v>22.5</v>
      </c>
      <c r="I96" s="186"/>
      <c r="J96" s="187">
        <f t="shared" si="10"/>
        <v>0</v>
      </c>
      <c r="K96" s="183" t="s">
        <v>36</v>
      </c>
      <c r="L96" s="54"/>
      <c r="M96" s="188" t="s">
        <v>36</v>
      </c>
      <c r="N96" s="189" t="s">
        <v>51</v>
      </c>
      <c r="O96" s="35"/>
      <c r="P96" s="190">
        <f t="shared" si="11"/>
        <v>0</v>
      </c>
      <c r="Q96" s="190">
        <v>0</v>
      </c>
      <c r="R96" s="190">
        <f t="shared" si="12"/>
        <v>0</v>
      </c>
      <c r="S96" s="190">
        <v>0</v>
      </c>
      <c r="T96" s="191">
        <f t="shared" si="13"/>
        <v>0</v>
      </c>
      <c r="AR96" s="16" t="s">
        <v>275</v>
      </c>
      <c r="AT96" s="16" t="s">
        <v>184</v>
      </c>
      <c r="AU96" s="16" t="s">
        <v>23</v>
      </c>
      <c r="AY96" s="16" t="s">
        <v>182</v>
      </c>
      <c r="BE96" s="192">
        <f t="shared" si="14"/>
        <v>0</v>
      </c>
      <c r="BF96" s="192">
        <f t="shared" si="15"/>
        <v>0</v>
      </c>
      <c r="BG96" s="192">
        <f t="shared" si="16"/>
        <v>0</v>
      </c>
      <c r="BH96" s="192">
        <f t="shared" si="17"/>
        <v>0</v>
      </c>
      <c r="BI96" s="192">
        <f t="shared" si="18"/>
        <v>0</v>
      </c>
      <c r="BJ96" s="16" t="s">
        <v>23</v>
      </c>
      <c r="BK96" s="192">
        <f t="shared" si="19"/>
        <v>0</v>
      </c>
      <c r="BL96" s="16" t="s">
        <v>275</v>
      </c>
      <c r="BM96" s="16" t="s">
        <v>2572</v>
      </c>
    </row>
    <row r="97" spans="2:65" s="1" customFormat="1" ht="22.5" customHeight="1">
      <c r="B97" s="34"/>
      <c r="C97" s="181" t="s">
        <v>28</v>
      </c>
      <c r="D97" s="181" t="s">
        <v>184</v>
      </c>
      <c r="E97" s="182" t="s">
        <v>2573</v>
      </c>
      <c r="F97" s="183" t="s">
        <v>2574</v>
      </c>
      <c r="G97" s="184" t="s">
        <v>309</v>
      </c>
      <c r="H97" s="185">
        <v>31</v>
      </c>
      <c r="I97" s="186"/>
      <c r="J97" s="187">
        <f t="shared" si="10"/>
        <v>0</v>
      </c>
      <c r="K97" s="183" t="s">
        <v>36</v>
      </c>
      <c r="L97" s="54"/>
      <c r="M97" s="188" t="s">
        <v>36</v>
      </c>
      <c r="N97" s="189" t="s">
        <v>51</v>
      </c>
      <c r="O97" s="35"/>
      <c r="P97" s="190">
        <f t="shared" si="11"/>
        <v>0</v>
      </c>
      <c r="Q97" s="190">
        <v>0</v>
      </c>
      <c r="R97" s="190">
        <f t="shared" si="12"/>
        <v>0</v>
      </c>
      <c r="S97" s="190">
        <v>0</v>
      </c>
      <c r="T97" s="191">
        <f t="shared" si="13"/>
        <v>0</v>
      </c>
      <c r="AR97" s="16" t="s">
        <v>275</v>
      </c>
      <c r="AT97" s="16" t="s">
        <v>184</v>
      </c>
      <c r="AU97" s="16" t="s">
        <v>23</v>
      </c>
      <c r="AY97" s="16" t="s">
        <v>182</v>
      </c>
      <c r="BE97" s="192">
        <f t="shared" si="14"/>
        <v>0</v>
      </c>
      <c r="BF97" s="192">
        <f t="shared" si="15"/>
        <v>0</v>
      </c>
      <c r="BG97" s="192">
        <f t="shared" si="16"/>
        <v>0</v>
      </c>
      <c r="BH97" s="192">
        <f t="shared" si="17"/>
        <v>0</v>
      </c>
      <c r="BI97" s="192">
        <f t="shared" si="18"/>
        <v>0</v>
      </c>
      <c r="BJ97" s="16" t="s">
        <v>23</v>
      </c>
      <c r="BK97" s="192">
        <f t="shared" si="19"/>
        <v>0</v>
      </c>
      <c r="BL97" s="16" t="s">
        <v>275</v>
      </c>
      <c r="BM97" s="16" t="s">
        <v>2575</v>
      </c>
    </row>
    <row r="98" spans="2:65" s="1" customFormat="1" ht="22.5" customHeight="1">
      <c r="B98" s="34"/>
      <c r="C98" s="181" t="s">
        <v>243</v>
      </c>
      <c r="D98" s="181" t="s">
        <v>184</v>
      </c>
      <c r="E98" s="182" t="s">
        <v>2576</v>
      </c>
      <c r="F98" s="183" t="s">
        <v>2577</v>
      </c>
      <c r="G98" s="184" t="s">
        <v>309</v>
      </c>
      <c r="H98" s="185">
        <v>36.5</v>
      </c>
      <c r="I98" s="186"/>
      <c r="J98" s="187">
        <f t="shared" si="10"/>
        <v>0</v>
      </c>
      <c r="K98" s="183" t="s">
        <v>36</v>
      </c>
      <c r="L98" s="54"/>
      <c r="M98" s="188" t="s">
        <v>36</v>
      </c>
      <c r="N98" s="189" t="s">
        <v>51</v>
      </c>
      <c r="O98" s="35"/>
      <c r="P98" s="190">
        <f t="shared" si="11"/>
        <v>0</v>
      </c>
      <c r="Q98" s="190">
        <v>0</v>
      </c>
      <c r="R98" s="190">
        <f t="shared" si="12"/>
        <v>0</v>
      </c>
      <c r="S98" s="190">
        <v>0</v>
      </c>
      <c r="T98" s="191">
        <f t="shared" si="13"/>
        <v>0</v>
      </c>
      <c r="AR98" s="16" t="s">
        <v>275</v>
      </c>
      <c r="AT98" s="16" t="s">
        <v>184</v>
      </c>
      <c r="AU98" s="16" t="s">
        <v>23</v>
      </c>
      <c r="AY98" s="16" t="s">
        <v>182</v>
      </c>
      <c r="BE98" s="192">
        <f t="shared" si="14"/>
        <v>0</v>
      </c>
      <c r="BF98" s="192">
        <f t="shared" si="15"/>
        <v>0</v>
      </c>
      <c r="BG98" s="192">
        <f t="shared" si="16"/>
        <v>0</v>
      </c>
      <c r="BH98" s="192">
        <f t="shared" si="17"/>
        <v>0</v>
      </c>
      <c r="BI98" s="192">
        <f t="shared" si="18"/>
        <v>0</v>
      </c>
      <c r="BJ98" s="16" t="s">
        <v>23</v>
      </c>
      <c r="BK98" s="192">
        <f t="shared" si="19"/>
        <v>0</v>
      </c>
      <c r="BL98" s="16" t="s">
        <v>275</v>
      </c>
      <c r="BM98" s="16" t="s">
        <v>2578</v>
      </c>
    </row>
    <row r="99" spans="2:65" s="1" customFormat="1" ht="22.5" customHeight="1">
      <c r="B99" s="34"/>
      <c r="C99" s="181" t="s">
        <v>249</v>
      </c>
      <c r="D99" s="181" t="s">
        <v>184</v>
      </c>
      <c r="E99" s="182" t="s">
        <v>2579</v>
      </c>
      <c r="F99" s="183" t="s">
        <v>2580</v>
      </c>
      <c r="G99" s="184" t="s">
        <v>309</v>
      </c>
      <c r="H99" s="185">
        <v>53.5</v>
      </c>
      <c r="I99" s="186"/>
      <c r="J99" s="187">
        <f t="shared" si="10"/>
        <v>0</v>
      </c>
      <c r="K99" s="183" t="s">
        <v>36</v>
      </c>
      <c r="L99" s="54"/>
      <c r="M99" s="188" t="s">
        <v>36</v>
      </c>
      <c r="N99" s="189" t="s">
        <v>51</v>
      </c>
      <c r="O99" s="35"/>
      <c r="P99" s="190">
        <f t="shared" si="11"/>
        <v>0</v>
      </c>
      <c r="Q99" s="190">
        <v>0</v>
      </c>
      <c r="R99" s="190">
        <f t="shared" si="12"/>
        <v>0</v>
      </c>
      <c r="S99" s="190">
        <v>0</v>
      </c>
      <c r="T99" s="191">
        <f t="shared" si="13"/>
        <v>0</v>
      </c>
      <c r="AR99" s="16" t="s">
        <v>275</v>
      </c>
      <c r="AT99" s="16" t="s">
        <v>184</v>
      </c>
      <c r="AU99" s="16" t="s">
        <v>23</v>
      </c>
      <c r="AY99" s="16" t="s">
        <v>182</v>
      </c>
      <c r="BE99" s="192">
        <f t="shared" si="14"/>
        <v>0</v>
      </c>
      <c r="BF99" s="192">
        <f t="shared" si="15"/>
        <v>0</v>
      </c>
      <c r="BG99" s="192">
        <f t="shared" si="16"/>
        <v>0</v>
      </c>
      <c r="BH99" s="192">
        <f t="shared" si="17"/>
        <v>0</v>
      </c>
      <c r="BI99" s="192">
        <f t="shared" si="18"/>
        <v>0</v>
      </c>
      <c r="BJ99" s="16" t="s">
        <v>23</v>
      </c>
      <c r="BK99" s="192">
        <f t="shared" si="19"/>
        <v>0</v>
      </c>
      <c r="BL99" s="16" t="s">
        <v>275</v>
      </c>
      <c r="BM99" s="16" t="s">
        <v>2581</v>
      </c>
    </row>
    <row r="100" spans="2:65" s="1" customFormat="1" ht="22.5" customHeight="1">
      <c r="B100" s="34"/>
      <c r="C100" s="181" t="s">
        <v>253</v>
      </c>
      <c r="D100" s="181" t="s">
        <v>184</v>
      </c>
      <c r="E100" s="182" t="s">
        <v>2582</v>
      </c>
      <c r="F100" s="183" t="s">
        <v>2583</v>
      </c>
      <c r="G100" s="184" t="s">
        <v>309</v>
      </c>
      <c r="H100" s="185">
        <v>36.5</v>
      </c>
      <c r="I100" s="186"/>
      <c r="J100" s="187">
        <f t="shared" si="10"/>
        <v>0</v>
      </c>
      <c r="K100" s="183" t="s">
        <v>36</v>
      </c>
      <c r="L100" s="54"/>
      <c r="M100" s="188" t="s">
        <v>36</v>
      </c>
      <c r="N100" s="189" t="s">
        <v>51</v>
      </c>
      <c r="O100" s="35"/>
      <c r="P100" s="190">
        <f t="shared" si="11"/>
        <v>0</v>
      </c>
      <c r="Q100" s="190">
        <v>0</v>
      </c>
      <c r="R100" s="190">
        <f t="shared" si="12"/>
        <v>0</v>
      </c>
      <c r="S100" s="190">
        <v>0</v>
      </c>
      <c r="T100" s="191">
        <f t="shared" si="13"/>
        <v>0</v>
      </c>
      <c r="AR100" s="16" t="s">
        <v>275</v>
      </c>
      <c r="AT100" s="16" t="s">
        <v>184</v>
      </c>
      <c r="AU100" s="16" t="s">
        <v>23</v>
      </c>
      <c r="AY100" s="16" t="s">
        <v>182</v>
      </c>
      <c r="BE100" s="192">
        <f t="shared" si="14"/>
        <v>0</v>
      </c>
      <c r="BF100" s="192">
        <f t="shared" si="15"/>
        <v>0</v>
      </c>
      <c r="BG100" s="192">
        <f t="shared" si="16"/>
        <v>0</v>
      </c>
      <c r="BH100" s="192">
        <f t="shared" si="17"/>
        <v>0</v>
      </c>
      <c r="BI100" s="192">
        <f t="shared" si="18"/>
        <v>0</v>
      </c>
      <c r="BJ100" s="16" t="s">
        <v>23</v>
      </c>
      <c r="BK100" s="192">
        <f t="shared" si="19"/>
        <v>0</v>
      </c>
      <c r="BL100" s="16" t="s">
        <v>275</v>
      </c>
      <c r="BM100" s="16" t="s">
        <v>2584</v>
      </c>
    </row>
    <row r="101" spans="2:65" s="1" customFormat="1" ht="22.5" customHeight="1">
      <c r="B101" s="34"/>
      <c r="C101" s="181" t="s">
        <v>259</v>
      </c>
      <c r="D101" s="181" t="s">
        <v>184</v>
      </c>
      <c r="E101" s="182" t="s">
        <v>2585</v>
      </c>
      <c r="F101" s="183" t="s">
        <v>2586</v>
      </c>
      <c r="G101" s="184" t="s">
        <v>1316</v>
      </c>
      <c r="H101" s="185">
        <v>1</v>
      </c>
      <c r="I101" s="186"/>
      <c r="J101" s="187">
        <f t="shared" si="10"/>
        <v>0</v>
      </c>
      <c r="K101" s="183" t="s">
        <v>36</v>
      </c>
      <c r="L101" s="54"/>
      <c r="M101" s="188" t="s">
        <v>36</v>
      </c>
      <c r="N101" s="189" t="s">
        <v>51</v>
      </c>
      <c r="O101" s="35"/>
      <c r="P101" s="190">
        <f t="shared" si="11"/>
        <v>0</v>
      </c>
      <c r="Q101" s="190">
        <v>0</v>
      </c>
      <c r="R101" s="190">
        <f t="shared" si="12"/>
        <v>0</v>
      </c>
      <c r="S101" s="190">
        <v>0</v>
      </c>
      <c r="T101" s="191">
        <f t="shared" si="13"/>
        <v>0</v>
      </c>
      <c r="AR101" s="16" t="s">
        <v>275</v>
      </c>
      <c r="AT101" s="16" t="s">
        <v>184</v>
      </c>
      <c r="AU101" s="16" t="s">
        <v>23</v>
      </c>
      <c r="AY101" s="16" t="s">
        <v>182</v>
      </c>
      <c r="BE101" s="192">
        <f t="shared" si="14"/>
        <v>0</v>
      </c>
      <c r="BF101" s="192">
        <f t="shared" si="15"/>
        <v>0</v>
      </c>
      <c r="BG101" s="192">
        <f t="shared" si="16"/>
        <v>0</v>
      </c>
      <c r="BH101" s="192">
        <f t="shared" si="17"/>
        <v>0</v>
      </c>
      <c r="BI101" s="192">
        <f t="shared" si="18"/>
        <v>0</v>
      </c>
      <c r="BJ101" s="16" t="s">
        <v>23</v>
      </c>
      <c r="BK101" s="192">
        <f t="shared" si="19"/>
        <v>0</v>
      </c>
      <c r="BL101" s="16" t="s">
        <v>275</v>
      </c>
      <c r="BM101" s="16" t="s">
        <v>2587</v>
      </c>
    </row>
    <row r="102" spans="2:65" s="1" customFormat="1" ht="22.5" customHeight="1">
      <c r="B102" s="34"/>
      <c r="C102" s="181" t="s">
        <v>8</v>
      </c>
      <c r="D102" s="181" t="s">
        <v>184</v>
      </c>
      <c r="E102" s="182" t="s">
        <v>2588</v>
      </c>
      <c r="F102" s="183" t="s">
        <v>2589</v>
      </c>
      <c r="G102" s="184" t="s">
        <v>205</v>
      </c>
      <c r="H102" s="185">
        <v>44.5</v>
      </c>
      <c r="I102" s="186"/>
      <c r="J102" s="187">
        <f t="shared" si="10"/>
        <v>0</v>
      </c>
      <c r="K102" s="183" t="s">
        <v>36</v>
      </c>
      <c r="L102" s="54"/>
      <c r="M102" s="188" t="s">
        <v>36</v>
      </c>
      <c r="N102" s="189" t="s">
        <v>51</v>
      </c>
      <c r="O102" s="35"/>
      <c r="P102" s="190">
        <f t="shared" si="11"/>
        <v>0</v>
      </c>
      <c r="Q102" s="190">
        <v>0</v>
      </c>
      <c r="R102" s="190">
        <f t="shared" si="12"/>
        <v>0</v>
      </c>
      <c r="S102" s="190">
        <v>0</v>
      </c>
      <c r="T102" s="191">
        <f t="shared" si="13"/>
        <v>0</v>
      </c>
      <c r="AR102" s="16" t="s">
        <v>275</v>
      </c>
      <c r="AT102" s="16" t="s">
        <v>184</v>
      </c>
      <c r="AU102" s="16" t="s">
        <v>23</v>
      </c>
      <c r="AY102" s="16" t="s">
        <v>182</v>
      </c>
      <c r="BE102" s="192">
        <f t="shared" si="14"/>
        <v>0</v>
      </c>
      <c r="BF102" s="192">
        <f t="shared" si="15"/>
        <v>0</v>
      </c>
      <c r="BG102" s="192">
        <f t="shared" si="16"/>
        <v>0</v>
      </c>
      <c r="BH102" s="192">
        <f t="shared" si="17"/>
        <v>0</v>
      </c>
      <c r="BI102" s="192">
        <f t="shared" si="18"/>
        <v>0</v>
      </c>
      <c r="BJ102" s="16" t="s">
        <v>23</v>
      </c>
      <c r="BK102" s="192">
        <f t="shared" si="19"/>
        <v>0</v>
      </c>
      <c r="BL102" s="16" t="s">
        <v>275</v>
      </c>
      <c r="BM102" s="16" t="s">
        <v>2590</v>
      </c>
    </row>
    <row r="103" spans="2:65" s="1" customFormat="1" ht="22.5" customHeight="1">
      <c r="B103" s="34"/>
      <c r="C103" s="181" t="s">
        <v>275</v>
      </c>
      <c r="D103" s="181" t="s">
        <v>184</v>
      </c>
      <c r="E103" s="182" t="s">
        <v>2591</v>
      </c>
      <c r="F103" s="183" t="s">
        <v>2560</v>
      </c>
      <c r="G103" s="184" t="s">
        <v>205</v>
      </c>
      <c r="H103" s="185">
        <v>24</v>
      </c>
      <c r="I103" s="186"/>
      <c r="J103" s="187">
        <f t="shared" si="10"/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 t="shared" si="11"/>
        <v>0</v>
      </c>
      <c r="Q103" s="190">
        <v>0</v>
      </c>
      <c r="R103" s="190">
        <f t="shared" si="12"/>
        <v>0</v>
      </c>
      <c r="S103" s="190">
        <v>0</v>
      </c>
      <c r="T103" s="191">
        <f t="shared" si="13"/>
        <v>0</v>
      </c>
      <c r="AR103" s="16" t="s">
        <v>275</v>
      </c>
      <c r="AT103" s="16" t="s">
        <v>184</v>
      </c>
      <c r="AU103" s="16" t="s">
        <v>23</v>
      </c>
      <c r="AY103" s="16" t="s">
        <v>182</v>
      </c>
      <c r="BE103" s="192">
        <f t="shared" si="14"/>
        <v>0</v>
      </c>
      <c r="BF103" s="192">
        <f t="shared" si="15"/>
        <v>0</v>
      </c>
      <c r="BG103" s="192">
        <f t="shared" si="16"/>
        <v>0</v>
      </c>
      <c r="BH103" s="192">
        <f t="shared" si="17"/>
        <v>0</v>
      </c>
      <c r="BI103" s="192">
        <f t="shared" si="18"/>
        <v>0</v>
      </c>
      <c r="BJ103" s="16" t="s">
        <v>23</v>
      </c>
      <c r="BK103" s="192">
        <f t="shared" si="19"/>
        <v>0</v>
      </c>
      <c r="BL103" s="16" t="s">
        <v>275</v>
      </c>
      <c r="BM103" s="16" t="s">
        <v>2592</v>
      </c>
    </row>
    <row r="104" spans="2:65" s="1" customFormat="1" ht="22.5" customHeight="1">
      <c r="B104" s="34"/>
      <c r="C104" s="181" t="s">
        <v>287</v>
      </c>
      <c r="D104" s="181" t="s">
        <v>184</v>
      </c>
      <c r="E104" s="182" t="s">
        <v>2593</v>
      </c>
      <c r="F104" s="183" t="s">
        <v>2563</v>
      </c>
      <c r="G104" s="184" t="s">
        <v>205</v>
      </c>
      <c r="H104" s="185">
        <v>72</v>
      </c>
      <c r="I104" s="186"/>
      <c r="J104" s="187">
        <f t="shared" si="10"/>
        <v>0</v>
      </c>
      <c r="K104" s="183" t="s">
        <v>36</v>
      </c>
      <c r="L104" s="54"/>
      <c r="M104" s="188" t="s">
        <v>36</v>
      </c>
      <c r="N104" s="189" t="s">
        <v>51</v>
      </c>
      <c r="O104" s="35"/>
      <c r="P104" s="190">
        <f t="shared" si="11"/>
        <v>0</v>
      </c>
      <c r="Q104" s="190">
        <v>0</v>
      </c>
      <c r="R104" s="190">
        <f t="shared" si="12"/>
        <v>0</v>
      </c>
      <c r="S104" s="190">
        <v>0</v>
      </c>
      <c r="T104" s="191">
        <f t="shared" si="13"/>
        <v>0</v>
      </c>
      <c r="AR104" s="16" t="s">
        <v>275</v>
      </c>
      <c r="AT104" s="16" t="s">
        <v>184</v>
      </c>
      <c r="AU104" s="16" t="s">
        <v>23</v>
      </c>
      <c r="AY104" s="16" t="s">
        <v>182</v>
      </c>
      <c r="BE104" s="192">
        <f t="shared" si="14"/>
        <v>0</v>
      </c>
      <c r="BF104" s="192">
        <f t="shared" si="15"/>
        <v>0</v>
      </c>
      <c r="BG104" s="192">
        <f t="shared" si="16"/>
        <v>0</v>
      </c>
      <c r="BH104" s="192">
        <f t="shared" si="17"/>
        <v>0</v>
      </c>
      <c r="BI104" s="192">
        <f t="shared" si="18"/>
        <v>0</v>
      </c>
      <c r="BJ104" s="16" t="s">
        <v>23</v>
      </c>
      <c r="BK104" s="192">
        <f t="shared" si="19"/>
        <v>0</v>
      </c>
      <c r="BL104" s="16" t="s">
        <v>275</v>
      </c>
      <c r="BM104" s="16" t="s">
        <v>2594</v>
      </c>
    </row>
    <row r="105" spans="2:65" s="1" customFormat="1" ht="22.5" customHeight="1">
      <c r="B105" s="34"/>
      <c r="C105" s="181" t="s">
        <v>292</v>
      </c>
      <c r="D105" s="181" t="s">
        <v>184</v>
      </c>
      <c r="E105" s="182" t="s">
        <v>2595</v>
      </c>
      <c r="F105" s="183" t="s">
        <v>2596</v>
      </c>
      <c r="G105" s="184" t="s">
        <v>205</v>
      </c>
      <c r="H105" s="185">
        <v>1.8</v>
      </c>
      <c r="I105" s="186"/>
      <c r="J105" s="187">
        <f t="shared" si="10"/>
        <v>0</v>
      </c>
      <c r="K105" s="183" t="s">
        <v>36</v>
      </c>
      <c r="L105" s="54"/>
      <c r="M105" s="188" t="s">
        <v>36</v>
      </c>
      <c r="N105" s="189" t="s">
        <v>51</v>
      </c>
      <c r="O105" s="35"/>
      <c r="P105" s="190">
        <f t="shared" si="11"/>
        <v>0</v>
      </c>
      <c r="Q105" s="190">
        <v>0</v>
      </c>
      <c r="R105" s="190">
        <f t="shared" si="12"/>
        <v>0</v>
      </c>
      <c r="S105" s="190">
        <v>0</v>
      </c>
      <c r="T105" s="191">
        <f t="shared" si="13"/>
        <v>0</v>
      </c>
      <c r="AR105" s="16" t="s">
        <v>275</v>
      </c>
      <c r="AT105" s="16" t="s">
        <v>184</v>
      </c>
      <c r="AU105" s="16" t="s">
        <v>23</v>
      </c>
      <c r="AY105" s="16" t="s">
        <v>182</v>
      </c>
      <c r="BE105" s="192">
        <f t="shared" si="14"/>
        <v>0</v>
      </c>
      <c r="BF105" s="192">
        <f t="shared" si="15"/>
        <v>0</v>
      </c>
      <c r="BG105" s="192">
        <f t="shared" si="16"/>
        <v>0</v>
      </c>
      <c r="BH105" s="192">
        <f t="shared" si="17"/>
        <v>0</v>
      </c>
      <c r="BI105" s="192">
        <f t="shared" si="18"/>
        <v>0</v>
      </c>
      <c r="BJ105" s="16" t="s">
        <v>23</v>
      </c>
      <c r="BK105" s="192">
        <f t="shared" si="19"/>
        <v>0</v>
      </c>
      <c r="BL105" s="16" t="s">
        <v>275</v>
      </c>
      <c r="BM105" s="16" t="s">
        <v>2597</v>
      </c>
    </row>
    <row r="106" spans="2:65" s="1" customFormat="1" ht="22.5" customHeight="1">
      <c r="B106" s="34"/>
      <c r="C106" s="181" t="s">
        <v>297</v>
      </c>
      <c r="D106" s="181" t="s">
        <v>184</v>
      </c>
      <c r="E106" s="182" t="s">
        <v>2598</v>
      </c>
      <c r="F106" s="183" t="s">
        <v>2599</v>
      </c>
      <c r="G106" s="184" t="s">
        <v>2600</v>
      </c>
      <c r="H106" s="185">
        <v>2</v>
      </c>
      <c r="I106" s="186"/>
      <c r="J106" s="187">
        <f t="shared" si="10"/>
        <v>0</v>
      </c>
      <c r="K106" s="183" t="s">
        <v>36</v>
      </c>
      <c r="L106" s="54"/>
      <c r="M106" s="188" t="s">
        <v>36</v>
      </c>
      <c r="N106" s="189" t="s">
        <v>51</v>
      </c>
      <c r="O106" s="35"/>
      <c r="P106" s="190">
        <f t="shared" si="11"/>
        <v>0</v>
      </c>
      <c r="Q106" s="190">
        <v>0</v>
      </c>
      <c r="R106" s="190">
        <f t="shared" si="12"/>
        <v>0</v>
      </c>
      <c r="S106" s="190">
        <v>0</v>
      </c>
      <c r="T106" s="191">
        <f t="shared" si="13"/>
        <v>0</v>
      </c>
      <c r="AR106" s="16" t="s">
        <v>275</v>
      </c>
      <c r="AT106" s="16" t="s">
        <v>184</v>
      </c>
      <c r="AU106" s="16" t="s">
        <v>23</v>
      </c>
      <c r="AY106" s="16" t="s">
        <v>182</v>
      </c>
      <c r="BE106" s="192">
        <f t="shared" si="14"/>
        <v>0</v>
      </c>
      <c r="BF106" s="192">
        <f t="shared" si="15"/>
        <v>0</v>
      </c>
      <c r="BG106" s="192">
        <f t="shared" si="16"/>
        <v>0</v>
      </c>
      <c r="BH106" s="192">
        <f t="shared" si="17"/>
        <v>0</v>
      </c>
      <c r="BI106" s="192">
        <f t="shared" si="18"/>
        <v>0</v>
      </c>
      <c r="BJ106" s="16" t="s">
        <v>23</v>
      </c>
      <c r="BK106" s="192">
        <f t="shared" si="19"/>
        <v>0</v>
      </c>
      <c r="BL106" s="16" t="s">
        <v>275</v>
      </c>
      <c r="BM106" s="16" t="s">
        <v>2601</v>
      </c>
    </row>
    <row r="107" spans="2:65" s="1" customFormat="1" ht="22.5" customHeight="1">
      <c r="B107" s="34"/>
      <c r="C107" s="181" t="s">
        <v>301</v>
      </c>
      <c r="D107" s="181" t="s">
        <v>184</v>
      </c>
      <c r="E107" s="182" t="s">
        <v>2602</v>
      </c>
      <c r="F107" s="183" t="s">
        <v>2603</v>
      </c>
      <c r="G107" s="184" t="s">
        <v>2600</v>
      </c>
      <c r="H107" s="185">
        <v>1</v>
      </c>
      <c r="I107" s="186"/>
      <c r="J107" s="187">
        <f t="shared" si="10"/>
        <v>0</v>
      </c>
      <c r="K107" s="183" t="s">
        <v>36</v>
      </c>
      <c r="L107" s="54"/>
      <c r="M107" s="188" t="s">
        <v>36</v>
      </c>
      <c r="N107" s="189" t="s">
        <v>51</v>
      </c>
      <c r="O107" s="35"/>
      <c r="P107" s="190">
        <f t="shared" si="11"/>
        <v>0</v>
      </c>
      <c r="Q107" s="190">
        <v>0</v>
      </c>
      <c r="R107" s="190">
        <f t="shared" si="12"/>
        <v>0</v>
      </c>
      <c r="S107" s="190">
        <v>0</v>
      </c>
      <c r="T107" s="191">
        <f t="shared" si="13"/>
        <v>0</v>
      </c>
      <c r="AR107" s="16" t="s">
        <v>275</v>
      </c>
      <c r="AT107" s="16" t="s">
        <v>184</v>
      </c>
      <c r="AU107" s="16" t="s">
        <v>23</v>
      </c>
      <c r="AY107" s="16" t="s">
        <v>182</v>
      </c>
      <c r="BE107" s="192">
        <f t="shared" si="14"/>
        <v>0</v>
      </c>
      <c r="BF107" s="192">
        <f t="shared" si="15"/>
        <v>0</v>
      </c>
      <c r="BG107" s="192">
        <f t="shared" si="16"/>
        <v>0</v>
      </c>
      <c r="BH107" s="192">
        <f t="shared" si="17"/>
        <v>0</v>
      </c>
      <c r="BI107" s="192">
        <f t="shared" si="18"/>
        <v>0</v>
      </c>
      <c r="BJ107" s="16" t="s">
        <v>23</v>
      </c>
      <c r="BK107" s="192">
        <f t="shared" si="19"/>
        <v>0</v>
      </c>
      <c r="BL107" s="16" t="s">
        <v>275</v>
      </c>
      <c r="BM107" s="16" t="s">
        <v>2604</v>
      </c>
    </row>
    <row r="108" spans="2:65" s="1" customFormat="1" ht="22.5" customHeight="1">
      <c r="B108" s="34"/>
      <c r="C108" s="181" t="s">
        <v>7</v>
      </c>
      <c r="D108" s="181" t="s">
        <v>184</v>
      </c>
      <c r="E108" s="182" t="s">
        <v>2605</v>
      </c>
      <c r="F108" s="183" t="s">
        <v>2606</v>
      </c>
      <c r="G108" s="184" t="s">
        <v>309</v>
      </c>
      <c r="H108" s="185">
        <v>5</v>
      </c>
      <c r="I108" s="186"/>
      <c r="J108" s="187">
        <f t="shared" si="10"/>
        <v>0</v>
      </c>
      <c r="K108" s="183" t="s">
        <v>36</v>
      </c>
      <c r="L108" s="54"/>
      <c r="M108" s="188" t="s">
        <v>36</v>
      </c>
      <c r="N108" s="189" t="s">
        <v>51</v>
      </c>
      <c r="O108" s="35"/>
      <c r="P108" s="190">
        <f t="shared" si="11"/>
        <v>0</v>
      </c>
      <c r="Q108" s="190">
        <v>0</v>
      </c>
      <c r="R108" s="190">
        <f t="shared" si="12"/>
        <v>0</v>
      </c>
      <c r="S108" s="190">
        <v>0</v>
      </c>
      <c r="T108" s="191">
        <f t="shared" si="13"/>
        <v>0</v>
      </c>
      <c r="AR108" s="16" t="s">
        <v>275</v>
      </c>
      <c r="AT108" s="16" t="s">
        <v>184</v>
      </c>
      <c r="AU108" s="16" t="s">
        <v>23</v>
      </c>
      <c r="AY108" s="16" t="s">
        <v>182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16" t="s">
        <v>23</v>
      </c>
      <c r="BK108" s="192">
        <f t="shared" si="19"/>
        <v>0</v>
      </c>
      <c r="BL108" s="16" t="s">
        <v>275</v>
      </c>
      <c r="BM108" s="16" t="s">
        <v>2607</v>
      </c>
    </row>
    <row r="109" spans="2:65" s="1" customFormat="1" ht="22.5" customHeight="1">
      <c r="B109" s="34"/>
      <c r="C109" s="181" t="s">
        <v>313</v>
      </c>
      <c r="D109" s="181" t="s">
        <v>184</v>
      </c>
      <c r="E109" s="182" t="s">
        <v>2608</v>
      </c>
      <c r="F109" s="183" t="s">
        <v>2609</v>
      </c>
      <c r="G109" s="184" t="s">
        <v>309</v>
      </c>
      <c r="H109" s="185">
        <v>1</v>
      </c>
      <c r="I109" s="186"/>
      <c r="J109" s="187">
        <f t="shared" si="10"/>
        <v>0</v>
      </c>
      <c r="K109" s="183" t="s">
        <v>36</v>
      </c>
      <c r="L109" s="54"/>
      <c r="M109" s="188" t="s">
        <v>36</v>
      </c>
      <c r="N109" s="189" t="s">
        <v>51</v>
      </c>
      <c r="O109" s="35"/>
      <c r="P109" s="190">
        <f t="shared" si="11"/>
        <v>0</v>
      </c>
      <c r="Q109" s="190">
        <v>0</v>
      </c>
      <c r="R109" s="190">
        <f t="shared" si="12"/>
        <v>0</v>
      </c>
      <c r="S109" s="190">
        <v>0</v>
      </c>
      <c r="T109" s="191">
        <f t="shared" si="13"/>
        <v>0</v>
      </c>
      <c r="AR109" s="16" t="s">
        <v>275</v>
      </c>
      <c r="AT109" s="16" t="s">
        <v>184</v>
      </c>
      <c r="AU109" s="16" t="s">
        <v>23</v>
      </c>
      <c r="AY109" s="16" t="s">
        <v>182</v>
      </c>
      <c r="BE109" s="192">
        <f t="shared" si="14"/>
        <v>0</v>
      </c>
      <c r="BF109" s="192">
        <f t="shared" si="15"/>
        <v>0</v>
      </c>
      <c r="BG109" s="192">
        <f t="shared" si="16"/>
        <v>0</v>
      </c>
      <c r="BH109" s="192">
        <f t="shared" si="17"/>
        <v>0</v>
      </c>
      <c r="BI109" s="192">
        <f t="shared" si="18"/>
        <v>0</v>
      </c>
      <c r="BJ109" s="16" t="s">
        <v>23</v>
      </c>
      <c r="BK109" s="192">
        <f t="shared" si="19"/>
        <v>0</v>
      </c>
      <c r="BL109" s="16" t="s">
        <v>275</v>
      </c>
      <c r="BM109" s="16" t="s">
        <v>2610</v>
      </c>
    </row>
    <row r="110" spans="2:65" s="1" customFormat="1" ht="22.5" customHeight="1">
      <c r="B110" s="34"/>
      <c r="C110" s="181" t="s">
        <v>321</v>
      </c>
      <c r="D110" s="181" t="s">
        <v>184</v>
      </c>
      <c r="E110" s="182" t="s">
        <v>2611</v>
      </c>
      <c r="F110" s="183" t="s">
        <v>2612</v>
      </c>
      <c r="G110" s="184" t="s">
        <v>195</v>
      </c>
      <c r="H110" s="185">
        <v>41</v>
      </c>
      <c r="I110" s="186"/>
      <c r="J110" s="187">
        <f t="shared" si="10"/>
        <v>0</v>
      </c>
      <c r="K110" s="183" t="s">
        <v>36</v>
      </c>
      <c r="L110" s="54"/>
      <c r="M110" s="188" t="s">
        <v>36</v>
      </c>
      <c r="N110" s="189" t="s">
        <v>51</v>
      </c>
      <c r="O110" s="35"/>
      <c r="P110" s="190">
        <f t="shared" si="11"/>
        <v>0</v>
      </c>
      <c r="Q110" s="190">
        <v>0</v>
      </c>
      <c r="R110" s="190">
        <f t="shared" si="12"/>
        <v>0</v>
      </c>
      <c r="S110" s="190">
        <v>0</v>
      </c>
      <c r="T110" s="191">
        <f t="shared" si="13"/>
        <v>0</v>
      </c>
      <c r="AR110" s="16" t="s">
        <v>275</v>
      </c>
      <c r="AT110" s="16" t="s">
        <v>184</v>
      </c>
      <c r="AU110" s="16" t="s">
        <v>23</v>
      </c>
      <c r="AY110" s="16" t="s">
        <v>182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6" t="s">
        <v>23</v>
      </c>
      <c r="BK110" s="192">
        <f t="shared" si="19"/>
        <v>0</v>
      </c>
      <c r="BL110" s="16" t="s">
        <v>275</v>
      </c>
      <c r="BM110" s="16" t="s">
        <v>2613</v>
      </c>
    </row>
    <row r="111" spans="2:63" s="10" customFormat="1" ht="37.35" customHeight="1">
      <c r="B111" s="164"/>
      <c r="C111" s="165"/>
      <c r="D111" s="178" t="s">
        <v>79</v>
      </c>
      <c r="E111" s="231" t="s">
        <v>2614</v>
      </c>
      <c r="F111" s="231" t="s">
        <v>2615</v>
      </c>
      <c r="G111" s="165"/>
      <c r="H111" s="165"/>
      <c r="I111" s="168"/>
      <c r="J111" s="232">
        <f>BK111</f>
        <v>0</v>
      </c>
      <c r="K111" s="165"/>
      <c r="L111" s="170"/>
      <c r="M111" s="171"/>
      <c r="N111" s="172"/>
      <c r="O111" s="172"/>
      <c r="P111" s="173">
        <f>SUM(P112:P129)</f>
        <v>0</v>
      </c>
      <c r="Q111" s="172"/>
      <c r="R111" s="173">
        <f>SUM(R112:R129)</f>
        <v>0</v>
      </c>
      <c r="S111" s="172"/>
      <c r="T111" s="174">
        <f>SUM(T112:T129)</f>
        <v>0</v>
      </c>
      <c r="AR111" s="175" t="s">
        <v>23</v>
      </c>
      <c r="AT111" s="176" t="s">
        <v>79</v>
      </c>
      <c r="AU111" s="176" t="s">
        <v>80</v>
      </c>
      <c r="AY111" s="175" t="s">
        <v>182</v>
      </c>
      <c r="BK111" s="177">
        <f>SUM(BK112:BK129)</f>
        <v>0</v>
      </c>
    </row>
    <row r="112" spans="2:65" s="1" customFormat="1" ht="22.5" customHeight="1">
      <c r="B112" s="34"/>
      <c r="C112" s="181" t="s">
        <v>325</v>
      </c>
      <c r="D112" s="181" t="s">
        <v>184</v>
      </c>
      <c r="E112" s="182" t="s">
        <v>2616</v>
      </c>
      <c r="F112" s="183" t="s">
        <v>2617</v>
      </c>
      <c r="G112" s="184" t="s">
        <v>309</v>
      </c>
      <c r="H112" s="185">
        <v>62.5</v>
      </c>
      <c r="I112" s="186"/>
      <c r="J112" s="187">
        <f aca="true" t="shared" si="20" ref="J112:J129">ROUND(I112*H112,2)</f>
        <v>0</v>
      </c>
      <c r="K112" s="183" t="s">
        <v>36</v>
      </c>
      <c r="L112" s="54"/>
      <c r="M112" s="188" t="s">
        <v>36</v>
      </c>
      <c r="N112" s="189" t="s">
        <v>51</v>
      </c>
      <c r="O112" s="35"/>
      <c r="P112" s="190">
        <f aca="true" t="shared" si="21" ref="P112:P129">O112*H112</f>
        <v>0</v>
      </c>
      <c r="Q112" s="190">
        <v>0</v>
      </c>
      <c r="R112" s="190">
        <f aca="true" t="shared" si="22" ref="R112:R129">Q112*H112</f>
        <v>0</v>
      </c>
      <c r="S112" s="190">
        <v>0</v>
      </c>
      <c r="T112" s="191">
        <f aca="true" t="shared" si="23" ref="T112:T129">S112*H112</f>
        <v>0</v>
      </c>
      <c r="AR112" s="16" t="s">
        <v>275</v>
      </c>
      <c r="AT112" s="16" t="s">
        <v>184</v>
      </c>
      <c r="AU112" s="16" t="s">
        <v>23</v>
      </c>
      <c r="AY112" s="16" t="s">
        <v>182</v>
      </c>
      <c r="BE112" s="192">
        <f aca="true" t="shared" si="24" ref="BE112:BE129">IF(N112="základní",J112,0)</f>
        <v>0</v>
      </c>
      <c r="BF112" s="192">
        <f aca="true" t="shared" si="25" ref="BF112:BF129">IF(N112="snížená",J112,0)</f>
        <v>0</v>
      </c>
      <c r="BG112" s="192">
        <f aca="true" t="shared" si="26" ref="BG112:BG129">IF(N112="zákl. přenesená",J112,0)</f>
        <v>0</v>
      </c>
      <c r="BH112" s="192">
        <f aca="true" t="shared" si="27" ref="BH112:BH129">IF(N112="sníž. přenesená",J112,0)</f>
        <v>0</v>
      </c>
      <c r="BI112" s="192">
        <f aca="true" t="shared" si="28" ref="BI112:BI129">IF(N112="nulová",J112,0)</f>
        <v>0</v>
      </c>
      <c r="BJ112" s="16" t="s">
        <v>23</v>
      </c>
      <c r="BK112" s="192">
        <f aca="true" t="shared" si="29" ref="BK112:BK129">ROUND(I112*H112,2)</f>
        <v>0</v>
      </c>
      <c r="BL112" s="16" t="s">
        <v>275</v>
      </c>
      <c r="BM112" s="16" t="s">
        <v>2618</v>
      </c>
    </row>
    <row r="113" spans="2:65" s="1" customFormat="1" ht="22.5" customHeight="1">
      <c r="B113" s="34"/>
      <c r="C113" s="181" t="s">
        <v>330</v>
      </c>
      <c r="D113" s="181" t="s">
        <v>184</v>
      </c>
      <c r="E113" s="182" t="s">
        <v>2619</v>
      </c>
      <c r="F113" s="183" t="s">
        <v>2620</v>
      </c>
      <c r="G113" s="184" t="s">
        <v>309</v>
      </c>
      <c r="H113" s="185">
        <v>35</v>
      </c>
      <c r="I113" s="186"/>
      <c r="J113" s="187">
        <f t="shared" si="20"/>
        <v>0</v>
      </c>
      <c r="K113" s="183" t="s">
        <v>36</v>
      </c>
      <c r="L113" s="54"/>
      <c r="M113" s="188" t="s">
        <v>36</v>
      </c>
      <c r="N113" s="189" t="s">
        <v>51</v>
      </c>
      <c r="O113" s="35"/>
      <c r="P113" s="190">
        <f t="shared" si="21"/>
        <v>0</v>
      </c>
      <c r="Q113" s="190">
        <v>0</v>
      </c>
      <c r="R113" s="190">
        <f t="shared" si="22"/>
        <v>0</v>
      </c>
      <c r="S113" s="190">
        <v>0</v>
      </c>
      <c r="T113" s="191">
        <f t="shared" si="23"/>
        <v>0</v>
      </c>
      <c r="AR113" s="16" t="s">
        <v>275</v>
      </c>
      <c r="AT113" s="16" t="s">
        <v>184</v>
      </c>
      <c r="AU113" s="16" t="s">
        <v>23</v>
      </c>
      <c r="AY113" s="16" t="s">
        <v>182</v>
      </c>
      <c r="BE113" s="192">
        <f t="shared" si="24"/>
        <v>0</v>
      </c>
      <c r="BF113" s="192">
        <f t="shared" si="25"/>
        <v>0</v>
      </c>
      <c r="BG113" s="192">
        <f t="shared" si="26"/>
        <v>0</v>
      </c>
      <c r="BH113" s="192">
        <f t="shared" si="27"/>
        <v>0</v>
      </c>
      <c r="BI113" s="192">
        <f t="shared" si="28"/>
        <v>0</v>
      </c>
      <c r="BJ113" s="16" t="s">
        <v>23</v>
      </c>
      <c r="BK113" s="192">
        <f t="shared" si="29"/>
        <v>0</v>
      </c>
      <c r="BL113" s="16" t="s">
        <v>275</v>
      </c>
      <c r="BM113" s="16" t="s">
        <v>2621</v>
      </c>
    </row>
    <row r="114" spans="2:65" s="1" customFormat="1" ht="22.5" customHeight="1">
      <c r="B114" s="34"/>
      <c r="C114" s="181" t="s">
        <v>335</v>
      </c>
      <c r="D114" s="181" t="s">
        <v>184</v>
      </c>
      <c r="E114" s="182" t="s">
        <v>2622</v>
      </c>
      <c r="F114" s="183" t="s">
        <v>2623</v>
      </c>
      <c r="G114" s="184" t="s">
        <v>309</v>
      </c>
      <c r="H114" s="185">
        <v>38.5</v>
      </c>
      <c r="I114" s="186"/>
      <c r="J114" s="187">
        <f t="shared" si="20"/>
        <v>0</v>
      </c>
      <c r="K114" s="183" t="s">
        <v>36</v>
      </c>
      <c r="L114" s="54"/>
      <c r="M114" s="188" t="s">
        <v>36</v>
      </c>
      <c r="N114" s="189" t="s">
        <v>51</v>
      </c>
      <c r="O114" s="35"/>
      <c r="P114" s="190">
        <f t="shared" si="21"/>
        <v>0</v>
      </c>
      <c r="Q114" s="190">
        <v>0</v>
      </c>
      <c r="R114" s="190">
        <f t="shared" si="22"/>
        <v>0</v>
      </c>
      <c r="S114" s="190">
        <v>0</v>
      </c>
      <c r="T114" s="191">
        <f t="shared" si="23"/>
        <v>0</v>
      </c>
      <c r="AR114" s="16" t="s">
        <v>275</v>
      </c>
      <c r="AT114" s="16" t="s">
        <v>184</v>
      </c>
      <c r="AU114" s="16" t="s">
        <v>23</v>
      </c>
      <c r="AY114" s="16" t="s">
        <v>182</v>
      </c>
      <c r="BE114" s="192">
        <f t="shared" si="24"/>
        <v>0</v>
      </c>
      <c r="BF114" s="192">
        <f t="shared" si="25"/>
        <v>0</v>
      </c>
      <c r="BG114" s="192">
        <f t="shared" si="26"/>
        <v>0</v>
      </c>
      <c r="BH114" s="192">
        <f t="shared" si="27"/>
        <v>0</v>
      </c>
      <c r="BI114" s="192">
        <f t="shared" si="28"/>
        <v>0</v>
      </c>
      <c r="BJ114" s="16" t="s">
        <v>23</v>
      </c>
      <c r="BK114" s="192">
        <f t="shared" si="29"/>
        <v>0</v>
      </c>
      <c r="BL114" s="16" t="s">
        <v>275</v>
      </c>
      <c r="BM114" s="16" t="s">
        <v>2624</v>
      </c>
    </row>
    <row r="115" spans="2:65" s="1" customFormat="1" ht="22.5" customHeight="1">
      <c r="B115" s="34"/>
      <c r="C115" s="181" t="s">
        <v>342</v>
      </c>
      <c r="D115" s="181" t="s">
        <v>184</v>
      </c>
      <c r="E115" s="182" t="s">
        <v>2625</v>
      </c>
      <c r="F115" s="183" t="s">
        <v>2626</v>
      </c>
      <c r="G115" s="184" t="s">
        <v>309</v>
      </c>
      <c r="H115" s="185">
        <v>15.5</v>
      </c>
      <c r="I115" s="186"/>
      <c r="J115" s="187">
        <f t="shared" si="20"/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t="shared" si="21"/>
        <v>0</v>
      </c>
      <c r="Q115" s="190">
        <v>0</v>
      </c>
      <c r="R115" s="190">
        <f t="shared" si="22"/>
        <v>0</v>
      </c>
      <c r="S115" s="190">
        <v>0</v>
      </c>
      <c r="T115" s="191">
        <f t="shared" si="23"/>
        <v>0</v>
      </c>
      <c r="AR115" s="16" t="s">
        <v>275</v>
      </c>
      <c r="AT115" s="16" t="s">
        <v>184</v>
      </c>
      <c r="AU115" s="16" t="s">
        <v>23</v>
      </c>
      <c r="AY115" s="16" t="s">
        <v>182</v>
      </c>
      <c r="BE115" s="192">
        <f t="shared" si="24"/>
        <v>0</v>
      </c>
      <c r="BF115" s="192">
        <f t="shared" si="25"/>
        <v>0</v>
      </c>
      <c r="BG115" s="192">
        <f t="shared" si="26"/>
        <v>0</v>
      </c>
      <c r="BH115" s="192">
        <f t="shared" si="27"/>
        <v>0</v>
      </c>
      <c r="BI115" s="192">
        <f t="shared" si="28"/>
        <v>0</v>
      </c>
      <c r="BJ115" s="16" t="s">
        <v>23</v>
      </c>
      <c r="BK115" s="192">
        <f t="shared" si="29"/>
        <v>0</v>
      </c>
      <c r="BL115" s="16" t="s">
        <v>275</v>
      </c>
      <c r="BM115" s="16" t="s">
        <v>2627</v>
      </c>
    </row>
    <row r="116" spans="2:65" s="1" customFormat="1" ht="22.5" customHeight="1">
      <c r="B116" s="34"/>
      <c r="C116" s="181" t="s">
        <v>347</v>
      </c>
      <c r="D116" s="181" t="s">
        <v>184</v>
      </c>
      <c r="E116" s="182" t="s">
        <v>2628</v>
      </c>
      <c r="F116" s="183" t="s">
        <v>2629</v>
      </c>
      <c r="G116" s="184" t="s">
        <v>309</v>
      </c>
      <c r="H116" s="185">
        <v>25</v>
      </c>
      <c r="I116" s="186"/>
      <c r="J116" s="187">
        <f t="shared" si="2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21"/>
        <v>0</v>
      </c>
      <c r="Q116" s="190">
        <v>0</v>
      </c>
      <c r="R116" s="190">
        <f t="shared" si="22"/>
        <v>0</v>
      </c>
      <c r="S116" s="190">
        <v>0</v>
      </c>
      <c r="T116" s="191">
        <f t="shared" si="23"/>
        <v>0</v>
      </c>
      <c r="AR116" s="16" t="s">
        <v>275</v>
      </c>
      <c r="AT116" s="16" t="s">
        <v>184</v>
      </c>
      <c r="AU116" s="16" t="s">
        <v>23</v>
      </c>
      <c r="AY116" s="16" t="s">
        <v>182</v>
      </c>
      <c r="BE116" s="192">
        <f t="shared" si="24"/>
        <v>0</v>
      </c>
      <c r="BF116" s="192">
        <f t="shared" si="25"/>
        <v>0</v>
      </c>
      <c r="BG116" s="192">
        <f t="shared" si="26"/>
        <v>0</v>
      </c>
      <c r="BH116" s="192">
        <f t="shared" si="27"/>
        <v>0</v>
      </c>
      <c r="BI116" s="192">
        <f t="shared" si="28"/>
        <v>0</v>
      </c>
      <c r="BJ116" s="16" t="s">
        <v>23</v>
      </c>
      <c r="BK116" s="192">
        <f t="shared" si="29"/>
        <v>0</v>
      </c>
      <c r="BL116" s="16" t="s">
        <v>275</v>
      </c>
      <c r="BM116" s="16" t="s">
        <v>2630</v>
      </c>
    </row>
    <row r="117" spans="2:65" s="1" customFormat="1" ht="22.5" customHeight="1">
      <c r="B117" s="34"/>
      <c r="C117" s="181" t="s">
        <v>353</v>
      </c>
      <c r="D117" s="181" t="s">
        <v>184</v>
      </c>
      <c r="E117" s="182" t="s">
        <v>2631</v>
      </c>
      <c r="F117" s="183" t="s">
        <v>2580</v>
      </c>
      <c r="G117" s="184" t="s">
        <v>309</v>
      </c>
      <c r="H117" s="185">
        <v>176.5</v>
      </c>
      <c r="I117" s="186"/>
      <c r="J117" s="187">
        <f t="shared" si="2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21"/>
        <v>0</v>
      </c>
      <c r="Q117" s="190">
        <v>0</v>
      </c>
      <c r="R117" s="190">
        <f t="shared" si="22"/>
        <v>0</v>
      </c>
      <c r="S117" s="190">
        <v>0</v>
      </c>
      <c r="T117" s="191">
        <f t="shared" si="23"/>
        <v>0</v>
      </c>
      <c r="AR117" s="16" t="s">
        <v>275</v>
      </c>
      <c r="AT117" s="16" t="s">
        <v>184</v>
      </c>
      <c r="AU117" s="16" t="s">
        <v>23</v>
      </c>
      <c r="AY117" s="16" t="s">
        <v>182</v>
      </c>
      <c r="BE117" s="192">
        <f t="shared" si="24"/>
        <v>0</v>
      </c>
      <c r="BF117" s="192">
        <f t="shared" si="25"/>
        <v>0</v>
      </c>
      <c r="BG117" s="192">
        <f t="shared" si="26"/>
        <v>0</v>
      </c>
      <c r="BH117" s="192">
        <f t="shared" si="27"/>
        <v>0</v>
      </c>
      <c r="BI117" s="192">
        <f t="shared" si="28"/>
        <v>0</v>
      </c>
      <c r="BJ117" s="16" t="s">
        <v>23</v>
      </c>
      <c r="BK117" s="192">
        <f t="shared" si="29"/>
        <v>0</v>
      </c>
      <c r="BL117" s="16" t="s">
        <v>275</v>
      </c>
      <c r="BM117" s="16" t="s">
        <v>2632</v>
      </c>
    </row>
    <row r="118" spans="2:65" s="1" customFormat="1" ht="22.5" customHeight="1">
      <c r="B118" s="34"/>
      <c r="C118" s="181" t="s">
        <v>357</v>
      </c>
      <c r="D118" s="181" t="s">
        <v>184</v>
      </c>
      <c r="E118" s="182" t="s">
        <v>2633</v>
      </c>
      <c r="F118" s="183" t="s">
        <v>2586</v>
      </c>
      <c r="G118" s="184" t="s">
        <v>1316</v>
      </c>
      <c r="H118" s="185">
        <v>1</v>
      </c>
      <c r="I118" s="186"/>
      <c r="J118" s="187">
        <f t="shared" si="20"/>
        <v>0</v>
      </c>
      <c r="K118" s="183" t="s">
        <v>36</v>
      </c>
      <c r="L118" s="54"/>
      <c r="M118" s="188" t="s">
        <v>36</v>
      </c>
      <c r="N118" s="189" t="s">
        <v>51</v>
      </c>
      <c r="O118" s="35"/>
      <c r="P118" s="190">
        <f t="shared" si="21"/>
        <v>0</v>
      </c>
      <c r="Q118" s="190">
        <v>0</v>
      </c>
      <c r="R118" s="190">
        <f t="shared" si="22"/>
        <v>0</v>
      </c>
      <c r="S118" s="190">
        <v>0</v>
      </c>
      <c r="T118" s="191">
        <f t="shared" si="23"/>
        <v>0</v>
      </c>
      <c r="AR118" s="16" t="s">
        <v>275</v>
      </c>
      <c r="AT118" s="16" t="s">
        <v>184</v>
      </c>
      <c r="AU118" s="16" t="s">
        <v>23</v>
      </c>
      <c r="AY118" s="16" t="s">
        <v>182</v>
      </c>
      <c r="BE118" s="192">
        <f t="shared" si="24"/>
        <v>0</v>
      </c>
      <c r="BF118" s="192">
        <f t="shared" si="25"/>
        <v>0</v>
      </c>
      <c r="BG118" s="192">
        <f t="shared" si="26"/>
        <v>0</v>
      </c>
      <c r="BH118" s="192">
        <f t="shared" si="27"/>
        <v>0</v>
      </c>
      <c r="BI118" s="192">
        <f t="shared" si="28"/>
        <v>0</v>
      </c>
      <c r="BJ118" s="16" t="s">
        <v>23</v>
      </c>
      <c r="BK118" s="192">
        <f t="shared" si="29"/>
        <v>0</v>
      </c>
      <c r="BL118" s="16" t="s">
        <v>275</v>
      </c>
      <c r="BM118" s="16" t="s">
        <v>2634</v>
      </c>
    </row>
    <row r="119" spans="2:65" s="1" customFormat="1" ht="22.5" customHeight="1">
      <c r="B119" s="34"/>
      <c r="C119" s="181" t="s">
        <v>362</v>
      </c>
      <c r="D119" s="181" t="s">
        <v>184</v>
      </c>
      <c r="E119" s="182" t="s">
        <v>2635</v>
      </c>
      <c r="F119" s="183" t="s">
        <v>2636</v>
      </c>
      <c r="G119" s="184" t="s">
        <v>2600</v>
      </c>
      <c r="H119" s="185">
        <v>10</v>
      </c>
      <c r="I119" s="186"/>
      <c r="J119" s="187">
        <f t="shared" si="20"/>
        <v>0</v>
      </c>
      <c r="K119" s="183" t="s">
        <v>36</v>
      </c>
      <c r="L119" s="54"/>
      <c r="M119" s="188" t="s">
        <v>36</v>
      </c>
      <c r="N119" s="189" t="s">
        <v>51</v>
      </c>
      <c r="O119" s="35"/>
      <c r="P119" s="190">
        <f t="shared" si="21"/>
        <v>0</v>
      </c>
      <c r="Q119" s="190">
        <v>0</v>
      </c>
      <c r="R119" s="190">
        <f t="shared" si="22"/>
        <v>0</v>
      </c>
      <c r="S119" s="190">
        <v>0</v>
      </c>
      <c r="T119" s="191">
        <f t="shared" si="23"/>
        <v>0</v>
      </c>
      <c r="AR119" s="16" t="s">
        <v>275</v>
      </c>
      <c r="AT119" s="16" t="s">
        <v>184</v>
      </c>
      <c r="AU119" s="16" t="s">
        <v>23</v>
      </c>
      <c r="AY119" s="16" t="s">
        <v>182</v>
      </c>
      <c r="BE119" s="192">
        <f t="shared" si="24"/>
        <v>0</v>
      </c>
      <c r="BF119" s="192">
        <f t="shared" si="25"/>
        <v>0</v>
      </c>
      <c r="BG119" s="192">
        <f t="shared" si="26"/>
        <v>0</v>
      </c>
      <c r="BH119" s="192">
        <f t="shared" si="27"/>
        <v>0</v>
      </c>
      <c r="BI119" s="192">
        <f t="shared" si="28"/>
        <v>0</v>
      </c>
      <c r="BJ119" s="16" t="s">
        <v>23</v>
      </c>
      <c r="BK119" s="192">
        <f t="shared" si="29"/>
        <v>0</v>
      </c>
      <c r="BL119" s="16" t="s">
        <v>275</v>
      </c>
      <c r="BM119" s="16" t="s">
        <v>2637</v>
      </c>
    </row>
    <row r="120" spans="2:65" s="1" customFormat="1" ht="22.5" customHeight="1">
      <c r="B120" s="34"/>
      <c r="C120" s="181" t="s">
        <v>366</v>
      </c>
      <c r="D120" s="181" t="s">
        <v>184</v>
      </c>
      <c r="E120" s="182" t="s">
        <v>2638</v>
      </c>
      <c r="F120" s="183" t="s">
        <v>2639</v>
      </c>
      <c r="G120" s="184" t="s">
        <v>2600</v>
      </c>
      <c r="H120" s="185">
        <v>2</v>
      </c>
      <c r="I120" s="186"/>
      <c r="J120" s="187">
        <f t="shared" si="20"/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t="shared" si="21"/>
        <v>0</v>
      </c>
      <c r="Q120" s="190">
        <v>0</v>
      </c>
      <c r="R120" s="190">
        <f t="shared" si="22"/>
        <v>0</v>
      </c>
      <c r="S120" s="190">
        <v>0</v>
      </c>
      <c r="T120" s="191">
        <f t="shared" si="23"/>
        <v>0</v>
      </c>
      <c r="AR120" s="16" t="s">
        <v>275</v>
      </c>
      <c r="AT120" s="16" t="s">
        <v>184</v>
      </c>
      <c r="AU120" s="16" t="s">
        <v>23</v>
      </c>
      <c r="AY120" s="16" t="s">
        <v>182</v>
      </c>
      <c r="BE120" s="192">
        <f t="shared" si="24"/>
        <v>0</v>
      </c>
      <c r="BF120" s="192">
        <f t="shared" si="25"/>
        <v>0</v>
      </c>
      <c r="BG120" s="192">
        <f t="shared" si="26"/>
        <v>0</v>
      </c>
      <c r="BH120" s="192">
        <f t="shared" si="27"/>
        <v>0</v>
      </c>
      <c r="BI120" s="192">
        <f t="shared" si="28"/>
        <v>0</v>
      </c>
      <c r="BJ120" s="16" t="s">
        <v>23</v>
      </c>
      <c r="BK120" s="192">
        <f t="shared" si="29"/>
        <v>0</v>
      </c>
      <c r="BL120" s="16" t="s">
        <v>275</v>
      </c>
      <c r="BM120" s="16" t="s">
        <v>2640</v>
      </c>
    </row>
    <row r="121" spans="2:65" s="1" customFormat="1" ht="22.5" customHeight="1">
      <c r="B121" s="34"/>
      <c r="C121" s="181" t="s">
        <v>374</v>
      </c>
      <c r="D121" s="181" t="s">
        <v>184</v>
      </c>
      <c r="E121" s="182" t="s">
        <v>2641</v>
      </c>
      <c r="F121" s="183" t="s">
        <v>2642</v>
      </c>
      <c r="G121" s="184" t="s">
        <v>2600</v>
      </c>
      <c r="H121" s="185">
        <v>3</v>
      </c>
      <c r="I121" s="186"/>
      <c r="J121" s="187">
        <f t="shared" si="2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21"/>
        <v>0</v>
      </c>
      <c r="Q121" s="190">
        <v>0</v>
      </c>
      <c r="R121" s="190">
        <f t="shared" si="22"/>
        <v>0</v>
      </c>
      <c r="S121" s="190">
        <v>0</v>
      </c>
      <c r="T121" s="191">
        <f t="shared" si="23"/>
        <v>0</v>
      </c>
      <c r="AR121" s="16" t="s">
        <v>275</v>
      </c>
      <c r="AT121" s="16" t="s">
        <v>184</v>
      </c>
      <c r="AU121" s="16" t="s">
        <v>23</v>
      </c>
      <c r="AY121" s="16" t="s">
        <v>182</v>
      </c>
      <c r="BE121" s="192">
        <f t="shared" si="24"/>
        <v>0</v>
      </c>
      <c r="BF121" s="192">
        <f t="shared" si="25"/>
        <v>0</v>
      </c>
      <c r="BG121" s="192">
        <f t="shared" si="26"/>
        <v>0</v>
      </c>
      <c r="BH121" s="192">
        <f t="shared" si="27"/>
        <v>0</v>
      </c>
      <c r="BI121" s="192">
        <f t="shared" si="28"/>
        <v>0</v>
      </c>
      <c r="BJ121" s="16" t="s">
        <v>23</v>
      </c>
      <c r="BK121" s="192">
        <f t="shared" si="29"/>
        <v>0</v>
      </c>
      <c r="BL121" s="16" t="s">
        <v>275</v>
      </c>
      <c r="BM121" s="16" t="s">
        <v>2643</v>
      </c>
    </row>
    <row r="122" spans="2:65" s="1" customFormat="1" ht="22.5" customHeight="1">
      <c r="B122" s="34"/>
      <c r="C122" s="181" t="s">
        <v>385</v>
      </c>
      <c r="D122" s="181" t="s">
        <v>184</v>
      </c>
      <c r="E122" s="182" t="s">
        <v>2644</v>
      </c>
      <c r="F122" s="183" t="s">
        <v>2645</v>
      </c>
      <c r="G122" s="184" t="s">
        <v>2600</v>
      </c>
      <c r="H122" s="185">
        <v>7</v>
      </c>
      <c r="I122" s="186"/>
      <c r="J122" s="187">
        <f t="shared" si="2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21"/>
        <v>0</v>
      </c>
      <c r="Q122" s="190">
        <v>0</v>
      </c>
      <c r="R122" s="190">
        <f t="shared" si="22"/>
        <v>0</v>
      </c>
      <c r="S122" s="190">
        <v>0</v>
      </c>
      <c r="T122" s="191">
        <f t="shared" si="23"/>
        <v>0</v>
      </c>
      <c r="AR122" s="16" t="s">
        <v>275</v>
      </c>
      <c r="AT122" s="16" t="s">
        <v>184</v>
      </c>
      <c r="AU122" s="16" t="s">
        <v>23</v>
      </c>
      <c r="AY122" s="16" t="s">
        <v>182</v>
      </c>
      <c r="BE122" s="192">
        <f t="shared" si="24"/>
        <v>0</v>
      </c>
      <c r="BF122" s="192">
        <f t="shared" si="25"/>
        <v>0</v>
      </c>
      <c r="BG122" s="192">
        <f t="shared" si="26"/>
        <v>0</v>
      </c>
      <c r="BH122" s="192">
        <f t="shared" si="27"/>
        <v>0</v>
      </c>
      <c r="BI122" s="192">
        <f t="shared" si="28"/>
        <v>0</v>
      </c>
      <c r="BJ122" s="16" t="s">
        <v>23</v>
      </c>
      <c r="BK122" s="192">
        <f t="shared" si="29"/>
        <v>0</v>
      </c>
      <c r="BL122" s="16" t="s">
        <v>275</v>
      </c>
      <c r="BM122" s="16" t="s">
        <v>2646</v>
      </c>
    </row>
    <row r="123" spans="2:65" s="1" customFormat="1" ht="22.5" customHeight="1">
      <c r="B123" s="34"/>
      <c r="C123" s="181" t="s">
        <v>389</v>
      </c>
      <c r="D123" s="181" t="s">
        <v>184</v>
      </c>
      <c r="E123" s="182" t="s">
        <v>2647</v>
      </c>
      <c r="F123" s="183" t="s">
        <v>2648</v>
      </c>
      <c r="G123" s="184" t="s">
        <v>2600</v>
      </c>
      <c r="H123" s="185">
        <v>5</v>
      </c>
      <c r="I123" s="186"/>
      <c r="J123" s="187">
        <f t="shared" si="2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21"/>
        <v>0</v>
      </c>
      <c r="Q123" s="190">
        <v>0</v>
      </c>
      <c r="R123" s="190">
        <f t="shared" si="22"/>
        <v>0</v>
      </c>
      <c r="S123" s="190">
        <v>0</v>
      </c>
      <c r="T123" s="191">
        <f t="shared" si="23"/>
        <v>0</v>
      </c>
      <c r="AR123" s="16" t="s">
        <v>275</v>
      </c>
      <c r="AT123" s="16" t="s">
        <v>184</v>
      </c>
      <c r="AU123" s="16" t="s">
        <v>23</v>
      </c>
      <c r="AY123" s="16" t="s">
        <v>182</v>
      </c>
      <c r="BE123" s="192">
        <f t="shared" si="24"/>
        <v>0</v>
      </c>
      <c r="BF123" s="192">
        <f t="shared" si="25"/>
        <v>0</v>
      </c>
      <c r="BG123" s="192">
        <f t="shared" si="26"/>
        <v>0</v>
      </c>
      <c r="BH123" s="192">
        <f t="shared" si="27"/>
        <v>0</v>
      </c>
      <c r="BI123" s="192">
        <f t="shared" si="28"/>
        <v>0</v>
      </c>
      <c r="BJ123" s="16" t="s">
        <v>23</v>
      </c>
      <c r="BK123" s="192">
        <f t="shared" si="29"/>
        <v>0</v>
      </c>
      <c r="BL123" s="16" t="s">
        <v>275</v>
      </c>
      <c r="BM123" s="16" t="s">
        <v>2649</v>
      </c>
    </row>
    <row r="124" spans="2:65" s="1" customFormat="1" ht="22.5" customHeight="1">
      <c r="B124" s="34"/>
      <c r="C124" s="181" t="s">
        <v>395</v>
      </c>
      <c r="D124" s="181" t="s">
        <v>184</v>
      </c>
      <c r="E124" s="182" t="s">
        <v>2650</v>
      </c>
      <c r="F124" s="183" t="s">
        <v>2651</v>
      </c>
      <c r="G124" s="184" t="s">
        <v>2600</v>
      </c>
      <c r="H124" s="185">
        <v>3</v>
      </c>
      <c r="I124" s="186"/>
      <c r="J124" s="187">
        <f t="shared" si="2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21"/>
        <v>0</v>
      </c>
      <c r="Q124" s="190">
        <v>0</v>
      </c>
      <c r="R124" s="190">
        <f t="shared" si="22"/>
        <v>0</v>
      </c>
      <c r="S124" s="190">
        <v>0</v>
      </c>
      <c r="T124" s="191">
        <f t="shared" si="23"/>
        <v>0</v>
      </c>
      <c r="AR124" s="16" t="s">
        <v>275</v>
      </c>
      <c r="AT124" s="16" t="s">
        <v>184</v>
      </c>
      <c r="AU124" s="16" t="s">
        <v>23</v>
      </c>
      <c r="AY124" s="16" t="s">
        <v>182</v>
      </c>
      <c r="BE124" s="192">
        <f t="shared" si="24"/>
        <v>0</v>
      </c>
      <c r="BF124" s="192">
        <f t="shared" si="25"/>
        <v>0</v>
      </c>
      <c r="BG124" s="192">
        <f t="shared" si="26"/>
        <v>0</v>
      </c>
      <c r="BH124" s="192">
        <f t="shared" si="27"/>
        <v>0</v>
      </c>
      <c r="BI124" s="192">
        <f t="shared" si="28"/>
        <v>0</v>
      </c>
      <c r="BJ124" s="16" t="s">
        <v>23</v>
      </c>
      <c r="BK124" s="192">
        <f t="shared" si="29"/>
        <v>0</v>
      </c>
      <c r="BL124" s="16" t="s">
        <v>275</v>
      </c>
      <c r="BM124" s="16" t="s">
        <v>2652</v>
      </c>
    </row>
    <row r="125" spans="2:65" s="1" customFormat="1" ht="22.5" customHeight="1">
      <c r="B125" s="34"/>
      <c r="C125" s="181" t="s">
        <v>405</v>
      </c>
      <c r="D125" s="181" t="s">
        <v>184</v>
      </c>
      <c r="E125" s="182" t="s">
        <v>2653</v>
      </c>
      <c r="F125" s="183" t="s">
        <v>2654</v>
      </c>
      <c r="G125" s="184" t="s">
        <v>309</v>
      </c>
      <c r="H125" s="185">
        <v>1.5</v>
      </c>
      <c r="I125" s="186"/>
      <c r="J125" s="187">
        <f t="shared" si="20"/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 t="shared" si="21"/>
        <v>0</v>
      </c>
      <c r="Q125" s="190">
        <v>0</v>
      </c>
      <c r="R125" s="190">
        <f t="shared" si="22"/>
        <v>0</v>
      </c>
      <c r="S125" s="190">
        <v>0</v>
      </c>
      <c r="T125" s="191">
        <f t="shared" si="23"/>
        <v>0</v>
      </c>
      <c r="AR125" s="16" t="s">
        <v>275</v>
      </c>
      <c r="AT125" s="16" t="s">
        <v>184</v>
      </c>
      <c r="AU125" s="16" t="s">
        <v>23</v>
      </c>
      <c r="AY125" s="16" t="s">
        <v>182</v>
      </c>
      <c r="BE125" s="192">
        <f t="shared" si="24"/>
        <v>0</v>
      </c>
      <c r="BF125" s="192">
        <f t="shared" si="25"/>
        <v>0</v>
      </c>
      <c r="BG125" s="192">
        <f t="shared" si="26"/>
        <v>0</v>
      </c>
      <c r="BH125" s="192">
        <f t="shared" si="27"/>
        <v>0</v>
      </c>
      <c r="BI125" s="192">
        <f t="shared" si="28"/>
        <v>0</v>
      </c>
      <c r="BJ125" s="16" t="s">
        <v>23</v>
      </c>
      <c r="BK125" s="192">
        <f t="shared" si="29"/>
        <v>0</v>
      </c>
      <c r="BL125" s="16" t="s">
        <v>275</v>
      </c>
      <c r="BM125" s="16" t="s">
        <v>2655</v>
      </c>
    </row>
    <row r="126" spans="2:65" s="1" customFormat="1" ht="22.5" customHeight="1">
      <c r="B126" s="34"/>
      <c r="C126" s="181" t="s">
        <v>416</v>
      </c>
      <c r="D126" s="181" t="s">
        <v>184</v>
      </c>
      <c r="E126" s="182" t="s">
        <v>2656</v>
      </c>
      <c r="F126" s="183" t="s">
        <v>2657</v>
      </c>
      <c r="G126" s="184" t="s">
        <v>2600</v>
      </c>
      <c r="H126" s="185">
        <v>1</v>
      </c>
      <c r="I126" s="186"/>
      <c r="J126" s="187">
        <f t="shared" si="20"/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 t="shared" si="21"/>
        <v>0</v>
      </c>
      <c r="Q126" s="190">
        <v>0</v>
      </c>
      <c r="R126" s="190">
        <f t="shared" si="22"/>
        <v>0</v>
      </c>
      <c r="S126" s="190">
        <v>0</v>
      </c>
      <c r="T126" s="191">
        <f t="shared" si="23"/>
        <v>0</v>
      </c>
      <c r="AR126" s="16" t="s">
        <v>275</v>
      </c>
      <c r="AT126" s="16" t="s">
        <v>184</v>
      </c>
      <c r="AU126" s="16" t="s">
        <v>23</v>
      </c>
      <c r="AY126" s="16" t="s">
        <v>182</v>
      </c>
      <c r="BE126" s="192">
        <f t="shared" si="24"/>
        <v>0</v>
      </c>
      <c r="BF126" s="192">
        <f t="shared" si="25"/>
        <v>0</v>
      </c>
      <c r="BG126" s="192">
        <f t="shared" si="26"/>
        <v>0</v>
      </c>
      <c r="BH126" s="192">
        <f t="shared" si="27"/>
        <v>0</v>
      </c>
      <c r="BI126" s="192">
        <f t="shared" si="28"/>
        <v>0</v>
      </c>
      <c r="BJ126" s="16" t="s">
        <v>23</v>
      </c>
      <c r="BK126" s="192">
        <f t="shared" si="29"/>
        <v>0</v>
      </c>
      <c r="BL126" s="16" t="s">
        <v>275</v>
      </c>
      <c r="BM126" s="16" t="s">
        <v>2658</v>
      </c>
    </row>
    <row r="127" spans="2:65" s="1" customFormat="1" ht="22.5" customHeight="1">
      <c r="B127" s="34"/>
      <c r="C127" s="181" t="s">
        <v>421</v>
      </c>
      <c r="D127" s="181" t="s">
        <v>184</v>
      </c>
      <c r="E127" s="182" t="s">
        <v>2659</v>
      </c>
      <c r="F127" s="183" t="s">
        <v>2660</v>
      </c>
      <c r="G127" s="184" t="s">
        <v>2600</v>
      </c>
      <c r="H127" s="185">
        <v>3</v>
      </c>
      <c r="I127" s="186"/>
      <c r="J127" s="187">
        <f t="shared" si="20"/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t="shared" si="21"/>
        <v>0</v>
      </c>
      <c r="Q127" s="190">
        <v>0</v>
      </c>
      <c r="R127" s="190">
        <f t="shared" si="22"/>
        <v>0</v>
      </c>
      <c r="S127" s="190">
        <v>0</v>
      </c>
      <c r="T127" s="191">
        <f t="shared" si="23"/>
        <v>0</v>
      </c>
      <c r="AR127" s="16" t="s">
        <v>275</v>
      </c>
      <c r="AT127" s="16" t="s">
        <v>184</v>
      </c>
      <c r="AU127" s="16" t="s">
        <v>23</v>
      </c>
      <c r="AY127" s="16" t="s">
        <v>182</v>
      </c>
      <c r="BE127" s="192">
        <f t="shared" si="24"/>
        <v>0</v>
      </c>
      <c r="BF127" s="192">
        <f t="shared" si="25"/>
        <v>0</v>
      </c>
      <c r="BG127" s="192">
        <f t="shared" si="26"/>
        <v>0</v>
      </c>
      <c r="BH127" s="192">
        <f t="shared" si="27"/>
        <v>0</v>
      </c>
      <c r="BI127" s="192">
        <f t="shared" si="28"/>
        <v>0</v>
      </c>
      <c r="BJ127" s="16" t="s">
        <v>23</v>
      </c>
      <c r="BK127" s="192">
        <f t="shared" si="29"/>
        <v>0</v>
      </c>
      <c r="BL127" s="16" t="s">
        <v>275</v>
      </c>
      <c r="BM127" s="16" t="s">
        <v>2661</v>
      </c>
    </row>
    <row r="128" spans="2:65" s="1" customFormat="1" ht="22.5" customHeight="1">
      <c r="B128" s="34"/>
      <c r="C128" s="181" t="s">
        <v>426</v>
      </c>
      <c r="D128" s="181" t="s">
        <v>184</v>
      </c>
      <c r="E128" s="182" t="s">
        <v>2662</v>
      </c>
      <c r="F128" s="183" t="s">
        <v>2663</v>
      </c>
      <c r="G128" s="184" t="s">
        <v>2600</v>
      </c>
      <c r="H128" s="185">
        <v>10</v>
      </c>
      <c r="I128" s="186"/>
      <c r="J128" s="187">
        <f t="shared" si="20"/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 t="shared" si="21"/>
        <v>0</v>
      </c>
      <c r="Q128" s="190">
        <v>0</v>
      </c>
      <c r="R128" s="190">
        <f t="shared" si="22"/>
        <v>0</v>
      </c>
      <c r="S128" s="190">
        <v>0</v>
      </c>
      <c r="T128" s="191">
        <f t="shared" si="23"/>
        <v>0</v>
      </c>
      <c r="AR128" s="16" t="s">
        <v>275</v>
      </c>
      <c r="AT128" s="16" t="s">
        <v>184</v>
      </c>
      <c r="AU128" s="16" t="s">
        <v>23</v>
      </c>
      <c r="AY128" s="16" t="s">
        <v>182</v>
      </c>
      <c r="BE128" s="192">
        <f t="shared" si="24"/>
        <v>0</v>
      </c>
      <c r="BF128" s="192">
        <f t="shared" si="25"/>
        <v>0</v>
      </c>
      <c r="BG128" s="192">
        <f t="shared" si="26"/>
        <v>0</v>
      </c>
      <c r="BH128" s="192">
        <f t="shared" si="27"/>
        <v>0</v>
      </c>
      <c r="BI128" s="192">
        <f t="shared" si="28"/>
        <v>0</v>
      </c>
      <c r="BJ128" s="16" t="s">
        <v>23</v>
      </c>
      <c r="BK128" s="192">
        <f t="shared" si="29"/>
        <v>0</v>
      </c>
      <c r="BL128" s="16" t="s">
        <v>275</v>
      </c>
      <c r="BM128" s="16" t="s">
        <v>2664</v>
      </c>
    </row>
    <row r="129" spans="2:65" s="1" customFormat="1" ht="22.5" customHeight="1">
      <c r="B129" s="34"/>
      <c r="C129" s="181" t="s">
        <v>430</v>
      </c>
      <c r="D129" s="181" t="s">
        <v>184</v>
      </c>
      <c r="E129" s="182" t="s">
        <v>2665</v>
      </c>
      <c r="F129" s="183" t="s">
        <v>2612</v>
      </c>
      <c r="G129" s="184" t="s">
        <v>195</v>
      </c>
      <c r="H129" s="185">
        <v>27</v>
      </c>
      <c r="I129" s="186"/>
      <c r="J129" s="187">
        <f t="shared" si="20"/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t="shared" si="21"/>
        <v>0</v>
      </c>
      <c r="Q129" s="190">
        <v>0</v>
      </c>
      <c r="R129" s="190">
        <f t="shared" si="22"/>
        <v>0</v>
      </c>
      <c r="S129" s="190">
        <v>0</v>
      </c>
      <c r="T129" s="191">
        <f t="shared" si="23"/>
        <v>0</v>
      </c>
      <c r="AR129" s="16" t="s">
        <v>275</v>
      </c>
      <c r="AT129" s="16" t="s">
        <v>184</v>
      </c>
      <c r="AU129" s="16" t="s">
        <v>23</v>
      </c>
      <c r="AY129" s="16" t="s">
        <v>182</v>
      </c>
      <c r="BE129" s="192">
        <f t="shared" si="24"/>
        <v>0</v>
      </c>
      <c r="BF129" s="192">
        <f t="shared" si="25"/>
        <v>0</v>
      </c>
      <c r="BG129" s="192">
        <f t="shared" si="26"/>
        <v>0</v>
      </c>
      <c r="BH129" s="192">
        <f t="shared" si="27"/>
        <v>0</v>
      </c>
      <c r="BI129" s="192">
        <f t="shared" si="28"/>
        <v>0</v>
      </c>
      <c r="BJ129" s="16" t="s">
        <v>23</v>
      </c>
      <c r="BK129" s="192">
        <f t="shared" si="29"/>
        <v>0</v>
      </c>
      <c r="BL129" s="16" t="s">
        <v>275</v>
      </c>
      <c r="BM129" s="16" t="s">
        <v>2666</v>
      </c>
    </row>
    <row r="130" spans="2:63" s="10" customFormat="1" ht="37.35" customHeight="1">
      <c r="B130" s="164"/>
      <c r="C130" s="165"/>
      <c r="D130" s="178" t="s">
        <v>79</v>
      </c>
      <c r="E130" s="231" t="s">
        <v>2667</v>
      </c>
      <c r="F130" s="231" t="s">
        <v>2668</v>
      </c>
      <c r="G130" s="165"/>
      <c r="H130" s="165"/>
      <c r="I130" s="168"/>
      <c r="J130" s="232">
        <f>BK130</f>
        <v>0</v>
      </c>
      <c r="K130" s="165"/>
      <c r="L130" s="170"/>
      <c r="M130" s="171"/>
      <c r="N130" s="172"/>
      <c r="O130" s="172"/>
      <c r="P130" s="173">
        <f>SUM(P131:P161)</f>
        <v>0</v>
      </c>
      <c r="Q130" s="172"/>
      <c r="R130" s="173">
        <f>SUM(R131:R161)</f>
        <v>0</v>
      </c>
      <c r="S130" s="172"/>
      <c r="T130" s="174">
        <f>SUM(T131:T161)</f>
        <v>0</v>
      </c>
      <c r="AR130" s="175" t="s">
        <v>23</v>
      </c>
      <c r="AT130" s="176" t="s">
        <v>79</v>
      </c>
      <c r="AU130" s="176" t="s">
        <v>80</v>
      </c>
      <c r="AY130" s="175" t="s">
        <v>182</v>
      </c>
      <c r="BK130" s="177">
        <f>SUM(BK131:BK161)</f>
        <v>0</v>
      </c>
    </row>
    <row r="131" spans="2:65" s="1" customFormat="1" ht="22.5" customHeight="1">
      <c r="B131" s="34"/>
      <c r="C131" s="181" t="s">
        <v>434</v>
      </c>
      <c r="D131" s="181" t="s">
        <v>184</v>
      </c>
      <c r="E131" s="182" t="s">
        <v>2669</v>
      </c>
      <c r="F131" s="183" t="s">
        <v>2670</v>
      </c>
      <c r="G131" s="184" t="s">
        <v>2600</v>
      </c>
      <c r="H131" s="185">
        <v>1</v>
      </c>
      <c r="I131" s="186"/>
      <c r="J131" s="187">
        <f aca="true" t="shared" si="30" ref="J131:J161">ROUND(I131*H131,2)</f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aca="true" t="shared" si="31" ref="P131:P161">O131*H131</f>
        <v>0</v>
      </c>
      <c r="Q131" s="190">
        <v>0</v>
      </c>
      <c r="R131" s="190">
        <f aca="true" t="shared" si="32" ref="R131:R161">Q131*H131</f>
        <v>0</v>
      </c>
      <c r="S131" s="190">
        <v>0</v>
      </c>
      <c r="T131" s="191">
        <f aca="true" t="shared" si="33" ref="T131:T161">S131*H131</f>
        <v>0</v>
      </c>
      <c r="AR131" s="16" t="s">
        <v>275</v>
      </c>
      <c r="AT131" s="16" t="s">
        <v>184</v>
      </c>
      <c r="AU131" s="16" t="s">
        <v>23</v>
      </c>
      <c r="AY131" s="16" t="s">
        <v>182</v>
      </c>
      <c r="BE131" s="192">
        <f aca="true" t="shared" si="34" ref="BE131:BE161">IF(N131="základní",J131,0)</f>
        <v>0</v>
      </c>
      <c r="BF131" s="192">
        <f aca="true" t="shared" si="35" ref="BF131:BF161">IF(N131="snížená",J131,0)</f>
        <v>0</v>
      </c>
      <c r="BG131" s="192">
        <f aca="true" t="shared" si="36" ref="BG131:BG161">IF(N131="zákl. přenesená",J131,0)</f>
        <v>0</v>
      </c>
      <c r="BH131" s="192">
        <f aca="true" t="shared" si="37" ref="BH131:BH161">IF(N131="sníž. přenesená",J131,0)</f>
        <v>0</v>
      </c>
      <c r="BI131" s="192">
        <f aca="true" t="shared" si="38" ref="BI131:BI161">IF(N131="nulová",J131,0)</f>
        <v>0</v>
      </c>
      <c r="BJ131" s="16" t="s">
        <v>23</v>
      </c>
      <c r="BK131" s="192">
        <f aca="true" t="shared" si="39" ref="BK131:BK161">ROUND(I131*H131,2)</f>
        <v>0</v>
      </c>
      <c r="BL131" s="16" t="s">
        <v>275</v>
      </c>
      <c r="BM131" s="16" t="s">
        <v>2671</v>
      </c>
    </row>
    <row r="132" spans="2:65" s="1" customFormat="1" ht="22.5" customHeight="1">
      <c r="B132" s="34"/>
      <c r="C132" s="181" t="s">
        <v>438</v>
      </c>
      <c r="D132" s="181" t="s">
        <v>184</v>
      </c>
      <c r="E132" s="182" t="s">
        <v>2672</v>
      </c>
      <c r="F132" s="183" t="s">
        <v>2673</v>
      </c>
      <c r="G132" s="184" t="s">
        <v>544</v>
      </c>
      <c r="H132" s="185">
        <v>1</v>
      </c>
      <c r="I132" s="186"/>
      <c r="J132" s="187">
        <f t="shared" si="3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31"/>
        <v>0</v>
      </c>
      <c r="Q132" s="190">
        <v>0</v>
      </c>
      <c r="R132" s="190">
        <f t="shared" si="32"/>
        <v>0</v>
      </c>
      <c r="S132" s="190">
        <v>0</v>
      </c>
      <c r="T132" s="191">
        <f t="shared" si="33"/>
        <v>0</v>
      </c>
      <c r="AR132" s="16" t="s">
        <v>275</v>
      </c>
      <c r="AT132" s="16" t="s">
        <v>184</v>
      </c>
      <c r="AU132" s="16" t="s">
        <v>23</v>
      </c>
      <c r="AY132" s="16" t="s">
        <v>182</v>
      </c>
      <c r="BE132" s="192">
        <f t="shared" si="34"/>
        <v>0</v>
      </c>
      <c r="BF132" s="192">
        <f t="shared" si="35"/>
        <v>0</v>
      </c>
      <c r="BG132" s="192">
        <f t="shared" si="36"/>
        <v>0</v>
      </c>
      <c r="BH132" s="192">
        <f t="shared" si="37"/>
        <v>0</v>
      </c>
      <c r="BI132" s="192">
        <f t="shared" si="38"/>
        <v>0</v>
      </c>
      <c r="BJ132" s="16" t="s">
        <v>23</v>
      </c>
      <c r="BK132" s="192">
        <f t="shared" si="39"/>
        <v>0</v>
      </c>
      <c r="BL132" s="16" t="s">
        <v>275</v>
      </c>
      <c r="BM132" s="16" t="s">
        <v>2674</v>
      </c>
    </row>
    <row r="133" spans="2:65" s="1" customFormat="1" ht="22.5" customHeight="1">
      <c r="B133" s="34"/>
      <c r="C133" s="181" t="s">
        <v>446</v>
      </c>
      <c r="D133" s="181" t="s">
        <v>184</v>
      </c>
      <c r="E133" s="182" t="s">
        <v>2675</v>
      </c>
      <c r="F133" s="183" t="s">
        <v>2606</v>
      </c>
      <c r="G133" s="184" t="s">
        <v>309</v>
      </c>
      <c r="H133" s="185">
        <v>6</v>
      </c>
      <c r="I133" s="186"/>
      <c r="J133" s="187">
        <f t="shared" si="3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31"/>
        <v>0</v>
      </c>
      <c r="Q133" s="190">
        <v>0</v>
      </c>
      <c r="R133" s="190">
        <f t="shared" si="32"/>
        <v>0</v>
      </c>
      <c r="S133" s="190">
        <v>0</v>
      </c>
      <c r="T133" s="191">
        <f t="shared" si="33"/>
        <v>0</v>
      </c>
      <c r="AR133" s="16" t="s">
        <v>275</v>
      </c>
      <c r="AT133" s="16" t="s">
        <v>184</v>
      </c>
      <c r="AU133" s="16" t="s">
        <v>23</v>
      </c>
      <c r="AY133" s="16" t="s">
        <v>182</v>
      </c>
      <c r="BE133" s="192">
        <f t="shared" si="34"/>
        <v>0</v>
      </c>
      <c r="BF133" s="192">
        <f t="shared" si="35"/>
        <v>0</v>
      </c>
      <c r="BG133" s="192">
        <f t="shared" si="36"/>
        <v>0</v>
      </c>
      <c r="BH133" s="192">
        <f t="shared" si="37"/>
        <v>0</v>
      </c>
      <c r="BI133" s="192">
        <f t="shared" si="38"/>
        <v>0</v>
      </c>
      <c r="BJ133" s="16" t="s">
        <v>23</v>
      </c>
      <c r="BK133" s="192">
        <f t="shared" si="39"/>
        <v>0</v>
      </c>
      <c r="BL133" s="16" t="s">
        <v>275</v>
      </c>
      <c r="BM133" s="16" t="s">
        <v>2676</v>
      </c>
    </row>
    <row r="134" spans="2:65" s="1" customFormat="1" ht="22.5" customHeight="1">
      <c r="B134" s="34"/>
      <c r="C134" s="181" t="s">
        <v>459</v>
      </c>
      <c r="D134" s="181" t="s">
        <v>184</v>
      </c>
      <c r="E134" s="182" t="s">
        <v>2677</v>
      </c>
      <c r="F134" s="183" t="s">
        <v>2678</v>
      </c>
      <c r="G134" s="184" t="s">
        <v>309</v>
      </c>
      <c r="H134" s="185">
        <v>9</v>
      </c>
      <c r="I134" s="186"/>
      <c r="J134" s="187">
        <f t="shared" si="3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31"/>
        <v>0</v>
      </c>
      <c r="Q134" s="190">
        <v>0</v>
      </c>
      <c r="R134" s="190">
        <f t="shared" si="32"/>
        <v>0</v>
      </c>
      <c r="S134" s="190">
        <v>0</v>
      </c>
      <c r="T134" s="191">
        <f t="shared" si="33"/>
        <v>0</v>
      </c>
      <c r="AR134" s="16" t="s">
        <v>275</v>
      </c>
      <c r="AT134" s="16" t="s">
        <v>184</v>
      </c>
      <c r="AU134" s="16" t="s">
        <v>23</v>
      </c>
      <c r="AY134" s="16" t="s">
        <v>182</v>
      </c>
      <c r="BE134" s="192">
        <f t="shared" si="34"/>
        <v>0</v>
      </c>
      <c r="BF134" s="192">
        <f t="shared" si="35"/>
        <v>0</v>
      </c>
      <c r="BG134" s="192">
        <f t="shared" si="36"/>
        <v>0</v>
      </c>
      <c r="BH134" s="192">
        <f t="shared" si="37"/>
        <v>0</v>
      </c>
      <c r="BI134" s="192">
        <f t="shared" si="38"/>
        <v>0</v>
      </c>
      <c r="BJ134" s="16" t="s">
        <v>23</v>
      </c>
      <c r="BK134" s="192">
        <f t="shared" si="39"/>
        <v>0</v>
      </c>
      <c r="BL134" s="16" t="s">
        <v>275</v>
      </c>
      <c r="BM134" s="16" t="s">
        <v>2679</v>
      </c>
    </row>
    <row r="135" spans="2:65" s="1" customFormat="1" ht="22.5" customHeight="1">
      <c r="B135" s="34"/>
      <c r="C135" s="181" t="s">
        <v>471</v>
      </c>
      <c r="D135" s="181" t="s">
        <v>184</v>
      </c>
      <c r="E135" s="182" t="s">
        <v>2680</v>
      </c>
      <c r="F135" s="183" t="s">
        <v>2681</v>
      </c>
      <c r="G135" s="184" t="s">
        <v>2600</v>
      </c>
      <c r="H135" s="185">
        <v>1</v>
      </c>
      <c r="I135" s="186"/>
      <c r="J135" s="187">
        <f t="shared" si="30"/>
        <v>0</v>
      </c>
      <c r="K135" s="183" t="s">
        <v>36</v>
      </c>
      <c r="L135" s="54"/>
      <c r="M135" s="188" t="s">
        <v>36</v>
      </c>
      <c r="N135" s="189" t="s">
        <v>51</v>
      </c>
      <c r="O135" s="35"/>
      <c r="P135" s="190">
        <f t="shared" si="31"/>
        <v>0</v>
      </c>
      <c r="Q135" s="190">
        <v>0</v>
      </c>
      <c r="R135" s="190">
        <f t="shared" si="32"/>
        <v>0</v>
      </c>
      <c r="S135" s="190">
        <v>0</v>
      </c>
      <c r="T135" s="191">
        <f t="shared" si="33"/>
        <v>0</v>
      </c>
      <c r="AR135" s="16" t="s">
        <v>275</v>
      </c>
      <c r="AT135" s="16" t="s">
        <v>184</v>
      </c>
      <c r="AU135" s="16" t="s">
        <v>23</v>
      </c>
      <c r="AY135" s="16" t="s">
        <v>182</v>
      </c>
      <c r="BE135" s="192">
        <f t="shared" si="34"/>
        <v>0</v>
      </c>
      <c r="BF135" s="192">
        <f t="shared" si="35"/>
        <v>0</v>
      </c>
      <c r="BG135" s="192">
        <f t="shared" si="36"/>
        <v>0</v>
      </c>
      <c r="BH135" s="192">
        <f t="shared" si="37"/>
        <v>0</v>
      </c>
      <c r="BI135" s="192">
        <f t="shared" si="38"/>
        <v>0</v>
      </c>
      <c r="BJ135" s="16" t="s">
        <v>23</v>
      </c>
      <c r="BK135" s="192">
        <f t="shared" si="39"/>
        <v>0</v>
      </c>
      <c r="BL135" s="16" t="s">
        <v>275</v>
      </c>
      <c r="BM135" s="16" t="s">
        <v>2682</v>
      </c>
    </row>
    <row r="136" spans="2:65" s="1" customFormat="1" ht="22.5" customHeight="1">
      <c r="B136" s="34"/>
      <c r="C136" s="181" t="s">
        <v>475</v>
      </c>
      <c r="D136" s="181" t="s">
        <v>184</v>
      </c>
      <c r="E136" s="182" t="s">
        <v>2683</v>
      </c>
      <c r="F136" s="183" t="s">
        <v>2684</v>
      </c>
      <c r="G136" s="184" t="s">
        <v>309</v>
      </c>
      <c r="H136" s="185">
        <v>4</v>
      </c>
      <c r="I136" s="186"/>
      <c r="J136" s="187">
        <f t="shared" si="30"/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t="shared" si="31"/>
        <v>0</v>
      </c>
      <c r="Q136" s="190">
        <v>0</v>
      </c>
      <c r="R136" s="190">
        <f t="shared" si="32"/>
        <v>0</v>
      </c>
      <c r="S136" s="190">
        <v>0</v>
      </c>
      <c r="T136" s="191">
        <f t="shared" si="33"/>
        <v>0</v>
      </c>
      <c r="AR136" s="16" t="s">
        <v>275</v>
      </c>
      <c r="AT136" s="16" t="s">
        <v>184</v>
      </c>
      <c r="AU136" s="16" t="s">
        <v>23</v>
      </c>
      <c r="AY136" s="16" t="s">
        <v>182</v>
      </c>
      <c r="BE136" s="192">
        <f t="shared" si="34"/>
        <v>0</v>
      </c>
      <c r="BF136" s="192">
        <f t="shared" si="35"/>
        <v>0</v>
      </c>
      <c r="BG136" s="192">
        <f t="shared" si="36"/>
        <v>0</v>
      </c>
      <c r="BH136" s="192">
        <f t="shared" si="37"/>
        <v>0</v>
      </c>
      <c r="BI136" s="192">
        <f t="shared" si="38"/>
        <v>0</v>
      </c>
      <c r="BJ136" s="16" t="s">
        <v>23</v>
      </c>
      <c r="BK136" s="192">
        <f t="shared" si="39"/>
        <v>0</v>
      </c>
      <c r="BL136" s="16" t="s">
        <v>275</v>
      </c>
      <c r="BM136" s="16" t="s">
        <v>2685</v>
      </c>
    </row>
    <row r="137" spans="2:65" s="1" customFormat="1" ht="22.5" customHeight="1">
      <c r="B137" s="34"/>
      <c r="C137" s="181" t="s">
        <v>480</v>
      </c>
      <c r="D137" s="181" t="s">
        <v>184</v>
      </c>
      <c r="E137" s="182" t="s">
        <v>2686</v>
      </c>
      <c r="F137" s="183" t="s">
        <v>2574</v>
      </c>
      <c r="G137" s="184" t="s">
        <v>309</v>
      </c>
      <c r="H137" s="185">
        <v>34.5</v>
      </c>
      <c r="I137" s="186"/>
      <c r="J137" s="187">
        <f t="shared" si="30"/>
        <v>0</v>
      </c>
      <c r="K137" s="183" t="s">
        <v>36</v>
      </c>
      <c r="L137" s="54"/>
      <c r="M137" s="188" t="s">
        <v>36</v>
      </c>
      <c r="N137" s="189" t="s">
        <v>51</v>
      </c>
      <c r="O137" s="35"/>
      <c r="P137" s="190">
        <f t="shared" si="31"/>
        <v>0</v>
      </c>
      <c r="Q137" s="190">
        <v>0</v>
      </c>
      <c r="R137" s="190">
        <f t="shared" si="32"/>
        <v>0</v>
      </c>
      <c r="S137" s="190">
        <v>0</v>
      </c>
      <c r="T137" s="191">
        <f t="shared" si="33"/>
        <v>0</v>
      </c>
      <c r="AR137" s="16" t="s">
        <v>275</v>
      </c>
      <c r="AT137" s="16" t="s">
        <v>184</v>
      </c>
      <c r="AU137" s="16" t="s">
        <v>23</v>
      </c>
      <c r="AY137" s="16" t="s">
        <v>182</v>
      </c>
      <c r="BE137" s="192">
        <f t="shared" si="34"/>
        <v>0</v>
      </c>
      <c r="BF137" s="192">
        <f t="shared" si="35"/>
        <v>0</v>
      </c>
      <c r="BG137" s="192">
        <f t="shared" si="36"/>
        <v>0</v>
      </c>
      <c r="BH137" s="192">
        <f t="shared" si="37"/>
        <v>0</v>
      </c>
      <c r="BI137" s="192">
        <f t="shared" si="38"/>
        <v>0</v>
      </c>
      <c r="BJ137" s="16" t="s">
        <v>23</v>
      </c>
      <c r="BK137" s="192">
        <f t="shared" si="39"/>
        <v>0</v>
      </c>
      <c r="BL137" s="16" t="s">
        <v>275</v>
      </c>
      <c r="BM137" s="16" t="s">
        <v>2687</v>
      </c>
    </row>
    <row r="138" spans="2:65" s="1" customFormat="1" ht="22.5" customHeight="1">
      <c r="B138" s="34"/>
      <c r="C138" s="181" t="s">
        <v>494</v>
      </c>
      <c r="D138" s="181" t="s">
        <v>184</v>
      </c>
      <c r="E138" s="182" t="s">
        <v>2688</v>
      </c>
      <c r="F138" s="183" t="s">
        <v>2577</v>
      </c>
      <c r="G138" s="184" t="s">
        <v>309</v>
      </c>
      <c r="H138" s="185">
        <v>30</v>
      </c>
      <c r="I138" s="186"/>
      <c r="J138" s="187">
        <f t="shared" si="30"/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 t="shared" si="31"/>
        <v>0</v>
      </c>
      <c r="Q138" s="190">
        <v>0</v>
      </c>
      <c r="R138" s="190">
        <f t="shared" si="32"/>
        <v>0</v>
      </c>
      <c r="S138" s="190">
        <v>0</v>
      </c>
      <c r="T138" s="191">
        <f t="shared" si="33"/>
        <v>0</v>
      </c>
      <c r="AR138" s="16" t="s">
        <v>275</v>
      </c>
      <c r="AT138" s="16" t="s">
        <v>184</v>
      </c>
      <c r="AU138" s="16" t="s">
        <v>23</v>
      </c>
      <c r="AY138" s="16" t="s">
        <v>182</v>
      </c>
      <c r="BE138" s="192">
        <f t="shared" si="34"/>
        <v>0</v>
      </c>
      <c r="BF138" s="192">
        <f t="shared" si="35"/>
        <v>0</v>
      </c>
      <c r="BG138" s="192">
        <f t="shared" si="36"/>
        <v>0</v>
      </c>
      <c r="BH138" s="192">
        <f t="shared" si="37"/>
        <v>0</v>
      </c>
      <c r="BI138" s="192">
        <f t="shared" si="38"/>
        <v>0</v>
      </c>
      <c r="BJ138" s="16" t="s">
        <v>23</v>
      </c>
      <c r="BK138" s="192">
        <f t="shared" si="39"/>
        <v>0</v>
      </c>
      <c r="BL138" s="16" t="s">
        <v>275</v>
      </c>
      <c r="BM138" s="16" t="s">
        <v>2689</v>
      </c>
    </row>
    <row r="139" spans="2:65" s="1" customFormat="1" ht="22.5" customHeight="1">
      <c r="B139" s="34"/>
      <c r="C139" s="181" t="s">
        <v>503</v>
      </c>
      <c r="D139" s="181" t="s">
        <v>184</v>
      </c>
      <c r="E139" s="182" t="s">
        <v>2690</v>
      </c>
      <c r="F139" s="183" t="s">
        <v>2545</v>
      </c>
      <c r="G139" s="184" t="s">
        <v>309</v>
      </c>
      <c r="H139" s="185">
        <v>32</v>
      </c>
      <c r="I139" s="186"/>
      <c r="J139" s="187">
        <f t="shared" si="30"/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 t="shared" si="31"/>
        <v>0</v>
      </c>
      <c r="Q139" s="190">
        <v>0</v>
      </c>
      <c r="R139" s="190">
        <f t="shared" si="32"/>
        <v>0</v>
      </c>
      <c r="S139" s="190">
        <v>0</v>
      </c>
      <c r="T139" s="191">
        <f t="shared" si="33"/>
        <v>0</v>
      </c>
      <c r="AR139" s="16" t="s">
        <v>275</v>
      </c>
      <c r="AT139" s="16" t="s">
        <v>184</v>
      </c>
      <c r="AU139" s="16" t="s">
        <v>23</v>
      </c>
      <c r="AY139" s="16" t="s">
        <v>182</v>
      </c>
      <c r="BE139" s="192">
        <f t="shared" si="34"/>
        <v>0</v>
      </c>
      <c r="BF139" s="192">
        <f t="shared" si="35"/>
        <v>0</v>
      </c>
      <c r="BG139" s="192">
        <f t="shared" si="36"/>
        <v>0</v>
      </c>
      <c r="BH139" s="192">
        <f t="shared" si="37"/>
        <v>0</v>
      </c>
      <c r="BI139" s="192">
        <f t="shared" si="38"/>
        <v>0</v>
      </c>
      <c r="BJ139" s="16" t="s">
        <v>23</v>
      </c>
      <c r="BK139" s="192">
        <f t="shared" si="39"/>
        <v>0</v>
      </c>
      <c r="BL139" s="16" t="s">
        <v>275</v>
      </c>
      <c r="BM139" s="16" t="s">
        <v>2691</v>
      </c>
    </row>
    <row r="140" spans="2:65" s="1" customFormat="1" ht="22.5" customHeight="1">
      <c r="B140" s="34"/>
      <c r="C140" s="181" t="s">
        <v>509</v>
      </c>
      <c r="D140" s="181" t="s">
        <v>184</v>
      </c>
      <c r="E140" s="182" t="s">
        <v>2692</v>
      </c>
      <c r="F140" s="183" t="s">
        <v>2693</v>
      </c>
      <c r="G140" s="184" t="s">
        <v>309</v>
      </c>
      <c r="H140" s="185">
        <v>3.5</v>
      </c>
      <c r="I140" s="186"/>
      <c r="J140" s="187">
        <f t="shared" si="30"/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 t="shared" si="31"/>
        <v>0</v>
      </c>
      <c r="Q140" s="190">
        <v>0</v>
      </c>
      <c r="R140" s="190">
        <f t="shared" si="32"/>
        <v>0</v>
      </c>
      <c r="S140" s="190">
        <v>0</v>
      </c>
      <c r="T140" s="191">
        <f t="shared" si="33"/>
        <v>0</v>
      </c>
      <c r="AR140" s="16" t="s">
        <v>275</v>
      </c>
      <c r="AT140" s="16" t="s">
        <v>184</v>
      </c>
      <c r="AU140" s="16" t="s">
        <v>23</v>
      </c>
      <c r="AY140" s="16" t="s">
        <v>182</v>
      </c>
      <c r="BE140" s="192">
        <f t="shared" si="34"/>
        <v>0</v>
      </c>
      <c r="BF140" s="192">
        <f t="shared" si="35"/>
        <v>0</v>
      </c>
      <c r="BG140" s="192">
        <f t="shared" si="36"/>
        <v>0</v>
      </c>
      <c r="BH140" s="192">
        <f t="shared" si="37"/>
        <v>0</v>
      </c>
      <c r="BI140" s="192">
        <f t="shared" si="38"/>
        <v>0</v>
      </c>
      <c r="BJ140" s="16" t="s">
        <v>23</v>
      </c>
      <c r="BK140" s="192">
        <f t="shared" si="39"/>
        <v>0</v>
      </c>
      <c r="BL140" s="16" t="s">
        <v>275</v>
      </c>
      <c r="BM140" s="16" t="s">
        <v>2694</v>
      </c>
    </row>
    <row r="141" spans="2:65" s="1" customFormat="1" ht="22.5" customHeight="1">
      <c r="B141" s="34"/>
      <c r="C141" s="181" t="s">
        <v>515</v>
      </c>
      <c r="D141" s="181" t="s">
        <v>184</v>
      </c>
      <c r="E141" s="182" t="s">
        <v>2695</v>
      </c>
      <c r="F141" s="183" t="s">
        <v>2617</v>
      </c>
      <c r="G141" s="184" t="s">
        <v>309</v>
      </c>
      <c r="H141" s="185">
        <v>48</v>
      </c>
      <c r="I141" s="186"/>
      <c r="J141" s="187">
        <f t="shared" si="30"/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 t="shared" si="31"/>
        <v>0</v>
      </c>
      <c r="Q141" s="190">
        <v>0</v>
      </c>
      <c r="R141" s="190">
        <f t="shared" si="32"/>
        <v>0</v>
      </c>
      <c r="S141" s="190">
        <v>0</v>
      </c>
      <c r="T141" s="191">
        <f t="shared" si="33"/>
        <v>0</v>
      </c>
      <c r="AR141" s="16" t="s">
        <v>275</v>
      </c>
      <c r="AT141" s="16" t="s">
        <v>184</v>
      </c>
      <c r="AU141" s="16" t="s">
        <v>23</v>
      </c>
      <c r="AY141" s="16" t="s">
        <v>182</v>
      </c>
      <c r="BE141" s="192">
        <f t="shared" si="34"/>
        <v>0</v>
      </c>
      <c r="BF141" s="192">
        <f t="shared" si="35"/>
        <v>0</v>
      </c>
      <c r="BG141" s="192">
        <f t="shared" si="36"/>
        <v>0</v>
      </c>
      <c r="BH141" s="192">
        <f t="shared" si="37"/>
        <v>0</v>
      </c>
      <c r="BI141" s="192">
        <f t="shared" si="38"/>
        <v>0</v>
      </c>
      <c r="BJ141" s="16" t="s">
        <v>23</v>
      </c>
      <c r="BK141" s="192">
        <f t="shared" si="39"/>
        <v>0</v>
      </c>
      <c r="BL141" s="16" t="s">
        <v>275</v>
      </c>
      <c r="BM141" s="16" t="s">
        <v>2696</v>
      </c>
    </row>
    <row r="142" spans="2:65" s="1" customFormat="1" ht="22.5" customHeight="1">
      <c r="B142" s="34"/>
      <c r="C142" s="181" t="s">
        <v>519</v>
      </c>
      <c r="D142" s="181" t="s">
        <v>184</v>
      </c>
      <c r="E142" s="182" t="s">
        <v>2697</v>
      </c>
      <c r="F142" s="183" t="s">
        <v>2620</v>
      </c>
      <c r="G142" s="184" t="s">
        <v>309</v>
      </c>
      <c r="H142" s="185">
        <v>10</v>
      </c>
      <c r="I142" s="186"/>
      <c r="J142" s="187">
        <f t="shared" si="30"/>
        <v>0</v>
      </c>
      <c r="K142" s="183" t="s">
        <v>36</v>
      </c>
      <c r="L142" s="54"/>
      <c r="M142" s="188" t="s">
        <v>36</v>
      </c>
      <c r="N142" s="189" t="s">
        <v>51</v>
      </c>
      <c r="O142" s="35"/>
      <c r="P142" s="190">
        <f t="shared" si="31"/>
        <v>0</v>
      </c>
      <c r="Q142" s="190">
        <v>0</v>
      </c>
      <c r="R142" s="190">
        <f t="shared" si="32"/>
        <v>0</v>
      </c>
      <c r="S142" s="190">
        <v>0</v>
      </c>
      <c r="T142" s="191">
        <f t="shared" si="33"/>
        <v>0</v>
      </c>
      <c r="AR142" s="16" t="s">
        <v>275</v>
      </c>
      <c r="AT142" s="16" t="s">
        <v>184</v>
      </c>
      <c r="AU142" s="16" t="s">
        <v>23</v>
      </c>
      <c r="AY142" s="16" t="s">
        <v>182</v>
      </c>
      <c r="BE142" s="192">
        <f t="shared" si="34"/>
        <v>0</v>
      </c>
      <c r="BF142" s="192">
        <f t="shared" si="35"/>
        <v>0</v>
      </c>
      <c r="BG142" s="192">
        <f t="shared" si="36"/>
        <v>0</v>
      </c>
      <c r="BH142" s="192">
        <f t="shared" si="37"/>
        <v>0</v>
      </c>
      <c r="BI142" s="192">
        <f t="shared" si="38"/>
        <v>0</v>
      </c>
      <c r="BJ142" s="16" t="s">
        <v>23</v>
      </c>
      <c r="BK142" s="192">
        <f t="shared" si="39"/>
        <v>0</v>
      </c>
      <c r="BL142" s="16" t="s">
        <v>275</v>
      </c>
      <c r="BM142" s="16" t="s">
        <v>2698</v>
      </c>
    </row>
    <row r="143" spans="2:65" s="1" customFormat="1" ht="22.5" customHeight="1">
      <c r="B143" s="34"/>
      <c r="C143" s="181" t="s">
        <v>525</v>
      </c>
      <c r="D143" s="181" t="s">
        <v>184</v>
      </c>
      <c r="E143" s="182" t="s">
        <v>2699</v>
      </c>
      <c r="F143" s="183" t="s">
        <v>2580</v>
      </c>
      <c r="G143" s="184" t="s">
        <v>309</v>
      </c>
      <c r="H143" s="185">
        <v>100</v>
      </c>
      <c r="I143" s="186"/>
      <c r="J143" s="187">
        <f t="shared" si="30"/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 t="shared" si="31"/>
        <v>0</v>
      </c>
      <c r="Q143" s="190">
        <v>0</v>
      </c>
      <c r="R143" s="190">
        <f t="shared" si="32"/>
        <v>0</v>
      </c>
      <c r="S143" s="190">
        <v>0</v>
      </c>
      <c r="T143" s="191">
        <f t="shared" si="33"/>
        <v>0</v>
      </c>
      <c r="AR143" s="16" t="s">
        <v>275</v>
      </c>
      <c r="AT143" s="16" t="s">
        <v>184</v>
      </c>
      <c r="AU143" s="16" t="s">
        <v>23</v>
      </c>
      <c r="AY143" s="16" t="s">
        <v>182</v>
      </c>
      <c r="BE143" s="192">
        <f t="shared" si="34"/>
        <v>0</v>
      </c>
      <c r="BF143" s="192">
        <f t="shared" si="35"/>
        <v>0</v>
      </c>
      <c r="BG143" s="192">
        <f t="shared" si="36"/>
        <v>0</v>
      </c>
      <c r="BH143" s="192">
        <f t="shared" si="37"/>
        <v>0</v>
      </c>
      <c r="BI143" s="192">
        <f t="shared" si="38"/>
        <v>0</v>
      </c>
      <c r="BJ143" s="16" t="s">
        <v>23</v>
      </c>
      <c r="BK143" s="192">
        <f t="shared" si="39"/>
        <v>0</v>
      </c>
      <c r="BL143" s="16" t="s">
        <v>275</v>
      </c>
      <c r="BM143" s="16" t="s">
        <v>2700</v>
      </c>
    </row>
    <row r="144" spans="2:65" s="1" customFormat="1" ht="22.5" customHeight="1">
      <c r="B144" s="34"/>
      <c r="C144" s="181" t="s">
        <v>536</v>
      </c>
      <c r="D144" s="181" t="s">
        <v>184</v>
      </c>
      <c r="E144" s="182" t="s">
        <v>2701</v>
      </c>
      <c r="F144" s="183" t="s">
        <v>2583</v>
      </c>
      <c r="G144" s="184" t="s">
        <v>309</v>
      </c>
      <c r="H144" s="185">
        <v>62</v>
      </c>
      <c r="I144" s="186"/>
      <c r="J144" s="187">
        <f t="shared" si="30"/>
        <v>0</v>
      </c>
      <c r="K144" s="183" t="s">
        <v>36</v>
      </c>
      <c r="L144" s="54"/>
      <c r="M144" s="188" t="s">
        <v>36</v>
      </c>
      <c r="N144" s="189" t="s">
        <v>51</v>
      </c>
      <c r="O144" s="35"/>
      <c r="P144" s="190">
        <f t="shared" si="31"/>
        <v>0</v>
      </c>
      <c r="Q144" s="190">
        <v>0</v>
      </c>
      <c r="R144" s="190">
        <f t="shared" si="32"/>
        <v>0</v>
      </c>
      <c r="S144" s="190">
        <v>0</v>
      </c>
      <c r="T144" s="191">
        <f t="shared" si="33"/>
        <v>0</v>
      </c>
      <c r="AR144" s="16" t="s">
        <v>275</v>
      </c>
      <c r="AT144" s="16" t="s">
        <v>184</v>
      </c>
      <c r="AU144" s="16" t="s">
        <v>23</v>
      </c>
      <c r="AY144" s="16" t="s">
        <v>182</v>
      </c>
      <c r="BE144" s="192">
        <f t="shared" si="34"/>
        <v>0</v>
      </c>
      <c r="BF144" s="192">
        <f t="shared" si="35"/>
        <v>0</v>
      </c>
      <c r="BG144" s="192">
        <f t="shared" si="36"/>
        <v>0</v>
      </c>
      <c r="BH144" s="192">
        <f t="shared" si="37"/>
        <v>0</v>
      </c>
      <c r="BI144" s="192">
        <f t="shared" si="38"/>
        <v>0</v>
      </c>
      <c r="BJ144" s="16" t="s">
        <v>23</v>
      </c>
      <c r="BK144" s="192">
        <f t="shared" si="39"/>
        <v>0</v>
      </c>
      <c r="BL144" s="16" t="s">
        <v>275</v>
      </c>
      <c r="BM144" s="16" t="s">
        <v>2702</v>
      </c>
    </row>
    <row r="145" spans="2:65" s="1" customFormat="1" ht="22.5" customHeight="1">
      <c r="B145" s="34"/>
      <c r="C145" s="181" t="s">
        <v>541</v>
      </c>
      <c r="D145" s="181" t="s">
        <v>184</v>
      </c>
      <c r="E145" s="182" t="s">
        <v>2703</v>
      </c>
      <c r="F145" s="183" t="s">
        <v>2586</v>
      </c>
      <c r="G145" s="184" t="s">
        <v>1316</v>
      </c>
      <c r="H145" s="185">
        <v>1</v>
      </c>
      <c r="I145" s="186"/>
      <c r="J145" s="187">
        <f t="shared" si="30"/>
        <v>0</v>
      </c>
      <c r="K145" s="183" t="s">
        <v>36</v>
      </c>
      <c r="L145" s="54"/>
      <c r="M145" s="188" t="s">
        <v>36</v>
      </c>
      <c r="N145" s="189" t="s">
        <v>51</v>
      </c>
      <c r="O145" s="35"/>
      <c r="P145" s="190">
        <f t="shared" si="31"/>
        <v>0</v>
      </c>
      <c r="Q145" s="190">
        <v>0</v>
      </c>
      <c r="R145" s="190">
        <f t="shared" si="32"/>
        <v>0</v>
      </c>
      <c r="S145" s="190">
        <v>0</v>
      </c>
      <c r="T145" s="191">
        <f t="shared" si="33"/>
        <v>0</v>
      </c>
      <c r="AR145" s="16" t="s">
        <v>275</v>
      </c>
      <c r="AT145" s="16" t="s">
        <v>184</v>
      </c>
      <c r="AU145" s="16" t="s">
        <v>23</v>
      </c>
      <c r="AY145" s="16" t="s">
        <v>182</v>
      </c>
      <c r="BE145" s="192">
        <f t="shared" si="34"/>
        <v>0</v>
      </c>
      <c r="BF145" s="192">
        <f t="shared" si="35"/>
        <v>0</v>
      </c>
      <c r="BG145" s="192">
        <f t="shared" si="36"/>
        <v>0</v>
      </c>
      <c r="BH145" s="192">
        <f t="shared" si="37"/>
        <v>0</v>
      </c>
      <c r="BI145" s="192">
        <f t="shared" si="38"/>
        <v>0</v>
      </c>
      <c r="BJ145" s="16" t="s">
        <v>23</v>
      </c>
      <c r="BK145" s="192">
        <f t="shared" si="39"/>
        <v>0</v>
      </c>
      <c r="BL145" s="16" t="s">
        <v>275</v>
      </c>
      <c r="BM145" s="16" t="s">
        <v>2704</v>
      </c>
    </row>
    <row r="146" spans="2:65" s="1" customFormat="1" ht="22.5" customHeight="1">
      <c r="B146" s="34"/>
      <c r="C146" s="181" t="s">
        <v>547</v>
      </c>
      <c r="D146" s="181" t="s">
        <v>184</v>
      </c>
      <c r="E146" s="182" t="s">
        <v>2705</v>
      </c>
      <c r="F146" s="183" t="s">
        <v>2589</v>
      </c>
      <c r="G146" s="184" t="s">
        <v>205</v>
      </c>
      <c r="H146" s="185">
        <v>57.5</v>
      </c>
      <c r="I146" s="186"/>
      <c r="J146" s="187">
        <f t="shared" si="30"/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 t="shared" si="31"/>
        <v>0</v>
      </c>
      <c r="Q146" s="190">
        <v>0</v>
      </c>
      <c r="R146" s="190">
        <f t="shared" si="32"/>
        <v>0</v>
      </c>
      <c r="S146" s="190">
        <v>0</v>
      </c>
      <c r="T146" s="191">
        <f t="shared" si="33"/>
        <v>0</v>
      </c>
      <c r="AR146" s="16" t="s">
        <v>275</v>
      </c>
      <c r="AT146" s="16" t="s">
        <v>184</v>
      </c>
      <c r="AU146" s="16" t="s">
        <v>23</v>
      </c>
      <c r="AY146" s="16" t="s">
        <v>182</v>
      </c>
      <c r="BE146" s="192">
        <f t="shared" si="34"/>
        <v>0</v>
      </c>
      <c r="BF146" s="192">
        <f t="shared" si="35"/>
        <v>0</v>
      </c>
      <c r="BG146" s="192">
        <f t="shared" si="36"/>
        <v>0</v>
      </c>
      <c r="BH146" s="192">
        <f t="shared" si="37"/>
        <v>0</v>
      </c>
      <c r="BI146" s="192">
        <f t="shared" si="38"/>
        <v>0</v>
      </c>
      <c r="BJ146" s="16" t="s">
        <v>23</v>
      </c>
      <c r="BK146" s="192">
        <f t="shared" si="39"/>
        <v>0</v>
      </c>
      <c r="BL146" s="16" t="s">
        <v>275</v>
      </c>
      <c r="BM146" s="16" t="s">
        <v>2706</v>
      </c>
    </row>
    <row r="147" spans="2:65" s="1" customFormat="1" ht="22.5" customHeight="1">
      <c r="B147" s="34"/>
      <c r="C147" s="181" t="s">
        <v>555</v>
      </c>
      <c r="D147" s="181" t="s">
        <v>184</v>
      </c>
      <c r="E147" s="182" t="s">
        <v>2707</v>
      </c>
      <c r="F147" s="183" t="s">
        <v>2560</v>
      </c>
      <c r="G147" s="184" t="s">
        <v>205</v>
      </c>
      <c r="H147" s="185">
        <v>37.5</v>
      </c>
      <c r="I147" s="186"/>
      <c r="J147" s="187">
        <f t="shared" si="30"/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 t="shared" si="31"/>
        <v>0</v>
      </c>
      <c r="Q147" s="190">
        <v>0</v>
      </c>
      <c r="R147" s="190">
        <f t="shared" si="32"/>
        <v>0</v>
      </c>
      <c r="S147" s="190">
        <v>0</v>
      </c>
      <c r="T147" s="191">
        <f t="shared" si="33"/>
        <v>0</v>
      </c>
      <c r="AR147" s="16" t="s">
        <v>275</v>
      </c>
      <c r="AT147" s="16" t="s">
        <v>184</v>
      </c>
      <c r="AU147" s="16" t="s">
        <v>23</v>
      </c>
      <c r="AY147" s="16" t="s">
        <v>182</v>
      </c>
      <c r="BE147" s="192">
        <f t="shared" si="34"/>
        <v>0</v>
      </c>
      <c r="BF147" s="192">
        <f t="shared" si="35"/>
        <v>0</v>
      </c>
      <c r="BG147" s="192">
        <f t="shared" si="36"/>
        <v>0</v>
      </c>
      <c r="BH147" s="192">
        <f t="shared" si="37"/>
        <v>0</v>
      </c>
      <c r="BI147" s="192">
        <f t="shared" si="38"/>
        <v>0</v>
      </c>
      <c r="BJ147" s="16" t="s">
        <v>23</v>
      </c>
      <c r="BK147" s="192">
        <f t="shared" si="39"/>
        <v>0</v>
      </c>
      <c r="BL147" s="16" t="s">
        <v>275</v>
      </c>
      <c r="BM147" s="16" t="s">
        <v>2708</v>
      </c>
    </row>
    <row r="148" spans="2:65" s="1" customFormat="1" ht="22.5" customHeight="1">
      <c r="B148" s="34"/>
      <c r="C148" s="181" t="s">
        <v>561</v>
      </c>
      <c r="D148" s="181" t="s">
        <v>184</v>
      </c>
      <c r="E148" s="182" t="s">
        <v>2709</v>
      </c>
      <c r="F148" s="183" t="s">
        <v>2563</v>
      </c>
      <c r="G148" s="184" t="s">
        <v>205</v>
      </c>
      <c r="H148" s="185">
        <v>96.5</v>
      </c>
      <c r="I148" s="186"/>
      <c r="J148" s="187">
        <f t="shared" si="30"/>
        <v>0</v>
      </c>
      <c r="K148" s="183" t="s">
        <v>36</v>
      </c>
      <c r="L148" s="54"/>
      <c r="M148" s="188" t="s">
        <v>36</v>
      </c>
      <c r="N148" s="189" t="s">
        <v>51</v>
      </c>
      <c r="O148" s="35"/>
      <c r="P148" s="190">
        <f t="shared" si="31"/>
        <v>0</v>
      </c>
      <c r="Q148" s="190">
        <v>0</v>
      </c>
      <c r="R148" s="190">
        <f t="shared" si="32"/>
        <v>0</v>
      </c>
      <c r="S148" s="190">
        <v>0</v>
      </c>
      <c r="T148" s="191">
        <f t="shared" si="33"/>
        <v>0</v>
      </c>
      <c r="AR148" s="16" t="s">
        <v>275</v>
      </c>
      <c r="AT148" s="16" t="s">
        <v>184</v>
      </c>
      <c r="AU148" s="16" t="s">
        <v>23</v>
      </c>
      <c r="AY148" s="16" t="s">
        <v>182</v>
      </c>
      <c r="BE148" s="192">
        <f t="shared" si="34"/>
        <v>0</v>
      </c>
      <c r="BF148" s="192">
        <f t="shared" si="35"/>
        <v>0</v>
      </c>
      <c r="BG148" s="192">
        <f t="shared" si="36"/>
        <v>0</v>
      </c>
      <c r="BH148" s="192">
        <f t="shared" si="37"/>
        <v>0</v>
      </c>
      <c r="BI148" s="192">
        <f t="shared" si="38"/>
        <v>0</v>
      </c>
      <c r="BJ148" s="16" t="s">
        <v>23</v>
      </c>
      <c r="BK148" s="192">
        <f t="shared" si="39"/>
        <v>0</v>
      </c>
      <c r="BL148" s="16" t="s">
        <v>275</v>
      </c>
      <c r="BM148" s="16" t="s">
        <v>2710</v>
      </c>
    </row>
    <row r="149" spans="2:65" s="1" customFormat="1" ht="22.5" customHeight="1">
      <c r="B149" s="34"/>
      <c r="C149" s="181" t="s">
        <v>566</v>
      </c>
      <c r="D149" s="181" t="s">
        <v>184</v>
      </c>
      <c r="E149" s="182" t="s">
        <v>2711</v>
      </c>
      <c r="F149" s="183" t="s">
        <v>2596</v>
      </c>
      <c r="G149" s="184" t="s">
        <v>205</v>
      </c>
      <c r="H149" s="185">
        <v>1.8</v>
      </c>
      <c r="I149" s="186"/>
      <c r="J149" s="187">
        <f t="shared" si="30"/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 t="shared" si="31"/>
        <v>0</v>
      </c>
      <c r="Q149" s="190">
        <v>0</v>
      </c>
      <c r="R149" s="190">
        <f t="shared" si="32"/>
        <v>0</v>
      </c>
      <c r="S149" s="190">
        <v>0</v>
      </c>
      <c r="T149" s="191">
        <f t="shared" si="33"/>
        <v>0</v>
      </c>
      <c r="AR149" s="16" t="s">
        <v>275</v>
      </c>
      <c r="AT149" s="16" t="s">
        <v>184</v>
      </c>
      <c r="AU149" s="16" t="s">
        <v>23</v>
      </c>
      <c r="AY149" s="16" t="s">
        <v>182</v>
      </c>
      <c r="BE149" s="192">
        <f t="shared" si="34"/>
        <v>0</v>
      </c>
      <c r="BF149" s="192">
        <f t="shared" si="35"/>
        <v>0</v>
      </c>
      <c r="BG149" s="192">
        <f t="shared" si="36"/>
        <v>0</v>
      </c>
      <c r="BH149" s="192">
        <f t="shared" si="37"/>
        <v>0</v>
      </c>
      <c r="BI149" s="192">
        <f t="shared" si="38"/>
        <v>0</v>
      </c>
      <c r="BJ149" s="16" t="s">
        <v>23</v>
      </c>
      <c r="BK149" s="192">
        <f t="shared" si="39"/>
        <v>0</v>
      </c>
      <c r="BL149" s="16" t="s">
        <v>275</v>
      </c>
      <c r="BM149" s="16" t="s">
        <v>2712</v>
      </c>
    </row>
    <row r="150" spans="2:65" s="1" customFormat="1" ht="22.5" customHeight="1">
      <c r="B150" s="34"/>
      <c r="C150" s="181" t="s">
        <v>570</v>
      </c>
      <c r="D150" s="181" t="s">
        <v>184</v>
      </c>
      <c r="E150" s="182" t="s">
        <v>2713</v>
      </c>
      <c r="F150" s="183" t="s">
        <v>2663</v>
      </c>
      <c r="G150" s="184" t="s">
        <v>2600</v>
      </c>
      <c r="H150" s="185">
        <v>4</v>
      </c>
      <c r="I150" s="186"/>
      <c r="J150" s="187">
        <f t="shared" si="30"/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 t="shared" si="31"/>
        <v>0</v>
      </c>
      <c r="Q150" s="190">
        <v>0</v>
      </c>
      <c r="R150" s="190">
        <f t="shared" si="32"/>
        <v>0</v>
      </c>
      <c r="S150" s="190">
        <v>0</v>
      </c>
      <c r="T150" s="191">
        <f t="shared" si="33"/>
        <v>0</v>
      </c>
      <c r="AR150" s="16" t="s">
        <v>275</v>
      </c>
      <c r="AT150" s="16" t="s">
        <v>184</v>
      </c>
      <c r="AU150" s="16" t="s">
        <v>23</v>
      </c>
      <c r="AY150" s="16" t="s">
        <v>182</v>
      </c>
      <c r="BE150" s="192">
        <f t="shared" si="34"/>
        <v>0</v>
      </c>
      <c r="BF150" s="192">
        <f t="shared" si="35"/>
        <v>0</v>
      </c>
      <c r="BG150" s="192">
        <f t="shared" si="36"/>
        <v>0</v>
      </c>
      <c r="BH150" s="192">
        <f t="shared" si="37"/>
        <v>0</v>
      </c>
      <c r="BI150" s="192">
        <f t="shared" si="38"/>
        <v>0</v>
      </c>
      <c r="BJ150" s="16" t="s">
        <v>23</v>
      </c>
      <c r="BK150" s="192">
        <f t="shared" si="39"/>
        <v>0</v>
      </c>
      <c r="BL150" s="16" t="s">
        <v>275</v>
      </c>
      <c r="BM150" s="16" t="s">
        <v>2714</v>
      </c>
    </row>
    <row r="151" spans="2:65" s="1" customFormat="1" ht="22.5" customHeight="1">
      <c r="B151" s="34"/>
      <c r="C151" s="181" t="s">
        <v>576</v>
      </c>
      <c r="D151" s="181" t="s">
        <v>184</v>
      </c>
      <c r="E151" s="182" t="s">
        <v>2715</v>
      </c>
      <c r="F151" s="183" t="s">
        <v>2716</v>
      </c>
      <c r="G151" s="184" t="s">
        <v>2600</v>
      </c>
      <c r="H151" s="185">
        <v>3</v>
      </c>
      <c r="I151" s="186"/>
      <c r="J151" s="187">
        <f t="shared" si="30"/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 t="shared" si="31"/>
        <v>0</v>
      </c>
      <c r="Q151" s="190">
        <v>0</v>
      </c>
      <c r="R151" s="190">
        <f t="shared" si="32"/>
        <v>0</v>
      </c>
      <c r="S151" s="190">
        <v>0</v>
      </c>
      <c r="T151" s="191">
        <f t="shared" si="33"/>
        <v>0</v>
      </c>
      <c r="AR151" s="16" t="s">
        <v>275</v>
      </c>
      <c r="AT151" s="16" t="s">
        <v>184</v>
      </c>
      <c r="AU151" s="16" t="s">
        <v>23</v>
      </c>
      <c r="AY151" s="16" t="s">
        <v>182</v>
      </c>
      <c r="BE151" s="192">
        <f t="shared" si="34"/>
        <v>0</v>
      </c>
      <c r="BF151" s="192">
        <f t="shared" si="35"/>
        <v>0</v>
      </c>
      <c r="BG151" s="192">
        <f t="shared" si="36"/>
        <v>0</v>
      </c>
      <c r="BH151" s="192">
        <f t="shared" si="37"/>
        <v>0</v>
      </c>
      <c r="BI151" s="192">
        <f t="shared" si="38"/>
        <v>0</v>
      </c>
      <c r="BJ151" s="16" t="s">
        <v>23</v>
      </c>
      <c r="BK151" s="192">
        <f t="shared" si="39"/>
        <v>0</v>
      </c>
      <c r="BL151" s="16" t="s">
        <v>275</v>
      </c>
      <c r="BM151" s="16" t="s">
        <v>2717</v>
      </c>
    </row>
    <row r="152" spans="2:65" s="1" customFormat="1" ht="22.5" customHeight="1">
      <c r="B152" s="34"/>
      <c r="C152" s="181" t="s">
        <v>581</v>
      </c>
      <c r="D152" s="181" t="s">
        <v>184</v>
      </c>
      <c r="E152" s="182" t="s">
        <v>2718</v>
      </c>
      <c r="F152" s="183" t="s">
        <v>2719</v>
      </c>
      <c r="G152" s="184" t="s">
        <v>2600</v>
      </c>
      <c r="H152" s="185">
        <v>3</v>
      </c>
      <c r="I152" s="186"/>
      <c r="J152" s="187">
        <f t="shared" si="30"/>
        <v>0</v>
      </c>
      <c r="K152" s="183" t="s">
        <v>36</v>
      </c>
      <c r="L152" s="54"/>
      <c r="M152" s="188" t="s">
        <v>36</v>
      </c>
      <c r="N152" s="189" t="s">
        <v>51</v>
      </c>
      <c r="O152" s="35"/>
      <c r="P152" s="190">
        <f t="shared" si="31"/>
        <v>0</v>
      </c>
      <c r="Q152" s="190">
        <v>0</v>
      </c>
      <c r="R152" s="190">
        <f t="shared" si="32"/>
        <v>0</v>
      </c>
      <c r="S152" s="190">
        <v>0</v>
      </c>
      <c r="T152" s="191">
        <f t="shared" si="33"/>
        <v>0</v>
      </c>
      <c r="AR152" s="16" t="s">
        <v>275</v>
      </c>
      <c r="AT152" s="16" t="s">
        <v>184</v>
      </c>
      <c r="AU152" s="16" t="s">
        <v>23</v>
      </c>
      <c r="AY152" s="16" t="s">
        <v>182</v>
      </c>
      <c r="BE152" s="192">
        <f t="shared" si="34"/>
        <v>0</v>
      </c>
      <c r="BF152" s="192">
        <f t="shared" si="35"/>
        <v>0</v>
      </c>
      <c r="BG152" s="192">
        <f t="shared" si="36"/>
        <v>0</v>
      </c>
      <c r="BH152" s="192">
        <f t="shared" si="37"/>
        <v>0</v>
      </c>
      <c r="BI152" s="192">
        <f t="shared" si="38"/>
        <v>0</v>
      </c>
      <c r="BJ152" s="16" t="s">
        <v>23</v>
      </c>
      <c r="BK152" s="192">
        <f t="shared" si="39"/>
        <v>0</v>
      </c>
      <c r="BL152" s="16" t="s">
        <v>275</v>
      </c>
      <c r="BM152" s="16" t="s">
        <v>2720</v>
      </c>
    </row>
    <row r="153" spans="2:65" s="1" customFormat="1" ht="22.5" customHeight="1">
      <c r="B153" s="34"/>
      <c r="C153" s="181" t="s">
        <v>587</v>
      </c>
      <c r="D153" s="181" t="s">
        <v>184</v>
      </c>
      <c r="E153" s="182" t="s">
        <v>2721</v>
      </c>
      <c r="F153" s="183" t="s">
        <v>2722</v>
      </c>
      <c r="G153" s="184" t="s">
        <v>2600</v>
      </c>
      <c r="H153" s="185">
        <v>1</v>
      </c>
      <c r="I153" s="186"/>
      <c r="J153" s="187">
        <f t="shared" si="30"/>
        <v>0</v>
      </c>
      <c r="K153" s="183" t="s">
        <v>36</v>
      </c>
      <c r="L153" s="54"/>
      <c r="M153" s="188" t="s">
        <v>36</v>
      </c>
      <c r="N153" s="189" t="s">
        <v>51</v>
      </c>
      <c r="O153" s="35"/>
      <c r="P153" s="190">
        <f t="shared" si="31"/>
        <v>0</v>
      </c>
      <c r="Q153" s="190">
        <v>0</v>
      </c>
      <c r="R153" s="190">
        <f t="shared" si="32"/>
        <v>0</v>
      </c>
      <c r="S153" s="190">
        <v>0</v>
      </c>
      <c r="T153" s="191">
        <f t="shared" si="33"/>
        <v>0</v>
      </c>
      <c r="AR153" s="16" t="s">
        <v>275</v>
      </c>
      <c r="AT153" s="16" t="s">
        <v>184</v>
      </c>
      <c r="AU153" s="16" t="s">
        <v>23</v>
      </c>
      <c r="AY153" s="16" t="s">
        <v>182</v>
      </c>
      <c r="BE153" s="192">
        <f t="shared" si="34"/>
        <v>0</v>
      </c>
      <c r="BF153" s="192">
        <f t="shared" si="35"/>
        <v>0</v>
      </c>
      <c r="BG153" s="192">
        <f t="shared" si="36"/>
        <v>0</v>
      </c>
      <c r="BH153" s="192">
        <f t="shared" si="37"/>
        <v>0</v>
      </c>
      <c r="BI153" s="192">
        <f t="shared" si="38"/>
        <v>0</v>
      </c>
      <c r="BJ153" s="16" t="s">
        <v>23</v>
      </c>
      <c r="BK153" s="192">
        <f t="shared" si="39"/>
        <v>0</v>
      </c>
      <c r="BL153" s="16" t="s">
        <v>275</v>
      </c>
      <c r="BM153" s="16" t="s">
        <v>2723</v>
      </c>
    </row>
    <row r="154" spans="2:65" s="1" customFormat="1" ht="22.5" customHeight="1">
      <c r="B154" s="34"/>
      <c r="C154" s="181" t="s">
        <v>591</v>
      </c>
      <c r="D154" s="181" t="s">
        <v>184</v>
      </c>
      <c r="E154" s="182" t="s">
        <v>2724</v>
      </c>
      <c r="F154" s="183" t="s">
        <v>2725</v>
      </c>
      <c r="G154" s="184" t="s">
        <v>2600</v>
      </c>
      <c r="H154" s="185">
        <v>4</v>
      </c>
      <c r="I154" s="186"/>
      <c r="J154" s="187">
        <f t="shared" si="30"/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t="shared" si="31"/>
        <v>0</v>
      </c>
      <c r="Q154" s="190">
        <v>0</v>
      </c>
      <c r="R154" s="190">
        <f t="shared" si="32"/>
        <v>0</v>
      </c>
      <c r="S154" s="190">
        <v>0</v>
      </c>
      <c r="T154" s="191">
        <f t="shared" si="33"/>
        <v>0</v>
      </c>
      <c r="AR154" s="16" t="s">
        <v>275</v>
      </c>
      <c r="AT154" s="16" t="s">
        <v>184</v>
      </c>
      <c r="AU154" s="16" t="s">
        <v>23</v>
      </c>
      <c r="AY154" s="16" t="s">
        <v>182</v>
      </c>
      <c r="BE154" s="192">
        <f t="shared" si="34"/>
        <v>0</v>
      </c>
      <c r="BF154" s="192">
        <f t="shared" si="35"/>
        <v>0</v>
      </c>
      <c r="BG154" s="192">
        <f t="shared" si="36"/>
        <v>0</v>
      </c>
      <c r="BH154" s="192">
        <f t="shared" si="37"/>
        <v>0</v>
      </c>
      <c r="BI154" s="192">
        <f t="shared" si="38"/>
        <v>0</v>
      </c>
      <c r="BJ154" s="16" t="s">
        <v>23</v>
      </c>
      <c r="BK154" s="192">
        <f t="shared" si="39"/>
        <v>0</v>
      </c>
      <c r="BL154" s="16" t="s">
        <v>275</v>
      </c>
      <c r="BM154" s="16" t="s">
        <v>2726</v>
      </c>
    </row>
    <row r="155" spans="2:65" s="1" customFormat="1" ht="22.5" customHeight="1">
      <c r="B155" s="34"/>
      <c r="C155" s="181" t="s">
        <v>596</v>
      </c>
      <c r="D155" s="181" t="s">
        <v>184</v>
      </c>
      <c r="E155" s="182" t="s">
        <v>2727</v>
      </c>
      <c r="F155" s="183" t="s">
        <v>2728</v>
      </c>
      <c r="G155" s="184" t="s">
        <v>2600</v>
      </c>
      <c r="H155" s="185">
        <v>4</v>
      </c>
      <c r="I155" s="186"/>
      <c r="J155" s="187">
        <f t="shared" si="3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31"/>
        <v>0</v>
      </c>
      <c r="Q155" s="190">
        <v>0</v>
      </c>
      <c r="R155" s="190">
        <f t="shared" si="32"/>
        <v>0</v>
      </c>
      <c r="S155" s="190">
        <v>0</v>
      </c>
      <c r="T155" s="191">
        <f t="shared" si="33"/>
        <v>0</v>
      </c>
      <c r="AR155" s="16" t="s">
        <v>275</v>
      </c>
      <c r="AT155" s="16" t="s">
        <v>184</v>
      </c>
      <c r="AU155" s="16" t="s">
        <v>23</v>
      </c>
      <c r="AY155" s="16" t="s">
        <v>182</v>
      </c>
      <c r="BE155" s="192">
        <f t="shared" si="34"/>
        <v>0</v>
      </c>
      <c r="BF155" s="192">
        <f t="shared" si="35"/>
        <v>0</v>
      </c>
      <c r="BG155" s="192">
        <f t="shared" si="36"/>
        <v>0</v>
      </c>
      <c r="BH155" s="192">
        <f t="shared" si="37"/>
        <v>0</v>
      </c>
      <c r="BI155" s="192">
        <f t="shared" si="38"/>
        <v>0</v>
      </c>
      <c r="BJ155" s="16" t="s">
        <v>23</v>
      </c>
      <c r="BK155" s="192">
        <f t="shared" si="39"/>
        <v>0</v>
      </c>
      <c r="BL155" s="16" t="s">
        <v>275</v>
      </c>
      <c r="BM155" s="16" t="s">
        <v>2729</v>
      </c>
    </row>
    <row r="156" spans="2:65" s="1" customFormat="1" ht="22.5" customHeight="1">
      <c r="B156" s="34"/>
      <c r="C156" s="181" t="s">
        <v>606</v>
      </c>
      <c r="D156" s="181" t="s">
        <v>184</v>
      </c>
      <c r="E156" s="182" t="s">
        <v>2730</v>
      </c>
      <c r="F156" s="183" t="s">
        <v>2642</v>
      </c>
      <c r="G156" s="184" t="s">
        <v>2600</v>
      </c>
      <c r="H156" s="185">
        <v>1</v>
      </c>
      <c r="I156" s="186"/>
      <c r="J156" s="187">
        <f t="shared" si="30"/>
        <v>0</v>
      </c>
      <c r="K156" s="183" t="s">
        <v>36</v>
      </c>
      <c r="L156" s="54"/>
      <c r="M156" s="188" t="s">
        <v>36</v>
      </c>
      <c r="N156" s="189" t="s">
        <v>51</v>
      </c>
      <c r="O156" s="35"/>
      <c r="P156" s="190">
        <f t="shared" si="31"/>
        <v>0</v>
      </c>
      <c r="Q156" s="190">
        <v>0</v>
      </c>
      <c r="R156" s="190">
        <f t="shared" si="32"/>
        <v>0</v>
      </c>
      <c r="S156" s="190">
        <v>0</v>
      </c>
      <c r="T156" s="191">
        <f t="shared" si="33"/>
        <v>0</v>
      </c>
      <c r="AR156" s="16" t="s">
        <v>275</v>
      </c>
      <c r="AT156" s="16" t="s">
        <v>184</v>
      </c>
      <c r="AU156" s="16" t="s">
        <v>23</v>
      </c>
      <c r="AY156" s="16" t="s">
        <v>182</v>
      </c>
      <c r="BE156" s="192">
        <f t="shared" si="34"/>
        <v>0</v>
      </c>
      <c r="BF156" s="192">
        <f t="shared" si="35"/>
        <v>0</v>
      </c>
      <c r="BG156" s="192">
        <f t="shared" si="36"/>
        <v>0</v>
      </c>
      <c r="BH156" s="192">
        <f t="shared" si="37"/>
        <v>0</v>
      </c>
      <c r="BI156" s="192">
        <f t="shared" si="38"/>
        <v>0</v>
      </c>
      <c r="BJ156" s="16" t="s">
        <v>23</v>
      </c>
      <c r="BK156" s="192">
        <f t="shared" si="39"/>
        <v>0</v>
      </c>
      <c r="BL156" s="16" t="s">
        <v>275</v>
      </c>
      <c r="BM156" s="16" t="s">
        <v>2731</v>
      </c>
    </row>
    <row r="157" spans="2:65" s="1" customFormat="1" ht="22.5" customHeight="1">
      <c r="B157" s="34"/>
      <c r="C157" s="181" t="s">
        <v>615</v>
      </c>
      <c r="D157" s="181" t="s">
        <v>184</v>
      </c>
      <c r="E157" s="182" t="s">
        <v>2732</v>
      </c>
      <c r="F157" s="183" t="s">
        <v>2733</v>
      </c>
      <c r="G157" s="184" t="s">
        <v>2600</v>
      </c>
      <c r="H157" s="185">
        <v>3</v>
      </c>
      <c r="I157" s="186"/>
      <c r="J157" s="187">
        <f t="shared" si="30"/>
        <v>0</v>
      </c>
      <c r="K157" s="183" t="s">
        <v>36</v>
      </c>
      <c r="L157" s="54"/>
      <c r="M157" s="188" t="s">
        <v>36</v>
      </c>
      <c r="N157" s="189" t="s">
        <v>51</v>
      </c>
      <c r="O157" s="35"/>
      <c r="P157" s="190">
        <f t="shared" si="31"/>
        <v>0</v>
      </c>
      <c r="Q157" s="190">
        <v>0</v>
      </c>
      <c r="R157" s="190">
        <f t="shared" si="32"/>
        <v>0</v>
      </c>
      <c r="S157" s="190">
        <v>0</v>
      </c>
      <c r="T157" s="191">
        <f t="shared" si="33"/>
        <v>0</v>
      </c>
      <c r="AR157" s="16" t="s">
        <v>275</v>
      </c>
      <c r="AT157" s="16" t="s">
        <v>184</v>
      </c>
      <c r="AU157" s="16" t="s">
        <v>23</v>
      </c>
      <c r="AY157" s="16" t="s">
        <v>182</v>
      </c>
      <c r="BE157" s="192">
        <f t="shared" si="34"/>
        <v>0</v>
      </c>
      <c r="BF157" s="192">
        <f t="shared" si="35"/>
        <v>0</v>
      </c>
      <c r="BG157" s="192">
        <f t="shared" si="36"/>
        <v>0</v>
      </c>
      <c r="BH157" s="192">
        <f t="shared" si="37"/>
        <v>0</v>
      </c>
      <c r="BI157" s="192">
        <f t="shared" si="38"/>
        <v>0</v>
      </c>
      <c r="BJ157" s="16" t="s">
        <v>23</v>
      </c>
      <c r="BK157" s="192">
        <f t="shared" si="39"/>
        <v>0</v>
      </c>
      <c r="BL157" s="16" t="s">
        <v>275</v>
      </c>
      <c r="BM157" s="16" t="s">
        <v>2734</v>
      </c>
    </row>
    <row r="158" spans="2:65" s="1" customFormat="1" ht="22.5" customHeight="1">
      <c r="B158" s="34"/>
      <c r="C158" s="181" t="s">
        <v>619</v>
      </c>
      <c r="D158" s="181" t="s">
        <v>184</v>
      </c>
      <c r="E158" s="182" t="s">
        <v>2735</v>
      </c>
      <c r="F158" s="183" t="s">
        <v>2736</v>
      </c>
      <c r="G158" s="184" t="s">
        <v>2600</v>
      </c>
      <c r="H158" s="185">
        <v>1</v>
      </c>
      <c r="I158" s="186"/>
      <c r="J158" s="187">
        <f t="shared" si="30"/>
        <v>0</v>
      </c>
      <c r="K158" s="183" t="s">
        <v>36</v>
      </c>
      <c r="L158" s="54"/>
      <c r="M158" s="188" t="s">
        <v>36</v>
      </c>
      <c r="N158" s="189" t="s">
        <v>51</v>
      </c>
      <c r="O158" s="35"/>
      <c r="P158" s="190">
        <f t="shared" si="31"/>
        <v>0</v>
      </c>
      <c r="Q158" s="190">
        <v>0</v>
      </c>
      <c r="R158" s="190">
        <f t="shared" si="32"/>
        <v>0</v>
      </c>
      <c r="S158" s="190">
        <v>0</v>
      </c>
      <c r="T158" s="191">
        <f t="shared" si="33"/>
        <v>0</v>
      </c>
      <c r="AR158" s="16" t="s">
        <v>275</v>
      </c>
      <c r="AT158" s="16" t="s">
        <v>184</v>
      </c>
      <c r="AU158" s="16" t="s">
        <v>23</v>
      </c>
      <c r="AY158" s="16" t="s">
        <v>182</v>
      </c>
      <c r="BE158" s="192">
        <f t="shared" si="34"/>
        <v>0</v>
      </c>
      <c r="BF158" s="192">
        <f t="shared" si="35"/>
        <v>0</v>
      </c>
      <c r="BG158" s="192">
        <f t="shared" si="36"/>
        <v>0</v>
      </c>
      <c r="BH158" s="192">
        <f t="shared" si="37"/>
        <v>0</v>
      </c>
      <c r="BI158" s="192">
        <f t="shared" si="38"/>
        <v>0</v>
      </c>
      <c r="BJ158" s="16" t="s">
        <v>23</v>
      </c>
      <c r="BK158" s="192">
        <f t="shared" si="39"/>
        <v>0</v>
      </c>
      <c r="BL158" s="16" t="s">
        <v>275</v>
      </c>
      <c r="BM158" s="16" t="s">
        <v>2737</v>
      </c>
    </row>
    <row r="159" spans="2:65" s="1" customFormat="1" ht="22.5" customHeight="1">
      <c r="B159" s="34"/>
      <c r="C159" s="181" t="s">
        <v>629</v>
      </c>
      <c r="D159" s="181" t="s">
        <v>184</v>
      </c>
      <c r="E159" s="182" t="s">
        <v>2738</v>
      </c>
      <c r="F159" s="183" t="s">
        <v>2739</v>
      </c>
      <c r="G159" s="184" t="s">
        <v>2600</v>
      </c>
      <c r="H159" s="185">
        <v>4</v>
      </c>
      <c r="I159" s="186"/>
      <c r="J159" s="187">
        <f t="shared" si="30"/>
        <v>0</v>
      </c>
      <c r="K159" s="183" t="s">
        <v>36</v>
      </c>
      <c r="L159" s="54"/>
      <c r="M159" s="188" t="s">
        <v>36</v>
      </c>
      <c r="N159" s="189" t="s">
        <v>51</v>
      </c>
      <c r="O159" s="35"/>
      <c r="P159" s="190">
        <f t="shared" si="31"/>
        <v>0</v>
      </c>
      <c r="Q159" s="190">
        <v>0</v>
      </c>
      <c r="R159" s="190">
        <f t="shared" si="32"/>
        <v>0</v>
      </c>
      <c r="S159" s="190">
        <v>0</v>
      </c>
      <c r="T159" s="191">
        <f t="shared" si="33"/>
        <v>0</v>
      </c>
      <c r="AR159" s="16" t="s">
        <v>275</v>
      </c>
      <c r="AT159" s="16" t="s">
        <v>184</v>
      </c>
      <c r="AU159" s="16" t="s">
        <v>23</v>
      </c>
      <c r="AY159" s="16" t="s">
        <v>182</v>
      </c>
      <c r="BE159" s="192">
        <f t="shared" si="34"/>
        <v>0</v>
      </c>
      <c r="BF159" s="192">
        <f t="shared" si="35"/>
        <v>0</v>
      </c>
      <c r="BG159" s="192">
        <f t="shared" si="36"/>
        <v>0</v>
      </c>
      <c r="BH159" s="192">
        <f t="shared" si="37"/>
        <v>0</v>
      </c>
      <c r="BI159" s="192">
        <f t="shared" si="38"/>
        <v>0</v>
      </c>
      <c r="BJ159" s="16" t="s">
        <v>23</v>
      </c>
      <c r="BK159" s="192">
        <f t="shared" si="39"/>
        <v>0</v>
      </c>
      <c r="BL159" s="16" t="s">
        <v>275</v>
      </c>
      <c r="BM159" s="16" t="s">
        <v>2740</v>
      </c>
    </row>
    <row r="160" spans="2:65" s="1" customFormat="1" ht="22.5" customHeight="1">
      <c r="B160" s="34"/>
      <c r="C160" s="181" t="s">
        <v>633</v>
      </c>
      <c r="D160" s="181" t="s">
        <v>184</v>
      </c>
      <c r="E160" s="182" t="s">
        <v>2741</v>
      </c>
      <c r="F160" s="183" t="s">
        <v>2654</v>
      </c>
      <c r="G160" s="184" t="s">
        <v>309</v>
      </c>
      <c r="H160" s="185">
        <v>1</v>
      </c>
      <c r="I160" s="186"/>
      <c r="J160" s="187">
        <f t="shared" si="30"/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 t="shared" si="31"/>
        <v>0</v>
      </c>
      <c r="Q160" s="190">
        <v>0</v>
      </c>
      <c r="R160" s="190">
        <f t="shared" si="32"/>
        <v>0</v>
      </c>
      <c r="S160" s="190">
        <v>0</v>
      </c>
      <c r="T160" s="191">
        <f t="shared" si="33"/>
        <v>0</v>
      </c>
      <c r="AR160" s="16" t="s">
        <v>275</v>
      </c>
      <c r="AT160" s="16" t="s">
        <v>184</v>
      </c>
      <c r="AU160" s="16" t="s">
        <v>23</v>
      </c>
      <c r="AY160" s="16" t="s">
        <v>182</v>
      </c>
      <c r="BE160" s="192">
        <f t="shared" si="34"/>
        <v>0</v>
      </c>
      <c r="BF160" s="192">
        <f t="shared" si="35"/>
        <v>0</v>
      </c>
      <c r="BG160" s="192">
        <f t="shared" si="36"/>
        <v>0</v>
      </c>
      <c r="BH160" s="192">
        <f t="shared" si="37"/>
        <v>0</v>
      </c>
      <c r="BI160" s="192">
        <f t="shared" si="38"/>
        <v>0</v>
      </c>
      <c r="BJ160" s="16" t="s">
        <v>23</v>
      </c>
      <c r="BK160" s="192">
        <f t="shared" si="39"/>
        <v>0</v>
      </c>
      <c r="BL160" s="16" t="s">
        <v>275</v>
      </c>
      <c r="BM160" s="16" t="s">
        <v>2742</v>
      </c>
    </row>
    <row r="161" spans="2:65" s="1" customFormat="1" ht="22.5" customHeight="1">
      <c r="B161" s="34"/>
      <c r="C161" s="181" t="s">
        <v>638</v>
      </c>
      <c r="D161" s="181" t="s">
        <v>184</v>
      </c>
      <c r="E161" s="182" t="s">
        <v>2743</v>
      </c>
      <c r="F161" s="183" t="s">
        <v>2612</v>
      </c>
      <c r="G161" s="184" t="s">
        <v>195</v>
      </c>
      <c r="H161" s="185">
        <v>30</v>
      </c>
      <c r="I161" s="186"/>
      <c r="J161" s="187">
        <f t="shared" si="30"/>
        <v>0</v>
      </c>
      <c r="K161" s="183" t="s">
        <v>36</v>
      </c>
      <c r="L161" s="54"/>
      <c r="M161" s="188" t="s">
        <v>36</v>
      </c>
      <c r="N161" s="189" t="s">
        <v>51</v>
      </c>
      <c r="O161" s="35"/>
      <c r="P161" s="190">
        <f t="shared" si="31"/>
        <v>0</v>
      </c>
      <c r="Q161" s="190">
        <v>0</v>
      </c>
      <c r="R161" s="190">
        <f t="shared" si="32"/>
        <v>0</v>
      </c>
      <c r="S161" s="190">
        <v>0</v>
      </c>
      <c r="T161" s="191">
        <f t="shared" si="33"/>
        <v>0</v>
      </c>
      <c r="AR161" s="16" t="s">
        <v>275</v>
      </c>
      <c r="AT161" s="16" t="s">
        <v>184</v>
      </c>
      <c r="AU161" s="16" t="s">
        <v>23</v>
      </c>
      <c r="AY161" s="16" t="s">
        <v>182</v>
      </c>
      <c r="BE161" s="192">
        <f t="shared" si="34"/>
        <v>0</v>
      </c>
      <c r="BF161" s="192">
        <f t="shared" si="35"/>
        <v>0</v>
      </c>
      <c r="BG161" s="192">
        <f t="shared" si="36"/>
        <v>0</v>
      </c>
      <c r="BH161" s="192">
        <f t="shared" si="37"/>
        <v>0</v>
      </c>
      <c r="BI161" s="192">
        <f t="shared" si="38"/>
        <v>0</v>
      </c>
      <c r="BJ161" s="16" t="s">
        <v>23</v>
      </c>
      <c r="BK161" s="192">
        <f t="shared" si="39"/>
        <v>0</v>
      </c>
      <c r="BL161" s="16" t="s">
        <v>275</v>
      </c>
      <c r="BM161" s="16" t="s">
        <v>2744</v>
      </c>
    </row>
    <row r="162" spans="2:63" s="10" customFormat="1" ht="37.35" customHeight="1">
      <c r="B162" s="164"/>
      <c r="C162" s="165"/>
      <c r="D162" s="166" t="s">
        <v>79</v>
      </c>
      <c r="E162" s="167" t="s">
        <v>180</v>
      </c>
      <c r="F162" s="167" t="s">
        <v>181</v>
      </c>
      <c r="G162" s="165"/>
      <c r="H162" s="165"/>
      <c r="I162" s="168"/>
      <c r="J162" s="169">
        <f>BK162</f>
        <v>0</v>
      </c>
      <c r="K162" s="165"/>
      <c r="L162" s="170"/>
      <c r="M162" s="171"/>
      <c r="N162" s="172"/>
      <c r="O162" s="172"/>
      <c r="P162" s="173">
        <f>P163+P209+P222+P236</f>
        <v>0</v>
      </c>
      <c r="Q162" s="172"/>
      <c r="R162" s="173">
        <f>R163+R209+R222+R236</f>
        <v>63.963140559999985</v>
      </c>
      <c r="S162" s="172"/>
      <c r="T162" s="174">
        <f>T163+T209+T222+T236</f>
        <v>33.0555</v>
      </c>
      <c r="AR162" s="175" t="s">
        <v>23</v>
      </c>
      <c r="AT162" s="176" t="s">
        <v>79</v>
      </c>
      <c r="AU162" s="176" t="s">
        <v>80</v>
      </c>
      <c r="AY162" s="175" t="s">
        <v>182</v>
      </c>
      <c r="BK162" s="177">
        <f>BK163+BK209+BK222+BK236</f>
        <v>0</v>
      </c>
    </row>
    <row r="163" spans="2:63" s="10" customFormat="1" ht="19.95" customHeight="1">
      <c r="B163" s="164"/>
      <c r="C163" s="165"/>
      <c r="D163" s="178" t="s">
        <v>79</v>
      </c>
      <c r="E163" s="179" t="s">
        <v>23</v>
      </c>
      <c r="F163" s="179" t="s">
        <v>183</v>
      </c>
      <c r="G163" s="165"/>
      <c r="H163" s="165"/>
      <c r="I163" s="168"/>
      <c r="J163" s="180">
        <f>BK163</f>
        <v>0</v>
      </c>
      <c r="K163" s="165"/>
      <c r="L163" s="170"/>
      <c r="M163" s="171"/>
      <c r="N163" s="172"/>
      <c r="O163" s="172"/>
      <c r="P163" s="173">
        <f>SUM(P164:P208)</f>
        <v>0</v>
      </c>
      <c r="Q163" s="172"/>
      <c r="R163" s="173">
        <f>SUM(R164:R208)</f>
        <v>0.33342035999999997</v>
      </c>
      <c r="S163" s="172"/>
      <c r="T163" s="174">
        <f>SUM(T164:T208)</f>
        <v>33.0555</v>
      </c>
      <c r="AR163" s="175" t="s">
        <v>23</v>
      </c>
      <c r="AT163" s="176" t="s">
        <v>79</v>
      </c>
      <c r="AU163" s="176" t="s">
        <v>23</v>
      </c>
      <c r="AY163" s="175" t="s">
        <v>182</v>
      </c>
      <c r="BK163" s="177">
        <f>SUM(BK164:BK208)</f>
        <v>0</v>
      </c>
    </row>
    <row r="164" spans="2:65" s="1" customFormat="1" ht="22.5" customHeight="1">
      <c r="B164" s="34"/>
      <c r="C164" s="181" t="s">
        <v>671</v>
      </c>
      <c r="D164" s="181" t="s">
        <v>184</v>
      </c>
      <c r="E164" s="182" t="s">
        <v>2745</v>
      </c>
      <c r="F164" s="183" t="s">
        <v>2746</v>
      </c>
      <c r="G164" s="184" t="s">
        <v>187</v>
      </c>
      <c r="H164" s="185">
        <v>37.8</v>
      </c>
      <c r="I164" s="186"/>
      <c r="J164" s="187">
        <f>ROUND(I164*H164,2)</f>
        <v>0</v>
      </c>
      <c r="K164" s="183" t="s">
        <v>188</v>
      </c>
      <c r="L164" s="54"/>
      <c r="M164" s="188" t="s">
        <v>36</v>
      </c>
      <c r="N164" s="189" t="s">
        <v>51</v>
      </c>
      <c r="O164" s="35"/>
      <c r="P164" s="190">
        <f>O164*H164</f>
        <v>0</v>
      </c>
      <c r="Q164" s="190">
        <v>0</v>
      </c>
      <c r="R164" s="190">
        <f>Q164*H164</f>
        <v>0</v>
      </c>
      <c r="S164" s="190">
        <v>0.26</v>
      </c>
      <c r="T164" s="191">
        <f>S164*H164</f>
        <v>9.828</v>
      </c>
      <c r="AR164" s="16" t="s">
        <v>189</v>
      </c>
      <c r="AT164" s="16" t="s">
        <v>184</v>
      </c>
      <c r="AU164" s="16" t="s">
        <v>88</v>
      </c>
      <c r="AY164" s="16" t="s">
        <v>182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6" t="s">
        <v>23</v>
      </c>
      <c r="BK164" s="192">
        <f>ROUND(I164*H164,2)</f>
        <v>0</v>
      </c>
      <c r="BL164" s="16" t="s">
        <v>189</v>
      </c>
      <c r="BM164" s="16" t="s">
        <v>2747</v>
      </c>
    </row>
    <row r="165" spans="2:51" s="12" customFormat="1" ht="13.5">
      <c r="B165" s="209"/>
      <c r="C165" s="210"/>
      <c r="D165" s="205" t="s">
        <v>191</v>
      </c>
      <c r="E165" s="211" t="s">
        <v>36</v>
      </c>
      <c r="F165" s="212" t="s">
        <v>2748</v>
      </c>
      <c r="G165" s="210"/>
      <c r="H165" s="213" t="s">
        <v>36</v>
      </c>
      <c r="I165" s="214"/>
      <c r="J165" s="210"/>
      <c r="K165" s="210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191</v>
      </c>
      <c r="AU165" s="219" t="s">
        <v>88</v>
      </c>
      <c r="AV165" s="12" t="s">
        <v>23</v>
      </c>
      <c r="AW165" s="12" t="s">
        <v>45</v>
      </c>
      <c r="AX165" s="12" t="s">
        <v>80</v>
      </c>
      <c r="AY165" s="219" t="s">
        <v>182</v>
      </c>
    </row>
    <row r="166" spans="2:51" s="11" customFormat="1" ht="13.5">
      <c r="B166" s="193"/>
      <c r="C166" s="194"/>
      <c r="D166" s="195" t="s">
        <v>191</v>
      </c>
      <c r="E166" s="196" t="s">
        <v>36</v>
      </c>
      <c r="F166" s="197" t="s">
        <v>2749</v>
      </c>
      <c r="G166" s="194"/>
      <c r="H166" s="198">
        <v>37.8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191</v>
      </c>
      <c r="AU166" s="204" t="s">
        <v>88</v>
      </c>
      <c r="AV166" s="11" t="s">
        <v>88</v>
      </c>
      <c r="AW166" s="11" t="s">
        <v>45</v>
      </c>
      <c r="AX166" s="11" t="s">
        <v>80</v>
      </c>
      <c r="AY166" s="204" t="s">
        <v>182</v>
      </c>
    </row>
    <row r="167" spans="2:65" s="1" customFormat="1" ht="22.5" customHeight="1">
      <c r="B167" s="34"/>
      <c r="C167" s="181" t="s">
        <v>699</v>
      </c>
      <c r="D167" s="181" t="s">
        <v>184</v>
      </c>
      <c r="E167" s="182" t="s">
        <v>2750</v>
      </c>
      <c r="F167" s="183" t="s">
        <v>2751</v>
      </c>
      <c r="G167" s="184" t="s">
        <v>187</v>
      </c>
      <c r="H167" s="185">
        <v>40</v>
      </c>
      <c r="I167" s="186"/>
      <c r="J167" s="187">
        <f>ROUND(I167*H167,2)</f>
        <v>0</v>
      </c>
      <c r="K167" s="183" t="s">
        <v>188</v>
      </c>
      <c r="L167" s="54"/>
      <c r="M167" s="188" t="s">
        <v>36</v>
      </c>
      <c r="N167" s="189" t="s">
        <v>51</v>
      </c>
      <c r="O167" s="35"/>
      <c r="P167" s="190">
        <f>O167*H167</f>
        <v>0</v>
      </c>
      <c r="Q167" s="190">
        <v>0</v>
      </c>
      <c r="R167" s="190">
        <f>Q167*H167</f>
        <v>0</v>
      </c>
      <c r="S167" s="190">
        <v>0.45</v>
      </c>
      <c r="T167" s="191">
        <f>S167*H167</f>
        <v>18</v>
      </c>
      <c r="AR167" s="16" t="s">
        <v>189</v>
      </c>
      <c r="AT167" s="16" t="s">
        <v>184</v>
      </c>
      <c r="AU167" s="16" t="s">
        <v>88</v>
      </c>
      <c r="AY167" s="16" t="s">
        <v>182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6" t="s">
        <v>23</v>
      </c>
      <c r="BK167" s="192">
        <f>ROUND(I167*H167,2)</f>
        <v>0</v>
      </c>
      <c r="BL167" s="16" t="s">
        <v>189</v>
      </c>
      <c r="BM167" s="16" t="s">
        <v>2752</v>
      </c>
    </row>
    <row r="168" spans="2:51" s="12" customFormat="1" ht="13.5">
      <c r="B168" s="209"/>
      <c r="C168" s="210"/>
      <c r="D168" s="205" t="s">
        <v>191</v>
      </c>
      <c r="E168" s="211" t="s">
        <v>36</v>
      </c>
      <c r="F168" s="212" t="s">
        <v>2748</v>
      </c>
      <c r="G168" s="210"/>
      <c r="H168" s="213" t="s">
        <v>36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191</v>
      </c>
      <c r="AU168" s="219" t="s">
        <v>88</v>
      </c>
      <c r="AV168" s="12" t="s">
        <v>23</v>
      </c>
      <c r="AW168" s="12" t="s">
        <v>45</v>
      </c>
      <c r="AX168" s="12" t="s">
        <v>80</v>
      </c>
      <c r="AY168" s="219" t="s">
        <v>182</v>
      </c>
    </row>
    <row r="169" spans="2:51" s="11" customFormat="1" ht="13.5">
      <c r="B169" s="193"/>
      <c r="C169" s="194"/>
      <c r="D169" s="195" t="s">
        <v>191</v>
      </c>
      <c r="E169" s="196" t="s">
        <v>36</v>
      </c>
      <c r="F169" s="197" t="s">
        <v>2753</v>
      </c>
      <c r="G169" s="194"/>
      <c r="H169" s="198">
        <v>40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191</v>
      </c>
      <c r="AU169" s="204" t="s">
        <v>88</v>
      </c>
      <c r="AV169" s="11" t="s">
        <v>88</v>
      </c>
      <c r="AW169" s="11" t="s">
        <v>45</v>
      </c>
      <c r="AX169" s="11" t="s">
        <v>80</v>
      </c>
      <c r="AY169" s="204" t="s">
        <v>182</v>
      </c>
    </row>
    <row r="170" spans="2:65" s="1" customFormat="1" ht="22.5" customHeight="1">
      <c r="B170" s="34"/>
      <c r="C170" s="181" t="s">
        <v>703</v>
      </c>
      <c r="D170" s="181" t="s">
        <v>184</v>
      </c>
      <c r="E170" s="182" t="s">
        <v>2754</v>
      </c>
      <c r="F170" s="183" t="s">
        <v>2755</v>
      </c>
      <c r="G170" s="184" t="s">
        <v>309</v>
      </c>
      <c r="H170" s="185">
        <v>25.5</v>
      </c>
      <c r="I170" s="186"/>
      <c r="J170" s="187">
        <f>ROUND(I170*H170,2)</f>
        <v>0</v>
      </c>
      <c r="K170" s="183" t="s">
        <v>188</v>
      </c>
      <c r="L170" s="54"/>
      <c r="M170" s="188" t="s">
        <v>36</v>
      </c>
      <c r="N170" s="189" t="s">
        <v>51</v>
      </c>
      <c r="O170" s="35"/>
      <c r="P170" s="190">
        <f>O170*H170</f>
        <v>0</v>
      </c>
      <c r="Q170" s="190">
        <v>0</v>
      </c>
      <c r="R170" s="190">
        <f>Q170*H170</f>
        <v>0</v>
      </c>
      <c r="S170" s="190">
        <v>0.205</v>
      </c>
      <c r="T170" s="191">
        <f>S170*H170</f>
        <v>5.2275</v>
      </c>
      <c r="AR170" s="16" t="s">
        <v>189</v>
      </c>
      <c r="AT170" s="16" t="s">
        <v>184</v>
      </c>
      <c r="AU170" s="16" t="s">
        <v>88</v>
      </c>
      <c r="AY170" s="16" t="s">
        <v>182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6" t="s">
        <v>23</v>
      </c>
      <c r="BK170" s="192">
        <f>ROUND(I170*H170,2)</f>
        <v>0</v>
      </c>
      <c r="BL170" s="16" t="s">
        <v>189</v>
      </c>
      <c r="BM170" s="16" t="s">
        <v>2756</v>
      </c>
    </row>
    <row r="171" spans="2:51" s="12" customFormat="1" ht="13.5">
      <c r="B171" s="209"/>
      <c r="C171" s="210"/>
      <c r="D171" s="205" t="s">
        <v>191</v>
      </c>
      <c r="E171" s="211" t="s">
        <v>36</v>
      </c>
      <c r="F171" s="212" t="s">
        <v>2748</v>
      </c>
      <c r="G171" s="210"/>
      <c r="H171" s="213" t="s">
        <v>36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191</v>
      </c>
      <c r="AU171" s="219" t="s">
        <v>88</v>
      </c>
      <c r="AV171" s="12" t="s">
        <v>23</v>
      </c>
      <c r="AW171" s="12" t="s">
        <v>45</v>
      </c>
      <c r="AX171" s="12" t="s">
        <v>80</v>
      </c>
      <c r="AY171" s="219" t="s">
        <v>182</v>
      </c>
    </row>
    <row r="172" spans="2:51" s="11" customFormat="1" ht="13.5">
      <c r="B172" s="193"/>
      <c r="C172" s="194"/>
      <c r="D172" s="195" t="s">
        <v>191</v>
      </c>
      <c r="E172" s="196" t="s">
        <v>36</v>
      </c>
      <c r="F172" s="197" t="s">
        <v>2757</v>
      </c>
      <c r="G172" s="194"/>
      <c r="H172" s="198">
        <v>25.5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191</v>
      </c>
      <c r="AU172" s="204" t="s">
        <v>88</v>
      </c>
      <c r="AV172" s="11" t="s">
        <v>88</v>
      </c>
      <c r="AW172" s="11" t="s">
        <v>45</v>
      </c>
      <c r="AX172" s="11" t="s">
        <v>80</v>
      </c>
      <c r="AY172" s="204" t="s">
        <v>182</v>
      </c>
    </row>
    <row r="173" spans="2:65" s="1" customFormat="1" ht="22.5" customHeight="1">
      <c r="B173" s="34"/>
      <c r="C173" s="181" t="s">
        <v>708</v>
      </c>
      <c r="D173" s="181" t="s">
        <v>184</v>
      </c>
      <c r="E173" s="182" t="s">
        <v>193</v>
      </c>
      <c r="F173" s="183" t="s">
        <v>194</v>
      </c>
      <c r="G173" s="184" t="s">
        <v>195</v>
      </c>
      <c r="H173" s="185">
        <v>40</v>
      </c>
      <c r="I173" s="186"/>
      <c r="J173" s="187">
        <f>ROUND(I173*H173,2)</f>
        <v>0</v>
      </c>
      <c r="K173" s="183" t="s">
        <v>188</v>
      </c>
      <c r="L173" s="54"/>
      <c r="M173" s="188" t="s">
        <v>36</v>
      </c>
      <c r="N173" s="189" t="s">
        <v>51</v>
      </c>
      <c r="O173" s="35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16" t="s">
        <v>189</v>
      </c>
      <c r="AT173" s="16" t="s">
        <v>184</v>
      </c>
      <c r="AU173" s="16" t="s">
        <v>88</v>
      </c>
      <c r="AY173" s="16" t="s">
        <v>182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6" t="s">
        <v>23</v>
      </c>
      <c r="BK173" s="192">
        <f>ROUND(I173*H173,2)</f>
        <v>0</v>
      </c>
      <c r="BL173" s="16" t="s">
        <v>189</v>
      </c>
      <c r="BM173" s="16" t="s">
        <v>2758</v>
      </c>
    </row>
    <row r="174" spans="2:51" s="12" customFormat="1" ht="13.5">
      <c r="B174" s="209"/>
      <c r="C174" s="210"/>
      <c r="D174" s="205" t="s">
        <v>191</v>
      </c>
      <c r="E174" s="211" t="s">
        <v>36</v>
      </c>
      <c r="F174" s="212" t="s">
        <v>2759</v>
      </c>
      <c r="G174" s="210"/>
      <c r="H174" s="213" t="s">
        <v>36</v>
      </c>
      <c r="I174" s="214"/>
      <c r="J174" s="210"/>
      <c r="K174" s="210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191</v>
      </c>
      <c r="AU174" s="219" t="s">
        <v>88</v>
      </c>
      <c r="AV174" s="12" t="s">
        <v>23</v>
      </c>
      <c r="AW174" s="12" t="s">
        <v>45</v>
      </c>
      <c r="AX174" s="12" t="s">
        <v>80</v>
      </c>
      <c r="AY174" s="219" t="s">
        <v>182</v>
      </c>
    </row>
    <row r="175" spans="2:51" s="11" customFormat="1" ht="13.5">
      <c r="B175" s="193"/>
      <c r="C175" s="194"/>
      <c r="D175" s="205" t="s">
        <v>191</v>
      </c>
      <c r="E175" s="206" t="s">
        <v>36</v>
      </c>
      <c r="F175" s="207" t="s">
        <v>2760</v>
      </c>
      <c r="G175" s="194"/>
      <c r="H175" s="208">
        <v>15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191</v>
      </c>
      <c r="AU175" s="204" t="s">
        <v>88</v>
      </c>
      <c r="AV175" s="11" t="s">
        <v>88</v>
      </c>
      <c r="AW175" s="11" t="s">
        <v>45</v>
      </c>
      <c r="AX175" s="11" t="s">
        <v>80</v>
      </c>
      <c r="AY175" s="204" t="s">
        <v>182</v>
      </c>
    </row>
    <row r="176" spans="2:51" s="12" customFormat="1" ht="13.5">
      <c r="B176" s="209"/>
      <c r="C176" s="210"/>
      <c r="D176" s="205" t="s">
        <v>191</v>
      </c>
      <c r="E176" s="211" t="s">
        <v>36</v>
      </c>
      <c r="F176" s="212" t="s">
        <v>281</v>
      </c>
      <c r="G176" s="210"/>
      <c r="H176" s="213" t="s">
        <v>36</v>
      </c>
      <c r="I176" s="214"/>
      <c r="J176" s="210"/>
      <c r="K176" s="210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191</v>
      </c>
      <c r="AU176" s="219" t="s">
        <v>88</v>
      </c>
      <c r="AV176" s="12" t="s">
        <v>23</v>
      </c>
      <c r="AW176" s="12" t="s">
        <v>45</v>
      </c>
      <c r="AX176" s="12" t="s">
        <v>80</v>
      </c>
      <c r="AY176" s="219" t="s">
        <v>182</v>
      </c>
    </row>
    <row r="177" spans="2:51" s="11" customFormat="1" ht="13.5">
      <c r="B177" s="193"/>
      <c r="C177" s="194"/>
      <c r="D177" s="205" t="s">
        <v>191</v>
      </c>
      <c r="E177" s="206" t="s">
        <v>36</v>
      </c>
      <c r="F177" s="207" t="s">
        <v>2761</v>
      </c>
      <c r="G177" s="194"/>
      <c r="H177" s="208">
        <v>10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191</v>
      </c>
      <c r="AU177" s="204" t="s">
        <v>88</v>
      </c>
      <c r="AV177" s="11" t="s">
        <v>88</v>
      </c>
      <c r="AW177" s="11" t="s">
        <v>45</v>
      </c>
      <c r="AX177" s="11" t="s">
        <v>80</v>
      </c>
      <c r="AY177" s="204" t="s">
        <v>182</v>
      </c>
    </row>
    <row r="178" spans="2:51" s="12" customFormat="1" ht="13.5">
      <c r="B178" s="209"/>
      <c r="C178" s="210"/>
      <c r="D178" s="205" t="s">
        <v>191</v>
      </c>
      <c r="E178" s="211" t="s">
        <v>36</v>
      </c>
      <c r="F178" s="212" t="s">
        <v>2748</v>
      </c>
      <c r="G178" s="210"/>
      <c r="H178" s="213" t="s">
        <v>36</v>
      </c>
      <c r="I178" s="214"/>
      <c r="J178" s="210"/>
      <c r="K178" s="210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191</v>
      </c>
      <c r="AU178" s="219" t="s">
        <v>88</v>
      </c>
      <c r="AV178" s="12" t="s">
        <v>23</v>
      </c>
      <c r="AW178" s="12" t="s">
        <v>45</v>
      </c>
      <c r="AX178" s="12" t="s">
        <v>80</v>
      </c>
      <c r="AY178" s="219" t="s">
        <v>182</v>
      </c>
    </row>
    <row r="179" spans="2:51" s="11" customFormat="1" ht="13.5">
      <c r="B179" s="193"/>
      <c r="C179" s="194"/>
      <c r="D179" s="195" t="s">
        <v>191</v>
      </c>
      <c r="E179" s="196" t="s">
        <v>36</v>
      </c>
      <c r="F179" s="197" t="s">
        <v>2760</v>
      </c>
      <c r="G179" s="194"/>
      <c r="H179" s="198">
        <v>15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191</v>
      </c>
      <c r="AU179" s="204" t="s">
        <v>88</v>
      </c>
      <c r="AV179" s="11" t="s">
        <v>88</v>
      </c>
      <c r="AW179" s="11" t="s">
        <v>45</v>
      </c>
      <c r="AX179" s="11" t="s">
        <v>80</v>
      </c>
      <c r="AY179" s="204" t="s">
        <v>182</v>
      </c>
    </row>
    <row r="180" spans="2:65" s="1" customFormat="1" ht="22.5" customHeight="1">
      <c r="B180" s="34"/>
      <c r="C180" s="181" t="s">
        <v>712</v>
      </c>
      <c r="D180" s="181" t="s">
        <v>184</v>
      </c>
      <c r="E180" s="182" t="s">
        <v>199</v>
      </c>
      <c r="F180" s="183" t="s">
        <v>200</v>
      </c>
      <c r="G180" s="184" t="s">
        <v>201</v>
      </c>
      <c r="H180" s="185">
        <v>40</v>
      </c>
      <c r="I180" s="186"/>
      <c r="J180" s="187">
        <f>ROUND(I180*H180,2)</f>
        <v>0</v>
      </c>
      <c r="K180" s="183" t="s">
        <v>188</v>
      </c>
      <c r="L180" s="54"/>
      <c r="M180" s="188" t="s">
        <v>36</v>
      </c>
      <c r="N180" s="189" t="s">
        <v>51</v>
      </c>
      <c r="O180" s="35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AR180" s="16" t="s">
        <v>189</v>
      </c>
      <c r="AT180" s="16" t="s">
        <v>184</v>
      </c>
      <c r="AU180" s="16" t="s">
        <v>88</v>
      </c>
      <c r="AY180" s="16" t="s">
        <v>182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6" t="s">
        <v>23</v>
      </c>
      <c r="BK180" s="192">
        <f>ROUND(I180*H180,2)</f>
        <v>0</v>
      </c>
      <c r="BL180" s="16" t="s">
        <v>189</v>
      </c>
      <c r="BM180" s="16" t="s">
        <v>2762</v>
      </c>
    </row>
    <row r="181" spans="2:65" s="1" customFormat="1" ht="22.5" customHeight="1">
      <c r="B181" s="34"/>
      <c r="C181" s="181" t="s">
        <v>717</v>
      </c>
      <c r="D181" s="181" t="s">
        <v>184</v>
      </c>
      <c r="E181" s="182" t="s">
        <v>2763</v>
      </c>
      <c r="F181" s="183" t="s">
        <v>2764</v>
      </c>
      <c r="G181" s="184" t="s">
        <v>187</v>
      </c>
      <c r="H181" s="185">
        <v>396.929</v>
      </c>
      <c r="I181" s="186"/>
      <c r="J181" s="187">
        <f>ROUND(I181*H181,2)</f>
        <v>0</v>
      </c>
      <c r="K181" s="183" t="s">
        <v>188</v>
      </c>
      <c r="L181" s="54"/>
      <c r="M181" s="188" t="s">
        <v>36</v>
      </c>
      <c r="N181" s="189" t="s">
        <v>51</v>
      </c>
      <c r="O181" s="35"/>
      <c r="P181" s="190">
        <f>O181*H181</f>
        <v>0</v>
      </c>
      <c r="Q181" s="190">
        <v>0.00084</v>
      </c>
      <c r="R181" s="190">
        <f>Q181*H181</f>
        <v>0.33342035999999997</v>
      </c>
      <c r="S181" s="190">
        <v>0</v>
      </c>
      <c r="T181" s="191">
        <f>S181*H181</f>
        <v>0</v>
      </c>
      <c r="AR181" s="16" t="s">
        <v>189</v>
      </c>
      <c r="AT181" s="16" t="s">
        <v>184</v>
      </c>
      <c r="AU181" s="16" t="s">
        <v>88</v>
      </c>
      <c r="AY181" s="16" t="s">
        <v>182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6" t="s">
        <v>23</v>
      </c>
      <c r="BK181" s="192">
        <f>ROUND(I181*H181,2)</f>
        <v>0</v>
      </c>
      <c r="BL181" s="16" t="s">
        <v>189</v>
      </c>
      <c r="BM181" s="16" t="s">
        <v>2765</v>
      </c>
    </row>
    <row r="182" spans="2:51" s="12" customFormat="1" ht="13.5">
      <c r="B182" s="209"/>
      <c r="C182" s="210"/>
      <c r="D182" s="205" t="s">
        <v>191</v>
      </c>
      <c r="E182" s="211" t="s">
        <v>36</v>
      </c>
      <c r="F182" s="212" t="s">
        <v>2748</v>
      </c>
      <c r="G182" s="210"/>
      <c r="H182" s="213" t="s">
        <v>36</v>
      </c>
      <c r="I182" s="214"/>
      <c r="J182" s="210"/>
      <c r="K182" s="210"/>
      <c r="L182" s="215"/>
      <c r="M182" s="216"/>
      <c r="N182" s="217"/>
      <c r="O182" s="217"/>
      <c r="P182" s="217"/>
      <c r="Q182" s="217"/>
      <c r="R182" s="217"/>
      <c r="S182" s="217"/>
      <c r="T182" s="218"/>
      <c r="AT182" s="219" t="s">
        <v>191</v>
      </c>
      <c r="AU182" s="219" t="s">
        <v>88</v>
      </c>
      <c r="AV182" s="12" t="s">
        <v>23</v>
      </c>
      <c r="AW182" s="12" t="s">
        <v>45</v>
      </c>
      <c r="AX182" s="12" t="s">
        <v>80</v>
      </c>
      <c r="AY182" s="219" t="s">
        <v>182</v>
      </c>
    </row>
    <row r="183" spans="2:51" s="11" customFormat="1" ht="13.5">
      <c r="B183" s="193"/>
      <c r="C183" s="194"/>
      <c r="D183" s="205" t="s">
        <v>191</v>
      </c>
      <c r="E183" s="206" t="s">
        <v>36</v>
      </c>
      <c r="F183" s="207" t="s">
        <v>2766</v>
      </c>
      <c r="G183" s="194"/>
      <c r="H183" s="208">
        <v>150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191</v>
      </c>
      <c r="AU183" s="204" t="s">
        <v>88</v>
      </c>
      <c r="AV183" s="11" t="s">
        <v>88</v>
      </c>
      <c r="AW183" s="11" t="s">
        <v>45</v>
      </c>
      <c r="AX183" s="11" t="s">
        <v>80</v>
      </c>
      <c r="AY183" s="204" t="s">
        <v>182</v>
      </c>
    </row>
    <row r="184" spans="2:51" s="11" customFormat="1" ht="13.5">
      <c r="B184" s="193"/>
      <c r="C184" s="194"/>
      <c r="D184" s="205" t="s">
        <v>191</v>
      </c>
      <c r="E184" s="206" t="s">
        <v>36</v>
      </c>
      <c r="F184" s="207" t="s">
        <v>2767</v>
      </c>
      <c r="G184" s="194"/>
      <c r="H184" s="208">
        <v>4.08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191</v>
      </c>
      <c r="AU184" s="204" t="s">
        <v>88</v>
      </c>
      <c r="AV184" s="11" t="s">
        <v>88</v>
      </c>
      <c r="AW184" s="11" t="s">
        <v>45</v>
      </c>
      <c r="AX184" s="11" t="s">
        <v>80</v>
      </c>
      <c r="AY184" s="204" t="s">
        <v>182</v>
      </c>
    </row>
    <row r="185" spans="2:51" s="12" customFormat="1" ht="13.5">
      <c r="B185" s="209"/>
      <c r="C185" s="210"/>
      <c r="D185" s="205" t="s">
        <v>191</v>
      </c>
      <c r="E185" s="211" t="s">
        <v>36</v>
      </c>
      <c r="F185" s="212" t="s">
        <v>281</v>
      </c>
      <c r="G185" s="210"/>
      <c r="H185" s="213" t="s">
        <v>36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191</v>
      </c>
      <c r="AU185" s="219" t="s">
        <v>88</v>
      </c>
      <c r="AV185" s="12" t="s">
        <v>23</v>
      </c>
      <c r="AW185" s="12" t="s">
        <v>45</v>
      </c>
      <c r="AX185" s="12" t="s">
        <v>80</v>
      </c>
      <c r="AY185" s="219" t="s">
        <v>182</v>
      </c>
    </row>
    <row r="186" spans="2:51" s="11" customFormat="1" ht="13.5">
      <c r="B186" s="193"/>
      <c r="C186" s="194"/>
      <c r="D186" s="205" t="s">
        <v>191</v>
      </c>
      <c r="E186" s="206" t="s">
        <v>36</v>
      </c>
      <c r="F186" s="207" t="s">
        <v>2768</v>
      </c>
      <c r="G186" s="194"/>
      <c r="H186" s="208">
        <v>62.95076</v>
      </c>
      <c r="I186" s="199"/>
      <c r="J186" s="194"/>
      <c r="K186" s="194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191</v>
      </c>
      <c r="AU186" s="204" t="s">
        <v>88</v>
      </c>
      <c r="AV186" s="11" t="s">
        <v>88</v>
      </c>
      <c r="AW186" s="11" t="s">
        <v>45</v>
      </c>
      <c r="AX186" s="11" t="s">
        <v>80</v>
      </c>
      <c r="AY186" s="204" t="s">
        <v>182</v>
      </c>
    </row>
    <row r="187" spans="2:51" s="11" customFormat="1" ht="13.5">
      <c r="B187" s="193"/>
      <c r="C187" s="194"/>
      <c r="D187" s="205" t="s">
        <v>191</v>
      </c>
      <c r="E187" s="206" t="s">
        <v>36</v>
      </c>
      <c r="F187" s="207" t="s">
        <v>2769</v>
      </c>
      <c r="G187" s="194"/>
      <c r="H187" s="208">
        <v>2.398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191</v>
      </c>
      <c r="AU187" s="204" t="s">
        <v>88</v>
      </c>
      <c r="AV187" s="11" t="s">
        <v>88</v>
      </c>
      <c r="AW187" s="11" t="s">
        <v>45</v>
      </c>
      <c r="AX187" s="11" t="s">
        <v>80</v>
      </c>
      <c r="AY187" s="204" t="s">
        <v>182</v>
      </c>
    </row>
    <row r="188" spans="2:51" s="12" customFormat="1" ht="13.5">
      <c r="B188" s="209"/>
      <c r="C188" s="210"/>
      <c r="D188" s="205" t="s">
        <v>191</v>
      </c>
      <c r="E188" s="211" t="s">
        <v>36</v>
      </c>
      <c r="F188" s="212" t="s">
        <v>2759</v>
      </c>
      <c r="G188" s="210"/>
      <c r="H188" s="213" t="s">
        <v>36</v>
      </c>
      <c r="I188" s="214"/>
      <c r="J188" s="210"/>
      <c r="K188" s="210"/>
      <c r="L188" s="215"/>
      <c r="M188" s="216"/>
      <c r="N188" s="217"/>
      <c r="O188" s="217"/>
      <c r="P188" s="217"/>
      <c r="Q188" s="217"/>
      <c r="R188" s="217"/>
      <c r="S188" s="217"/>
      <c r="T188" s="218"/>
      <c r="AT188" s="219" t="s">
        <v>191</v>
      </c>
      <c r="AU188" s="219" t="s">
        <v>88</v>
      </c>
      <c r="AV188" s="12" t="s">
        <v>23</v>
      </c>
      <c r="AW188" s="12" t="s">
        <v>45</v>
      </c>
      <c r="AX188" s="12" t="s">
        <v>80</v>
      </c>
      <c r="AY188" s="219" t="s">
        <v>182</v>
      </c>
    </row>
    <row r="189" spans="2:51" s="11" customFormat="1" ht="13.5">
      <c r="B189" s="193"/>
      <c r="C189" s="194"/>
      <c r="D189" s="205" t="s">
        <v>191</v>
      </c>
      <c r="E189" s="206" t="s">
        <v>36</v>
      </c>
      <c r="F189" s="207" t="s">
        <v>2770</v>
      </c>
      <c r="G189" s="194"/>
      <c r="H189" s="208">
        <v>172.5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191</v>
      </c>
      <c r="AU189" s="204" t="s">
        <v>88</v>
      </c>
      <c r="AV189" s="11" t="s">
        <v>88</v>
      </c>
      <c r="AW189" s="11" t="s">
        <v>45</v>
      </c>
      <c r="AX189" s="11" t="s">
        <v>80</v>
      </c>
      <c r="AY189" s="204" t="s">
        <v>182</v>
      </c>
    </row>
    <row r="190" spans="2:51" s="11" customFormat="1" ht="13.5">
      <c r="B190" s="193"/>
      <c r="C190" s="194"/>
      <c r="D190" s="195" t="s">
        <v>191</v>
      </c>
      <c r="E190" s="196" t="s">
        <v>36</v>
      </c>
      <c r="F190" s="197" t="s">
        <v>2771</v>
      </c>
      <c r="G190" s="194"/>
      <c r="H190" s="198">
        <v>5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191</v>
      </c>
      <c r="AU190" s="204" t="s">
        <v>88</v>
      </c>
      <c r="AV190" s="11" t="s">
        <v>88</v>
      </c>
      <c r="AW190" s="11" t="s">
        <v>45</v>
      </c>
      <c r="AX190" s="11" t="s">
        <v>80</v>
      </c>
      <c r="AY190" s="204" t="s">
        <v>182</v>
      </c>
    </row>
    <row r="191" spans="2:65" s="1" customFormat="1" ht="22.5" customHeight="1">
      <c r="B191" s="34"/>
      <c r="C191" s="181" t="s">
        <v>729</v>
      </c>
      <c r="D191" s="181" t="s">
        <v>184</v>
      </c>
      <c r="E191" s="182" t="s">
        <v>2772</v>
      </c>
      <c r="F191" s="183" t="s">
        <v>2773</v>
      </c>
      <c r="G191" s="184" t="s">
        <v>187</v>
      </c>
      <c r="H191" s="185">
        <v>396.929</v>
      </c>
      <c r="I191" s="186"/>
      <c r="J191" s="187">
        <f>ROUND(I191*H191,2)</f>
        <v>0</v>
      </c>
      <c r="K191" s="183" t="s">
        <v>188</v>
      </c>
      <c r="L191" s="54"/>
      <c r="M191" s="188" t="s">
        <v>36</v>
      </c>
      <c r="N191" s="189" t="s">
        <v>51</v>
      </c>
      <c r="O191" s="35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AR191" s="16" t="s">
        <v>189</v>
      </c>
      <c r="AT191" s="16" t="s">
        <v>184</v>
      </c>
      <c r="AU191" s="16" t="s">
        <v>88</v>
      </c>
      <c r="AY191" s="16" t="s">
        <v>182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6" t="s">
        <v>23</v>
      </c>
      <c r="BK191" s="192">
        <f>ROUND(I191*H191,2)</f>
        <v>0</v>
      </c>
      <c r="BL191" s="16" t="s">
        <v>189</v>
      </c>
      <c r="BM191" s="16" t="s">
        <v>2774</v>
      </c>
    </row>
    <row r="192" spans="2:65" s="1" customFormat="1" ht="22.5" customHeight="1">
      <c r="B192" s="34"/>
      <c r="C192" s="181" t="s">
        <v>734</v>
      </c>
      <c r="D192" s="181" t="s">
        <v>184</v>
      </c>
      <c r="E192" s="182" t="s">
        <v>231</v>
      </c>
      <c r="F192" s="183" t="s">
        <v>232</v>
      </c>
      <c r="G192" s="184" t="s">
        <v>205</v>
      </c>
      <c r="H192" s="185">
        <v>127.26</v>
      </c>
      <c r="I192" s="186"/>
      <c r="J192" s="187">
        <f>ROUND(I192*H192,2)</f>
        <v>0</v>
      </c>
      <c r="K192" s="183" t="s">
        <v>188</v>
      </c>
      <c r="L192" s="54"/>
      <c r="M192" s="188" t="s">
        <v>36</v>
      </c>
      <c r="N192" s="189" t="s">
        <v>51</v>
      </c>
      <c r="O192" s="35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AR192" s="16" t="s">
        <v>189</v>
      </c>
      <c r="AT192" s="16" t="s">
        <v>184</v>
      </c>
      <c r="AU192" s="16" t="s">
        <v>88</v>
      </c>
      <c r="AY192" s="16" t="s">
        <v>182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6" t="s">
        <v>23</v>
      </c>
      <c r="BK192" s="192">
        <f>ROUND(I192*H192,2)</f>
        <v>0</v>
      </c>
      <c r="BL192" s="16" t="s">
        <v>189</v>
      </c>
      <c r="BM192" s="16" t="s">
        <v>2775</v>
      </c>
    </row>
    <row r="193" spans="2:51" s="12" customFormat="1" ht="13.5">
      <c r="B193" s="209"/>
      <c r="C193" s="210"/>
      <c r="D193" s="205" t="s">
        <v>191</v>
      </c>
      <c r="E193" s="211" t="s">
        <v>36</v>
      </c>
      <c r="F193" s="212" t="s">
        <v>2759</v>
      </c>
      <c r="G193" s="210"/>
      <c r="H193" s="213" t="s">
        <v>36</v>
      </c>
      <c r="I193" s="214"/>
      <c r="J193" s="210"/>
      <c r="K193" s="210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191</v>
      </c>
      <c r="AU193" s="219" t="s">
        <v>88</v>
      </c>
      <c r="AV193" s="12" t="s">
        <v>23</v>
      </c>
      <c r="AW193" s="12" t="s">
        <v>45</v>
      </c>
      <c r="AX193" s="12" t="s">
        <v>80</v>
      </c>
      <c r="AY193" s="219" t="s">
        <v>182</v>
      </c>
    </row>
    <row r="194" spans="2:51" s="11" customFormat="1" ht="13.5">
      <c r="B194" s="193"/>
      <c r="C194" s="194"/>
      <c r="D194" s="205" t="s">
        <v>191</v>
      </c>
      <c r="E194" s="206" t="s">
        <v>36</v>
      </c>
      <c r="F194" s="207" t="s">
        <v>2776</v>
      </c>
      <c r="G194" s="194"/>
      <c r="H194" s="208">
        <v>59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191</v>
      </c>
      <c r="AU194" s="204" t="s">
        <v>88</v>
      </c>
      <c r="AV194" s="11" t="s">
        <v>88</v>
      </c>
      <c r="AW194" s="11" t="s">
        <v>45</v>
      </c>
      <c r="AX194" s="11" t="s">
        <v>80</v>
      </c>
      <c r="AY194" s="204" t="s">
        <v>182</v>
      </c>
    </row>
    <row r="195" spans="2:51" s="12" customFormat="1" ht="13.5">
      <c r="B195" s="209"/>
      <c r="C195" s="210"/>
      <c r="D195" s="205" t="s">
        <v>191</v>
      </c>
      <c r="E195" s="211" t="s">
        <v>36</v>
      </c>
      <c r="F195" s="212" t="s">
        <v>281</v>
      </c>
      <c r="G195" s="210"/>
      <c r="H195" s="213" t="s">
        <v>36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191</v>
      </c>
      <c r="AU195" s="219" t="s">
        <v>88</v>
      </c>
      <c r="AV195" s="12" t="s">
        <v>23</v>
      </c>
      <c r="AW195" s="12" t="s">
        <v>45</v>
      </c>
      <c r="AX195" s="12" t="s">
        <v>80</v>
      </c>
      <c r="AY195" s="219" t="s">
        <v>182</v>
      </c>
    </row>
    <row r="196" spans="2:51" s="11" customFormat="1" ht="13.5">
      <c r="B196" s="193"/>
      <c r="C196" s="194"/>
      <c r="D196" s="205" t="s">
        <v>191</v>
      </c>
      <c r="E196" s="206" t="s">
        <v>36</v>
      </c>
      <c r="F196" s="207" t="s">
        <v>2777</v>
      </c>
      <c r="G196" s="194"/>
      <c r="H196" s="208">
        <v>48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191</v>
      </c>
      <c r="AU196" s="204" t="s">
        <v>88</v>
      </c>
      <c r="AV196" s="11" t="s">
        <v>88</v>
      </c>
      <c r="AW196" s="11" t="s">
        <v>45</v>
      </c>
      <c r="AX196" s="11" t="s">
        <v>80</v>
      </c>
      <c r="AY196" s="204" t="s">
        <v>182</v>
      </c>
    </row>
    <row r="197" spans="2:51" s="12" customFormat="1" ht="13.5">
      <c r="B197" s="209"/>
      <c r="C197" s="210"/>
      <c r="D197" s="205" t="s">
        <v>191</v>
      </c>
      <c r="E197" s="211" t="s">
        <v>36</v>
      </c>
      <c r="F197" s="212" t="s">
        <v>2748</v>
      </c>
      <c r="G197" s="210"/>
      <c r="H197" s="213" t="s">
        <v>36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191</v>
      </c>
      <c r="AU197" s="219" t="s">
        <v>88</v>
      </c>
      <c r="AV197" s="12" t="s">
        <v>23</v>
      </c>
      <c r="AW197" s="12" t="s">
        <v>45</v>
      </c>
      <c r="AX197" s="12" t="s">
        <v>80</v>
      </c>
      <c r="AY197" s="219" t="s">
        <v>182</v>
      </c>
    </row>
    <row r="198" spans="2:51" s="11" customFormat="1" ht="13.5">
      <c r="B198" s="193"/>
      <c r="C198" s="194"/>
      <c r="D198" s="195" t="s">
        <v>191</v>
      </c>
      <c r="E198" s="196" t="s">
        <v>36</v>
      </c>
      <c r="F198" s="197" t="s">
        <v>2778</v>
      </c>
      <c r="G198" s="194"/>
      <c r="H198" s="198">
        <v>20.26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191</v>
      </c>
      <c r="AU198" s="204" t="s">
        <v>88</v>
      </c>
      <c r="AV198" s="11" t="s">
        <v>88</v>
      </c>
      <c r="AW198" s="11" t="s">
        <v>45</v>
      </c>
      <c r="AX198" s="11" t="s">
        <v>80</v>
      </c>
      <c r="AY198" s="204" t="s">
        <v>182</v>
      </c>
    </row>
    <row r="199" spans="2:65" s="1" customFormat="1" ht="31.5" customHeight="1">
      <c r="B199" s="34"/>
      <c r="C199" s="181" t="s">
        <v>740</v>
      </c>
      <c r="D199" s="181" t="s">
        <v>184</v>
      </c>
      <c r="E199" s="182" t="s">
        <v>240</v>
      </c>
      <c r="F199" s="183" t="s">
        <v>241</v>
      </c>
      <c r="G199" s="184" t="s">
        <v>205</v>
      </c>
      <c r="H199" s="185">
        <v>127.26</v>
      </c>
      <c r="I199" s="186"/>
      <c r="J199" s="187">
        <f>ROUND(I199*H199,2)</f>
        <v>0</v>
      </c>
      <c r="K199" s="183" t="s">
        <v>188</v>
      </c>
      <c r="L199" s="54"/>
      <c r="M199" s="188" t="s">
        <v>36</v>
      </c>
      <c r="N199" s="189" t="s">
        <v>51</v>
      </c>
      <c r="O199" s="35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AR199" s="16" t="s">
        <v>189</v>
      </c>
      <c r="AT199" s="16" t="s">
        <v>184</v>
      </c>
      <c r="AU199" s="16" t="s">
        <v>88</v>
      </c>
      <c r="AY199" s="16" t="s">
        <v>182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6" t="s">
        <v>23</v>
      </c>
      <c r="BK199" s="192">
        <f>ROUND(I199*H199,2)</f>
        <v>0</v>
      </c>
      <c r="BL199" s="16" t="s">
        <v>189</v>
      </c>
      <c r="BM199" s="16" t="s">
        <v>2779</v>
      </c>
    </row>
    <row r="200" spans="2:65" s="1" customFormat="1" ht="22.5" customHeight="1">
      <c r="B200" s="34"/>
      <c r="C200" s="181" t="s">
        <v>744</v>
      </c>
      <c r="D200" s="181" t="s">
        <v>184</v>
      </c>
      <c r="E200" s="182" t="s">
        <v>244</v>
      </c>
      <c r="F200" s="183" t="s">
        <v>245</v>
      </c>
      <c r="G200" s="184" t="s">
        <v>205</v>
      </c>
      <c r="H200" s="185">
        <v>127.26</v>
      </c>
      <c r="I200" s="186"/>
      <c r="J200" s="187">
        <f>ROUND(I200*H200,2)</f>
        <v>0</v>
      </c>
      <c r="K200" s="183" t="s">
        <v>36</v>
      </c>
      <c r="L200" s="54"/>
      <c r="M200" s="188" t="s">
        <v>36</v>
      </c>
      <c r="N200" s="189" t="s">
        <v>51</v>
      </c>
      <c r="O200" s="35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16" t="s">
        <v>189</v>
      </c>
      <c r="AT200" s="16" t="s">
        <v>184</v>
      </c>
      <c r="AU200" s="16" t="s">
        <v>88</v>
      </c>
      <c r="AY200" s="16" t="s">
        <v>182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6" t="s">
        <v>23</v>
      </c>
      <c r="BK200" s="192">
        <f>ROUND(I200*H200,2)</f>
        <v>0</v>
      </c>
      <c r="BL200" s="16" t="s">
        <v>189</v>
      </c>
      <c r="BM200" s="16" t="s">
        <v>2780</v>
      </c>
    </row>
    <row r="201" spans="2:65" s="1" customFormat="1" ht="22.5" customHeight="1">
      <c r="B201" s="34"/>
      <c r="C201" s="181" t="s">
        <v>752</v>
      </c>
      <c r="D201" s="181" t="s">
        <v>184</v>
      </c>
      <c r="E201" s="182" t="s">
        <v>250</v>
      </c>
      <c r="F201" s="183" t="s">
        <v>251</v>
      </c>
      <c r="G201" s="184" t="s">
        <v>205</v>
      </c>
      <c r="H201" s="185">
        <v>127.26</v>
      </c>
      <c r="I201" s="186"/>
      <c r="J201" s="187">
        <f>ROUND(I201*H201,2)</f>
        <v>0</v>
      </c>
      <c r="K201" s="183" t="s">
        <v>36</v>
      </c>
      <c r="L201" s="54"/>
      <c r="M201" s="188" t="s">
        <v>36</v>
      </c>
      <c r="N201" s="189" t="s">
        <v>51</v>
      </c>
      <c r="O201" s="35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16" t="s">
        <v>189</v>
      </c>
      <c r="AT201" s="16" t="s">
        <v>184</v>
      </c>
      <c r="AU201" s="16" t="s">
        <v>88</v>
      </c>
      <c r="AY201" s="16" t="s">
        <v>182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6" t="s">
        <v>23</v>
      </c>
      <c r="BK201" s="192">
        <f>ROUND(I201*H201,2)</f>
        <v>0</v>
      </c>
      <c r="BL201" s="16" t="s">
        <v>189</v>
      </c>
      <c r="BM201" s="16" t="s">
        <v>2781</v>
      </c>
    </row>
    <row r="202" spans="2:65" s="1" customFormat="1" ht="22.5" customHeight="1">
      <c r="B202" s="34"/>
      <c r="C202" s="181" t="s">
        <v>757</v>
      </c>
      <c r="D202" s="181" t="s">
        <v>184</v>
      </c>
      <c r="E202" s="182" t="s">
        <v>254</v>
      </c>
      <c r="F202" s="183" t="s">
        <v>255</v>
      </c>
      <c r="G202" s="184" t="s">
        <v>256</v>
      </c>
      <c r="H202" s="185">
        <v>231.613</v>
      </c>
      <c r="I202" s="186"/>
      <c r="J202" s="187">
        <f>ROUND(I202*H202,2)</f>
        <v>0</v>
      </c>
      <c r="K202" s="183" t="s">
        <v>188</v>
      </c>
      <c r="L202" s="54"/>
      <c r="M202" s="188" t="s">
        <v>36</v>
      </c>
      <c r="N202" s="189" t="s">
        <v>51</v>
      </c>
      <c r="O202" s="35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AR202" s="16" t="s">
        <v>189</v>
      </c>
      <c r="AT202" s="16" t="s">
        <v>184</v>
      </c>
      <c r="AU202" s="16" t="s">
        <v>88</v>
      </c>
      <c r="AY202" s="16" t="s">
        <v>182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6" t="s">
        <v>23</v>
      </c>
      <c r="BK202" s="192">
        <f>ROUND(I202*H202,2)</f>
        <v>0</v>
      </c>
      <c r="BL202" s="16" t="s">
        <v>189</v>
      </c>
      <c r="BM202" s="16" t="s">
        <v>2782</v>
      </c>
    </row>
    <row r="203" spans="2:51" s="11" customFormat="1" ht="13.5">
      <c r="B203" s="193"/>
      <c r="C203" s="194"/>
      <c r="D203" s="195" t="s">
        <v>191</v>
      </c>
      <c r="E203" s="196" t="s">
        <v>36</v>
      </c>
      <c r="F203" s="197" t="s">
        <v>2783</v>
      </c>
      <c r="G203" s="194"/>
      <c r="H203" s="198">
        <v>231.6132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191</v>
      </c>
      <c r="AU203" s="204" t="s">
        <v>88</v>
      </c>
      <c r="AV203" s="11" t="s">
        <v>88</v>
      </c>
      <c r="AW203" s="11" t="s">
        <v>45</v>
      </c>
      <c r="AX203" s="11" t="s">
        <v>80</v>
      </c>
      <c r="AY203" s="204" t="s">
        <v>182</v>
      </c>
    </row>
    <row r="204" spans="2:65" s="1" customFormat="1" ht="22.5" customHeight="1">
      <c r="B204" s="34"/>
      <c r="C204" s="181" t="s">
        <v>763</v>
      </c>
      <c r="D204" s="181" t="s">
        <v>184</v>
      </c>
      <c r="E204" s="182" t="s">
        <v>302</v>
      </c>
      <c r="F204" s="183" t="s">
        <v>303</v>
      </c>
      <c r="G204" s="184" t="s">
        <v>304</v>
      </c>
      <c r="H204" s="185">
        <v>4</v>
      </c>
      <c r="I204" s="186"/>
      <c r="J204" s="187">
        <f>ROUND(I204*H204,2)</f>
        <v>0</v>
      </c>
      <c r="K204" s="183" t="s">
        <v>36</v>
      </c>
      <c r="L204" s="54"/>
      <c r="M204" s="188" t="s">
        <v>36</v>
      </c>
      <c r="N204" s="189" t="s">
        <v>51</v>
      </c>
      <c r="O204" s="35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16" t="s">
        <v>189</v>
      </c>
      <c r="AT204" s="16" t="s">
        <v>184</v>
      </c>
      <c r="AU204" s="16" t="s">
        <v>88</v>
      </c>
      <c r="AY204" s="16" t="s">
        <v>182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6" t="s">
        <v>23</v>
      </c>
      <c r="BK204" s="192">
        <f>ROUND(I204*H204,2)</f>
        <v>0</v>
      </c>
      <c r="BL204" s="16" t="s">
        <v>189</v>
      </c>
      <c r="BM204" s="16" t="s">
        <v>2784</v>
      </c>
    </row>
    <row r="205" spans="2:51" s="12" customFormat="1" ht="13.5">
      <c r="B205" s="209"/>
      <c r="C205" s="210"/>
      <c r="D205" s="205" t="s">
        <v>191</v>
      </c>
      <c r="E205" s="211" t="s">
        <v>36</v>
      </c>
      <c r="F205" s="212" t="s">
        <v>2748</v>
      </c>
      <c r="G205" s="210"/>
      <c r="H205" s="213" t="s">
        <v>36</v>
      </c>
      <c r="I205" s="214"/>
      <c r="J205" s="210"/>
      <c r="K205" s="210"/>
      <c r="L205" s="215"/>
      <c r="M205" s="216"/>
      <c r="N205" s="217"/>
      <c r="O205" s="217"/>
      <c r="P205" s="217"/>
      <c r="Q205" s="217"/>
      <c r="R205" s="217"/>
      <c r="S205" s="217"/>
      <c r="T205" s="218"/>
      <c r="AT205" s="219" t="s">
        <v>191</v>
      </c>
      <c r="AU205" s="219" t="s">
        <v>88</v>
      </c>
      <c r="AV205" s="12" t="s">
        <v>23</v>
      </c>
      <c r="AW205" s="12" t="s">
        <v>45</v>
      </c>
      <c r="AX205" s="12" t="s">
        <v>80</v>
      </c>
      <c r="AY205" s="219" t="s">
        <v>182</v>
      </c>
    </row>
    <row r="206" spans="2:51" s="11" customFormat="1" ht="13.5">
      <c r="B206" s="193"/>
      <c r="C206" s="194"/>
      <c r="D206" s="205" t="s">
        <v>191</v>
      </c>
      <c r="E206" s="206" t="s">
        <v>36</v>
      </c>
      <c r="F206" s="207" t="s">
        <v>88</v>
      </c>
      <c r="G206" s="194"/>
      <c r="H206" s="208">
        <v>2</v>
      </c>
      <c r="I206" s="199"/>
      <c r="J206" s="194"/>
      <c r="K206" s="194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191</v>
      </c>
      <c r="AU206" s="204" t="s">
        <v>88</v>
      </c>
      <c r="AV206" s="11" t="s">
        <v>88</v>
      </c>
      <c r="AW206" s="11" t="s">
        <v>45</v>
      </c>
      <c r="AX206" s="11" t="s">
        <v>80</v>
      </c>
      <c r="AY206" s="204" t="s">
        <v>182</v>
      </c>
    </row>
    <row r="207" spans="2:51" s="12" customFormat="1" ht="13.5">
      <c r="B207" s="209"/>
      <c r="C207" s="210"/>
      <c r="D207" s="205" t="s">
        <v>191</v>
      </c>
      <c r="E207" s="211" t="s">
        <v>36</v>
      </c>
      <c r="F207" s="212" t="s">
        <v>2759</v>
      </c>
      <c r="G207" s="210"/>
      <c r="H207" s="213" t="s">
        <v>36</v>
      </c>
      <c r="I207" s="214"/>
      <c r="J207" s="210"/>
      <c r="K207" s="210"/>
      <c r="L207" s="215"/>
      <c r="M207" s="216"/>
      <c r="N207" s="217"/>
      <c r="O207" s="217"/>
      <c r="P207" s="217"/>
      <c r="Q207" s="217"/>
      <c r="R207" s="217"/>
      <c r="S207" s="217"/>
      <c r="T207" s="218"/>
      <c r="AT207" s="219" t="s">
        <v>191</v>
      </c>
      <c r="AU207" s="219" t="s">
        <v>88</v>
      </c>
      <c r="AV207" s="12" t="s">
        <v>23</v>
      </c>
      <c r="AW207" s="12" t="s">
        <v>45</v>
      </c>
      <c r="AX207" s="12" t="s">
        <v>80</v>
      </c>
      <c r="AY207" s="219" t="s">
        <v>182</v>
      </c>
    </row>
    <row r="208" spans="2:51" s="11" customFormat="1" ht="13.5">
      <c r="B208" s="193"/>
      <c r="C208" s="194"/>
      <c r="D208" s="205" t="s">
        <v>191</v>
      </c>
      <c r="E208" s="206" t="s">
        <v>36</v>
      </c>
      <c r="F208" s="207" t="s">
        <v>88</v>
      </c>
      <c r="G208" s="194"/>
      <c r="H208" s="208">
        <v>2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191</v>
      </c>
      <c r="AU208" s="204" t="s">
        <v>88</v>
      </c>
      <c r="AV208" s="11" t="s">
        <v>88</v>
      </c>
      <c r="AW208" s="11" t="s">
        <v>45</v>
      </c>
      <c r="AX208" s="11" t="s">
        <v>80</v>
      </c>
      <c r="AY208" s="204" t="s">
        <v>182</v>
      </c>
    </row>
    <row r="209" spans="2:63" s="10" customFormat="1" ht="29.85" customHeight="1">
      <c r="B209" s="164"/>
      <c r="C209" s="165"/>
      <c r="D209" s="178" t="s">
        <v>79</v>
      </c>
      <c r="E209" s="179" t="s">
        <v>210</v>
      </c>
      <c r="F209" s="179" t="s">
        <v>2785</v>
      </c>
      <c r="G209" s="165"/>
      <c r="H209" s="165"/>
      <c r="I209" s="168"/>
      <c r="J209" s="180">
        <f>BK209</f>
        <v>0</v>
      </c>
      <c r="K209" s="165"/>
      <c r="L209" s="170"/>
      <c r="M209" s="171"/>
      <c r="N209" s="172"/>
      <c r="O209" s="172"/>
      <c r="P209" s="173">
        <f>SUM(P210:P221)</f>
        <v>0</v>
      </c>
      <c r="Q209" s="172"/>
      <c r="R209" s="173">
        <f>SUM(R210:R221)</f>
        <v>51.04584999999999</v>
      </c>
      <c r="S209" s="172"/>
      <c r="T209" s="174">
        <f>SUM(T210:T221)</f>
        <v>0</v>
      </c>
      <c r="AR209" s="175" t="s">
        <v>23</v>
      </c>
      <c r="AT209" s="176" t="s">
        <v>79</v>
      </c>
      <c r="AU209" s="176" t="s">
        <v>23</v>
      </c>
      <c r="AY209" s="175" t="s">
        <v>182</v>
      </c>
      <c r="BK209" s="177">
        <f>SUM(BK210:BK221)</f>
        <v>0</v>
      </c>
    </row>
    <row r="210" spans="2:65" s="1" customFormat="1" ht="22.5" customHeight="1">
      <c r="B210" s="34"/>
      <c r="C210" s="181" t="s">
        <v>768</v>
      </c>
      <c r="D210" s="181" t="s">
        <v>184</v>
      </c>
      <c r="E210" s="182" t="s">
        <v>2786</v>
      </c>
      <c r="F210" s="183" t="s">
        <v>2787</v>
      </c>
      <c r="G210" s="184" t="s">
        <v>187</v>
      </c>
      <c r="H210" s="185">
        <v>37.8</v>
      </c>
      <c r="I210" s="186"/>
      <c r="J210" s="187">
        <f>ROUND(I210*H210,2)</f>
        <v>0</v>
      </c>
      <c r="K210" s="183" t="s">
        <v>36</v>
      </c>
      <c r="L210" s="54"/>
      <c r="M210" s="188" t="s">
        <v>36</v>
      </c>
      <c r="N210" s="189" t="s">
        <v>51</v>
      </c>
      <c r="O210" s="35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16" t="s">
        <v>189</v>
      </c>
      <c r="AT210" s="16" t="s">
        <v>184</v>
      </c>
      <c r="AU210" s="16" t="s">
        <v>88</v>
      </c>
      <c r="AY210" s="16" t="s">
        <v>182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6" t="s">
        <v>23</v>
      </c>
      <c r="BK210" s="192">
        <f>ROUND(I210*H210,2)</f>
        <v>0</v>
      </c>
      <c r="BL210" s="16" t="s">
        <v>189</v>
      </c>
      <c r="BM210" s="16" t="s">
        <v>2788</v>
      </c>
    </row>
    <row r="211" spans="2:65" s="1" customFormat="1" ht="22.5" customHeight="1">
      <c r="B211" s="34"/>
      <c r="C211" s="181" t="s">
        <v>773</v>
      </c>
      <c r="D211" s="181" t="s">
        <v>184</v>
      </c>
      <c r="E211" s="182" t="s">
        <v>2789</v>
      </c>
      <c r="F211" s="183" t="s">
        <v>2790</v>
      </c>
      <c r="G211" s="184" t="s">
        <v>187</v>
      </c>
      <c r="H211" s="185">
        <v>40</v>
      </c>
      <c r="I211" s="186"/>
      <c r="J211" s="187">
        <f>ROUND(I211*H211,2)</f>
        <v>0</v>
      </c>
      <c r="K211" s="183" t="s">
        <v>188</v>
      </c>
      <c r="L211" s="54"/>
      <c r="M211" s="188" t="s">
        <v>36</v>
      </c>
      <c r="N211" s="189" t="s">
        <v>51</v>
      </c>
      <c r="O211" s="35"/>
      <c r="P211" s="190">
        <f>O211*H211</f>
        <v>0</v>
      </c>
      <c r="Q211" s="190">
        <v>0.3708</v>
      </c>
      <c r="R211" s="190">
        <f>Q211*H211</f>
        <v>14.832</v>
      </c>
      <c r="S211" s="190">
        <v>0</v>
      </c>
      <c r="T211" s="191">
        <f>S211*H211</f>
        <v>0</v>
      </c>
      <c r="AR211" s="16" t="s">
        <v>189</v>
      </c>
      <c r="AT211" s="16" t="s">
        <v>184</v>
      </c>
      <c r="AU211" s="16" t="s">
        <v>88</v>
      </c>
      <c r="AY211" s="16" t="s">
        <v>182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6" t="s">
        <v>23</v>
      </c>
      <c r="BK211" s="192">
        <f>ROUND(I211*H211,2)</f>
        <v>0</v>
      </c>
      <c r="BL211" s="16" t="s">
        <v>189</v>
      </c>
      <c r="BM211" s="16" t="s">
        <v>2791</v>
      </c>
    </row>
    <row r="212" spans="2:65" s="1" customFormat="1" ht="31.5" customHeight="1">
      <c r="B212" s="34"/>
      <c r="C212" s="181" t="s">
        <v>778</v>
      </c>
      <c r="D212" s="181" t="s">
        <v>184</v>
      </c>
      <c r="E212" s="182" t="s">
        <v>2792</v>
      </c>
      <c r="F212" s="183" t="s">
        <v>2793</v>
      </c>
      <c r="G212" s="184" t="s">
        <v>187</v>
      </c>
      <c r="H212" s="185">
        <v>40</v>
      </c>
      <c r="I212" s="186"/>
      <c r="J212" s="187">
        <f>ROUND(I212*H212,2)</f>
        <v>0</v>
      </c>
      <c r="K212" s="183" t="s">
        <v>188</v>
      </c>
      <c r="L212" s="54"/>
      <c r="M212" s="188" t="s">
        <v>36</v>
      </c>
      <c r="N212" s="189" t="s">
        <v>51</v>
      </c>
      <c r="O212" s="35"/>
      <c r="P212" s="190">
        <f>O212*H212</f>
        <v>0</v>
      </c>
      <c r="Q212" s="190">
        <v>0.2809</v>
      </c>
      <c r="R212" s="190">
        <f>Q212*H212</f>
        <v>11.235999999999999</v>
      </c>
      <c r="S212" s="190">
        <v>0</v>
      </c>
      <c r="T212" s="191">
        <f>S212*H212</f>
        <v>0</v>
      </c>
      <c r="AR212" s="16" t="s">
        <v>189</v>
      </c>
      <c r="AT212" s="16" t="s">
        <v>184</v>
      </c>
      <c r="AU212" s="16" t="s">
        <v>88</v>
      </c>
      <c r="AY212" s="16" t="s">
        <v>182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6" t="s">
        <v>23</v>
      </c>
      <c r="BK212" s="192">
        <f>ROUND(I212*H212,2)</f>
        <v>0</v>
      </c>
      <c r="BL212" s="16" t="s">
        <v>189</v>
      </c>
      <c r="BM212" s="16" t="s">
        <v>2794</v>
      </c>
    </row>
    <row r="213" spans="2:51" s="12" customFormat="1" ht="13.5">
      <c r="B213" s="209"/>
      <c r="C213" s="210"/>
      <c r="D213" s="205" t="s">
        <v>191</v>
      </c>
      <c r="E213" s="211" t="s">
        <v>36</v>
      </c>
      <c r="F213" s="212" t="s">
        <v>2795</v>
      </c>
      <c r="G213" s="210"/>
      <c r="H213" s="213" t="s">
        <v>36</v>
      </c>
      <c r="I213" s="214"/>
      <c r="J213" s="210"/>
      <c r="K213" s="210"/>
      <c r="L213" s="215"/>
      <c r="M213" s="216"/>
      <c r="N213" s="217"/>
      <c r="O213" s="217"/>
      <c r="P213" s="217"/>
      <c r="Q213" s="217"/>
      <c r="R213" s="217"/>
      <c r="S213" s="217"/>
      <c r="T213" s="218"/>
      <c r="AT213" s="219" t="s">
        <v>191</v>
      </c>
      <c r="AU213" s="219" t="s">
        <v>88</v>
      </c>
      <c r="AV213" s="12" t="s">
        <v>23</v>
      </c>
      <c r="AW213" s="12" t="s">
        <v>45</v>
      </c>
      <c r="AX213" s="12" t="s">
        <v>80</v>
      </c>
      <c r="AY213" s="219" t="s">
        <v>182</v>
      </c>
    </row>
    <row r="214" spans="2:51" s="11" customFormat="1" ht="13.5">
      <c r="B214" s="193"/>
      <c r="C214" s="194"/>
      <c r="D214" s="195" t="s">
        <v>191</v>
      </c>
      <c r="E214" s="196" t="s">
        <v>36</v>
      </c>
      <c r="F214" s="197" t="s">
        <v>426</v>
      </c>
      <c r="G214" s="194"/>
      <c r="H214" s="198">
        <v>40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191</v>
      </c>
      <c r="AU214" s="204" t="s">
        <v>88</v>
      </c>
      <c r="AV214" s="11" t="s">
        <v>88</v>
      </c>
      <c r="AW214" s="11" t="s">
        <v>45</v>
      </c>
      <c r="AX214" s="11" t="s">
        <v>80</v>
      </c>
      <c r="AY214" s="204" t="s">
        <v>182</v>
      </c>
    </row>
    <row r="215" spans="2:65" s="1" customFormat="1" ht="31.5" customHeight="1">
      <c r="B215" s="34"/>
      <c r="C215" s="181" t="s">
        <v>783</v>
      </c>
      <c r="D215" s="181" t="s">
        <v>184</v>
      </c>
      <c r="E215" s="182" t="s">
        <v>2796</v>
      </c>
      <c r="F215" s="183" t="s">
        <v>2797</v>
      </c>
      <c r="G215" s="184" t="s">
        <v>187</v>
      </c>
      <c r="H215" s="185">
        <v>40</v>
      </c>
      <c r="I215" s="186"/>
      <c r="J215" s="187">
        <f>ROUND(I215*H215,2)</f>
        <v>0</v>
      </c>
      <c r="K215" s="183" t="s">
        <v>188</v>
      </c>
      <c r="L215" s="54"/>
      <c r="M215" s="188" t="s">
        <v>36</v>
      </c>
      <c r="N215" s="189" t="s">
        <v>51</v>
      </c>
      <c r="O215" s="35"/>
      <c r="P215" s="190">
        <f>O215*H215</f>
        <v>0</v>
      </c>
      <c r="Q215" s="190">
        <v>0.39561</v>
      </c>
      <c r="R215" s="190">
        <f>Q215*H215</f>
        <v>15.8244</v>
      </c>
      <c r="S215" s="190">
        <v>0</v>
      </c>
      <c r="T215" s="191">
        <f>S215*H215</f>
        <v>0</v>
      </c>
      <c r="AR215" s="16" t="s">
        <v>189</v>
      </c>
      <c r="AT215" s="16" t="s">
        <v>184</v>
      </c>
      <c r="AU215" s="16" t="s">
        <v>88</v>
      </c>
      <c r="AY215" s="16" t="s">
        <v>182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6" t="s">
        <v>23</v>
      </c>
      <c r="BK215" s="192">
        <f>ROUND(I215*H215,2)</f>
        <v>0</v>
      </c>
      <c r="BL215" s="16" t="s">
        <v>189</v>
      </c>
      <c r="BM215" s="16" t="s">
        <v>2798</v>
      </c>
    </row>
    <row r="216" spans="2:65" s="1" customFormat="1" ht="22.5" customHeight="1">
      <c r="B216" s="34"/>
      <c r="C216" s="181" t="s">
        <v>818</v>
      </c>
      <c r="D216" s="181" t="s">
        <v>184</v>
      </c>
      <c r="E216" s="182" t="s">
        <v>2799</v>
      </c>
      <c r="F216" s="183" t="s">
        <v>2800</v>
      </c>
      <c r="G216" s="184" t="s">
        <v>187</v>
      </c>
      <c r="H216" s="185">
        <v>37.8</v>
      </c>
      <c r="I216" s="186"/>
      <c r="J216" s="187">
        <f>ROUND(I216*H216,2)</f>
        <v>0</v>
      </c>
      <c r="K216" s="183" t="s">
        <v>188</v>
      </c>
      <c r="L216" s="54"/>
      <c r="M216" s="188" t="s">
        <v>36</v>
      </c>
      <c r="N216" s="189" t="s">
        <v>51</v>
      </c>
      <c r="O216" s="35"/>
      <c r="P216" s="190">
        <f>O216*H216</f>
        <v>0</v>
      </c>
      <c r="Q216" s="190">
        <v>0.08425</v>
      </c>
      <c r="R216" s="190">
        <f>Q216*H216</f>
        <v>3.18465</v>
      </c>
      <c r="S216" s="190">
        <v>0</v>
      </c>
      <c r="T216" s="191">
        <f>S216*H216</f>
        <v>0</v>
      </c>
      <c r="AR216" s="16" t="s">
        <v>189</v>
      </c>
      <c r="AT216" s="16" t="s">
        <v>184</v>
      </c>
      <c r="AU216" s="16" t="s">
        <v>88</v>
      </c>
      <c r="AY216" s="16" t="s">
        <v>182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6" t="s">
        <v>23</v>
      </c>
      <c r="BK216" s="192">
        <f>ROUND(I216*H216,2)</f>
        <v>0</v>
      </c>
      <c r="BL216" s="16" t="s">
        <v>189</v>
      </c>
      <c r="BM216" s="16" t="s">
        <v>2801</v>
      </c>
    </row>
    <row r="217" spans="2:51" s="12" customFormat="1" ht="13.5">
      <c r="B217" s="209"/>
      <c r="C217" s="210"/>
      <c r="D217" s="205" t="s">
        <v>191</v>
      </c>
      <c r="E217" s="211" t="s">
        <v>36</v>
      </c>
      <c r="F217" s="212" t="s">
        <v>2748</v>
      </c>
      <c r="G217" s="210"/>
      <c r="H217" s="213" t="s">
        <v>36</v>
      </c>
      <c r="I217" s="214"/>
      <c r="J217" s="210"/>
      <c r="K217" s="210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191</v>
      </c>
      <c r="AU217" s="219" t="s">
        <v>88</v>
      </c>
      <c r="AV217" s="12" t="s">
        <v>23</v>
      </c>
      <c r="AW217" s="12" t="s">
        <v>45</v>
      </c>
      <c r="AX217" s="12" t="s">
        <v>80</v>
      </c>
      <c r="AY217" s="219" t="s">
        <v>182</v>
      </c>
    </row>
    <row r="218" spans="2:51" s="11" customFormat="1" ht="13.5">
      <c r="B218" s="193"/>
      <c r="C218" s="194"/>
      <c r="D218" s="195" t="s">
        <v>191</v>
      </c>
      <c r="E218" s="196" t="s">
        <v>36</v>
      </c>
      <c r="F218" s="197" t="s">
        <v>2749</v>
      </c>
      <c r="G218" s="194"/>
      <c r="H218" s="198">
        <v>37.8</v>
      </c>
      <c r="I218" s="199"/>
      <c r="J218" s="194"/>
      <c r="K218" s="194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191</v>
      </c>
      <c r="AU218" s="204" t="s">
        <v>88</v>
      </c>
      <c r="AV218" s="11" t="s">
        <v>88</v>
      </c>
      <c r="AW218" s="11" t="s">
        <v>45</v>
      </c>
      <c r="AX218" s="11" t="s">
        <v>80</v>
      </c>
      <c r="AY218" s="204" t="s">
        <v>182</v>
      </c>
    </row>
    <row r="219" spans="2:65" s="1" customFormat="1" ht="22.5" customHeight="1">
      <c r="B219" s="34"/>
      <c r="C219" s="220" t="s">
        <v>906</v>
      </c>
      <c r="D219" s="220" t="s">
        <v>270</v>
      </c>
      <c r="E219" s="221" t="s">
        <v>2802</v>
      </c>
      <c r="F219" s="222" t="s">
        <v>2803</v>
      </c>
      <c r="G219" s="223" t="s">
        <v>187</v>
      </c>
      <c r="H219" s="224">
        <v>41.58</v>
      </c>
      <c r="I219" s="225"/>
      <c r="J219" s="226">
        <f>ROUND(I219*H219,2)</f>
        <v>0</v>
      </c>
      <c r="K219" s="222" t="s">
        <v>36</v>
      </c>
      <c r="L219" s="227"/>
      <c r="M219" s="228" t="s">
        <v>36</v>
      </c>
      <c r="N219" s="229" t="s">
        <v>51</v>
      </c>
      <c r="O219" s="35"/>
      <c r="P219" s="190">
        <f>O219*H219</f>
        <v>0</v>
      </c>
      <c r="Q219" s="190">
        <v>0.14</v>
      </c>
      <c r="R219" s="190">
        <f>Q219*H219</f>
        <v>5.8212</v>
      </c>
      <c r="S219" s="190">
        <v>0</v>
      </c>
      <c r="T219" s="191">
        <f>S219*H219</f>
        <v>0</v>
      </c>
      <c r="AR219" s="16" t="s">
        <v>226</v>
      </c>
      <c r="AT219" s="16" t="s">
        <v>270</v>
      </c>
      <c r="AU219" s="16" t="s">
        <v>88</v>
      </c>
      <c r="AY219" s="16" t="s">
        <v>182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6" t="s">
        <v>23</v>
      </c>
      <c r="BK219" s="192">
        <f>ROUND(I219*H219,2)</f>
        <v>0</v>
      </c>
      <c r="BL219" s="16" t="s">
        <v>189</v>
      </c>
      <c r="BM219" s="16" t="s">
        <v>2804</v>
      </c>
    </row>
    <row r="220" spans="2:51" s="11" customFormat="1" ht="13.5">
      <c r="B220" s="193"/>
      <c r="C220" s="194"/>
      <c r="D220" s="195" t="s">
        <v>191</v>
      </c>
      <c r="E220" s="196" t="s">
        <v>36</v>
      </c>
      <c r="F220" s="197" t="s">
        <v>2805</v>
      </c>
      <c r="G220" s="194"/>
      <c r="H220" s="198">
        <v>41.58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191</v>
      </c>
      <c r="AU220" s="204" t="s">
        <v>88</v>
      </c>
      <c r="AV220" s="11" t="s">
        <v>88</v>
      </c>
      <c r="AW220" s="11" t="s">
        <v>45</v>
      </c>
      <c r="AX220" s="11" t="s">
        <v>80</v>
      </c>
      <c r="AY220" s="204" t="s">
        <v>182</v>
      </c>
    </row>
    <row r="221" spans="2:65" s="1" customFormat="1" ht="22.5" customHeight="1">
      <c r="B221" s="34"/>
      <c r="C221" s="181" t="s">
        <v>911</v>
      </c>
      <c r="D221" s="181" t="s">
        <v>184</v>
      </c>
      <c r="E221" s="182" t="s">
        <v>2806</v>
      </c>
      <c r="F221" s="183" t="s">
        <v>2807</v>
      </c>
      <c r="G221" s="184" t="s">
        <v>309</v>
      </c>
      <c r="H221" s="185">
        <v>41</v>
      </c>
      <c r="I221" s="186"/>
      <c r="J221" s="187">
        <f>ROUND(I221*H221,2)</f>
        <v>0</v>
      </c>
      <c r="K221" s="183" t="s">
        <v>188</v>
      </c>
      <c r="L221" s="54"/>
      <c r="M221" s="188" t="s">
        <v>36</v>
      </c>
      <c r="N221" s="189" t="s">
        <v>51</v>
      </c>
      <c r="O221" s="35"/>
      <c r="P221" s="190">
        <f>O221*H221</f>
        <v>0</v>
      </c>
      <c r="Q221" s="190">
        <v>0.0036</v>
      </c>
      <c r="R221" s="190">
        <f>Q221*H221</f>
        <v>0.1476</v>
      </c>
      <c r="S221" s="190">
        <v>0</v>
      </c>
      <c r="T221" s="191">
        <f>S221*H221</f>
        <v>0</v>
      </c>
      <c r="AR221" s="16" t="s">
        <v>189</v>
      </c>
      <c r="AT221" s="16" t="s">
        <v>184</v>
      </c>
      <c r="AU221" s="16" t="s">
        <v>88</v>
      </c>
      <c r="AY221" s="16" t="s">
        <v>182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6" t="s">
        <v>23</v>
      </c>
      <c r="BK221" s="192">
        <f>ROUND(I221*H221,2)</f>
        <v>0</v>
      </c>
      <c r="BL221" s="16" t="s">
        <v>189</v>
      </c>
      <c r="BM221" s="16" t="s">
        <v>2808</v>
      </c>
    </row>
    <row r="222" spans="2:63" s="10" customFormat="1" ht="29.85" customHeight="1">
      <c r="B222" s="164"/>
      <c r="C222" s="165"/>
      <c r="D222" s="178" t="s">
        <v>79</v>
      </c>
      <c r="E222" s="179" t="s">
        <v>906</v>
      </c>
      <c r="F222" s="179" t="s">
        <v>2809</v>
      </c>
      <c r="G222" s="165"/>
      <c r="H222" s="165"/>
      <c r="I222" s="168"/>
      <c r="J222" s="180">
        <f>BK222</f>
        <v>0</v>
      </c>
      <c r="K222" s="165"/>
      <c r="L222" s="170"/>
      <c r="M222" s="171"/>
      <c r="N222" s="172"/>
      <c r="O222" s="172"/>
      <c r="P222" s="173">
        <f>SUM(P223:P235)</f>
        <v>0</v>
      </c>
      <c r="Q222" s="172"/>
      <c r="R222" s="173">
        <f>SUM(R223:R235)</f>
        <v>12.5838702</v>
      </c>
      <c r="S222" s="172"/>
      <c r="T222" s="174">
        <f>SUM(T223:T235)</f>
        <v>0</v>
      </c>
      <c r="AR222" s="175" t="s">
        <v>23</v>
      </c>
      <c r="AT222" s="176" t="s">
        <v>79</v>
      </c>
      <c r="AU222" s="176" t="s">
        <v>23</v>
      </c>
      <c r="AY222" s="175" t="s">
        <v>182</v>
      </c>
      <c r="BK222" s="177">
        <f>SUM(BK223:BK235)</f>
        <v>0</v>
      </c>
    </row>
    <row r="223" spans="2:65" s="1" customFormat="1" ht="22.5" customHeight="1">
      <c r="B223" s="34"/>
      <c r="C223" s="181" t="s">
        <v>917</v>
      </c>
      <c r="D223" s="181" t="s">
        <v>184</v>
      </c>
      <c r="E223" s="182" t="s">
        <v>2810</v>
      </c>
      <c r="F223" s="183" t="s">
        <v>2811</v>
      </c>
      <c r="G223" s="184" t="s">
        <v>309</v>
      </c>
      <c r="H223" s="185">
        <v>25.5</v>
      </c>
      <c r="I223" s="186"/>
      <c r="J223" s="187">
        <f>ROUND(I223*H223,2)</f>
        <v>0</v>
      </c>
      <c r="K223" s="183" t="s">
        <v>188</v>
      </c>
      <c r="L223" s="54"/>
      <c r="M223" s="188" t="s">
        <v>36</v>
      </c>
      <c r="N223" s="189" t="s">
        <v>51</v>
      </c>
      <c r="O223" s="35"/>
      <c r="P223" s="190">
        <f>O223*H223</f>
        <v>0</v>
      </c>
      <c r="Q223" s="190">
        <v>0.10988</v>
      </c>
      <c r="R223" s="190">
        <f>Q223*H223</f>
        <v>2.80194</v>
      </c>
      <c r="S223" s="190">
        <v>0</v>
      </c>
      <c r="T223" s="191">
        <f>S223*H223</f>
        <v>0</v>
      </c>
      <c r="AR223" s="16" t="s">
        <v>189</v>
      </c>
      <c r="AT223" s="16" t="s">
        <v>184</v>
      </c>
      <c r="AU223" s="16" t="s">
        <v>88</v>
      </c>
      <c r="AY223" s="16" t="s">
        <v>182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6" t="s">
        <v>23</v>
      </c>
      <c r="BK223" s="192">
        <f>ROUND(I223*H223,2)</f>
        <v>0</v>
      </c>
      <c r="BL223" s="16" t="s">
        <v>189</v>
      </c>
      <c r="BM223" s="16" t="s">
        <v>2812</v>
      </c>
    </row>
    <row r="224" spans="2:65" s="1" customFormat="1" ht="22.5" customHeight="1">
      <c r="B224" s="34"/>
      <c r="C224" s="220" t="s">
        <v>925</v>
      </c>
      <c r="D224" s="220" t="s">
        <v>270</v>
      </c>
      <c r="E224" s="221" t="s">
        <v>2813</v>
      </c>
      <c r="F224" s="222" t="s">
        <v>2814</v>
      </c>
      <c r="G224" s="223" t="s">
        <v>256</v>
      </c>
      <c r="H224" s="224">
        <v>0.067</v>
      </c>
      <c r="I224" s="225"/>
      <c r="J224" s="226">
        <f>ROUND(I224*H224,2)</f>
        <v>0</v>
      </c>
      <c r="K224" s="222" t="s">
        <v>188</v>
      </c>
      <c r="L224" s="227"/>
      <c r="M224" s="228" t="s">
        <v>36</v>
      </c>
      <c r="N224" s="229" t="s">
        <v>51</v>
      </c>
      <c r="O224" s="35"/>
      <c r="P224" s="190">
        <f>O224*H224</f>
        <v>0</v>
      </c>
      <c r="Q224" s="190">
        <v>1</v>
      </c>
      <c r="R224" s="190">
        <f>Q224*H224</f>
        <v>0.067</v>
      </c>
      <c r="S224" s="190">
        <v>0</v>
      </c>
      <c r="T224" s="191">
        <f>S224*H224</f>
        <v>0</v>
      </c>
      <c r="AR224" s="16" t="s">
        <v>226</v>
      </c>
      <c r="AT224" s="16" t="s">
        <v>270</v>
      </c>
      <c r="AU224" s="16" t="s">
        <v>88</v>
      </c>
      <c r="AY224" s="16" t="s">
        <v>182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6" t="s">
        <v>23</v>
      </c>
      <c r="BK224" s="192">
        <f>ROUND(I224*H224,2)</f>
        <v>0</v>
      </c>
      <c r="BL224" s="16" t="s">
        <v>189</v>
      </c>
      <c r="BM224" s="16" t="s">
        <v>2815</v>
      </c>
    </row>
    <row r="225" spans="2:51" s="11" customFormat="1" ht="13.5">
      <c r="B225" s="193"/>
      <c r="C225" s="194"/>
      <c r="D225" s="195" t="s">
        <v>191</v>
      </c>
      <c r="E225" s="196" t="s">
        <v>36</v>
      </c>
      <c r="F225" s="197" t="s">
        <v>2816</v>
      </c>
      <c r="G225" s="194"/>
      <c r="H225" s="198">
        <v>0.06732</v>
      </c>
      <c r="I225" s="199"/>
      <c r="J225" s="194"/>
      <c r="K225" s="194"/>
      <c r="L225" s="200"/>
      <c r="M225" s="201"/>
      <c r="N225" s="202"/>
      <c r="O225" s="202"/>
      <c r="P225" s="202"/>
      <c r="Q225" s="202"/>
      <c r="R225" s="202"/>
      <c r="S225" s="202"/>
      <c r="T225" s="203"/>
      <c r="AT225" s="204" t="s">
        <v>191</v>
      </c>
      <c r="AU225" s="204" t="s">
        <v>88</v>
      </c>
      <c r="AV225" s="11" t="s">
        <v>88</v>
      </c>
      <c r="AW225" s="11" t="s">
        <v>45</v>
      </c>
      <c r="AX225" s="11" t="s">
        <v>80</v>
      </c>
      <c r="AY225" s="204" t="s">
        <v>182</v>
      </c>
    </row>
    <row r="226" spans="2:65" s="1" customFormat="1" ht="31.5" customHeight="1">
      <c r="B226" s="34"/>
      <c r="C226" s="181" t="s">
        <v>940</v>
      </c>
      <c r="D226" s="181" t="s">
        <v>184</v>
      </c>
      <c r="E226" s="182" t="s">
        <v>2817</v>
      </c>
      <c r="F226" s="183" t="s">
        <v>2818</v>
      </c>
      <c r="G226" s="184" t="s">
        <v>309</v>
      </c>
      <c r="H226" s="185">
        <v>25.5</v>
      </c>
      <c r="I226" s="186"/>
      <c r="J226" s="187">
        <f>ROUND(I226*H226,2)</f>
        <v>0</v>
      </c>
      <c r="K226" s="183" t="s">
        <v>36</v>
      </c>
      <c r="L226" s="54"/>
      <c r="M226" s="188" t="s">
        <v>36</v>
      </c>
      <c r="N226" s="189" t="s">
        <v>51</v>
      </c>
      <c r="O226" s="35"/>
      <c r="P226" s="190">
        <f>O226*H226</f>
        <v>0</v>
      </c>
      <c r="Q226" s="190">
        <v>0.1554</v>
      </c>
      <c r="R226" s="190">
        <f>Q226*H226</f>
        <v>3.9627000000000003</v>
      </c>
      <c r="S226" s="190">
        <v>0</v>
      </c>
      <c r="T226" s="191">
        <f>S226*H226</f>
        <v>0</v>
      </c>
      <c r="AR226" s="16" t="s">
        <v>189</v>
      </c>
      <c r="AT226" s="16" t="s">
        <v>184</v>
      </c>
      <c r="AU226" s="16" t="s">
        <v>88</v>
      </c>
      <c r="AY226" s="16" t="s">
        <v>182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6" t="s">
        <v>23</v>
      </c>
      <c r="BK226" s="192">
        <f>ROUND(I226*H226,2)</f>
        <v>0</v>
      </c>
      <c r="BL226" s="16" t="s">
        <v>189</v>
      </c>
      <c r="BM226" s="16" t="s">
        <v>2819</v>
      </c>
    </row>
    <row r="227" spans="2:65" s="1" customFormat="1" ht="22.5" customHeight="1">
      <c r="B227" s="34"/>
      <c r="C227" s="220" t="s">
        <v>945</v>
      </c>
      <c r="D227" s="220" t="s">
        <v>270</v>
      </c>
      <c r="E227" s="221" t="s">
        <v>2820</v>
      </c>
      <c r="F227" s="222" t="s">
        <v>2821</v>
      </c>
      <c r="G227" s="223" t="s">
        <v>304</v>
      </c>
      <c r="H227" s="224">
        <v>28</v>
      </c>
      <c r="I227" s="225"/>
      <c r="J227" s="226">
        <f>ROUND(I227*H227,2)</f>
        <v>0</v>
      </c>
      <c r="K227" s="222" t="s">
        <v>36</v>
      </c>
      <c r="L227" s="227"/>
      <c r="M227" s="228" t="s">
        <v>36</v>
      </c>
      <c r="N227" s="229" t="s">
        <v>51</v>
      </c>
      <c r="O227" s="35"/>
      <c r="P227" s="190">
        <f>O227*H227</f>
        <v>0</v>
      </c>
      <c r="Q227" s="190">
        <v>0.0821</v>
      </c>
      <c r="R227" s="190">
        <f>Q227*H227</f>
        <v>2.2988</v>
      </c>
      <c r="S227" s="190">
        <v>0</v>
      </c>
      <c r="T227" s="191">
        <f>S227*H227</f>
        <v>0</v>
      </c>
      <c r="AR227" s="16" t="s">
        <v>226</v>
      </c>
      <c r="AT227" s="16" t="s">
        <v>270</v>
      </c>
      <c r="AU227" s="16" t="s">
        <v>88</v>
      </c>
      <c r="AY227" s="16" t="s">
        <v>182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6" t="s">
        <v>23</v>
      </c>
      <c r="BK227" s="192">
        <f>ROUND(I227*H227,2)</f>
        <v>0</v>
      </c>
      <c r="BL227" s="16" t="s">
        <v>189</v>
      </c>
      <c r="BM227" s="16" t="s">
        <v>2822</v>
      </c>
    </row>
    <row r="228" spans="2:51" s="11" customFormat="1" ht="13.5">
      <c r="B228" s="193"/>
      <c r="C228" s="194"/>
      <c r="D228" s="205" t="s">
        <v>191</v>
      </c>
      <c r="E228" s="206" t="s">
        <v>36</v>
      </c>
      <c r="F228" s="207" t="s">
        <v>2823</v>
      </c>
      <c r="G228" s="194"/>
      <c r="H228" s="208">
        <v>28.05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191</v>
      </c>
      <c r="AU228" s="204" t="s">
        <v>88</v>
      </c>
      <c r="AV228" s="11" t="s">
        <v>88</v>
      </c>
      <c r="AW228" s="11" t="s">
        <v>45</v>
      </c>
      <c r="AX228" s="11" t="s">
        <v>80</v>
      </c>
      <c r="AY228" s="204" t="s">
        <v>182</v>
      </c>
    </row>
    <row r="229" spans="2:51" s="11" customFormat="1" ht="13.5">
      <c r="B229" s="193"/>
      <c r="C229" s="194"/>
      <c r="D229" s="195" t="s">
        <v>191</v>
      </c>
      <c r="E229" s="196" t="s">
        <v>36</v>
      </c>
      <c r="F229" s="197" t="s">
        <v>2824</v>
      </c>
      <c r="G229" s="194"/>
      <c r="H229" s="198">
        <v>-0.05</v>
      </c>
      <c r="I229" s="199"/>
      <c r="J229" s="194"/>
      <c r="K229" s="194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191</v>
      </c>
      <c r="AU229" s="204" t="s">
        <v>88</v>
      </c>
      <c r="AV229" s="11" t="s">
        <v>88</v>
      </c>
      <c r="AW229" s="11" t="s">
        <v>45</v>
      </c>
      <c r="AX229" s="11" t="s">
        <v>80</v>
      </c>
      <c r="AY229" s="204" t="s">
        <v>182</v>
      </c>
    </row>
    <row r="230" spans="2:65" s="1" customFormat="1" ht="22.5" customHeight="1">
      <c r="B230" s="34"/>
      <c r="C230" s="181" t="s">
        <v>950</v>
      </c>
      <c r="D230" s="181" t="s">
        <v>184</v>
      </c>
      <c r="E230" s="182" t="s">
        <v>1347</v>
      </c>
      <c r="F230" s="183" t="s">
        <v>1348</v>
      </c>
      <c r="G230" s="184" t="s">
        <v>205</v>
      </c>
      <c r="H230" s="185">
        <v>1.53</v>
      </c>
      <c r="I230" s="186"/>
      <c r="J230" s="187">
        <f>ROUND(I230*H230,2)</f>
        <v>0</v>
      </c>
      <c r="K230" s="183" t="s">
        <v>36</v>
      </c>
      <c r="L230" s="54"/>
      <c r="M230" s="188" t="s">
        <v>36</v>
      </c>
      <c r="N230" s="189" t="s">
        <v>51</v>
      </c>
      <c r="O230" s="35"/>
      <c r="P230" s="190">
        <f>O230*H230</f>
        <v>0</v>
      </c>
      <c r="Q230" s="190">
        <v>2.25634</v>
      </c>
      <c r="R230" s="190">
        <f>Q230*H230</f>
        <v>3.4522001999999996</v>
      </c>
      <c r="S230" s="190">
        <v>0</v>
      </c>
      <c r="T230" s="191">
        <f>S230*H230</f>
        <v>0</v>
      </c>
      <c r="AR230" s="16" t="s">
        <v>189</v>
      </c>
      <c r="AT230" s="16" t="s">
        <v>184</v>
      </c>
      <c r="AU230" s="16" t="s">
        <v>88</v>
      </c>
      <c r="AY230" s="16" t="s">
        <v>182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6" t="s">
        <v>23</v>
      </c>
      <c r="BK230" s="192">
        <f>ROUND(I230*H230,2)</f>
        <v>0</v>
      </c>
      <c r="BL230" s="16" t="s">
        <v>189</v>
      </c>
      <c r="BM230" s="16" t="s">
        <v>2825</v>
      </c>
    </row>
    <row r="231" spans="2:51" s="11" customFormat="1" ht="13.5">
      <c r="B231" s="193"/>
      <c r="C231" s="194"/>
      <c r="D231" s="205" t="s">
        <v>191</v>
      </c>
      <c r="E231" s="206" t="s">
        <v>36</v>
      </c>
      <c r="F231" s="207" t="s">
        <v>2826</v>
      </c>
      <c r="G231" s="194"/>
      <c r="H231" s="208">
        <v>1.02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191</v>
      </c>
      <c r="AU231" s="204" t="s">
        <v>88</v>
      </c>
      <c r="AV231" s="11" t="s">
        <v>88</v>
      </c>
      <c r="AW231" s="11" t="s">
        <v>45</v>
      </c>
      <c r="AX231" s="11" t="s">
        <v>80</v>
      </c>
      <c r="AY231" s="204" t="s">
        <v>182</v>
      </c>
    </row>
    <row r="232" spans="2:51" s="11" customFormat="1" ht="13.5">
      <c r="B232" s="193"/>
      <c r="C232" s="194"/>
      <c r="D232" s="195" t="s">
        <v>191</v>
      </c>
      <c r="E232" s="196" t="s">
        <v>36</v>
      </c>
      <c r="F232" s="197" t="s">
        <v>2827</v>
      </c>
      <c r="G232" s="194"/>
      <c r="H232" s="198">
        <v>0.51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191</v>
      </c>
      <c r="AU232" s="204" t="s">
        <v>88</v>
      </c>
      <c r="AV232" s="11" t="s">
        <v>88</v>
      </c>
      <c r="AW232" s="11" t="s">
        <v>45</v>
      </c>
      <c r="AX232" s="11" t="s">
        <v>80</v>
      </c>
      <c r="AY232" s="204" t="s">
        <v>182</v>
      </c>
    </row>
    <row r="233" spans="2:65" s="1" customFormat="1" ht="22.5" customHeight="1">
      <c r="B233" s="34"/>
      <c r="C233" s="181" t="s">
        <v>955</v>
      </c>
      <c r="D233" s="181" t="s">
        <v>184</v>
      </c>
      <c r="E233" s="182" t="s">
        <v>2828</v>
      </c>
      <c r="F233" s="183" t="s">
        <v>2829</v>
      </c>
      <c r="G233" s="184" t="s">
        <v>309</v>
      </c>
      <c r="H233" s="185">
        <v>41</v>
      </c>
      <c r="I233" s="186"/>
      <c r="J233" s="187">
        <f>ROUND(I233*H233,2)</f>
        <v>0</v>
      </c>
      <c r="K233" s="183" t="s">
        <v>188</v>
      </c>
      <c r="L233" s="54"/>
      <c r="M233" s="188" t="s">
        <v>36</v>
      </c>
      <c r="N233" s="189" t="s">
        <v>51</v>
      </c>
      <c r="O233" s="35"/>
      <c r="P233" s="190">
        <f>O233*H233</f>
        <v>0</v>
      </c>
      <c r="Q233" s="190">
        <v>3E-05</v>
      </c>
      <c r="R233" s="190">
        <f>Q233*H233</f>
        <v>0.00123</v>
      </c>
      <c r="S233" s="190">
        <v>0</v>
      </c>
      <c r="T233" s="191">
        <f>S233*H233</f>
        <v>0</v>
      </c>
      <c r="AR233" s="16" t="s">
        <v>189</v>
      </c>
      <c r="AT233" s="16" t="s">
        <v>184</v>
      </c>
      <c r="AU233" s="16" t="s">
        <v>88</v>
      </c>
      <c r="AY233" s="16" t="s">
        <v>182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6" t="s">
        <v>23</v>
      </c>
      <c r="BK233" s="192">
        <f>ROUND(I233*H233,2)</f>
        <v>0</v>
      </c>
      <c r="BL233" s="16" t="s">
        <v>189</v>
      </c>
      <c r="BM233" s="16" t="s">
        <v>2830</v>
      </c>
    </row>
    <row r="234" spans="2:51" s="12" customFormat="1" ht="13.5">
      <c r="B234" s="209"/>
      <c r="C234" s="210"/>
      <c r="D234" s="205" t="s">
        <v>191</v>
      </c>
      <c r="E234" s="211" t="s">
        <v>36</v>
      </c>
      <c r="F234" s="212" t="s">
        <v>2748</v>
      </c>
      <c r="G234" s="210"/>
      <c r="H234" s="213" t="s">
        <v>36</v>
      </c>
      <c r="I234" s="214"/>
      <c r="J234" s="210"/>
      <c r="K234" s="210"/>
      <c r="L234" s="215"/>
      <c r="M234" s="216"/>
      <c r="N234" s="217"/>
      <c r="O234" s="217"/>
      <c r="P234" s="217"/>
      <c r="Q234" s="217"/>
      <c r="R234" s="217"/>
      <c r="S234" s="217"/>
      <c r="T234" s="218"/>
      <c r="AT234" s="219" t="s">
        <v>191</v>
      </c>
      <c r="AU234" s="219" t="s">
        <v>88</v>
      </c>
      <c r="AV234" s="12" t="s">
        <v>23</v>
      </c>
      <c r="AW234" s="12" t="s">
        <v>45</v>
      </c>
      <c r="AX234" s="12" t="s">
        <v>80</v>
      </c>
      <c r="AY234" s="219" t="s">
        <v>182</v>
      </c>
    </row>
    <row r="235" spans="2:51" s="11" customFormat="1" ht="13.5">
      <c r="B235" s="193"/>
      <c r="C235" s="194"/>
      <c r="D235" s="205" t="s">
        <v>191</v>
      </c>
      <c r="E235" s="206" t="s">
        <v>36</v>
      </c>
      <c r="F235" s="207" t="s">
        <v>2831</v>
      </c>
      <c r="G235" s="194"/>
      <c r="H235" s="208">
        <v>41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191</v>
      </c>
      <c r="AU235" s="204" t="s">
        <v>88</v>
      </c>
      <c r="AV235" s="11" t="s">
        <v>88</v>
      </c>
      <c r="AW235" s="11" t="s">
        <v>45</v>
      </c>
      <c r="AX235" s="11" t="s">
        <v>80</v>
      </c>
      <c r="AY235" s="204" t="s">
        <v>182</v>
      </c>
    </row>
    <row r="236" spans="2:63" s="10" customFormat="1" ht="29.85" customHeight="1">
      <c r="B236" s="164"/>
      <c r="C236" s="165"/>
      <c r="D236" s="178" t="s">
        <v>79</v>
      </c>
      <c r="E236" s="179" t="s">
        <v>2832</v>
      </c>
      <c r="F236" s="179" t="s">
        <v>2833</v>
      </c>
      <c r="G236" s="165"/>
      <c r="H236" s="165"/>
      <c r="I236" s="168"/>
      <c r="J236" s="180">
        <f>BK236</f>
        <v>0</v>
      </c>
      <c r="K236" s="165"/>
      <c r="L236" s="170"/>
      <c r="M236" s="171"/>
      <c r="N236" s="172"/>
      <c r="O236" s="172"/>
      <c r="P236" s="173">
        <f>SUM(P237:P242)</f>
        <v>0</v>
      </c>
      <c r="Q236" s="172"/>
      <c r="R236" s="173">
        <f>SUM(R237:R242)</f>
        <v>0</v>
      </c>
      <c r="S236" s="172"/>
      <c r="T236" s="174">
        <f>SUM(T237:T242)</f>
        <v>0</v>
      </c>
      <c r="AR236" s="175" t="s">
        <v>23</v>
      </c>
      <c r="AT236" s="176" t="s">
        <v>79</v>
      </c>
      <c r="AU236" s="176" t="s">
        <v>23</v>
      </c>
      <c r="AY236" s="175" t="s">
        <v>182</v>
      </c>
      <c r="BK236" s="177">
        <f>SUM(BK237:BK242)</f>
        <v>0</v>
      </c>
    </row>
    <row r="237" spans="2:65" s="1" customFormat="1" ht="22.5" customHeight="1">
      <c r="B237" s="34"/>
      <c r="C237" s="181" t="s">
        <v>959</v>
      </c>
      <c r="D237" s="181" t="s">
        <v>184</v>
      </c>
      <c r="E237" s="182" t="s">
        <v>2834</v>
      </c>
      <c r="F237" s="183" t="s">
        <v>2835</v>
      </c>
      <c r="G237" s="184" t="s">
        <v>256</v>
      </c>
      <c r="H237" s="185">
        <v>330.56</v>
      </c>
      <c r="I237" s="186"/>
      <c r="J237" s="187">
        <f>ROUND(I237*H237,2)</f>
        <v>0</v>
      </c>
      <c r="K237" s="183" t="s">
        <v>188</v>
      </c>
      <c r="L237" s="54"/>
      <c r="M237" s="188" t="s">
        <v>36</v>
      </c>
      <c r="N237" s="189" t="s">
        <v>51</v>
      </c>
      <c r="O237" s="35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AR237" s="16" t="s">
        <v>189</v>
      </c>
      <c r="AT237" s="16" t="s">
        <v>184</v>
      </c>
      <c r="AU237" s="16" t="s">
        <v>88</v>
      </c>
      <c r="AY237" s="16" t="s">
        <v>182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6" t="s">
        <v>23</v>
      </c>
      <c r="BK237" s="192">
        <f>ROUND(I237*H237,2)</f>
        <v>0</v>
      </c>
      <c r="BL237" s="16" t="s">
        <v>189</v>
      </c>
      <c r="BM237" s="16" t="s">
        <v>2836</v>
      </c>
    </row>
    <row r="238" spans="2:51" s="11" customFormat="1" ht="13.5">
      <c r="B238" s="193"/>
      <c r="C238" s="194"/>
      <c r="D238" s="195" t="s">
        <v>191</v>
      </c>
      <c r="E238" s="194"/>
      <c r="F238" s="197" t="s">
        <v>2837</v>
      </c>
      <c r="G238" s="194"/>
      <c r="H238" s="198">
        <v>330.56</v>
      </c>
      <c r="I238" s="199"/>
      <c r="J238" s="194"/>
      <c r="K238" s="194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191</v>
      </c>
      <c r="AU238" s="204" t="s">
        <v>88</v>
      </c>
      <c r="AV238" s="11" t="s">
        <v>88</v>
      </c>
      <c r="AW238" s="11" t="s">
        <v>4</v>
      </c>
      <c r="AX238" s="11" t="s">
        <v>23</v>
      </c>
      <c r="AY238" s="204" t="s">
        <v>182</v>
      </c>
    </row>
    <row r="239" spans="2:65" s="1" customFormat="1" ht="22.5" customHeight="1">
      <c r="B239" s="34"/>
      <c r="C239" s="181" t="s">
        <v>33</v>
      </c>
      <c r="D239" s="181" t="s">
        <v>184</v>
      </c>
      <c r="E239" s="182" t="s">
        <v>2838</v>
      </c>
      <c r="F239" s="183" t="s">
        <v>2839</v>
      </c>
      <c r="G239" s="184" t="s">
        <v>256</v>
      </c>
      <c r="H239" s="185">
        <v>33.056</v>
      </c>
      <c r="I239" s="186"/>
      <c r="J239" s="187">
        <f>ROUND(I239*H239,2)</f>
        <v>0</v>
      </c>
      <c r="K239" s="183" t="s">
        <v>188</v>
      </c>
      <c r="L239" s="54"/>
      <c r="M239" s="188" t="s">
        <v>36</v>
      </c>
      <c r="N239" s="189" t="s">
        <v>51</v>
      </c>
      <c r="O239" s="35"/>
      <c r="P239" s="190">
        <f>O239*H239</f>
        <v>0</v>
      </c>
      <c r="Q239" s="190">
        <v>0</v>
      </c>
      <c r="R239" s="190">
        <f>Q239*H239</f>
        <v>0</v>
      </c>
      <c r="S239" s="190">
        <v>0</v>
      </c>
      <c r="T239" s="191">
        <f>S239*H239</f>
        <v>0</v>
      </c>
      <c r="AR239" s="16" t="s">
        <v>189</v>
      </c>
      <c r="AT239" s="16" t="s">
        <v>184</v>
      </c>
      <c r="AU239" s="16" t="s">
        <v>88</v>
      </c>
      <c r="AY239" s="16" t="s">
        <v>182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6" t="s">
        <v>23</v>
      </c>
      <c r="BK239" s="192">
        <f>ROUND(I239*H239,2)</f>
        <v>0</v>
      </c>
      <c r="BL239" s="16" t="s">
        <v>189</v>
      </c>
      <c r="BM239" s="16" t="s">
        <v>2840</v>
      </c>
    </row>
    <row r="240" spans="2:65" s="1" customFormat="1" ht="22.5" customHeight="1">
      <c r="B240" s="34"/>
      <c r="C240" s="181" t="s">
        <v>971</v>
      </c>
      <c r="D240" s="181" t="s">
        <v>184</v>
      </c>
      <c r="E240" s="182" t="s">
        <v>2841</v>
      </c>
      <c r="F240" s="183" t="s">
        <v>2842</v>
      </c>
      <c r="G240" s="184" t="s">
        <v>256</v>
      </c>
      <c r="H240" s="185">
        <v>15.056</v>
      </c>
      <c r="I240" s="186"/>
      <c r="J240" s="187">
        <f>ROUND(I240*H240,2)</f>
        <v>0</v>
      </c>
      <c r="K240" s="183" t="s">
        <v>188</v>
      </c>
      <c r="L240" s="54"/>
      <c r="M240" s="188" t="s">
        <v>36</v>
      </c>
      <c r="N240" s="189" t="s">
        <v>51</v>
      </c>
      <c r="O240" s="35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16" t="s">
        <v>189</v>
      </c>
      <c r="AT240" s="16" t="s">
        <v>184</v>
      </c>
      <c r="AU240" s="16" t="s">
        <v>88</v>
      </c>
      <c r="AY240" s="16" t="s">
        <v>182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6" t="s">
        <v>23</v>
      </c>
      <c r="BK240" s="192">
        <f>ROUND(I240*H240,2)</f>
        <v>0</v>
      </c>
      <c r="BL240" s="16" t="s">
        <v>189</v>
      </c>
      <c r="BM240" s="16" t="s">
        <v>2843</v>
      </c>
    </row>
    <row r="241" spans="2:51" s="11" customFormat="1" ht="13.5">
      <c r="B241" s="193"/>
      <c r="C241" s="194"/>
      <c r="D241" s="195" t="s">
        <v>191</v>
      </c>
      <c r="E241" s="196" t="s">
        <v>36</v>
      </c>
      <c r="F241" s="197" t="s">
        <v>2844</v>
      </c>
      <c r="G241" s="194"/>
      <c r="H241" s="198">
        <v>15.056</v>
      </c>
      <c r="I241" s="199"/>
      <c r="J241" s="194"/>
      <c r="K241" s="194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191</v>
      </c>
      <c r="AU241" s="204" t="s">
        <v>88</v>
      </c>
      <c r="AV241" s="11" t="s">
        <v>88</v>
      </c>
      <c r="AW241" s="11" t="s">
        <v>45</v>
      </c>
      <c r="AX241" s="11" t="s">
        <v>80</v>
      </c>
      <c r="AY241" s="204" t="s">
        <v>182</v>
      </c>
    </row>
    <row r="242" spans="2:65" s="1" customFormat="1" ht="22.5" customHeight="1">
      <c r="B242" s="34"/>
      <c r="C242" s="181" t="s">
        <v>973</v>
      </c>
      <c r="D242" s="181" t="s">
        <v>184</v>
      </c>
      <c r="E242" s="182" t="s">
        <v>2845</v>
      </c>
      <c r="F242" s="183" t="s">
        <v>2846</v>
      </c>
      <c r="G242" s="184" t="s">
        <v>256</v>
      </c>
      <c r="H242" s="185">
        <v>18</v>
      </c>
      <c r="I242" s="186"/>
      <c r="J242" s="187">
        <f>ROUND(I242*H242,2)</f>
        <v>0</v>
      </c>
      <c r="K242" s="183" t="s">
        <v>36</v>
      </c>
      <c r="L242" s="54"/>
      <c r="M242" s="188" t="s">
        <v>36</v>
      </c>
      <c r="N242" s="233" t="s">
        <v>51</v>
      </c>
      <c r="O242" s="234"/>
      <c r="P242" s="235">
        <f>O242*H242</f>
        <v>0</v>
      </c>
      <c r="Q242" s="235">
        <v>0</v>
      </c>
      <c r="R242" s="235">
        <f>Q242*H242</f>
        <v>0</v>
      </c>
      <c r="S242" s="235">
        <v>0</v>
      </c>
      <c r="T242" s="236">
        <f>S242*H242</f>
        <v>0</v>
      </c>
      <c r="AR242" s="16" t="s">
        <v>189</v>
      </c>
      <c r="AT242" s="16" t="s">
        <v>184</v>
      </c>
      <c r="AU242" s="16" t="s">
        <v>88</v>
      </c>
      <c r="AY242" s="16" t="s">
        <v>182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6" t="s">
        <v>23</v>
      </c>
      <c r="BK242" s="192">
        <f>ROUND(I242*H242,2)</f>
        <v>0</v>
      </c>
      <c r="BL242" s="16" t="s">
        <v>189</v>
      </c>
      <c r="BM242" s="16" t="s">
        <v>2847</v>
      </c>
    </row>
    <row r="243" spans="2:12" s="1" customFormat="1" ht="6.9" customHeight="1">
      <c r="B243" s="49"/>
      <c r="C243" s="50"/>
      <c r="D243" s="50"/>
      <c r="E243" s="50"/>
      <c r="F243" s="50"/>
      <c r="G243" s="50"/>
      <c r="H243" s="50"/>
      <c r="I243" s="127"/>
      <c r="J243" s="50"/>
      <c r="K243" s="50"/>
      <c r="L243" s="54"/>
    </row>
  </sheetData>
  <sheetProtection password="CC35"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0"/>
      <c r="C1" s="240"/>
      <c r="D1" s="239" t="s">
        <v>1</v>
      </c>
      <c r="E1" s="240"/>
      <c r="F1" s="241" t="s">
        <v>5505</v>
      </c>
      <c r="G1" s="365" t="s">
        <v>5506</v>
      </c>
      <c r="H1" s="365"/>
      <c r="I1" s="245"/>
      <c r="J1" s="241" t="s">
        <v>5507</v>
      </c>
      <c r="K1" s="239" t="s">
        <v>122</v>
      </c>
      <c r="L1" s="241" t="s">
        <v>5508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94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6" t="str">
        <f>'Rekapitulace stavby'!K6</f>
        <v>Střední odborné učiliště Domažlice</v>
      </c>
      <c r="F7" s="357"/>
      <c r="G7" s="357"/>
      <c r="H7" s="357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7" t="s">
        <v>2848</v>
      </c>
      <c r="F9" s="341"/>
      <c r="G9" s="341"/>
      <c r="H9" s="341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0" t="s">
        <v>36</v>
      </c>
      <c r="F24" s="368"/>
      <c r="G24" s="368"/>
      <c r="H24" s="368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ROUND(J86,2)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ROUND(SUM(BE86:BE228),2)</f>
        <v>0</v>
      </c>
      <c r="G30" s="35"/>
      <c r="H30" s="35"/>
      <c r="I30" s="119">
        <v>0.21</v>
      </c>
      <c r="J30" s="118">
        <f>ROUND(ROUND((SUM(BE86:BE228)),2)*I30,2)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ROUND(SUM(BF86:BF228),2)</f>
        <v>0</v>
      </c>
      <c r="G31" s="35"/>
      <c r="H31" s="35"/>
      <c r="I31" s="119">
        <v>0.15</v>
      </c>
      <c r="J31" s="118">
        <f>ROUND(ROUND((SUM(BF86:BF228)),2)*I31,2)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ROUND(SUM(BG86:BG228),2)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ROUND(SUM(BH86:BH228),2)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ROUND(SUM(BI86:BI228),2)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6" t="str">
        <f>E7</f>
        <v>Střední odborné učiliště Domažlice</v>
      </c>
      <c r="F45" s="341"/>
      <c r="G45" s="341"/>
      <c r="H45" s="341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7" t="str">
        <f>E9</f>
        <v>D.1.4.2 - Vodovod, zařizovací předměty</v>
      </c>
      <c r="F47" s="341"/>
      <c r="G47" s="341"/>
      <c r="H47" s="341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J86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2849</v>
      </c>
      <c r="E57" s="140"/>
      <c r="F57" s="140"/>
      <c r="G57" s="140"/>
      <c r="H57" s="140"/>
      <c r="I57" s="141"/>
      <c r="J57" s="142">
        <f>J87</f>
        <v>0</v>
      </c>
      <c r="K57" s="143"/>
    </row>
    <row r="58" spans="2:11" s="7" customFormat="1" ht="24.9" customHeight="1">
      <c r="B58" s="137"/>
      <c r="C58" s="138"/>
      <c r="D58" s="139" t="s">
        <v>2850</v>
      </c>
      <c r="E58" s="140"/>
      <c r="F58" s="140"/>
      <c r="G58" s="140"/>
      <c r="H58" s="140"/>
      <c r="I58" s="141"/>
      <c r="J58" s="142">
        <f>J98</f>
        <v>0</v>
      </c>
      <c r="K58" s="143"/>
    </row>
    <row r="59" spans="2:11" s="7" customFormat="1" ht="24.9" customHeight="1">
      <c r="B59" s="137"/>
      <c r="C59" s="138"/>
      <c r="D59" s="139" t="s">
        <v>2851</v>
      </c>
      <c r="E59" s="140"/>
      <c r="F59" s="140"/>
      <c r="G59" s="140"/>
      <c r="H59" s="140"/>
      <c r="I59" s="141"/>
      <c r="J59" s="142">
        <f>J143</f>
        <v>0</v>
      </c>
      <c r="K59" s="143"/>
    </row>
    <row r="60" spans="2:11" s="7" customFormat="1" ht="24.9" customHeight="1">
      <c r="B60" s="137"/>
      <c r="C60" s="138"/>
      <c r="D60" s="139" t="s">
        <v>2852</v>
      </c>
      <c r="E60" s="140"/>
      <c r="F60" s="140"/>
      <c r="G60" s="140"/>
      <c r="H60" s="140"/>
      <c r="I60" s="141"/>
      <c r="J60" s="142">
        <f>J151</f>
        <v>0</v>
      </c>
      <c r="K60" s="143"/>
    </row>
    <row r="61" spans="2:11" s="7" customFormat="1" ht="24.9" customHeight="1">
      <c r="B61" s="137"/>
      <c r="C61" s="138"/>
      <c r="D61" s="139" t="s">
        <v>131</v>
      </c>
      <c r="E61" s="140"/>
      <c r="F61" s="140"/>
      <c r="G61" s="140"/>
      <c r="H61" s="140"/>
      <c r="I61" s="141"/>
      <c r="J61" s="142">
        <f>J174</f>
        <v>0</v>
      </c>
      <c r="K61" s="143"/>
    </row>
    <row r="62" spans="2:11" s="8" customFormat="1" ht="19.95" customHeight="1">
      <c r="B62" s="144"/>
      <c r="C62" s="145"/>
      <c r="D62" s="146" t="s">
        <v>132</v>
      </c>
      <c r="E62" s="147"/>
      <c r="F62" s="147"/>
      <c r="G62" s="147"/>
      <c r="H62" s="147"/>
      <c r="I62" s="148"/>
      <c r="J62" s="149">
        <f>J175</f>
        <v>0</v>
      </c>
      <c r="K62" s="150"/>
    </row>
    <row r="63" spans="2:11" s="8" customFormat="1" ht="19.95" customHeight="1">
      <c r="B63" s="144"/>
      <c r="C63" s="145"/>
      <c r="D63" s="146" t="s">
        <v>2853</v>
      </c>
      <c r="E63" s="147"/>
      <c r="F63" s="147"/>
      <c r="G63" s="147"/>
      <c r="H63" s="147"/>
      <c r="I63" s="148"/>
      <c r="J63" s="149">
        <f>J197</f>
        <v>0</v>
      </c>
      <c r="K63" s="150"/>
    </row>
    <row r="64" spans="2:11" s="8" customFormat="1" ht="19.95" customHeight="1">
      <c r="B64" s="144"/>
      <c r="C64" s="145"/>
      <c r="D64" s="146" t="s">
        <v>2539</v>
      </c>
      <c r="E64" s="147"/>
      <c r="F64" s="147"/>
      <c r="G64" s="147"/>
      <c r="H64" s="147"/>
      <c r="I64" s="148"/>
      <c r="J64" s="149">
        <f>J206</f>
        <v>0</v>
      </c>
      <c r="K64" s="150"/>
    </row>
    <row r="65" spans="2:11" s="8" customFormat="1" ht="19.95" customHeight="1">
      <c r="B65" s="144"/>
      <c r="C65" s="145"/>
      <c r="D65" s="146" t="s">
        <v>2540</v>
      </c>
      <c r="E65" s="147"/>
      <c r="F65" s="147"/>
      <c r="G65" s="147"/>
      <c r="H65" s="147"/>
      <c r="I65" s="148"/>
      <c r="J65" s="149">
        <f>J210</f>
        <v>0</v>
      </c>
      <c r="K65" s="150"/>
    </row>
    <row r="66" spans="2:11" s="8" customFormat="1" ht="19.95" customHeight="1">
      <c r="B66" s="144"/>
      <c r="C66" s="145"/>
      <c r="D66" s="146" t="s">
        <v>2541</v>
      </c>
      <c r="E66" s="147"/>
      <c r="F66" s="147"/>
      <c r="G66" s="147"/>
      <c r="H66" s="147"/>
      <c r="I66" s="148"/>
      <c r="J66" s="149">
        <f>J222</f>
        <v>0</v>
      </c>
      <c r="K66" s="150"/>
    </row>
    <row r="67" spans="2:11" s="1" customFormat="1" ht="21.75" customHeight="1">
      <c r="B67" s="34"/>
      <c r="C67" s="35"/>
      <c r="D67" s="35"/>
      <c r="E67" s="35"/>
      <c r="F67" s="35"/>
      <c r="G67" s="35"/>
      <c r="H67" s="35"/>
      <c r="I67" s="106"/>
      <c r="J67" s="35"/>
      <c r="K67" s="38"/>
    </row>
    <row r="68" spans="2:11" s="1" customFormat="1" ht="6.9" customHeight="1">
      <c r="B68" s="49"/>
      <c r="C68" s="50"/>
      <c r="D68" s="50"/>
      <c r="E68" s="50"/>
      <c r="F68" s="50"/>
      <c r="G68" s="50"/>
      <c r="H68" s="50"/>
      <c r="I68" s="127"/>
      <c r="J68" s="50"/>
      <c r="K68" s="51"/>
    </row>
    <row r="72" spans="2:12" s="1" customFormat="1" ht="6.9" customHeight="1">
      <c r="B72" s="52"/>
      <c r="C72" s="53"/>
      <c r="D72" s="53"/>
      <c r="E72" s="53"/>
      <c r="F72" s="53"/>
      <c r="G72" s="53"/>
      <c r="H72" s="53"/>
      <c r="I72" s="130"/>
      <c r="J72" s="53"/>
      <c r="K72" s="53"/>
      <c r="L72" s="54"/>
    </row>
    <row r="73" spans="2:12" s="1" customFormat="1" ht="36.9" customHeight="1">
      <c r="B73" s="34"/>
      <c r="C73" s="55" t="s">
        <v>166</v>
      </c>
      <c r="D73" s="56"/>
      <c r="E73" s="56"/>
      <c r="F73" s="56"/>
      <c r="G73" s="56"/>
      <c r="H73" s="56"/>
      <c r="I73" s="151"/>
      <c r="J73" s="56"/>
      <c r="K73" s="56"/>
      <c r="L73" s="54"/>
    </row>
    <row r="74" spans="2:12" s="1" customFormat="1" ht="6.9" customHeight="1">
      <c r="B74" s="34"/>
      <c r="C74" s="56"/>
      <c r="D74" s="56"/>
      <c r="E74" s="56"/>
      <c r="F74" s="56"/>
      <c r="G74" s="56"/>
      <c r="H74" s="56"/>
      <c r="I74" s="151"/>
      <c r="J74" s="56"/>
      <c r="K74" s="56"/>
      <c r="L74" s="54"/>
    </row>
    <row r="75" spans="2:12" s="1" customFormat="1" ht="14.4" customHeight="1">
      <c r="B75" s="34"/>
      <c r="C75" s="58" t="s">
        <v>16</v>
      </c>
      <c r="D75" s="56"/>
      <c r="E75" s="56"/>
      <c r="F75" s="56"/>
      <c r="G75" s="56"/>
      <c r="H75" s="56"/>
      <c r="I75" s="151"/>
      <c r="J75" s="56"/>
      <c r="K75" s="56"/>
      <c r="L75" s="54"/>
    </row>
    <row r="76" spans="2:12" s="1" customFormat="1" ht="22.5" customHeight="1">
      <c r="B76" s="34"/>
      <c r="C76" s="56"/>
      <c r="D76" s="56"/>
      <c r="E76" s="364" t="str">
        <f>E7</f>
        <v>Střední odborné učiliště Domažlice</v>
      </c>
      <c r="F76" s="334"/>
      <c r="G76" s="334"/>
      <c r="H76" s="334"/>
      <c r="I76" s="151"/>
      <c r="J76" s="56"/>
      <c r="K76" s="56"/>
      <c r="L76" s="54"/>
    </row>
    <row r="77" spans="2:12" s="1" customFormat="1" ht="14.4" customHeight="1">
      <c r="B77" s="34"/>
      <c r="C77" s="58" t="s">
        <v>124</v>
      </c>
      <c r="D77" s="56"/>
      <c r="E77" s="56"/>
      <c r="F77" s="56"/>
      <c r="G77" s="56"/>
      <c r="H77" s="56"/>
      <c r="I77" s="151"/>
      <c r="J77" s="56"/>
      <c r="K77" s="56"/>
      <c r="L77" s="54"/>
    </row>
    <row r="78" spans="2:12" s="1" customFormat="1" ht="23.25" customHeight="1">
      <c r="B78" s="34"/>
      <c r="C78" s="56"/>
      <c r="D78" s="56"/>
      <c r="E78" s="331" t="str">
        <f>E9</f>
        <v>D.1.4.2 - Vodovod, zařizovací předměty</v>
      </c>
      <c r="F78" s="334"/>
      <c r="G78" s="334"/>
      <c r="H78" s="334"/>
      <c r="I78" s="151"/>
      <c r="J78" s="56"/>
      <c r="K78" s="56"/>
      <c r="L78" s="54"/>
    </row>
    <row r="79" spans="2:12" s="1" customFormat="1" ht="6.9" customHeight="1">
      <c r="B79" s="34"/>
      <c r="C79" s="56"/>
      <c r="D79" s="56"/>
      <c r="E79" s="56"/>
      <c r="F79" s="56"/>
      <c r="G79" s="56"/>
      <c r="H79" s="56"/>
      <c r="I79" s="151"/>
      <c r="J79" s="56"/>
      <c r="K79" s="56"/>
      <c r="L79" s="54"/>
    </row>
    <row r="80" spans="2:12" s="1" customFormat="1" ht="18" customHeight="1">
      <c r="B80" s="34"/>
      <c r="C80" s="58" t="s">
        <v>24</v>
      </c>
      <c r="D80" s="56"/>
      <c r="E80" s="56"/>
      <c r="F80" s="152" t="str">
        <f>F12</f>
        <v>Rohova ulice, parc.č. 946/4, 640/3</v>
      </c>
      <c r="G80" s="56"/>
      <c r="H80" s="56"/>
      <c r="I80" s="153" t="s">
        <v>26</v>
      </c>
      <c r="J80" s="66" t="str">
        <f>IF(J12="","",J12)</f>
        <v>4. 6. 2017</v>
      </c>
      <c r="K80" s="56"/>
      <c r="L80" s="54"/>
    </row>
    <row r="81" spans="2:12" s="1" customFormat="1" ht="6.9" customHeight="1">
      <c r="B81" s="34"/>
      <c r="C81" s="56"/>
      <c r="D81" s="56"/>
      <c r="E81" s="56"/>
      <c r="F81" s="56"/>
      <c r="G81" s="56"/>
      <c r="H81" s="56"/>
      <c r="I81" s="151"/>
      <c r="J81" s="56"/>
      <c r="K81" s="56"/>
      <c r="L81" s="54"/>
    </row>
    <row r="82" spans="2:12" s="1" customFormat="1" ht="13.2">
      <c r="B82" s="34"/>
      <c r="C82" s="58" t="s">
        <v>34</v>
      </c>
      <c r="D82" s="56"/>
      <c r="E82" s="56"/>
      <c r="F82" s="152" t="str">
        <f>E15</f>
        <v>Plzeňský kraj</v>
      </c>
      <c r="G82" s="56"/>
      <c r="H82" s="56"/>
      <c r="I82" s="153" t="s">
        <v>41</v>
      </c>
      <c r="J82" s="152" t="str">
        <f>E21</f>
        <v>Sladký &amp; Partners s.r.o., Nad Šárkou 60, Praha</v>
      </c>
      <c r="K82" s="56"/>
      <c r="L82" s="54"/>
    </row>
    <row r="83" spans="2:12" s="1" customFormat="1" ht="14.4" customHeight="1">
      <c r="B83" s="34"/>
      <c r="C83" s="58" t="s">
        <v>39</v>
      </c>
      <c r="D83" s="56"/>
      <c r="E83" s="56"/>
      <c r="F83" s="152" t="str">
        <f>IF(E18="","",E18)</f>
        <v/>
      </c>
      <c r="G83" s="56"/>
      <c r="H83" s="56"/>
      <c r="I83" s="151"/>
      <c r="J83" s="56"/>
      <c r="K83" s="56"/>
      <c r="L83" s="54"/>
    </row>
    <row r="84" spans="2:12" s="1" customFormat="1" ht="10.35" customHeight="1">
      <c r="B84" s="34"/>
      <c r="C84" s="56"/>
      <c r="D84" s="56"/>
      <c r="E84" s="56"/>
      <c r="F84" s="56"/>
      <c r="G84" s="56"/>
      <c r="H84" s="56"/>
      <c r="I84" s="151"/>
      <c r="J84" s="56"/>
      <c r="K84" s="56"/>
      <c r="L84" s="54"/>
    </row>
    <row r="85" spans="2:20" s="9" customFormat="1" ht="29.25" customHeight="1">
      <c r="B85" s="154"/>
      <c r="C85" s="155" t="s">
        <v>167</v>
      </c>
      <c r="D85" s="156" t="s">
        <v>65</v>
      </c>
      <c r="E85" s="156" t="s">
        <v>61</v>
      </c>
      <c r="F85" s="156" t="s">
        <v>168</v>
      </c>
      <c r="G85" s="156" t="s">
        <v>169</v>
      </c>
      <c r="H85" s="156" t="s">
        <v>170</v>
      </c>
      <c r="I85" s="157" t="s">
        <v>171</v>
      </c>
      <c r="J85" s="156" t="s">
        <v>128</v>
      </c>
      <c r="K85" s="158" t="s">
        <v>172</v>
      </c>
      <c r="L85" s="159"/>
      <c r="M85" s="74" t="s">
        <v>173</v>
      </c>
      <c r="N85" s="75" t="s">
        <v>50</v>
      </c>
      <c r="O85" s="75" t="s">
        <v>174</v>
      </c>
      <c r="P85" s="75" t="s">
        <v>175</v>
      </c>
      <c r="Q85" s="75" t="s">
        <v>176</v>
      </c>
      <c r="R85" s="75" t="s">
        <v>177</v>
      </c>
      <c r="S85" s="75" t="s">
        <v>178</v>
      </c>
      <c r="T85" s="76" t="s">
        <v>179</v>
      </c>
    </row>
    <row r="86" spans="2:63" s="1" customFormat="1" ht="29.25" customHeight="1">
      <c r="B86" s="34"/>
      <c r="C86" s="80" t="s">
        <v>129</v>
      </c>
      <c r="D86" s="56"/>
      <c r="E86" s="56"/>
      <c r="F86" s="56"/>
      <c r="G86" s="56"/>
      <c r="H86" s="56"/>
      <c r="I86" s="151"/>
      <c r="J86" s="160">
        <f>BK86</f>
        <v>0</v>
      </c>
      <c r="K86" s="56"/>
      <c r="L86" s="54"/>
      <c r="M86" s="77"/>
      <c r="N86" s="78"/>
      <c r="O86" s="78"/>
      <c r="P86" s="161">
        <f>P87+P98+P143+P151+P174</f>
        <v>0</v>
      </c>
      <c r="Q86" s="78"/>
      <c r="R86" s="161">
        <f>R87+R98+R143+R151+R174</f>
        <v>36.83087848</v>
      </c>
      <c r="S86" s="78"/>
      <c r="T86" s="162">
        <f>T87+T98+T143+T151+T174</f>
        <v>6.220000000000001</v>
      </c>
      <c r="AT86" s="16" t="s">
        <v>79</v>
      </c>
      <c r="AU86" s="16" t="s">
        <v>130</v>
      </c>
      <c r="BK86" s="163">
        <f>BK87+BK98+BK143+BK151+BK174</f>
        <v>0</v>
      </c>
    </row>
    <row r="87" spans="2:63" s="10" customFormat="1" ht="37.35" customHeight="1">
      <c r="B87" s="164"/>
      <c r="C87" s="165"/>
      <c r="D87" s="178" t="s">
        <v>79</v>
      </c>
      <c r="E87" s="231" t="s">
        <v>2542</v>
      </c>
      <c r="F87" s="231" t="s">
        <v>2854</v>
      </c>
      <c r="G87" s="165"/>
      <c r="H87" s="165"/>
      <c r="I87" s="168"/>
      <c r="J87" s="232">
        <f>BK87</f>
        <v>0</v>
      </c>
      <c r="K87" s="165"/>
      <c r="L87" s="170"/>
      <c r="M87" s="171"/>
      <c r="N87" s="172"/>
      <c r="O87" s="172"/>
      <c r="P87" s="173">
        <f>SUM(P88:P97)</f>
        <v>0</v>
      </c>
      <c r="Q87" s="172"/>
      <c r="R87" s="173">
        <f>SUM(R88:R97)</f>
        <v>0</v>
      </c>
      <c r="S87" s="172"/>
      <c r="T87" s="174">
        <f>SUM(T88:T97)</f>
        <v>0</v>
      </c>
      <c r="AR87" s="175" t="s">
        <v>23</v>
      </c>
      <c r="AT87" s="176" t="s">
        <v>79</v>
      </c>
      <c r="AU87" s="176" t="s">
        <v>80</v>
      </c>
      <c r="AY87" s="175" t="s">
        <v>182</v>
      </c>
      <c r="BK87" s="177">
        <f>SUM(BK88:BK97)</f>
        <v>0</v>
      </c>
    </row>
    <row r="88" spans="2:65" s="1" customFormat="1" ht="22.5" customHeight="1">
      <c r="B88" s="34"/>
      <c r="C88" s="181" t="s">
        <v>23</v>
      </c>
      <c r="D88" s="181" t="s">
        <v>184</v>
      </c>
      <c r="E88" s="182" t="s">
        <v>2855</v>
      </c>
      <c r="F88" s="183" t="s">
        <v>2856</v>
      </c>
      <c r="G88" s="184" t="s">
        <v>2600</v>
      </c>
      <c r="H88" s="185">
        <v>1</v>
      </c>
      <c r="I88" s="186"/>
      <c r="J88" s="187">
        <f aca="true" t="shared" si="0" ref="J88:J97">ROUND(I88*H88,2)</f>
        <v>0</v>
      </c>
      <c r="K88" s="183" t="s">
        <v>36</v>
      </c>
      <c r="L88" s="54"/>
      <c r="M88" s="188" t="s">
        <v>36</v>
      </c>
      <c r="N88" s="189" t="s">
        <v>51</v>
      </c>
      <c r="O88" s="35"/>
      <c r="P88" s="190">
        <f aca="true" t="shared" si="1" ref="P88:P97">O88*H88</f>
        <v>0</v>
      </c>
      <c r="Q88" s="190">
        <v>0</v>
      </c>
      <c r="R88" s="190">
        <f aca="true" t="shared" si="2" ref="R88:R97">Q88*H88</f>
        <v>0</v>
      </c>
      <c r="S88" s="190">
        <v>0</v>
      </c>
      <c r="T88" s="191">
        <f aca="true" t="shared" si="3" ref="T88:T97">S88*H88</f>
        <v>0</v>
      </c>
      <c r="AR88" s="16" t="s">
        <v>275</v>
      </c>
      <c r="AT88" s="16" t="s">
        <v>184</v>
      </c>
      <c r="AU88" s="16" t="s">
        <v>23</v>
      </c>
      <c r="AY88" s="16" t="s">
        <v>182</v>
      </c>
      <c r="BE88" s="192">
        <f aca="true" t="shared" si="4" ref="BE88:BE97">IF(N88="základní",J88,0)</f>
        <v>0</v>
      </c>
      <c r="BF88" s="192">
        <f aca="true" t="shared" si="5" ref="BF88:BF97">IF(N88="snížená",J88,0)</f>
        <v>0</v>
      </c>
      <c r="BG88" s="192">
        <f aca="true" t="shared" si="6" ref="BG88:BG97">IF(N88="zákl. přenesená",J88,0)</f>
        <v>0</v>
      </c>
      <c r="BH88" s="192">
        <f aca="true" t="shared" si="7" ref="BH88:BH97">IF(N88="sníž. přenesená",J88,0)</f>
        <v>0</v>
      </c>
      <c r="BI88" s="192">
        <f aca="true" t="shared" si="8" ref="BI88:BI97">IF(N88="nulová",J88,0)</f>
        <v>0</v>
      </c>
      <c r="BJ88" s="16" t="s">
        <v>23</v>
      </c>
      <c r="BK88" s="192">
        <f aca="true" t="shared" si="9" ref="BK88:BK97">ROUND(I88*H88,2)</f>
        <v>0</v>
      </c>
      <c r="BL88" s="16" t="s">
        <v>275</v>
      </c>
      <c r="BM88" s="16" t="s">
        <v>2857</v>
      </c>
    </row>
    <row r="89" spans="2:65" s="1" customFormat="1" ht="22.5" customHeight="1">
      <c r="B89" s="34"/>
      <c r="C89" s="181" t="s">
        <v>88</v>
      </c>
      <c r="D89" s="181" t="s">
        <v>184</v>
      </c>
      <c r="E89" s="182" t="s">
        <v>2858</v>
      </c>
      <c r="F89" s="183" t="s">
        <v>2859</v>
      </c>
      <c r="G89" s="184" t="s">
        <v>2600</v>
      </c>
      <c r="H89" s="185">
        <v>1</v>
      </c>
      <c r="I89" s="186"/>
      <c r="J89" s="187">
        <f t="shared" si="0"/>
        <v>0</v>
      </c>
      <c r="K89" s="183" t="s">
        <v>36</v>
      </c>
      <c r="L89" s="54"/>
      <c r="M89" s="188" t="s">
        <v>36</v>
      </c>
      <c r="N89" s="189" t="s">
        <v>51</v>
      </c>
      <c r="O89" s="35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AR89" s="16" t="s">
        <v>275</v>
      </c>
      <c r="AT89" s="16" t="s">
        <v>184</v>
      </c>
      <c r="AU89" s="16" t="s">
        <v>23</v>
      </c>
      <c r="AY89" s="16" t="s">
        <v>182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6" t="s">
        <v>23</v>
      </c>
      <c r="BK89" s="192">
        <f t="shared" si="9"/>
        <v>0</v>
      </c>
      <c r="BL89" s="16" t="s">
        <v>275</v>
      </c>
      <c r="BM89" s="16" t="s">
        <v>2860</v>
      </c>
    </row>
    <row r="90" spans="2:65" s="1" customFormat="1" ht="22.5" customHeight="1">
      <c r="B90" s="34"/>
      <c r="C90" s="181" t="s">
        <v>198</v>
      </c>
      <c r="D90" s="181" t="s">
        <v>184</v>
      </c>
      <c r="E90" s="182" t="s">
        <v>2861</v>
      </c>
      <c r="F90" s="183" t="s">
        <v>2862</v>
      </c>
      <c r="G90" s="184" t="s">
        <v>309</v>
      </c>
      <c r="H90" s="185">
        <v>30.5</v>
      </c>
      <c r="I90" s="186"/>
      <c r="J90" s="187">
        <f t="shared" si="0"/>
        <v>0</v>
      </c>
      <c r="K90" s="183" t="s">
        <v>36</v>
      </c>
      <c r="L90" s="54"/>
      <c r="M90" s="188" t="s">
        <v>36</v>
      </c>
      <c r="N90" s="189" t="s">
        <v>51</v>
      </c>
      <c r="O90" s="35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AR90" s="16" t="s">
        <v>275</v>
      </c>
      <c r="AT90" s="16" t="s">
        <v>184</v>
      </c>
      <c r="AU90" s="16" t="s">
        <v>23</v>
      </c>
      <c r="AY90" s="16" t="s">
        <v>182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6" t="s">
        <v>23</v>
      </c>
      <c r="BK90" s="192">
        <f t="shared" si="9"/>
        <v>0</v>
      </c>
      <c r="BL90" s="16" t="s">
        <v>275</v>
      </c>
      <c r="BM90" s="16" t="s">
        <v>2863</v>
      </c>
    </row>
    <row r="91" spans="2:65" s="1" customFormat="1" ht="22.5" customHeight="1">
      <c r="B91" s="34"/>
      <c r="C91" s="181" t="s">
        <v>189</v>
      </c>
      <c r="D91" s="181" t="s">
        <v>184</v>
      </c>
      <c r="E91" s="182" t="s">
        <v>2864</v>
      </c>
      <c r="F91" s="183" t="s">
        <v>2865</v>
      </c>
      <c r="G91" s="184" t="s">
        <v>309</v>
      </c>
      <c r="H91" s="185">
        <v>27.5</v>
      </c>
      <c r="I91" s="186"/>
      <c r="J91" s="187">
        <f t="shared" si="0"/>
        <v>0</v>
      </c>
      <c r="K91" s="183" t="s">
        <v>36</v>
      </c>
      <c r="L91" s="54"/>
      <c r="M91" s="188" t="s">
        <v>36</v>
      </c>
      <c r="N91" s="189" t="s">
        <v>51</v>
      </c>
      <c r="O91" s="35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16" t="s">
        <v>275</v>
      </c>
      <c r="AT91" s="16" t="s">
        <v>184</v>
      </c>
      <c r="AU91" s="16" t="s">
        <v>23</v>
      </c>
      <c r="AY91" s="16" t="s">
        <v>182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6" t="s">
        <v>23</v>
      </c>
      <c r="BK91" s="192">
        <f t="shared" si="9"/>
        <v>0</v>
      </c>
      <c r="BL91" s="16" t="s">
        <v>275</v>
      </c>
      <c r="BM91" s="16" t="s">
        <v>2866</v>
      </c>
    </row>
    <row r="92" spans="2:65" s="1" customFormat="1" ht="22.5" customHeight="1">
      <c r="B92" s="34"/>
      <c r="C92" s="181" t="s">
        <v>210</v>
      </c>
      <c r="D92" s="181" t="s">
        <v>184</v>
      </c>
      <c r="E92" s="182" t="s">
        <v>2867</v>
      </c>
      <c r="F92" s="183" t="s">
        <v>2589</v>
      </c>
      <c r="G92" s="184" t="s">
        <v>205</v>
      </c>
      <c r="H92" s="185">
        <v>11.5</v>
      </c>
      <c r="I92" s="186"/>
      <c r="J92" s="187">
        <f t="shared" si="0"/>
        <v>0</v>
      </c>
      <c r="K92" s="183" t="s">
        <v>36</v>
      </c>
      <c r="L92" s="54"/>
      <c r="M92" s="188" t="s">
        <v>36</v>
      </c>
      <c r="N92" s="189" t="s">
        <v>51</v>
      </c>
      <c r="O92" s="35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AR92" s="16" t="s">
        <v>275</v>
      </c>
      <c r="AT92" s="16" t="s">
        <v>184</v>
      </c>
      <c r="AU92" s="16" t="s">
        <v>23</v>
      </c>
      <c r="AY92" s="16" t="s">
        <v>182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6" t="s">
        <v>23</v>
      </c>
      <c r="BK92" s="192">
        <f t="shared" si="9"/>
        <v>0</v>
      </c>
      <c r="BL92" s="16" t="s">
        <v>275</v>
      </c>
      <c r="BM92" s="16" t="s">
        <v>2868</v>
      </c>
    </row>
    <row r="93" spans="2:65" s="1" customFormat="1" ht="22.5" customHeight="1">
      <c r="B93" s="34"/>
      <c r="C93" s="181" t="s">
        <v>214</v>
      </c>
      <c r="D93" s="181" t="s">
        <v>184</v>
      </c>
      <c r="E93" s="182" t="s">
        <v>2869</v>
      </c>
      <c r="F93" s="183" t="s">
        <v>2870</v>
      </c>
      <c r="G93" s="184" t="s">
        <v>205</v>
      </c>
      <c r="H93" s="185">
        <v>34</v>
      </c>
      <c r="I93" s="186"/>
      <c r="J93" s="187">
        <f t="shared" si="0"/>
        <v>0</v>
      </c>
      <c r="K93" s="183" t="s">
        <v>36</v>
      </c>
      <c r="L93" s="54"/>
      <c r="M93" s="188" t="s">
        <v>36</v>
      </c>
      <c r="N93" s="189" t="s">
        <v>51</v>
      </c>
      <c r="O93" s="35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AR93" s="16" t="s">
        <v>275</v>
      </c>
      <c r="AT93" s="16" t="s">
        <v>184</v>
      </c>
      <c r="AU93" s="16" t="s">
        <v>23</v>
      </c>
      <c r="AY93" s="16" t="s">
        <v>182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6" t="s">
        <v>23</v>
      </c>
      <c r="BK93" s="192">
        <f t="shared" si="9"/>
        <v>0</v>
      </c>
      <c r="BL93" s="16" t="s">
        <v>275</v>
      </c>
      <c r="BM93" s="16" t="s">
        <v>2871</v>
      </c>
    </row>
    <row r="94" spans="2:65" s="1" customFormat="1" ht="22.5" customHeight="1">
      <c r="B94" s="34"/>
      <c r="C94" s="181" t="s">
        <v>222</v>
      </c>
      <c r="D94" s="181" t="s">
        <v>184</v>
      </c>
      <c r="E94" s="182" t="s">
        <v>2872</v>
      </c>
      <c r="F94" s="183" t="s">
        <v>2563</v>
      </c>
      <c r="G94" s="184" t="s">
        <v>205</v>
      </c>
      <c r="H94" s="185">
        <v>45.5</v>
      </c>
      <c r="I94" s="186"/>
      <c r="J94" s="187">
        <f t="shared" si="0"/>
        <v>0</v>
      </c>
      <c r="K94" s="183" t="s">
        <v>36</v>
      </c>
      <c r="L94" s="54"/>
      <c r="M94" s="188" t="s">
        <v>36</v>
      </c>
      <c r="N94" s="189" t="s">
        <v>51</v>
      </c>
      <c r="O94" s="35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AR94" s="16" t="s">
        <v>275</v>
      </c>
      <c r="AT94" s="16" t="s">
        <v>184</v>
      </c>
      <c r="AU94" s="16" t="s">
        <v>23</v>
      </c>
      <c r="AY94" s="16" t="s">
        <v>182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6" t="s">
        <v>23</v>
      </c>
      <c r="BK94" s="192">
        <f t="shared" si="9"/>
        <v>0</v>
      </c>
      <c r="BL94" s="16" t="s">
        <v>275</v>
      </c>
      <c r="BM94" s="16" t="s">
        <v>2873</v>
      </c>
    </row>
    <row r="95" spans="2:65" s="1" customFormat="1" ht="22.5" customHeight="1">
      <c r="B95" s="34"/>
      <c r="C95" s="181" t="s">
        <v>226</v>
      </c>
      <c r="D95" s="181" t="s">
        <v>184</v>
      </c>
      <c r="E95" s="182" t="s">
        <v>2874</v>
      </c>
      <c r="F95" s="183" t="s">
        <v>2875</v>
      </c>
      <c r="G95" s="184" t="s">
        <v>205</v>
      </c>
      <c r="H95" s="185">
        <v>3</v>
      </c>
      <c r="I95" s="186"/>
      <c r="J95" s="187">
        <f t="shared" si="0"/>
        <v>0</v>
      </c>
      <c r="K95" s="183" t="s">
        <v>36</v>
      </c>
      <c r="L95" s="54"/>
      <c r="M95" s="188" t="s">
        <v>36</v>
      </c>
      <c r="N95" s="189" t="s">
        <v>51</v>
      </c>
      <c r="O95" s="35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AR95" s="16" t="s">
        <v>275</v>
      </c>
      <c r="AT95" s="16" t="s">
        <v>184</v>
      </c>
      <c r="AU95" s="16" t="s">
        <v>23</v>
      </c>
      <c r="AY95" s="16" t="s">
        <v>182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6" t="s">
        <v>23</v>
      </c>
      <c r="BK95" s="192">
        <f t="shared" si="9"/>
        <v>0</v>
      </c>
      <c r="BL95" s="16" t="s">
        <v>275</v>
      </c>
      <c r="BM95" s="16" t="s">
        <v>2876</v>
      </c>
    </row>
    <row r="96" spans="2:65" s="1" customFormat="1" ht="22.5" customHeight="1">
      <c r="B96" s="34"/>
      <c r="C96" s="181" t="s">
        <v>230</v>
      </c>
      <c r="D96" s="181" t="s">
        <v>184</v>
      </c>
      <c r="E96" s="182" t="s">
        <v>2877</v>
      </c>
      <c r="F96" s="183" t="s">
        <v>2878</v>
      </c>
      <c r="G96" s="184" t="s">
        <v>2600</v>
      </c>
      <c r="H96" s="185">
        <v>1</v>
      </c>
      <c r="I96" s="186"/>
      <c r="J96" s="187">
        <f t="shared" si="0"/>
        <v>0</v>
      </c>
      <c r="K96" s="183" t="s">
        <v>36</v>
      </c>
      <c r="L96" s="54"/>
      <c r="M96" s="188" t="s">
        <v>36</v>
      </c>
      <c r="N96" s="189" t="s">
        <v>51</v>
      </c>
      <c r="O96" s="35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AR96" s="16" t="s">
        <v>275</v>
      </c>
      <c r="AT96" s="16" t="s">
        <v>184</v>
      </c>
      <c r="AU96" s="16" t="s">
        <v>23</v>
      </c>
      <c r="AY96" s="16" t="s">
        <v>182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6" t="s">
        <v>23</v>
      </c>
      <c r="BK96" s="192">
        <f t="shared" si="9"/>
        <v>0</v>
      </c>
      <c r="BL96" s="16" t="s">
        <v>275</v>
      </c>
      <c r="BM96" s="16" t="s">
        <v>2879</v>
      </c>
    </row>
    <row r="97" spans="2:65" s="1" customFormat="1" ht="22.5" customHeight="1">
      <c r="B97" s="34"/>
      <c r="C97" s="181" t="s">
        <v>28</v>
      </c>
      <c r="D97" s="181" t="s">
        <v>184</v>
      </c>
      <c r="E97" s="182" t="s">
        <v>2880</v>
      </c>
      <c r="F97" s="183" t="s">
        <v>2881</v>
      </c>
      <c r="G97" s="184" t="s">
        <v>2600</v>
      </c>
      <c r="H97" s="185">
        <v>1</v>
      </c>
      <c r="I97" s="186"/>
      <c r="J97" s="187">
        <f t="shared" si="0"/>
        <v>0</v>
      </c>
      <c r="K97" s="183" t="s">
        <v>36</v>
      </c>
      <c r="L97" s="54"/>
      <c r="M97" s="188" t="s">
        <v>36</v>
      </c>
      <c r="N97" s="189" t="s">
        <v>51</v>
      </c>
      <c r="O97" s="35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AR97" s="16" t="s">
        <v>275</v>
      </c>
      <c r="AT97" s="16" t="s">
        <v>184</v>
      </c>
      <c r="AU97" s="16" t="s">
        <v>23</v>
      </c>
      <c r="AY97" s="16" t="s">
        <v>182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6" t="s">
        <v>23</v>
      </c>
      <c r="BK97" s="192">
        <f t="shared" si="9"/>
        <v>0</v>
      </c>
      <c r="BL97" s="16" t="s">
        <v>275</v>
      </c>
      <c r="BM97" s="16" t="s">
        <v>2882</v>
      </c>
    </row>
    <row r="98" spans="2:63" s="10" customFormat="1" ht="37.35" customHeight="1">
      <c r="B98" s="164"/>
      <c r="C98" s="165"/>
      <c r="D98" s="178" t="s">
        <v>79</v>
      </c>
      <c r="E98" s="231" t="s">
        <v>2565</v>
      </c>
      <c r="F98" s="231" t="s">
        <v>2883</v>
      </c>
      <c r="G98" s="165"/>
      <c r="H98" s="165"/>
      <c r="I98" s="168"/>
      <c r="J98" s="232">
        <f>BK98</f>
        <v>0</v>
      </c>
      <c r="K98" s="165"/>
      <c r="L98" s="170"/>
      <c r="M98" s="171"/>
      <c r="N98" s="172"/>
      <c r="O98" s="172"/>
      <c r="P98" s="173">
        <f>SUM(P99:P142)</f>
        <v>0</v>
      </c>
      <c r="Q98" s="172"/>
      <c r="R98" s="173">
        <f>SUM(R99:R142)</f>
        <v>0</v>
      </c>
      <c r="S98" s="172"/>
      <c r="T98" s="174">
        <f>SUM(T99:T142)</f>
        <v>0</v>
      </c>
      <c r="AR98" s="175" t="s">
        <v>23</v>
      </c>
      <c r="AT98" s="176" t="s">
        <v>79</v>
      </c>
      <c r="AU98" s="176" t="s">
        <v>80</v>
      </c>
      <c r="AY98" s="175" t="s">
        <v>182</v>
      </c>
      <c r="BK98" s="177">
        <f>SUM(BK99:BK142)</f>
        <v>0</v>
      </c>
    </row>
    <row r="99" spans="2:65" s="1" customFormat="1" ht="22.5" customHeight="1">
      <c r="B99" s="34"/>
      <c r="C99" s="181" t="s">
        <v>243</v>
      </c>
      <c r="D99" s="181" t="s">
        <v>184</v>
      </c>
      <c r="E99" s="182" t="s">
        <v>2884</v>
      </c>
      <c r="F99" s="183" t="s">
        <v>2885</v>
      </c>
      <c r="G99" s="184" t="s">
        <v>309</v>
      </c>
      <c r="H99" s="185">
        <v>23.5</v>
      </c>
      <c r="I99" s="186"/>
      <c r="J99" s="187">
        <f aca="true" t="shared" si="10" ref="J99:J142">ROUND(I99*H99,2)</f>
        <v>0</v>
      </c>
      <c r="K99" s="183" t="s">
        <v>36</v>
      </c>
      <c r="L99" s="54"/>
      <c r="M99" s="188" t="s">
        <v>36</v>
      </c>
      <c r="N99" s="189" t="s">
        <v>51</v>
      </c>
      <c r="O99" s="35"/>
      <c r="P99" s="190">
        <f aca="true" t="shared" si="11" ref="P99:P142">O99*H99</f>
        <v>0</v>
      </c>
      <c r="Q99" s="190">
        <v>0</v>
      </c>
      <c r="R99" s="190">
        <f aca="true" t="shared" si="12" ref="R99:R142">Q99*H99</f>
        <v>0</v>
      </c>
      <c r="S99" s="190">
        <v>0</v>
      </c>
      <c r="T99" s="191">
        <f aca="true" t="shared" si="13" ref="T99:T142">S99*H99</f>
        <v>0</v>
      </c>
      <c r="AR99" s="16" t="s">
        <v>275</v>
      </c>
      <c r="AT99" s="16" t="s">
        <v>184</v>
      </c>
      <c r="AU99" s="16" t="s">
        <v>23</v>
      </c>
      <c r="AY99" s="16" t="s">
        <v>182</v>
      </c>
      <c r="BE99" s="192">
        <f aca="true" t="shared" si="14" ref="BE99:BE142">IF(N99="základní",J99,0)</f>
        <v>0</v>
      </c>
      <c r="BF99" s="192">
        <f aca="true" t="shared" si="15" ref="BF99:BF142">IF(N99="snížená",J99,0)</f>
        <v>0</v>
      </c>
      <c r="BG99" s="192">
        <f aca="true" t="shared" si="16" ref="BG99:BG142">IF(N99="zákl. přenesená",J99,0)</f>
        <v>0</v>
      </c>
      <c r="BH99" s="192">
        <f aca="true" t="shared" si="17" ref="BH99:BH142">IF(N99="sníž. přenesená",J99,0)</f>
        <v>0</v>
      </c>
      <c r="BI99" s="192">
        <f aca="true" t="shared" si="18" ref="BI99:BI142">IF(N99="nulová",J99,0)</f>
        <v>0</v>
      </c>
      <c r="BJ99" s="16" t="s">
        <v>23</v>
      </c>
      <c r="BK99" s="192">
        <f aca="true" t="shared" si="19" ref="BK99:BK142">ROUND(I99*H99,2)</f>
        <v>0</v>
      </c>
      <c r="BL99" s="16" t="s">
        <v>275</v>
      </c>
      <c r="BM99" s="16" t="s">
        <v>2886</v>
      </c>
    </row>
    <row r="100" spans="2:65" s="1" customFormat="1" ht="22.5" customHeight="1">
      <c r="B100" s="34"/>
      <c r="C100" s="181" t="s">
        <v>249</v>
      </c>
      <c r="D100" s="181" t="s">
        <v>184</v>
      </c>
      <c r="E100" s="182" t="s">
        <v>2887</v>
      </c>
      <c r="F100" s="183" t="s">
        <v>2888</v>
      </c>
      <c r="G100" s="184" t="s">
        <v>309</v>
      </c>
      <c r="H100" s="185">
        <v>5</v>
      </c>
      <c r="I100" s="186"/>
      <c r="J100" s="187">
        <f t="shared" si="10"/>
        <v>0</v>
      </c>
      <c r="K100" s="183" t="s">
        <v>36</v>
      </c>
      <c r="L100" s="54"/>
      <c r="M100" s="188" t="s">
        <v>36</v>
      </c>
      <c r="N100" s="189" t="s">
        <v>51</v>
      </c>
      <c r="O100" s="35"/>
      <c r="P100" s="190">
        <f t="shared" si="11"/>
        <v>0</v>
      </c>
      <c r="Q100" s="190">
        <v>0</v>
      </c>
      <c r="R100" s="190">
        <f t="shared" si="12"/>
        <v>0</v>
      </c>
      <c r="S100" s="190">
        <v>0</v>
      </c>
      <c r="T100" s="191">
        <f t="shared" si="13"/>
        <v>0</v>
      </c>
      <c r="AR100" s="16" t="s">
        <v>275</v>
      </c>
      <c r="AT100" s="16" t="s">
        <v>184</v>
      </c>
      <c r="AU100" s="16" t="s">
        <v>23</v>
      </c>
      <c r="AY100" s="16" t="s">
        <v>182</v>
      </c>
      <c r="BE100" s="192">
        <f t="shared" si="14"/>
        <v>0</v>
      </c>
      <c r="BF100" s="192">
        <f t="shared" si="15"/>
        <v>0</v>
      </c>
      <c r="BG100" s="192">
        <f t="shared" si="16"/>
        <v>0</v>
      </c>
      <c r="BH100" s="192">
        <f t="shared" si="17"/>
        <v>0</v>
      </c>
      <c r="BI100" s="192">
        <f t="shared" si="18"/>
        <v>0</v>
      </c>
      <c r="BJ100" s="16" t="s">
        <v>23</v>
      </c>
      <c r="BK100" s="192">
        <f t="shared" si="19"/>
        <v>0</v>
      </c>
      <c r="BL100" s="16" t="s">
        <v>275</v>
      </c>
      <c r="BM100" s="16" t="s">
        <v>2889</v>
      </c>
    </row>
    <row r="101" spans="2:65" s="1" customFormat="1" ht="22.5" customHeight="1">
      <c r="B101" s="34"/>
      <c r="C101" s="181" t="s">
        <v>253</v>
      </c>
      <c r="D101" s="181" t="s">
        <v>184</v>
      </c>
      <c r="E101" s="182" t="s">
        <v>2890</v>
      </c>
      <c r="F101" s="183" t="s">
        <v>2891</v>
      </c>
      <c r="G101" s="184" t="s">
        <v>309</v>
      </c>
      <c r="H101" s="185">
        <v>4.5</v>
      </c>
      <c r="I101" s="186"/>
      <c r="J101" s="187">
        <f t="shared" si="10"/>
        <v>0</v>
      </c>
      <c r="K101" s="183" t="s">
        <v>36</v>
      </c>
      <c r="L101" s="54"/>
      <c r="M101" s="188" t="s">
        <v>36</v>
      </c>
      <c r="N101" s="189" t="s">
        <v>51</v>
      </c>
      <c r="O101" s="35"/>
      <c r="P101" s="190">
        <f t="shared" si="11"/>
        <v>0</v>
      </c>
      <c r="Q101" s="190">
        <v>0</v>
      </c>
      <c r="R101" s="190">
        <f t="shared" si="12"/>
        <v>0</v>
      </c>
      <c r="S101" s="190">
        <v>0</v>
      </c>
      <c r="T101" s="191">
        <f t="shared" si="13"/>
        <v>0</v>
      </c>
      <c r="AR101" s="16" t="s">
        <v>275</v>
      </c>
      <c r="AT101" s="16" t="s">
        <v>184</v>
      </c>
      <c r="AU101" s="16" t="s">
        <v>23</v>
      </c>
      <c r="AY101" s="16" t="s">
        <v>182</v>
      </c>
      <c r="BE101" s="192">
        <f t="shared" si="14"/>
        <v>0</v>
      </c>
      <c r="BF101" s="192">
        <f t="shared" si="15"/>
        <v>0</v>
      </c>
      <c r="BG101" s="192">
        <f t="shared" si="16"/>
        <v>0</v>
      </c>
      <c r="BH101" s="192">
        <f t="shared" si="17"/>
        <v>0</v>
      </c>
      <c r="BI101" s="192">
        <f t="shared" si="18"/>
        <v>0</v>
      </c>
      <c r="BJ101" s="16" t="s">
        <v>23</v>
      </c>
      <c r="BK101" s="192">
        <f t="shared" si="19"/>
        <v>0</v>
      </c>
      <c r="BL101" s="16" t="s">
        <v>275</v>
      </c>
      <c r="BM101" s="16" t="s">
        <v>2892</v>
      </c>
    </row>
    <row r="102" spans="2:65" s="1" customFormat="1" ht="22.5" customHeight="1">
      <c r="B102" s="34"/>
      <c r="C102" s="181" t="s">
        <v>259</v>
      </c>
      <c r="D102" s="181" t="s">
        <v>184</v>
      </c>
      <c r="E102" s="182" t="s">
        <v>2893</v>
      </c>
      <c r="F102" s="183" t="s">
        <v>2894</v>
      </c>
      <c r="G102" s="184" t="s">
        <v>309</v>
      </c>
      <c r="H102" s="185">
        <v>25</v>
      </c>
      <c r="I102" s="186"/>
      <c r="J102" s="187">
        <f t="shared" si="10"/>
        <v>0</v>
      </c>
      <c r="K102" s="183" t="s">
        <v>36</v>
      </c>
      <c r="L102" s="54"/>
      <c r="M102" s="188" t="s">
        <v>36</v>
      </c>
      <c r="N102" s="189" t="s">
        <v>51</v>
      </c>
      <c r="O102" s="35"/>
      <c r="P102" s="190">
        <f t="shared" si="11"/>
        <v>0</v>
      </c>
      <c r="Q102" s="190">
        <v>0</v>
      </c>
      <c r="R102" s="190">
        <f t="shared" si="12"/>
        <v>0</v>
      </c>
      <c r="S102" s="190">
        <v>0</v>
      </c>
      <c r="T102" s="191">
        <f t="shared" si="13"/>
        <v>0</v>
      </c>
      <c r="AR102" s="16" t="s">
        <v>275</v>
      </c>
      <c r="AT102" s="16" t="s">
        <v>184</v>
      </c>
      <c r="AU102" s="16" t="s">
        <v>23</v>
      </c>
      <c r="AY102" s="16" t="s">
        <v>182</v>
      </c>
      <c r="BE102" s="192">
        <f t="shared" si="14"/>
        <v>0</v>
      </c>
      <c r="BF102" s="192">
        <f t="shared" si="15"/>
        <v>0</v>
      </c>
      <c r="BG102" s="192">
        <f t="shared" si="16"/>
        <v>0</v>
      </c>
      <c r="BH102" s="192">
        <f t="shared" si="17"/>
        <v>0</v>
      </c>
      <c r="BI102" s="192">
        <f t="shared" si="18"/>
        <v>0</v>
      </c>
      <c r="BJ102" s="16" t="s">
        <v>23</v>
      </c>
      <c r="BK102" s="192">
        <f t="shared" si="19"/>
        <v>0</v>
      </c>
      <c r="BL102" s="16" t="s">
        <v>275</v>
      </c>
      <c r="BM102" s="16" t="s">
        <v>2895</v>
      </c>
    </row>
    <row r="103" spans="2:65" s="1" customFormat="1" ht="22.5" customHeight="1">
      <c r="B103" s="34"/>
      <c r="C103" s="181" t="s">
        <v>8</v>
      </c>
      <c r="D103" s="181" t="s">
        <v>184</v>
      </c>
      <c r="E103" s="182" t="s">
        <v>2896</v>
      </c>
      <c r="F103" s="183" t="s">
        <v>2897</v>
      </c>
      <c r="G103" s="184" t="s">
        <v>309</v>
      </c>
      <c r="H103" s="185">
        <v>36.5</v>
      </c>
      <c r="I103" s="186"/>
      <c r="J103" s="187">
        <f t="shared" si="10"/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 t="shared" si="11"/>
        <v>0</v>
      </c>
      <c r="Q103" s="190">
        <v>0</v>
      </c>
      <c r="R103" s="190">
        <f t="shared" si="12"/>
        <v>0</v>
      </c>
      <c r="S103" s="190">
        <v>0</v>
      </c>
      <c r="T103" s="191">
        <f t="shared" si="13"/>
        <v>0</v>
      </c>
      <c r="AR103" s="16" t="s">
        <v>275</v>
      </c>
      <c r="AT103" s="16" t="s">
        <v>184</v>
      </c>
      <c r="AU103" s="16" t="s">
        <v>23</v>
      </c>
      <c r="AY103" s="16" t="s">
        <v>182</v>
      </c>
      <c r="BE103" s="192">
        <f t="shared" si="14"/>
        <v>0</v>
      </c>
      <c r="BF103" s="192">
        <f t="shared" si="15"/>
        <v>0</v>
      </c>
      <c r="BG103" s="192">
        <f t="shared" si="16"/>
        <v>0</v>
      </c>
      <c r="BH103" s="192">
        <f t="shared" si="17"/>
        <v>0</v>
      </c>
      <c r="BI103" s="192">
        <f t="shared" si="18"/>
        <v>0</v>
      </c>
      <c r="BJ103" s="16" t="s">
        <v>23</v>
      </c>
      <c r="BK103" s="192">
        <f t="shared" si="19"/>
        <v>0</v>
      </c>
      <c r="BL103" s="16" t="s">
        <v>275</v>
      </c>
      <c r="BM103" s="16" t="s">
        <v>2898</v>
      </c>
    </row>
    <row r="104" spans="2:65" s="1" customFormat="1" ht="22.5" customHeight="1">
      <c r="B104" s="34"/>
      <c r="C104" s="181" t="s">
        <v>275</v>
      </c>
      <c r="D104" s="181" t="s">
        <v>184</v>
      </c>
      <c r="E104" s="182" t="s">
        <v>2899</v>
      </c>
      <c r="F104" s="183" t="s">
        <v>2900</v>
      </c>
      <c r="G104" s="184" t="s">
        <v>309</v>
      </c>
      <c r="H104" s="185">
        <v>114.5</v>
      </c>
      <c r="I104" s="186"/>
      <c r="J104" s="187">
        <f t="shared" si="10"/>
        <v>0</v>
      </c>
      <c r="K104" s="183" t="s">
        <v>36</v>
      </c>
      <c r="L104" s="54"/>
      <c r="M104" s="188" t="s">
        <v>36</v>
      </c>
      <c r="N104" s="189" t="s">
        <v>51</v>
      </c>
      <c r="O104" s="35"/>
      <c r="P104" s="190">
        <f t="shared" si="11"/>
        <v>0</v>
      </c>
      <c r="Q104" s="190">
        <v>0</v>
      </c>
      <c r="R104" s="190">
        <f t="shared" si="12"/>
        <v>0</v>
      </c>
      <c r="S104" s="190">
        <v>0</v>
      </c>
      <c r="T104" s="191">
        <f t="shared" si="13"/>
        <v>0</v>
      </c>
      <c r="AR104" s="16" t="s">
        <v>275</v>
      </c>
      <c r="AT104" s="16" t="s">
        <v>184</v>
      </c>
      <c r="AU104" s="16" t="s">
        <v>23</v>
      </c>
      <c r="AY104" s="16" t="s">
        <v>182</v>
      </c>
      <c r="BE104" s="192">
        <f t="shared" si="14"/>
        <v>0</v>
      </c>
      <c r="BF104" s="192">
        <f t="shared" si="15"/>
        <v>0</v>
      </c>
      <c r="BG104" s="192">
        <f t="shared" si="16"/>
        <v>0</v>
      </c>
      <c r="BH104" s="192">
        <f t="shared" si="17"/>
        <v>0</v>
      </c>
      <c r="BI104" s="192">
        <f t="shared" si="18"/>
        <v>0</v>
      </c>
      <c r="BJ104" s="16" t="s">
        <v>23</v>
      </c>
      <c r="BK104" s="192">
        <f t="shared" si="19"/>
        <v>0</v>
      </c>
      <c r="BL104" s="16" t="s">
        <v>275</v>
      </c>
      <c r="BM104" s="16" t="s">
        <v>2901</v>
      </c>
    </row>
    <row r="105" spans="2:65" s="1" customFormat="1" ht="22.5" customHeight="1">
      <c r="B105" s="34"/>
      <c r="C105" s="181" t="s">
        <v>287</v>
      </c>
      <c r="D105" s="181" t="s">
        <v>184</v>
      </c>
      <c r="E105" s="182" t="s">
        <v>2902</v>
      </c>
      <c r="F105" s="183" t="s">
        <v>2903</v>
      </c>
      <c r="G105" s="184" t="s">
        <v>309</v>
      </c>
      <c r="H105" s="185">
        <v>14.5</v>
      </c>
      <c r="I105" s="186"/>
      <c r="J105" s="187">
        <f t="shared" si="10"/>
        <v>0</v>
      </c>
      <c r="K105" s="183" t="s">
        <v>36</v>
      </c>
      <c r="L105" s="54"/>
      <c r="M105" s="188" t="s">
        <v>36</v>
      </c>
      <c r="N105" s="189" t="s">
        <v>51</v>
      </c>
      <c r="O105" s="35"/>
      <c r="P105" s="190">
        <f t="shared" si="11"/>
        <v>0</v>
      </c>
      <c r="Q105" s="190">
        <v>0</v>
      </c>
      <c r="R105" s="190">
        <f t="shared" si="12"/>
        <v>0</v>
      </c>
      <c r="S105" s="190">
        <v>0</v>
      </c>
      <c r="T105" s="191">
        <f t="shared" si="13"/>
        <v>0</v>
      </c>
      <c r="AR105" s="16" t="s">
        <v>275</v>
      </c>
      <c r="AT105" s="16" t="s">
        <v>184</v>
      </c>
      <c r="AU105" s="16" t="s">
        <v>23</v>
      </c>
      <c r="AY105" s="16" t="s">
        <v>182</v>
      </c>
      <c r="BE105" s="192">
        <f t="shared" si="14"/>
        <v>0</v>
      </c>
      <c r="BF105" s="192">
        <f t="shared" si="15"/>
        <v>0</v>
      </c>
      <c r="BG105" s="192">
        <f t="shared" si="16"/>
        <v>0</v>
      </c>
      <c r="BH105" s="192">
        <f t="shared" si="17"/>
        <v>0</v>
      </c>
      <c r="BI105" s="192">
        <f t="shared" si="18"/>
        <v>0</v>
      </c>
      <c r="BJ105" s="16" t="s">
        <v>23</v>
      </c>
      <c r="BK105" s="192">
        <f t="shared" si="19"/>
        <v>0</v>
      </c>
      <c r="BL105" s="16" t="s">
        <v>275</v>
      </c>
      <c r="BM105" s="16" t="s">
        <v>2904</v>
      </c>
    </row>
    <row r="106" spans="2:65" s="1" customFormat="1" ht="22.5" customHeight="1">
      <c r="B106" s="34"/>
      <c r="C106" s="181" t="s">
        <v>292</v>
      </c>
      <c r="D106" s="181" t="s">
        <v>184</v>
      </c>
      <c r="E106" s="182" t="s">
        <v>2905</v>
      </c>
      <c r="F106" s="183" t="s">
        <v>2906</v>
      </c>
      <c r="G106" s="184" t="s">
        <v>309</v>
      </c>
      <c r="H106" s="185">
        <v>2</v>
      </c>
      <c r="I106" s="186"/>
      <c r="J106" s="187">
        <f t="shared" si="10"/>
        <v>0</v>
      </c>
      <c r="K106" s="183" t="s">
        <v>36</v>
      </c>
      <c r="L106" s="54"/>
      <c r="M106" s="188" t="s">
        <v>36</v>
      </c>
      <c r="N106" s="189" t="s">
        <v>51</v>
      </c>
      <c r="O106" s="35"/>
      <c r="P106" s="190">
        <f t="shared" si="11"/>
        <v>0</v>
      </c>
      <c r="Q106" s="190">
        <v>0</v>
      </c>
      <c r="R106" s="190">
        <f t="shared" si="12"/>
        <v>0</v>
      </c>
      <c r="S106" s="190">
        <v>0</v>
      </c>
      <c r="T106" s="191">
        <f t="shared" si="13"/>
        <v>0</v>
      </c>
      <c r="AR106" s="16" t="s">
        <v>275</v>
      </c>
      <c r="AT106" s="16" t="s">
        <v>184</v>
      </c>
      <c r="AU106" s="16" t="s">
        <v>23</v>
      </c>
      <c r="AY106" s="16" t="s">
        <v>182</v>
      </c>
      <c r="BE106" s="192">
        <f t="shared" si="14"/>
        <v>0</v>
      </c>
      <c r="BF106" s="192">
        <f t="shared" si="15"/>
        <v>0</v>
      </c>
      <c r="BG106" s="192">
        <f t="shared" si="16"/>
        <v>0</v>
      </c>
      <c r="BH106" s="192">
        <f t="shared" si="17"/>
        <v>0</v>
      </c>
      <c r="BI106" s="192">
        <f t="shared" si="18"/>
        <v>0</v>
      </c>
      <c r="BJ106" s="16" t="s">
        <v>23</v>
      </c>
      <c r="BK106" s="192">
        <f t="shared" si="19"/>
        <v>0</v>
      </c>
      <c r="BL106" s="16" t="s">
        <v>275</v>
      </c>
      <c r="BM106" s="16" t="s">
        <v>2907</v>
      </c>
    </row>
    <row r="107" spans="2:65" s="1" customFormat="1" ht="22.5" customHeight="1">
      <c r="B107" s="34"/>
      <c r="C107" s="181" t="s">
        <v>297</v>
      </c>
      <c r="D107" s="181" t="s">
        <v>184</v>
      </c>
      <c r="E107" s="182" t="s">
        <v>2908</v>
      </c>
      <c r="F107" s="183" t="s">
        <v>2909</v>
      </c>
      <c r="G107" s="184" t="s">
        <v>309</v>
      </c>
      <c r="H107" s="185">
        <v>4.5</v>
      </c>
      <c r="I107" s="186"/>
      <c r="J107" s="187">
        <f t="shared" si="10"/>
        <v>0</v>
      </c>
      <c r="K107" s="183" t="s">
        <v>36</v>
      </c>
      <c r="L107" s="54"/>
      <c r="M107" s="188" t="s">
        <v>36</v>
      </c>
      <c r="N107" s="189" t="s">
        <v>51</v>
      </c>
      <c r="O107" s="35"/>
      <c r="P107" s="190">
        <f t="shared" si="11"/>
        <v>0</v>
      </c>
      <c r="Q107" s="190">
        <v>0</v>
      </c>
      <c r="R107" s="190">
        <f t="shared" si="12"/>
        <v>0</v>
      </c>
      <c r="S107" s="190">
        <v>0</v>
      </c>
      <c r="T107" s="191">
        <f t="shared" si="13"/>
        <v>0</v>
      </c>
      <c r="AR107" s="16" t="s">
        <v>275</v>
      </c>
      <c r="AT107" s="16" t="s">
        <v>184</v>
      </c>
      <c r="AU107" s="16" t="s">
        <v>23</v>
      </c>
      <c r="AY107" s="16" t="s">
        <v>182</v>
      </c>
      <c r="BE107" s="192">
        <f t="shared" si="14"/>
        <v>0</v>
      </c>
      <c r="BF107" s="192">
        <f t="shared" si="15"/>
        <v>0</v>
      </c>
      <c r="BG107" s="192">
        <f t="shared" si="16"/>
        <v>0</v>
      </c>
      <c r="BH107" s="192">
        <f t="shared" si="17"/>
        <v>0</v>
      </c>
      <c r="BI107" s="192">
        <f t="shared" si="18"/>
        <v>0</v>
      </c>
      <c r="BJ107" s="16" t="s">
        <v>23</v>
      </c>
      <c r="BK107" s="192">
        <f t="shared" si="19"/>
        <v>0</v>
      </c>
      <c r="BL107" s="16" t="s">
        <v>275</v>
      </c>
      <c r="BM107" s="16" t="s">
        <v>2910</v>
      </c>
    </row>
    <row r="108" spans="2:65" s="1" customFormat="1" ht="22.5" customHeight="1">
      <c r="B108" s="34"/>
      <c r="C108" s="181" t="s">
        <v>301</v>
      </c>
      <c r="D108" s="181" t="s">
        <v>184</v>
      </c>
      <c r="E108" s="182" t="s">
        <v>2911</v>
      </c>
      <c r="F108" s="183" t="s">
        <v>2912</v>
      </c>
      <c r="G108" s="184" t="s">
        <v>309</v>
      </c>
      <c r="H108" s="185">
        <v>40</v>
      </c>
      <c r="I108" s="186"/>
      <c r="J108" s="187">
        <f t="shared" si="10"/>
        <v>0</v>
      </c>
      <c r="K108" s="183" t="s">
        <v>36</v>
      </c>
      <c r="L108" s="54"/>
      <c r="M108" s="188" t="s">
        <v>36</v>
      </c>
      <c r="N108" s="189" t="s">
        <v>51</v>
      </c>
      <c r="O108" s="35"/>
      <c r="P108" s="190">
        <f t="shared" si="11"/>
        <v>0</v>
      </c>
      <c r="Q108" s="190">
        <v>0</v>
      </c>
      <c r="R108" s="190">
        <f t="shared" si="12"/>
        <v>0</v>
      </c>
      <c r="S108" s="190">
        <v>0</v>
      </c>
      <c r="T108" s="191">
        <f t="shared" si="13"/>
        <v>0</v>
      </c>
      <c r="AR108" s="16" t="s">
        <v>275</v>
      </c>
      <c r="AT108" s="16" t="s">
        <v>184</v>
      </c>
      <c r="AU108" s="16" t="s">
        <v>23</v>
      </c>
      <c r="AY108" s="16" t="s">
        <v>182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16" t="s">
        <v>23</v>
      </c>
      <c r="BK108" s="192">
        <f t="shared" si="19"/>
        <v>0</v>
      </c>
      <c r="BL108" s="16" t="s">
        <v>275</v>
      </c>
      <c r="BM108" s="16" t="s">
        <v>2913</v>
      </c>
    </row>
    <row r="109" spans="2:65" s="1" customFormat="1" ht="22.5" customHeight="1">
      <c r="B109" s="34"/>
      <c r="C109" s="181" t="s">
        <v>7</v>
      </c>
      <c r="D109" s="181" t="s">
        <v>184</v>
      </c>
      <c r="E109" s="182" t="s">
        <v>2914</v>
      </c>
      <c r="F109" s="183" t="s">
        <v>2915</v>
      </c>
      <c r="G109" s="184" t="s">
        <v>309</v>
      </c>
      <c r="H109" s="185">
        <v>61.5</v>
      </c>
      <c r="I109" s="186"/>
      <c r="J109" s="187">
        <f t="shared" si="10"/>
        <v>0</v>
      </c>
      <c r="K109" s="183" t="s">
        <v>36</v>
      </c>
      <c r="L109" s="54"/>
      <c r="M109" s="188" t="s">
        <v>36</v>
      </c>
      <c r="N109" s="189" t="s">
        <v>51</v>
      </c>
      <c r="O109" s="35"/>
      <c r="P109" s="190">
        <f t="shared" si="11"/>
        <v>0</v>
      </c>
      <c r="Q109" s="190">
        <v>0</v>
      </c>
      <c r="R109" s="190">
        <f t="shared" si="12"/>
        <v>0</v>
      </c>
      <c r="S109" s="190">
        <v>0</v>
      </c>
      <c r="T109" s="191">
        <f t="shared" si="13"/>
        <v>0</v>
      </c>
      <c r="AR109" s="16" t="s">
        <v>275</v>
      </c>
      <c r="AT109" s="16" t="s">
        <v>184</v>
      </c>
      <c r="AU109" s="16" t="s">
        <v>23</v>
      </c>
      <c r="AY109" s="16" t="s">
        <v>182</v>
      </c>
      <c r="BE109" s="192">
        <f t="shared" si="14"/>
        <v>0</v>
      </c>
      <c r="BF109" s="192">
        <f t="shared" si="15"/>
        <v>0</v>
      </c>
      <c r="BG109" s="192">
        <f t="shared" si="16"/>
        <v>0</v>
      </c>
      <c r="BH109" s="192">
        <f t="shared" si="17"/>
        <v>0</v>
      </c>
      <c r="BI109" s="192">
        <f t="shared" si="18"/>
        <v>0</v>
      </c>
      <c r="BJ109" s="16" t="s">
        <v>23</v>
      </c>
      <c r="BK109" s="192">
        <f t="shared" si="19"/>
        <v>0</v>
      </c>
      <c r="BL109" s="16" t="s">
        <v>275</v>
      </c>
      <c r="BM109" s="16" t="s">
        <v>2916</v>
      </c>
    </row>
    <row r="110" spans="2:65" s="1" customFormat="1" ht="22.5" customHeight="1">
      <c r="B110" s="34"/>
      <c r="C110" s="181" t="s">
        <v>313</v>
      </c>
      <c r="D110" s="181" t="s">
        <v>184</v>
      </c>
      <c r="E110" s="182" t="s">
        <v>2917</v>
      </c>
      <c r="F110" s="183" t="s">
        <v>2918</v>
      </c>
      <c r="G110" s="184" t="s">
        <v>309</v>
      </c>
      <c r="H110" s="185">
        <v>17.5</v>
      </c>
      <c r="I110" s="186"/>
      <c r="J110" s="187">
        <f t="shared" si="10"/>
        <v>0</v>
      </c>
      <c r="K110" s="183" t="s">
        <v>36</v>
      </c>
      <c r="L110" s="54"/>
      <c r="M110" s="188" t="s">
        <v>36</v>
      </c>
      <c r="N110" s="189" t="s">
        <v>51</v>
      </c>
      <c r="O110" s="35"/>
      <c r="P110" s="190">
        <f t="shared" si="11"/>
        <v>0</v>
      </c>
      <c r="Q110" s="190">
        <v>0</v>
      </c>
      <c r="R110" s="190">
        <f t="shared" si="12"/>
        <v>0</v>
      </c>
      <c r="S110" s="190">
        <v>0</v>
      </c>
      <c r="T110" s="191">
        <f t="shared" si="13"/>
        <v>0</v>
      </c>
      <c r="AR110" s="16" t="s">
        <v>275</v>
      </c>
      <c r="AT110" s="16" t="s">
        <v>184</v>
      </c>
      <c r="AU110" s="16" t="s">
        <v>23</v>
      </c>
      <c r="AY110" s="16" t="s">
        <v>182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6" t="s">
        <v>23</v>
      </c>
      <c r="BK110" s="192">
        <f t="shared" si="19"/>
        <v>0</v>
      </c>
      <c r="BL110" s="16" t="s">
        <v>275</v>
      </c>
      <c r="BM110" s="16" t="s">
        <v>2919</v>
      </c>
    </row>
    <row r="111" spans="2:65" s="1" customFormat="1" ht="22.5" customHeight="1">
      <c r="B111" s="34"/>
      <c r="C111" s="181" t="s">
        <v>321</v>
      </c>
      <c r="D111" s="181" t="s">
        <v>184</v>
      </c>
      <c r="E111" s="182" t="s">
        <v>2920</v>
      </c>
      <c r="F111" s="183" t="s">
        <v>2921</v>
      </c>
      <c r="G111" s="184" t="s">
        <v>309</v>
      </c>
      <c r="H111" s="185">
        <v>32</v>
      </c>
      <c r="I111" s="186"/>
      <c r="J111" s="187">
        <f t="shared" si="10"/>
        <v>0</v>
      </c>
      <c r="K111" s="183" t="s">
        <v>36</v>
      </c>
      <c r="L111" s="54"/>
      <c r="M111" s="188" t="s">
        <v>36</v>
      </c>
      <c r="N111" s="189" t="s">
        <v>51</v>
      </c>
      <c r="O111" s="35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AR111" s="16" t="s">
        <v>275</v>
      </c>
      <c r="AT111" s="16" t="s">
        <v>184</v>
      </c>
      <c r="AU111" s="16" t="s">
        <v>23</v>
      </c>
      <c r="AY111" s="16" t="s">
        <v>182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6" t="s">
        <v>23</v>
      </c>
      <c r="BK111" s="192">
        <f t="shared" si="19"/>
        <v>0</v>
      </c>
      <c r="BL111" s="16" t="s">
        <v>275</v>
      </c>
      <c r="BM111" s="16" t="s">
        <v>2922</v>
      </c>
    </row>
    <row r="112" spans="2:65" s="1" customFormat="1" ht="22.5" customHeight="1">
      <c r="B112" s="34"/>
      <c r="C112" s="181" t="s">
        <v>325</v>
      </c>
      <c r="D112" s="181" t="s">
        <v>184</v>
      </c>
      <c r="E112" s="182" t="s">
        <v>2923</v>
      </c>
      <c r="F112" s="183" t="s">
        <v>2924</v>
      </c>
      <c r="G112" s="184" t="s">
        <v>309</v>
      </c>
      <c r="H112" s="185">
        <v>23.5</v>
      </c>
      <c r="I112" s="186"/>
      <c r="J112" s="187">
        <f t="shared" si="10"/>
        <v>0</v>
      </c>
      <c r="K112" s="183" t="s">
        <v>36</v>
      </c>
      <c r="L112" s="54"/>
      <c r="M112" s="188" t="s">
        <v>36</v>
      </c>
      <c r="N112" s="189" t="s">
        <v>51</v>
      </c>
      <c r="O112" s="35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AR112" s="16" t="s">
        <v>275</v>
      </c>
      <c r="AT112" s="16" t="s">
        <v>184</v>
      </c>
      <c r="AU112" s="16" t="s">
        <v>23</v>
      </c>
      <c r="AY112" s="16" t="s">
        <v>182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6" t="s">
        <v>23</v>
      </c>
      <c r="BK112" s="192">
        <f t="shared" si="19"/>
        <v>0</v>
      </c>
      <c r="BL112" s="16" t="s">
        <v>275</v>
      </c>
      <c r="BM112" s="16" t="s">
        <v>2925</v>
      </c>
    </row>
    <row r="113" spans="2:65" s="1" customFormat="1" ht="22.5" customHeight="1">
      <c r="B113" s="34"/>
      <c r="C113" s="181" t="s">
        <v>330</v>
      </c>
      <c r="D113" s="181" t="s">
        <v>184</v>
      </c>
      <c r="E113" s="182" t="s">
        <v>2926</v>
      </c>
      <c r="F113" s="183" t="s">
        <v>2927</v>
      </c>
      <c r="G113" s="184" t="s">
        <v>309</v>
      </c>
      <c r="H113" s="185">
        <v>5</v>
      </c>
      <c r="I113" s="186"/>
      <c r="J113" s="187">
        <f t="shared" si="10"/>
        <v>0</v>
      </c>
      <c r="K113" s="183" t="s">
        <v>36</v>
      </c>
      <c r="L113" s="54"/>
      <c r="M113" s="188" t="s">
        <v>36</v>
      </c>
      <c r="N113" s="189" t="s">
        <v>51</v>
      </c>
      <c r="O113" s="35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AR113" s="16" t="s">
        <v>275</v>
      </c>
      <c r="AT113" s="16" t="s">
        <v>184</v>
      </c>
      <c r="AU113" s="16" t="s">
        <v>23</v>
      </c>
      <c r="AY113" s="16" t="s">
        <v>182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6" t="s">
        <v>23</v>
      </c>
      <c r="BK113" s="192">
        <f t="shared" si="19"/>
        <v>0</v>
      </c>
      <c r="BL113" s="16" t="s">
        <v>275</v>
      </c>
      <c r="BM113" s="16" t="s">
        <v>2928</v>
      </c>
    </row>
    <row r="114" spans="2:65" s="1" customFormat="1" ht="22.5" customHeight="1">
      <c r="B114" s="34"/>
      <c r="C114" s="181" t="s">
        <v>335</v>
      </c>
      <c r="D114" s="181" t="s">
        <v>184</v>
      </c>
      <c r="E114" s="182" t="s">
        <v>2929</v>
      </c>
      <c r="F114" s="183" t="s">
        <v>2930</v>
      </c>
      <c r="G114" s="184" t="s">
        <v>309</v>
      </c>
      <c r="H114" s="185">
        <v>4.5</v>
      </c>
      <c r="I114" s="186"/>
      <c r="J114" s="187">
        <f t="shared" si="10"/>
        <v>0</v>
      </c>
      <c r="K114" s="183" t="s">
        <v>36</v>
      </c>
      <c r="L114" s="54"/>
      <c r="M114" s="188" t="s">
        <v>36</v>
      </c>
      <c r="N114" s="189" t="s">
        <v>51</v>
      </c>
      <c r="O114" s="35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AR114" s="16" t="s">
        <v>275</v>
      </c>
      <c r="AT114" s="16" t="s">
        <v>184</v>
      </c>
      <c r="AU114" s="16" t="s">
        <v>23</v>
      </c>
      <c r="AY114" s="16" t="s">
        <v>182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6" t="s">
        <v>23</v>
      </c>
      <c r="BK114" s="192">
        <f t="shared" si="19"/>
        <v>0</v>
      </c>
      <c r="BL114" s="16" t="s">
        <v>275</v>
      </c>
      <c r="BM114" s="16" t="s">
        <v>2931</v>
      </c>
    </row>
    <row r="115" spans="2:65" s="1" customFormat="1" ht="22.5" customHeight="1">
      <c r="B115" s="34"/>
      <c r="C115" s="181" t="s">
        <v>342</v>
      </c>
      <c r="D115" s="181" t="s">
        <v>184</v>
      </c>
      <c r="E115" s="182" t="s">
        <v>2932</v>
      </c>
      <c r="F115" s="183" t="s">
        <v>2933</v>
      </c>
      <c r="G115" s="184" t="s">
        <v>309</v>
      </c>
      <c r="H115" s="185">
        <v>25</v>
      </c>
      <c r="I115" s="186"/>
      <c r="J115" s="187">
        <f t="shared" si="10"/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AR115" s="16" t="s">
        <v>275</v>
      </c>
      <c r="AT115" s="16" t="s">
        <v>184</v>
      </c>
      <c r="AU115" s="16" t="s">
        <v>23</v>
      </c>
      <c r="AY115" s="16" t="s">
        <v>182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6" t="s">
        <v>23</v>
      </c>
      <c r="BK115" s="192">
        <f t="shared" si="19"/>
        <v>0</v>
      </c>
      <c r="BL115" s="16" t="s">
        <v>275</v>
      </c>
      <c r="BM115" s="16" t="s">
        <v>2934</v>
      </c>
    </row>
    <row r="116" spans="2:65" s="1" customFormat="1" ht="22.5" customHeight="1">
      <c r="B116" s="34"/>
      <c r="C116" s="181" t="s">
        <v>347</v>
      </c>
      <c r="D116" s="181" t="s">
        <v>184</v>
      </c>
      <c r="E116" s="182" t="s">
        <v>2935</v>
      </c>
      <c r="F116" s="183" t="s">
        <v>2936</v>
      </c>
      <c r="G116" s="184" t="s">
        <v>309</v>
      </c>
      <c r="H116" s="185">
        <v>36.5</v>
      </c>
      <c r="I116" s="186"/>
      <c r="J116" s="187">
        <f t="shared" si="1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AR116" s="16" t="s">
        <v>275</v>
      </c>
      <c r="AT116" s="16" t="s">
        <v>184</v>
      </c>
      <c r="AU116" s="16" t="s">
        <v>23</v>
      </c>
      <c r="AY116" s="16" t="s">
        <v>182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6" t="s">
        <v>23</v>
      </c>
      <c r="BK116" s="192">
        <f t="shared" si="19"/>
        <v>0</v>
      </c>
      <c r="BL116" s="16" t="s">
        <v>275</v>
      </c>
      <c r="BM116" s="16" t="s">
        <v>2937</v>
      </c>
    </row>
    <row r="117" spans="2:65" s="1" customFormat="1" ht="22.5" customHeight="1">
      <c r="B117" s="34"/>
      <c r="C117" s="181" t="s">
        <v>353</v>
      </c>
      <c r="D117" s="181" t="s">
        <v>184</v>
      </c>
      <c r="E117" s="182" t="s">
        <v>2938</v>
      </c>
      <c r="F117" s="183" t="s">
        <v>2939</v>
      </c>
      <c r="G117" s="184" t="s">
        <v>309</v>
      </c>
      <c r="H117" s="185">
        <v>114.5</v>
      </c>
      <c r="I117" s="186"/>
      <c r="J117" s="187">
        <f t="shared" si="1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AR117" s="16" t="s">
        <v>275</v>
      </c>
      <c r="AT117" s="16" t="s">
        <v>184</v>
      </c>
      <c r="AU117" s="16" t="s">
        <v>23</v>
      </c>
      <c r="AY117" s="16" t="s">
        <v>182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6" t="s">
        <v>23</v>
      </c>
      <c r="BK117" s="192">
        <f t="shared" si="19"/>
        <v>0</v>
      </c>
      <c r="BL117" s="16" t="s">
        <v>275</v>
      </c>
      <c r="BM117" s="16" t="s">
        <v>2940</v>
      </c>
    </row>
    <row r="118" spans="2:65" s="1" customFormat="1" ht="22.5" customHeight="1">
      <c r="B118" s="34"/>
      <c r="C118" s="181" t="s">
        <v>357</v>
      </c>
      <c r="D118" s="181" t="s">
        <v>184</v>
      </c>
      <c r="E118" s="182" t="s">
        <v>2941</v>
      </c>
      <c r="F118" s="183" t="s">
        <v>2942</v>
      </c>
      <c r="G118" s="184" t="s">
        <v>309</v>
      </c>
      <c r="H118" s="185">
        <v>14.5</v>
      </c>
      <c r="I118" s="186"/>
      <c r="J118" s="187">
        <f t="shared" si="10"/>
        <v>0</v>
      </c>
      <c r="K118" s="183" t="s">
        <v>36</v>
      </c>
      <c r="L118" s="54"/>
      <c r="M118" s="188" t="s">
        <v>36</v>
      </c>
      <c r="N118" s="189" t="s">
        <v>51</v>
      </c>
      <c r="O118" s="35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AR118" s="16" t="s">
        <v>275</v>
      </c>
      <c r="AT118" s="16" t="s">
        <v>184</v>
      </c>
      <c r="AU118" s="16" t="s">
        <v>23</v>
      </c>
      <c r="AY118" s="16" t="s">
        <v>182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6" t="s">
        <v>23</v>
      </c>
      <c r="BK118" s="192">
        <f t="shared" si="19"/>
        <v>0</v>
      </c>
      <c r="BL118" s="16" t="s">
        <v>275</v>
      </c>
      <c r="BM118" s="16" t="s">
        <v>2943</v>
      </c>
    </row>
    <row r="119" spans="2:65" s="1" customFormat="1" ht="22.5" customHeight="1">
      <c r="B119" s="34"/>
      <c r="C119" s="181" t="s">
        <v>362</v>
      </c>
      <c r="D119" s="181" t="s">
        <v>184</v>
      </c>
      <c r="E119" s="182" t="s">
        <v>2944</v>
      </c>
      <c r="F119" s="183" t="s">
        <v>2945</v>
      </c>
      <c r="G119" s="184" t="s">
        <v>309</v>
      </c>
      <c r="H119" s="185">
        <v>2</v>
      </c>
      <c r="I119" s="186"/>
      <c r="J119" s="187">
        <f t="shared" si="10"/>
        <v>0</v>
      </c>
      <c r="K119" s="183" t="s">
        <v>36</v>
      </c>
      <c r="L119" s="54"/>
      <c r="M119" s="188" t="s">
        <v>36</v>
      </c>
      <c r="N119" s="189" t="s">
        <v>51</v>
      </c>
      <c r="O119" s="35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AR119" s="16" t="s">
        <v>275</v>
      </c>
      <c r="AT119" s="16" t="s">
        <v>184</v>
      </c>
      <c r="AU119" s="16" t="s">
        <v>23</v>
      </c>
      <c r="AY119" s="16" t="s">
        <v>182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6" t="s">
        <v>23</v>
      </c>
      <c r="BK119" s="192">
        <f t="shared" si="19"/>
        <v>0</v>
      </c>
      <c r="BL119" s="16" t="s">
        <v>275</v>
      </c>
      <c r="BM119" s="16" t="s">
        <v>2946</v>
      </c>
    </row>
    <row r="120" spans="2:65" s="1" customFormat="1" ht="22.5" customHeight="1">
      <c r="B120" s="34"/>
      <c r="C120" s="181" t="s">
        <v>366</v>
      </c>
      <c r="D120" s="181" t="s">
        <v>184</v>
      </c>
      <c r="E120" s="182" t="s">
        <v>2947</v>
      </c>
      <c r="F120" s="183" t="s">
        <v>2948</v>
      </c>
      <c r="G120" s="184" t="s">
        <v>309</v>
      </c>
      <c r="H120" s="185">
        <v>4.5</v>
      </c>
      <c r="I120" s="186"/>
      <c r="J120" s="187">
        <f t="shared" si="10"/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AR120" s="16" t="s">
        <v>275</v>
      </c>
      <c r="AT120" s="16" t="s">
        <v>184</v>
      </c>
      <c r="AU120" s="16" t="s">
        <v>23</v>
      </c>
      <c r="AY120" s="16" t="s">
        <v>182</v>
      </c>
      <c r="BE120" s="192">
        <f t="shared" si="14"/>
        <v>0</v>
      </c>
      <c r="BF120" s="192">
        <f t="shared" si="15"/>
        <v>0</v>
      </c>
      <c r="BG120" s="192">
        <f t="shared" si="16"/>
        <v>0</v>
      </c>
      <c r="BH120" s="192">
        <f t="shared" si="17"/>
        <v>0</v>
      </c>
      <c r="BI120" s="192">
        <f t="shared" si="18"/>
        <v>0</v>
      </c>
      <c r="BJ120" s="16" t="s">
        <v>23</v>
      </c>
      <c r="BK120" s="192">
        <f t="shared" si="19"/>
        <v>0</v>
      </c>
      <c r="BL120" s="16" t="s">
        <v>275</v>
      </c>
      <c r="BM120" s="16" t="s">
        <v>2949</v>
      </c>
    </row>
    <row r="121" spans="2:65" s="1" customFormat="1" ht="22.5" customHeight="1">
      <c r="B121" s="34"/>
      <c r="C121" s="181" t="s">
        <v>374</v>
      </c>
      <c r="D121" s="181" t="s">
        <v>184</v>
      </c>
      <c r="E121" s="182" t="s">
        <v>2950</v>
      </c>
      <c r="F121" s="183" t="s">
        <v>2951</v>
      </c>
      <c r="G121" s="184" t="s">
        <v>309</v>
      </c>
      <c r="H121" s="185">
        <v>57.5</v>
      </c>
      <c r="I121" s="186"/>
      <c r="J121" s="187">
        <f t="shared" si="1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AR121" s="16" t="s">
        <v>275</v>
      </c>
      <c r="AT121" s="16" t="s">
        <v>184</v>
      </c>
      <c r="AU121" s="16" t="s">
        <v>23</v>
      </c>
      <c r="AY121" s="16" t="s">
        <v>182</v>
      </c>
      <c r="BE121" s="192">
        <f t="shared" si="14"/>
        <v>0</v>
      </c>
      <c r="BF121" s="192">
        <f t="shared" si="15"/>
        <v>0</v>
      </c>
      <c r="BG121" s="192">
        <f t="shared" si="16"/>
        <v>0</v>
      </c>
      <c r="BH121" s="192">
        <f t="shared" si="17"/>
        <v>0</v>
      </c>
      <c r="BI121" s="192">
        <f t="shared" si="18"/>
        <v>0</v>
      </c>
      <c r="BJ121" s="16" t="s">
        <v>23</v>
      </c>
      <c r="BK121" s="192">
        <f t="shared" si="19"/>
        <v>0</v>
      </c>
      <c r="BL121" s="16" t="s">
        <v>275</v>
      </c>
      <c r="BM121" s="16" t="s">
        <v>2952</v>
      </c>
    </row>
    <row r="122" spans="2:65" s="1" customFormat="1" ht="22.5" customHeight="1">
      <c r="B122" s="34"/>
      <c r="C122" s="181" t="s">
        <v>385</v>
      </c>
      <c r="D122" s="181" t="s">
        <v>184</v>
      </c>
      <c r="E122" s="182" t="s">
        <v>2953</v>
      </c>
      <c r="F122" s="183" t="s">
        <v>2954</v>
      </c>
      <c r="G122" s="184" t="s">
        <v>309</v>
      </c>
      <c r="H122" s="185">
        <v>93.5</v>
      </c>
      <c r="I122" s="186"/>
      <c r="J122" s="187">
        <f t="shared" si="1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11"/>
        <v>0</v>
      </c>
      <c r="Q122" s="190">
        <v>0</v>
      </c>
      <c r="R122" s="190">
        <f t="shared" si="12"/>
        <v>0</v>
      </c>
      <c r="S122" s="190">
        <v>0</v>
      </c>
      <c r="T122" s="191">
        <f t="shared" si="13"/>
        <v>0</v>
      </c>
      <c r="AR122" s="16" t="s">
        <v>275</v>
      </c>
      <c r="AT122" s="16" t="s">
        <v>184</v>
      </c>
      <c r="AU122" s="16" t="s">
        <v>23</v>
      </c>
      <c r="AY122" s="16" t="s">
        <v>182</v>
      </c>
      <c r="BE122" s="192">
        <f t="shared" si="14"/>
        <v>0</v>
      </c>
      <c r="BF122" s="192">
        <f t="shared" si="15"/>
        <v>0</v>
      </c>
      <c r="BG122" s="192">
        <f t="shared" si="16"/>
        <v>0</v>
      </c>
      <c r="BH122" s="192">
        <f t="shared" si="17"/>
        <v>0</v>
      </c>
      <c r="BI122" s="192">
        <f t="shared" si="18"/>
        <v>0</v>
      </c>
      <c r="BJ122" s="16" t="s">
        <v>23</v>
      </c>
      <c r="BK122" s="192">
        <f t="shared" si="19"/>
        <v>0</v>
      </c>
      <c r="BL122" s="16" t="s">
        <v>275</v>
      </c>
      <c r="BM122" s="16" t="s">
        <v>2955</v>
      </c>
    </row>
    <row r="123" spans="2:65" s="1" customFormat="1" ht="22.5" customHeight="1">
      <c r="B123" s="34"/>
      <c r="C123" s="181" t="s">
        <v>389</v>
      </c>
      <c r="D123" s="181" t="s">
        <v>184</v>
      </c>
      <c r="E123" s="182" t="s">
        <v>2956</v>
      </c>
      <c r="F123" s="183" t="s">
        <v>2957</v>
      </c>
      <c r="G123" s="184" t="s">
        <v>309</v>
      </c>
      <c r="H123" s="185">
        <v>381</v>
      </c>
      <c r="I123" s="186"/>
      <c r="J123" s="187">
        <f t="shared" si="1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11"/>
        <v>0</v>
      </c>
      <c r="Q123" s="190">
        <v>0</v>
      </c>
      <c r="R123" s="190">
        <f t="shared" si="12"/>
        <v>0</v>
      </c>
      <c r="S123" s="190">
        <v>0</v>
      </c>
      <c r="T123" s="191">
        <f t="shared" si="13"/>
        <v>0</v>
      </c>
      <c r="AR123" s="16" t="s">
        <v>275</v>
      </c>
      <c r="AT123" s="16" t="s">
        <v>184</v>
      </c>
      <c r="AU123" s="16" t="s">
        <v>23</v>
      </c>
      <c r="AY123" s="16" t="s">
        <v>182</v>
      </c>
      <c r="BE123" s="192">
        <f t="shared" si="14"/>
        <v>0</v>
      </c>
      <c r="BF123" s="192">
        <f t="shared" si="15"/>
        <v>0</v>
      </c>
      <c r="BG123" s="192">
        <f t="shared" si="16"/>
        <v>0</v>
      </c>
      <c r="BH123" s="192">
        <f t="shared" si="17"/>
        <v>0</v>
      </c>
      <c r="BI123" s="192">
        <f t="shared" si="18"/>
        <v>0</v>
      </c>
      <c r="BJ123" s="16" t="s">
        <v>23</v>
      </c>
      <c r="BK123" s="192">
        <f t="shared" si="19"/>
        <v>0</v>
      </c>
      <c r="BL123" s="16" t="s">
        <v>275</v>
      </c>
      <c r="BM123" s="16" t="s">
        <v>2958</v>
      </c>
    </row>
    <row r="124" spans="2:65" s="1" customFormat="1" ht="22.5" customHeight="1">
      <c r="B124" s="34"/>
      <c r="C124" s="181" t="s">
        <v>395</v>
      </c>
      <c r="D124" s="181" t="s">
        <v>184</v>
      </c>
      <c r="E124" s="182" t="s">
        <v>2959</v>
      </c>
      <c r="F124" s="183" t="s">
        <v>2960</v>
      </c>
      <c r="G124" s="184" t="s">
        <v>309</v>
      </c>
      <c r="H124" s="185">
        <v>381</v>
      </c>
      <c r="I124" s="186"/>
      <c r="J124" s="187">
        <f t="shared" si="1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11"/>
        <v>0</v>
      </c>
      <c r="Q124" s="190">
        <v>0</v>
      </c>
      <c r="R124" s="190">
        <f t="shared" si="12"/>
        <v>0</v>
      </c>
      <c r="S124" s="190">
        <v>0</v>
      </c>
      <c r="T124" s="191">
        <f t="shared" si="13"/>
        <v>0</v>
      </c>
      <c r="AR124" s="16" t="s">
        <v>275</v>
      </c>
      <c r="AT124" s="16" t="s">
        <v>184</v>
      </c>
      <c r="AU124" s="16" t="s">
        <v>23</v>
      </c>
      <c r="AY124" s="16" t="s">
        <v>182</v>
      </c>
      <c r="BE124" s="192">
        <f t="shared" si="14"/>
        <v>0</v>
      </c>
      <c r="BF124" s="192">
        <f t="shared" si="15"/>
        <v>0</v>
      </c>
      <c r="BG124" s="192">
        <f t="shared" si="16"/>
        <v>0</v>
      </c>
      <c r="BH124" s="192">
        <f t="shared" si="17"/>
        <v>0</v>
      </c>
      <c r="BI124" s="192">
        <f t="shared" si="18"/>
        <v>0</v>
      </c>
      <c r="BJ124" s="16" t="s">
        <v>23</v>
      </c>
      <c r="BK124" s="192">
        <f t="shared" si="19"/>
        <v>0</v>
      </c>
      <c r="BL124" s="16" t="s">
        <v>275</v>
      </c>
      <c r="BM124" s="16" t="s">
        <v>2961</v>
      </c>
    </row>
    <row r="125" spans="2:65" s="1" customFormat="1" ht="22.5" customHeight="1">
      <c r="B125" s="34"/>
      <c r="C125" s="181" t="s">
        <v>405</v>
      </c>
      <c r="D125" s="181" t="s">
        <v>184</v>
      </c>
      <c r="E125" s="182" t="s">
        <v>2962</v>
      </c>
      <c r="F125" s="183" t="s">
        <v>2963</v>
      </c>
      <c r="G125" s="184" t="s">
        <v>2600</v>
      </c>
      <c r="H125" s="185">
        <v>5</v>
      </c>
      <c r="I125" s="186"/>
      <c r="J125" s="187">
        <f t="shared" si="10"/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 t="shared" si="11"/>
        <v>0</v>
      </c>
      <c r="Q125" s="190">
        <v>0</v>
      </c>
      <c r="R125" s="190">
        <f t="shared" si="12"/>
        <v>0</v>
      </c>
      <c r="S125" s="190">
        <v>0</v>
      </c>
      <c r="T125" s="191">
        <f t="shared" si="13"/>
        <v>0</v>
      </c>
      <c r="AR125" s="16" t="s">
        <v>275</v>
      </c>
      <c r="AT125" s="16" t="s">
        <v>184</v>
      </c>
      <c r="AU125" s="16" t="s">
        <v>23</v>
      </c>
      <c r="AY125" s="16" t="s">
        <v>182</v>
      </c>
      <c r="BE125" s="192">
        <f t="shared" si="14"/>
        <v>0</v>
      </c>
      <c r="BF125" s="192">
        <f t="shared" si="15"/>
        <v>0</v>
      </c>
      <c r="BG125" s="192">
        <f t="shared" si="16"/>
        <v>0</v>
      </c>
      <c r="BH125" s="192">
        <f t="shared" si="17"/>
        <v>0</v>
      </c>
      <c r="BI125" s="192">
        <f t="shared" si="18"/>
        <v>0</v>
      </c>
      <c r="BJ125" s="16" t="s">
        <v>23</v>
      </c>
      <c r="BK125" s="192">
        <f t="shared" si="19"/>
        <v>0</v>
      </c>
      <c r="BL125" s="16" t="s">
        <v>275</v>
      </c>
      <c r="BM125" s="16" t="s">
        <v>2964</v>
      </c>
    </row>
    <row r="126" spans="2:65" s="1" customFormat="1" ht="22.5" customHeight="1">
      <c r="B126" s="34"/>
      <c r="C126" s="181" t="s">
        <v>416</v>
      </c>
      <c r="D126" s="181" t="s">
        <v>184</v>
      </c>
      <c r="E126" s="182" t="s">
        <v>2965</v>
      </c>
      <c r="F126" s="183" t="s">
        <v>2966</v>
      </c>
      <c r="G126" s="184" t="s">
        <v>2600</v>
      </c>
      <c r="H126" s="185">
        <v>3</v>
      </c>
      <c r="I126" s="186"/>
      <c r="J126" s="187">
        <f t="shared" si="10"/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 t="shared" si="11"/>
        <v>0</v>
      </c>
      <c r="Q126" s="190">
        <v>0</v>
      </c>
      <c r="R126" s="190">
        <f t="shared" si="12"/>
        <v>0</v>
      </c>
      <c r="S126" s="190">
        <v>0</v>
      </c>
      <c r="T126" s="191">
        <f t="shared" si="13"/>
        <v>0</v>
      </c>
      <c r="AR126" s="16" t="s">
        <v>275</v>
      </c>
      <c r="AT126" s="16" t="s">
        <v>184</v>
      </c>
      <c r="AU126" s="16" t="s">
        <v>23</v>
      </c>
      <c r="AY126" s="16" t="s">
        <v>182</v>
      </c>
      <c r="BE126" s="192">
        <f t="shared" si="14"/>
        <v>0</v>
      </c>
      <c r="BF126" s="192">
        <f t="shared" si="15"/>
        <v>0</v>
      </c>
      <c r="BG126" s="192">
        <f t="shared" si="16"/>
        <v>0</v>
      </c>
      <c r="BH126" s="192">
        <f t="shared" si="17"/>
        <v>0</v>
      </c>
      <c r="BI126" s="192">
        <f t="shared" si="18"/>
        <v>0</v>
      </c>
      <c r="BJ126" s="16" t="s">
        <v>23</v>
      </c>
      <c r="BK126" s="192">
        <f t="shared" si="19"/>
        <v>0</v>
      </c>
      <c r="BL126" s="16" t="s">
        <v>275</v>
      </c>
      <c r="BM126" s="16" t="s">
        <v>2967</v>
      </c>
    </row>
    <row r="127" spans="2:65" s="1" customFormat="1" ht="22.5" customHeight="1">
      <c r="B127" s="34"/>
      <c r="C127" s="181" t="s">
        <v>421</v>
      </c>
      <c r="D127" s="181" t="s">
        <v>184</v>
      </c>
      <c r="E127" s="182" t="s">
        <v>2968</v>
      </c>
      <c r="F127" s="183" t="s">
        <v>2969</v>
      </c>
      <c r="G127" s="184" t="s">
        <v>2600</v>
      </c>
      <c r="H127" s="185">
        <v>1</v>
      </c>
      <c r="I127" s="186"/>
      <c r="J127" s="187">
        <f t="shared" si="10"/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t="shared" si="11"/>
        <v>0</v>
      </c>
      <c r="Q127" s="190">
        <v>0</v>
      </c>
      <c r="R127" s="190">
        <f t="shared" si="12"/>
        <v>0</v>
      </c>
      <c r="S127" s="190">
        <v>0</v>
      </c>
      <c r="T127" s="191">
        <f t="shared" si="13"/>
        <v>0</v>
      </c>
      <c r="AR127" s="16" t="s">
        <v>275</v>
      </c>
      <c r="AT127" s="16" t="s">
        <v>184</v>
      </c>
      <c r="AU127" s="16" t="s">
        <v>23</v>
      </c>
      <c r="AY127" s="16" t="s">
        <v>182</v>
      </c>
      <c r="BE127" s="192">
        <f t="shared" si="14"/>
        <v>0</v>
      </c>
      <c r="BF127" s="192">
        <f t="shared" si="15"/>
        <v>0</v>
      </c>
      <c r="BG127" s="192">
        <f t="shared" si="16"/>
        <v>0</v>
      </c>
      <c r="BH127" s="192">
        <f t="shared" si="17"/>
        <v>0</v>
      </c>
      <c r="BI127" s="192">
        <f t="shared" si="18"/>
        <v>0</v>
      </c>
      <c r="BJ127" s="16" t="s">
        <v>23</v>
      </c>
      <c r="BK127" s="192">
        <f t="shared" si="19"/>
        <v>0</v>
      </c>
      <c r="BL127" s="16" t="s">
        <v>275</v>
      </c>
      <c r="BM127" s="16" t="s">
        <v>2970</v>
      </c>
    </row>
    <row r="128" spans="2:65" s="1" customFormat="1" ht="22.5" customHeight="1">
      <c r="B128" s="34"/>
      <c r="C128" s="181" t="s">
        <v>426</v>
      </c>
      <c r="D128" s="181" t="s">
        <v>184</v>
      </c>
      <c r="E128" s="182" t="s">
        <v>2971</v>
      </c>
      <c r="F128" s="183" t="s">
        <v>2972</v>
      </c>
      <c r="G128" s="184" t="s">
        <v>2600</v>
      </c>
      <c r="H128" s="185">
        <v>7</v>
      </c>
      <c r="I128" s="186"/>
      <c r="J128" s="187">
        <f t="shared" si="10"/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 t="shared" si="11"/>
        <v>0</v>
      </c>
      <c r="Q128" s="190">
        <v>0</v>
      </c>
      <c r="R128" s="190">
        <f t="shared" si="12"/>
        <v>0</v>
      </c>
      <c r="S128" s="190">
        <v>0</v>
      </c>
      <c r="T128" s="191">
        <f t="shared" si="13"/>
        <v>0</v>
      </c>
      <c r="AR128" s="16" t="s">
        <v>275</v>
      </c>
      <c r="AT128" s="16" t="s">
        <v>184</v>
      </c>
      <c r="AU128" s="16" t="s">
        <v>23</v>
      </c>
      <c r="AY128" s="16" t="s">
        <v>182</v>
      </c>
      <c r="BE128" s="192">
        <f t="shared" si="14"/>
        <v>0</v>
      </c>
      <c r="BF128" s="192">
        <f t="shared" si="15"/>
        <v>0</v>
      </c>
      <c r="BG128" s="192">
        <f t="shared" si="16"/>
        <v>0</v>
      </c>
      <c r="BH128" s="192">
        <f t="shared" si="17"/>
        <v>0</v>
      </c>
      <c r="BI128" s="192">
        <f t="shared" si="18"/>
        <v>0</v>
      </c>
      <c r="BJ128" s="16" t="s">
        <v>23</v>
      </c>
      <c r="BK128" s="192">
        <f t="shared" si="19"/>
        <v>0</v>
      </c>
      <c r="BL128" s="16" t="s">
        <v>275</v>
      </c>
      <c r="BM128" s="16" t="s">
        <v>2973</v>
      </c>
    </row>
    <row r="129" spans="2:65" s="1" customFormat="1" ht="22.5" customHeight="1">
      <c r="B129" s="34"/>
      <c r="C129" s="181" t="s">
        <v>430</v>
      </c>
      <c r="D129" s="181" t="s">
        <v>184</v>
      </c>
      <c r="E129" s="182" t="s">
        <v>2974</v>
      </c>
      <c r="F129" s="183" t="s">
        <v>2975</v>
      </c>
      <c r="G129" s="184" t="s">
        <v>2600</v>
      </c>
      <c r="H129" s="185">
        <v>4</v>
      </c>
      <c r="I129" s="186"/>
      <c r="J129" s="187">
        <f t="shared" si="10"/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t="shared" si="11"/>
        <v>0</v>
      </c>
      <c r="Q129" s="190">
        <v>0</v>
      </c>
      <c r="R129" s="190">
        <f t="shared" si="12"/>
        <v>0</v>
      </c>
      <c r="S129" s="190">
        <v>0</v>
      </c>
      <c r="T129" s="191">
        <f t="shared" si="13"/>
        <v>0</v>
      </c>
      <c r="AR129" s="16" t="s">
        <v>275</v>
      </c>
      <c r="AT129" s="16" t="s">
        <v>184</v>
      </c>
      <c r="AU129" s="16" t="s">
        <v>23</v>
      </c>
      <c r="AY129" s="16" t="s">
        <v>182</v>
      </c>
      <c r="BE129" s="192">
        <f t="shared" si="14"/>
        <v>0</v>
      </c>
      <c r="BF129" s="192">
        <f t="shared" si="15"/>
        <v>0</v>
      </c>
      <c r="BG129" s="192">
        <f t="shared" si="16"/>
        <v>0</v>
      </c>
      <c r="BH129" s="192">
        <f t="shared" si="17"/>
        <v>0</v>
      </c>
      <c r="BI129" s="192">
        <f t="shared" si="18"/>
        <v>0</v>
      </c>
      <c r="BJ129" s="16" t="s">
        <v>23</v>
      </c>
      <c r="BK129" s="192">
        <f t="shared" si="19"/>
        <v>0</v>
      </c>
      <c r="BL129" s="16" t="s">
        <v>275</v>
      </c>
      <c r="BM129" s="16" t="s">
        <v>2976</v>
      </c>
    </row>
    <row r="130" spans="2:65" s="1" customFormat="1" ht="22.5" customHeight="1">
      <c r="B130" s="34"/>
      <c r="C130" s="181" t="s">
        <v>434</v>
      </c>
      <c r="D130" s="181" t="s">
        <v>184</v>
      </c>
      <c r="E130" s="182" t="s">
        <v>2977</v>
      </c>
      <c r="F130" s="183" t="s">
        <v>2978</v>
      </c>
      <c r="G130" s="184" t="s">
        <v>2600</v>
      </c>
      <c r="H130" s="185">
        <v>2</v>
      </c>
      <c r="I130" s="186"/>
      <c r="J130" s="187">
        <f t="shared" si="1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11"/>
        <v>0</v>
      </c>
      <c r="Q130" s="190">
        <v>0</v>
      </c>
      <c r="R130" s="190">
        <f t="shared" si="12"/>
        <v>0</v>
      </c>
      <c r="S130" s="190">
        <v>0</v>
      </c>
      <c r="T130" s="191">
        <f t="shared" si="13"/>
        <v>0</v>
      </c>
      <c r="AR130" s="16" t="s">
        <v>275</v>
      </c>
      <c r="AT130" s="16" t="s">
        <v>184</v>
      </c>
      <c r="AU130" s="16" t="s">
        <v>23</v>
      </c>
      <c r="AY130" s="16" t="s">
        <v>182</v>
      </c>
      <c r="BE130" s="192">
        <f t="shared" si="14"/>
        <v>0</v>
      </c>
      <c r="BF130" s="192">
        <f t="shared" si="15"/>
        <v>0</v>
      </c>
      <c r="BG130" s="192">
        <f t="shared" si="16"/>
        <v>0</v>
      </c>
      <c r="BH130" s="192">
        <f t="shared" si="17"/>
        <v>0</v>
      </c>
      <c r="BI130" s="192">
        <f t="shared" si="18"/>
        <v>0</v>
      </c>
      <c r="BJ130" s="16" t="s">
        <v>23</v>
      </c>
      <c r="BK130" s="192">
        <f t="shared" si="19"/>
        <v>0</v>
      </c>
      <c r="BL130" s="16" t="s">
        <v>275</v>
      </c>
      <c r="BM130" s="16" t="s">
        <v>2979</v>
      </c>
    </row>
    <row r="131" spans="2:65" s="1" customFormat="1" ht="22.5" customHeight="1">
      <c r="B131" s="34"/>
      <c r="C131" s="181" t="s">
        <v>438</v>
      </c>
      <c r="D131" s="181" t="s">
        <v>184</v>
      </c>
      <c r="E131" s="182" t="s">
        <v>2980</v>
      </c>
      <c r="F131" s="183" t="s">
        <v>2981</v>
      </c>
      <c r="G131" s="184" t="s">
        <v>2600</v>
      </c>
      <c r="H131" s="185">
        <v>2</v>
      </c>
      <c r="I131" s="186"/>
      <c r="J131" s="187">
        <f t="shared" si="1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11"/>
        <v>0</v>
      </c>
      <c r="Q131" s="190">
        <v>0</v>
      </c>
      <c r="R131" s="190">
        <f t="shared" si="12"/>
        <v>0</v>
      </c>
      <c r="S131" s="190">
        <v>0</v>
      </c>
      <c r="T131" s="191">
        <f t="shared" si="13"/>
        <v>0</v>
      </c>
      <c r="AR131" s="16" t="s">
        <v>275</v>
      </c>
      <c r="AT131" s="16" t="s">
        <v>184</v>
      </c>
      <c r="AU131" s="16" t="s">
        <v>23</v>
      </c>
      <c r="AY131" s="16" t="s">
        <v>182</v>
      </c>
      <c r="BE131" s="192">
        <f t="shared" si="14"/>
        <v>0</v>
      </c>
      <c r="BF131" s="192">
        <f t="shared" si="15"/>
        <v>0</v>
      </c>
      <c r="BG131" s="192">
        <f t="shared" si="16"/>
        <v>0</v>
      </c>
      <c r="BH131" s="192">
        <f t="shared" si="17"/>
        <v>0</v>
      </c>
      <c r="BI131" s="192">
        <f t="shared" si="18"/>
        <v>0</v>
      </c>
      <c r="BJ131" s="16" t="s">
        <v>23</v>
      </c>
      <c r="BK131" s="192">
        <f t="shared" si="19"/>
        <v>0</v>
      </c>
      <c r="BL131" s="16" t="s">
        <v>275</v>
      </c>
      <c r="BM131" s="16" t="s">
        <v>2982</v>
      </c>
    </row>
    <row r="132" spans="2:65" s="1" customFormat="1" ht="22.5" customHeight="1">
      <c r="B132" s="34"/>
      <c r="C132" s="181" t="s">
        <v>446</v>
      </c>
      <c r="D132" s="181" t="s">
        <v>184</v>
      </c>
      <c r="E132" s="182" t="s">
        <v>2983</v>
      </c>
      <c r="F132" s="183" t="s">
        <v>2984</v>
      </c>
      <c r="G132" s="184" t="s">
        <v>2600</v>
      </c>
      <c r="H132" s="185">
        <v>2</v>
      </c>
      <c r="I132" s="186"/>
      <c r="J132" s="187">
        <f t="shared" si="1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11"/>
        <v>0</v>
      </c>
      <c r="Q132" s="190">
        <v>0</v>
      </c>
      <c r="R132" s="190">
        <f t="shared" si="12"/>
        <v>0</v>
      </c>
      <c r="S132" s="190">
        <v>0</v>
      </c>
      <c r="T132" s="191">
        <f t="shared" si="13"/>
        <v>0</v>
      </c>
      <c r="AR132" s="16" t="s">
        <v>275</v>
      </c>
      <c r="AT132" s="16" t="s">
        <v>184</v>
      </c>
      <c r="AU132" s="16" t="s">
        <v>23</v>
      </c>
      <c r="AY132" s="16" t="s">
        <v>182</v>
      </c>
      <c r="BE132" s="192">
        <f t="shared" si="14"/>
        <v>0</v>
      </c>
      <c r="BF132" s="192">
        <f t="shared" si="15"/>
        <v>0</v>
      </c>
      <c r="BG132" s="192">
        <f t="shared" si="16"/>
        <v>0</v>
      </c>
      <c r="BH132" s="192">
        <f t="shared" si="17"/>
        <v>0</v>
      </c>
      <c r="BI132" s="192">
        <f t="shared" si="18"/>
        <v>0</v>
      </c>
      <c r="BJ132" s="16" t="s">
        <v>23</v>
      </c>
      <c r="BK132" s="192">
        <f t="shared" si="19"/>
        <v>0</v>
      </c>
      <c r="BL132" s="16" t="s">
        <v>275</v>
      </c>
      <c r="BM132" s="16" t="s">
        <v>2985</v>
      </c>
    </row>
    <row r="133" spans="2:65" s="1" customFormat="1" ht="22.5" customHeight="1">
      <c r="B133" s="34"/>
      <c r="C133" s="181" t="s">
        <v>459</v>
      </c>
      <c r="D133" s="181" t="s">
        <v>184</v>
      </c>
      <c r="E133" s="182" t="s">
        <v>2986</v>
      </c>
      <c r="F133" s="183" t="s">
        <v>2987</v>
      </c>
      <c r="G133" s="184" t="s">
        <v>2600</v>
      </c>
      <c r="H133" s="185">
        <v>1</v>
      </c>
      <c r="I133" s="186"/>
      <c r="J133" s="187">
        <f t="shared" si="1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11"/>
        <v>0</v>
      </c>
      <c r="Q133" s="190">
        <v>0</v>
      </c>
      <c r="R133" s="190">
        <f t="shared" si="12"/>
        <v>0</v>
      </c>
      <c r="S133" s="190">
        <v>0</v>
      </c>
      <c r="T133" s="191">
        <f t="shared" si="13"/>
        <v>0</v>
      </c>
      <c r="AR133" s="16" t="s">
        <v>275</v>
      </c>
      <c r="AT133" s="16" t="s">
        <v>184</v>
      </c>
      <c r="AU133" s="16" t="s">
        <v>23</v>
      </c>
      <c r="AY133" s="16" t="s">
        <v>182</v>
      </c>
      <c r="BE133" s="192">
        <f t="shared" si="14"/>
        <v>0</v>
      </c>
      <c r="BF133" s="192">
        <f t="shared" si="15"/>
        <v>0</v>
      </c>
      <c r="BG133" s="192">
        <f t="shared" si="16"/>
        <v>0</v>
      </c>
      <c r="BH133" s="192">
        <f t="shared" si="17"/>
        <v>0</v>
      </c>
      <c r="BI133" s="192">
        <f t="shared" si="18"/>
        <v>0</v>
      </c>
      <c r="BJ133" s="16" t="s">
        <v>23</v>
      </c>
      <c r="BK133" s="192">
        <f t="shared" si="19"/>
        <v>0</v>
      </c>
      <c r="BL133" s="16" t="s">
        <v>275</v>
      </c>
      <c r="BM133" s="16" t="s">
        <v>2988</v>
      </c>
    </row>
    <row r="134" spans="2:65" s="1" customFormat="1" ht="22.5" customHeight="1">
      <c r="B134" s="34"/>
      <c r="C134" s="181" t="s">
        <v>471</v>
      </c>
      <c r="D134" s="181" t="s">
        <v>184</v>
      </c>
      <c r="E134" s="182" t="s">
        <v>2989</v>
      </c>
      <c r="F134" s="183" t="s">
        <v>2990</v>
      </c>
      <c r="G134" s="184" t="s">
        <v>2600</v>
      </c>
      <c r="H134" s="185">
        <v>2</v>
      </c>
      <c r="I134" s="186"/>
      <c r="J134" s="187">
        <f t="shared" si="1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11"/>
        <v>0</v>
      </c>
      <c r="Q134" s="190">
        <v>0</v>
      </c>
      <c r="R134" s="190">
        <f t="shared" si="12"/>
        <v>0</v>
      </c>
      <c r="S134" s="190">
        <v>0</v>
      </c>
      <c r="T134" s="191">
        <f t="shared" si="13"/>
        <v>0</v>
      </c>
      <c r="AR134" s="16" t="s">
        <v>275</v>
      </c>
      <c r="AT134" s="16" t="s">
        <v>184</v>
      </c>
      <c r="AU134" s="16" t="s">
        <v>23</v>
      </c>
      <c r="AY134" s="16" t="s">
        <v>182</v>
      </c>
      <c r="BE134" s="192">
        <f t="shared" si="14"/>
        <v>0</v>
      </c>
      <c r="BF134" s="192">
        <f t="shared" si="15"/>
        <v>0</v>
      </c>
      <c r="BG134" s="192">
        <f t="shared" si="16"/>
        <v>0</v>
      </c>
      <c r="BH134" s="192">
        <f t="shared" si="17"/>
        <v>0</v>
      </c>
      <c r="BI134" s="192">
        <f t="shared" si="18"/>
        <v>0</v>
      </c>
      <c r="BJ134" s="16" t="s">
        <v>23</v>
      </c>
      <c r="BK134" s="192">
        <f t="shared" si="19"/>
        <v>0</v>
      </c>
      <c r="BL134" s="16" t="s">
        <v>275</v>
      </c>
      <c r="BM134" s="16" t="s">
        <v>2991</v>
      </c>
    </row>
    <row r="135" spans="2:65" s="1" customFormat="1" ht="22.5" customHeight="1">
      <c r="B135" s="34"/>
      <c r="C135" s="181" t="s">
        <v>475</v>
      </c>
      <c r="D135" s="181" t="s">
        <v>184</v>
      </c>
      <c r="E135" s="182" t="s">
        <v>2992</v>
      </c>
      <c r="F135" s="183" t="s">
        <v>2993</v>
      </c>
      <c r="G135" s="184" t="s">
        <v>2600</v>
      </c>
      <c r="H135" s="185">
        <v>1</v>
      </c>
      <c r="I135" s="186"/>
      <c r="J135" s="187">
        <f t="shared" si="10"/>
        <v>0</v>
      </c>
      <c r="K135" s="183" t="s">
        <v>36</v>
      </c>
      <c r="L135" s="54"/>
      <c r="M135" s="188" t="s">
        <v>36</v>
      </c>
      <c r="N135" s="189" t="s">
        <v>51</v>
      </c>
      <c r="O135" s="35"/>
      <c r="P135" s="190">
        <f t="shared" si="11"/>
        <v>0</v>
      </c>
      <c r="Q135" s="190">
        <v>0</v>
      </c>
      <c r="R135" s="190">
        <f t="shared" si="12"/>
        <v>0</v>
      </c>
      <c r="S135" s="190">
        <v>0</v>
      </c>
      <c r="T135" s="191">
        <f t="shared" si="13"/>
        <v>0</v>
      </c>
      <c r="AR135" s="16" t="s">
        <v>275</v>
      </c>
      <c r="AT135" s="16" t="s">
        <v>184</v>
      </c>
      <c r="AU135" s="16" t="s">
        <v>23</v>
      </c>
      <c r="AY135" s="16" t="s">
        <v>182</v>
      </c>
      <c r="BE135" s="192">
        <f t="shared" si="14"/>
        <v>0</v>
      </c>
      <c r="BF135" s="192">
        <f t="shared" si="15"/>
        <v>0</v>
      </c>
      <c r="BG135" s="192">
        <f t="shared" si="16"/>
        <v>0</v>
      </c>
      <c r="BH135" s="192">
        <f t="shared" si="17"/>
        <v>0</v>
      </c>
      <c r="BI135" s="192">
        <f t="shared" si="18"/>
        <v>0</v>
      </c>
      <c r="BJ135" s="16" t="s">
        <v>23</v>
      </c>
      <c r="BK135" s="192">
        <f t="shared" si="19"/>
        <v>0</v>
      </c>
      <c r="BL135" s="16" t="s">
        <v>275</v>
      </c>
      <c r="BM135" s="16" t="s">
        <v>2994</v>
      </c>
    </row>
    <row r="136" spans="2:65" s="1" customFormat="1" ht="22.5" customHeight="1">
      <c r="B136" s="34"/>
      <c r="C136" s="181" t="s">
        <v>480</v>
      </c>
      <c r="D136" s="181" t="s">
        <v>184</v>
      </c>
      <c r="E136" s="182" t="s">
        <v>2995</v>
      </c>
      <c r="F136" s="183" t="s">
        <v>2996</v>
      </c>
      <c r="G136" s="184" t="s">
        <v>2600</v>
      </c>
      <c r="H136" s="185">
        <v>1</v>
      </c>
      <c r="I136" s="186"/>
      <c r="J136" s="187">
        <f t="shared" si="10"/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AR136" s="16" t="s">
        <v>275</v>
      </c>
      <c r="AT136" s="16" t="s">
        <v>184</v>
      </c>
      <c r="AU136" s="16" t="s">
        <v>23</v>
      </c>
      <c r="AY136" s="16" t="s">
        <v>182</v>
      </c>
      <c r="BE136" s="192">
        <f t="shared" si="14"/>
        <v>0</v>
      </c>
      <c r="BF136" s="192">
        <f t="shared" si="15"/>
        <v>0</v>
      </c>
      <c r="BG136" s="192">
        <f t="shared" si="16"/>
        <v>0</v>
      </c>
      <c r="BH136" s="192">
        <f t="shared" si="17"/>
        <v>0</v>
      </c>
      <c r="BI136" s="192">
        <f t="shared" si="18"/>
        <v>0</v>
      </c>
      <c r="BJ136" s="16" t="s">
        <v>23</v>
      </c>
      <c r="BK136" s="192">
        <f t="shared" si="19"/>
        <v>0</v>
      </c>
      <c r="BL136" s="16" t="s">
        <v>275</v>
      </c>
      <c r="BM136" s="16" t="s">
        <v>2997</v>
      </c>
    </row>
    <row r="137" spans="2:65" s="1" customFormat="1" ht="22.5" customHeight="1">
      <c r="B137" s="34"/>
      <c r="C137" s="181" t="s">
        <v>494</v>
      </c>
      <c r="D137" s="181" t="s">
        <v>184</v>
      </c>
      <c r="E137" s="182" t="s">
        <v>2998</v>
      </c>
      <c r="F137" s="183" t="s">
        <v>2999</v>
      </c>
      <c r="G137" s="184" t="s">
        <v>2600</v>
      </c>
      <c r="H137" s="185">
        <v>1</v>
      </c>
      <c r="I137" s="186"/>
      <c r="J137" s="187">
        <f t="shared" si="10"/>
        <v>0</v>
      </c>
      <c r="K137" s="183" t="s">
        <v>36</v>
      </c>
      <c r="L137" s="54"/>
      <c r="M137" s="188" t="s">
        <v>36</v>
      </c>
      <c r="N137" s="189" t="s">
        <v>51</v>
      </c>
      <c r="O137" s="35"/>
      <c r="P137" s="190">
        <f t="shared" si="11"/>
        <v>0</v>
      </c>
      <c r="Q137" s="190">
        <v>0</v>
      </c>
      <c r="R137" s="190">
        <f t="shared" si="12"/>
        <v>0</v>
      </c>
      <c r="S137" s="190">
        <v>0</v>
      </c>
      <c r="T137" s="191">
        <f t="shared" si="13"/>
        <v>0</v>
      </c>
      <c r="AR137" s="16" t="s">
        <v>275</v>
      </c>
      <c r="AT137" s="16" t="s">
        <v>184</v>
      </c>
      <c r="AU137" s="16" t="s">
        <v>23</v>
      </c>
      <c r="AY137" s="16" t="s">
        <v>182</v>
      </c>
      <c r="BE137" s="192">
        <f t="shared" si="14"/>
        <v>0</v>
      </c>
      <c r="BF137" s="192">
        <f t="shared" si="15"/>
        <v>0</v>
      </c>
      <c r="BG137" s="192">
        <f t="shared" si="16"/>
        <v>0</v>
      </c>
      <c r="BH137" s="192">
        <f t="shared" si="17"/>
        <v>0</v>
      </c>
      <c r="BI137" s="192">
        <f t="shared" si="18"/>
        <v>0</v>
      </c>
      <c r="BJ137" s="16" t="s">
        <v>23</v>
      </c>
      <c r="BK137" s="192">
        <f t="shared" si="19"/>
        <v>0</v>
      </c>
      <c r="BL137" s="16" t="s">
        <v>275</v>
      </c>
      <c r="BM137" s="16" t="s">
        <v>3000</v>
      </c>
    </row>
    <row r="138" spans="2:65" s="1" customFormat="1" ht="22.5" customHeight="1">
      <c r="B138" s="34"/>
      <c r="C138" s="181" t="s">
        <v>503</v>
      </c>
      <c r="D138" s="181" t="s">
        <v>184</v>
      </c>
      <c r="E138" s="182" t="s">
        <v>3001</v>
      </c>
      <c r="F138" s="183" t="s">
        <v>3002</v>
      </c>
      <c r="G138" s="184" t="s">
        <v>2600</v>
      </c>
      <c r="H138" s="185">
        <v>1</v>
      </c>
      <c r="I138" s="186"/>
      <c r="J138" s="187">
        <f t="shared" si="10"/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 t="shared" si="11"/>
        <v>0</v>
      </c>
      <c r="Q138" s="190">
        <v>0</v>
      </c>
      <c r="R138" s="190">
        <f t="shared" si="12"/>
        <v>0</v>
      </c>
      <c r="S138" s="190">
        <v>0</v>
      </c>
      <c r="T138" s="191">
        <f t="shared" si="13"/>
        <v>0</v>
      </c>
      <c r="AR138" s="16" t="s">
        <v>275</v>
      </c>
      <c r="AT138" s="16" t="s">
        <v>184</v>
      </c>
      <c r="AU138" s="16" t="s">
        <v>23</v>
      </c>
      <c r="AY138" s="16" t="s">
        <v>182</v>
      </c>
      <c r="BE138" s="192">
        <f t="shared" si="14"/>
        <v>0</v>
      </c>
      <c r="BF138" s="192">
        <f t="shared" si="15"/>
        <v>0</v>
      </c>
      <c r="BG138" s="192">
        <f t="shared" si="16"/>
        <v>0</v>
      </c>
      <c r="BH138" s="192">
        <f t="shared" si="17"/>
        <v>0</v>
      </c>
      <c r="BI138" s="192">
        <f t="shared" si="18"/>
        <v>0</v>
      </c>
      <c r="BJ138" s="16" t="s">
        <v>23</v>
      </c>
      <c r="BK138" s="192">
        <f t="shared" si="19"/>
        <v>0</v>
      </c>
      <c r="BL138" s="16" t="s">
        <v>275</v>
      </c>
      <c r="BM138" s="16" t="s">
        <v>3003</v>
      </c>
    </row>
    <row r="139" spans="2:65" s="1" customFormat="1" ht="22.5" customHeight="1">
      <c r="B139" s="34"/>
      <c r="C139" s="181" t="s">
        <v>509</v>
      </c>
      <c r="D139" s="181" t="s">
        <v>184</v>
      </c>
      <c r="E139" s="182" t="s">
        <v>3004</v>
      </c>
      <c r="F139" s="183" t="s">
        <v>3005</v>
      </c>
      <c r="G139" s="184" t="s">
        <v>2600</v>
      </c>
      <c r="H139" s="185">
        <v>1</v>
      </c>
      <c r="I139" s="186"/>
      <c r="J139" s="187">
        <f t="shared" si="10"/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 t="shared" si="11"/>
        <v>0</v>
      </c>
      <c r="Q139" s="190">
        <v>0</v>
      </c>
      <c r="R139" s="190">
        <f t="shared" si="12"/>
        <v>0</v>
      </c>
      <c r="S139" s="190">
        <v>0</v>
      </c>
      <c r="T139" s="191">
        <f t="shared" si="13"/>
        <v>0</v>
      </c>
      <c r="AR139" s="16" t="s">
        <v>275</v>
      </c>
      <c r="AT139" s="16" t="s">
        <v>184</v>
      </c>
      <c r="AU139" s="16" t="s">
        <v>23</v>
      </c>
      <c r="AY139" s="16" t="s">
        <v>182</v>
      </c>
      <c r="BE139" s="192">
        <f t="shared" si="14"/>
        <v>0</v>
      </c>
      <c r="BF139" s="192">
        <f t="shared" si="15"/>
        <v>0</v>
      </c>
      <c r="BG139" s="192">
        <f t="shared" si="16"/>
        <v>0</v>
      </c>
      <c r="BH139" s="192">
        <f t="shared" si="17"/>
        <v>0</v>
      </c>
      <c r="BI139" s="192">
        <f t="shared" si="18"/>
        <v>0</v>
      </c>
      <c r="BJ139" s="16" t="s">
        <v>23</v>
      </c>
      <c r="BK139" s="192">
        <f t="shared" si="19"/>
        <v>0</v>
      </c>
      <c r="BL139" s="16" t="s">
        <v>275</v>
      </c>
      <c r="BM139" s="16" t="s">
        <v>3006</v>
      </c>
    </row>
    <row r="140" spans="2:65" s="1" customFormat="1" ht="22.5" customHeight="1">
      <c r="B140" s="34"/>
      <c r="C140" s="181" t="s">
        <v>515</v>
      </c>
      <c r="D140" s="181" t="s">
        <v>184</v>
      </c>
      <c r="E140" s="182" t="s">
        <v>3007</v>
      </c>
      <c r="F140" s="183" t="s">
        <v>3008</v>
      </c>
      <c r="G140" s="184" t="s">
        <v>2600</v>
      </c>
      <c r="H140" s="185">
        <v>1</v>
      </c>
      <c r="I140" s="186"/>
      <c r="J140" s="187">
        <f t="shared" si="10"/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AR140" s="16" t="s">
        <v>275</v>
      </c>
      <c r="AT140" s="16" t="s">
        <v>184</v>
      </c>
      <c r="AU140" s="16" t="s">
        <v>23</v>
      </c>
      <c r="AY140" s="16" t="s">
        <v>182</v>
      </c>
      <c r="BE140" s="192">
        <f t="shared" si="14"/>
        <v>0</v>
      </c>
      <c r="BF140" s="192">
        <f t="shared" si="15"/>
        <v>0</v>
      </c>
      <c r="BG140" s="192">
        <f t="shared" si="16"/>
        <v>0</v>
      </c>
      <c r="BH140" s="192">
        <f t="shared" si="17"/>
        <v>0</v>
      </c>
      <c r="BI140" s="192">
        <f t="shared" si="18"/>
        <v>0</v>
      </c>
      <c r="BJ140" s="16" t="s">
        <v>23</v>
      </c>
      <c r="BK140" s="192">
        <f t="shared" si="19"/>
        <v>0</v>
      </c>
      <c r="BL140" s="16" t="s">
        <v>275</v>
      </c>
      <c r="BM140" s="16" t="s">
        <v>3009</v>
      </c>
    </row>
    <row r="141" spans="2:65" s="1" customFormat="1" ht="22.5" customHeight="1">
      <c r="B141" s="34"/>
      <c r="C141" s="181" t="s">
        <v>519</v>
      </c>
      <c r="D141" s="181" t="s">
        <v>184</v>
      </c>
      <c r="E141" s="182" t="s">
        <v>3010</v>
      </c>
      <c r="F141" s="183" t="s">
        <v>3011</v>
      </c>
      <c r="G141" s="184" t="s">
        <v>2600</v>
      </c>
      <c r="H141" s="185">
        <v>1</v>
      </c>
      <c r="I141" s="186"/>
      <c r="J141" s="187">
        <f t="shared" si="10"/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 t="shared" si="11"/>
        <v>0</v>
      </c>
      <c r="Q141" s="190">
        <v>0</v>
      </c>
      <c r="R141" s="190">
        <f t="shared" si="12"/>
        <v>0</v>
      </c>
      <c r="S141" s="190">
        <v>0</v>
      </c>
      <c r="T141" s="191">
        <f t="shared" si="13"/>
        <v>0</v>
      </c>
      <c r="AR141" s="16" t="s">
        <v>275</v>
      </c>
      <c r="AT141" s="16" t="s">
        <v>184</v>
      </c>
      <c r="AU141" s="16" t="s">
        <v>23</v>
      </c>
      <c r="AY141" s="16" t="s">
        <v>182</v>
      </c>
      <c r="BE141" s="192">
        <f t="shared" si="14"/>
        <v>0</v>
      </c>
      <c r="BF141" s="192">
        <f t="shared" si="15"/>
        <v>0</v>
      </c>
      <c r="BG141" s="192">
        <f t="shared" si="16"/>
        <v>0</v>
      </c>
      <c r="BH141" s="192">
        <f t="shared" si="17"/>
        <v>0</v>
      </c>
      <c r="BI141" s="192">
        <f t="shared" si="18"/>
        <v>0</v>
      </c>
      <c r="BJ141" s="16" t="s">
        <v>23</v>
      </c>
      <c r="BK141" s="192">
        <f t="shared" si="19"/>
        <v>0</v>
      </c>
      <c r="BL141" s="16" t="s">
        <v>275</v>
      </c>
      <c r="BM141" s="16" t="s">
        <v>3012</v>
      </c>
    </row>
    <row r="142" spans="2:65" s="1" customFormat="1" ht="22.5" customHeight="1">
      <c r="B142" s="34"/>
      <c r="C142" s="181" t="s">
        <v>525</v>
      </c>
      <c r="D142" s="181" t="s">
        <v>184</v>
      </c>
      <c r="E142" s="182" t="s">
        <v>3013</v>
      </c>
      <c r="F142" s="183" t="s">
        <v>3014</v>
      </c>
      <c r="G142" s="184" t="s">
        <v>195</v>
      </c>
      <c r="H142" s="185">
        <v>10</v>
      </c>
      <c r="I142" s="186"/>
      <c r="J142" s="187">
        <f t="shared" si="10"/>
        <v>0</v>
      </c>
      <c r="K142" s="183" t="s">
        <v>36</v>
      </c>
      <c r="L142" s="54"/>
      <c r="M142" s="188" t="s">
        <v>36</v>
      </c>
      <c r="N142" s="189" t="s">
        <v>51</v>
      </c>
      <c r="O142" s="35"/>
      <c r="P142" s="190">
        <f t="shared" si="11"/>
        <v>0</v>
      </c>
      <c r="Q142" s="190">
        <v>0</v>
      </c>
      <c r="R142" s="190">
        <f t="shared" si="12"/>
        <v>0</v>
      </c>
      <c r="S142" s="190">
        <v>0</v>
      </c>
      <c r="T142" s="191">
        <f t="shared" si="13"/>
        <v>0</v>
      </c>
      <c r="AR142" s="16" t="s">
        <v>275</v>
      </c>
      <c r="AT142" s="16" t="s">
        <v>184</v>
      </c>
      <c r="AU142" s="16" t="s">
        <v>23</v>
      </c>
      <c r="AY142" s="16" t="s">
        <v>182</v>
      </c>
      <c r="BE142" s="192">
        <f t="shared" si="14"/>
        <v>0</v>
      </c>
      <c r="BF142" s="192">
        <f t="shared" si="15"/>
        <v>0</v>
      </c>
      <c r="BG142" s="192">
        <f t="shared" si="16"/>
        <v>0</v>
      </c>
      <c r="BH142" s="192">
        <f t="shared" si="17"/>
        <v>0</v>
      </c>
      <c r="BI142" s="192">
        <f t="shared" si="18"/>
        <v>0</v>
      </c>
      <c r="BJ142" s="16" t="s">
        <v>23</v>
      </c>
      <c r="BK142" s="192">
        <f t="shared" si="19"/>
        <v>0</v>
      </c>
      <c r="BL142" s="16" t="s">
        <v>275</v>
      </c>
      <c r="BM142" s="16" t="s">
        <v>3015</v>
      </c>
    </row>
    <row r="143" spans="2:63" s="10" customFormat="1" ht="37.35" customHeight="1">
      <c r="B143" s="164"/>
      <c r="C143" s="165"/>
      <c r="D143" s="178" t="s">
        <v>79</v>
      </c>
      <c r="E143" s="231" t="s">
        <v>2614</v>
      </c>
      <c r="F143" s="231" t="s">
        <v>3016</v>
      </c>
      <c r="G143" s="165"/>
      <c r="H143" s="165"/>
      <c r="I143" s="168"/>
      <c r="J143" s="232">
        <f>BK143</f>
        <v>0</v>
      </c>
      <c r="K143" s="165"/>
      <c r="L143" s="170"/>
      <c r="M143" s="171"/>
      <c r="N143" s="172"/>
      <c r="O143" s="172"/>
      <c r="P143" s="173">
        <f>SUM(P144:P150)</f>
        <v>0</v>
      </c>
      <c r="Q143" s="172"/>
      <c r="R143" s="173">
        <f>SUM(R144:R150)</f>
        <v>0</v>
      </c>
      <c r="S143" s="172"/>
      <c r="T143" s="174">
        <f>SUM(T144:T150)</f>
        <v>0</v>
      </c>
      <c r="AR143" s="175" t="s">
        <v>23</v>
      </c>
      <c r="AT143" s="176" t="s">
        <v>79</v>
      </c>
      <c r="AU143" s="176" t="s">
        <v>80</v>
      </c>
      <c r="AY143" s="175" t="s">
        <v>182</v>
      </c>
      <c r="BK143" s="177">
        <f>SUM(BK144:BK150)</f>
        <v>0</v>
      </c>
    </row>
    <row r="144" spans="2:65" s="1" customFormat="1" ht="22.5" customHeight="1">
      <c r="B144" s="34"/>
      <c r="C144" s="181" t="s">
        <v>536</v>
      </c>
      <c r="D144" s="181" t="s">
        <v>184</v>
      </c>
      <c r="E144" s="182" t="s">
        <v>3017</v>
      </c>
      <c r="F144" s="183" t="s">
        <v>3018</v>
      </c>
      <c r="G144" s="184" t="s">
        <v>2600</v>
      </c>
      <c r="H144" s="185">
        <v>1</v>
      </c>
      <c r="I144" s="186"/>
      <c r="J144" s="187">
        <f aca="true" t="shared" si="20" ref="J144:J150">ROUND(I144*H144,2)</f>
        <v>0</v>
      </c>
      <c r="K144" s="183" t="s">
        <v>36</v>
      </c>
      <c r="L144" s="54"/>
      <c r="M144" s="188" t="s">
        <v>36</v>
      </c>
      <c r="N144" s="189" t="s">
        <v>51</v>
      </c>
      <c r="O144" s="35"/>
      <c r="P144" s="190">
        <f aca="true" t="shared" si="21" ref="P144:P150">O144*H144</f>
        <v>0</v>
      </c>
      <c r="Q144" s="190">
        <v>0</v>
      </c>
      <c r="R144" s="190">
        <f aca="true" t="shared" si="22" ref="R144:R150">Q144*H144</f>
        <v>0</v>
      </c>
      <c r="S144" s="190">
        <v>0</v>
      </c>
      <c r="T144" s="191">
        <f aca="true" t="shared" si="23" ref="T144:T150">S144*H144</f>
        <v>0</v>
      </c>
      <c r="AR144" s="16" t="s">
        <v>275</v>
      </c>
      <c r="AT144" s="16" t="s">
        <v>184</v>
      </c>
      <c r="AU144" s="16" t="s">
        <v>23</v>
      </c>
      <c r="AY144" s="16" t="s">
        <v>182</v>
      </c>
      <c r="BE144" s="192">
        <f aca="true" t="shared" si="24" ref="BE144:BE150">IF(N144="základní",J144,0)</f>
        <v>0</v>
      </c>
      <c r="BF144" s="192">
        <f aca="true" t="shared" si="25" ref="BF144:BF150">IF(N144="snížená",J144,0)</f>
        <v>0</v>
      </c>
      <c r="BG144" s="192">
        <f aca="true" t="shared" si="26" ref="BG144:BG150">IF(N144="zákl. přenesená",J144,0)</f>
        <v>0</v>
      </c>
      <c r="BH144" s="192">
        <f aca="true" t="shared" si="27" ref="BH144:BH150">IF(N144="sníž. přenesená",J144,0)</f>
        <v>0</v>
      </c>
      <c r="BI144" s="192">
        <f aca="true" t="shared" si="28" ref="BI144:BI150">IF(N144="nulová",J144,0)</f>
        <v>0</v>
      </c>
      <c r="BJ144" s="16" t="s">
        <v>23</v>
      </c>
      <c r="BK144" s="192">
        <f aca="true" t="shared" si="29" ref="BK144:BK150">ROUND(I144*H144,2)</f>
        <v>0</v>
      </c>
      <c r="BL144" s="16" t="s">
        <v>275</v>
      </c>
      <c r="BM144" s="16" t="s">
        <v>3019</v>
      </c>
    </row>
    <row r="145" spans="2:65" s="1" customFormat="1" ht="22.5" customHeight="1">
      <c r="B145" s="34"/>
      <c r="C145" s="181" t="s">
        <v>541</v>
      </c>
      <c r="D145" s="181" t="s">
        <v>184</v>
      </c>
      <c r="E145" s="182" t="s">
        <v>3020</v>
      </c>
      <c r="F145" s="183" t="s">
        <v>3021</v>
      </c>
      <c r="G145" s="184" t="s">
        <v>2600</v>
      </c>
      <c r="H145" s="185">
        <v>1</v>
      </c>
      <c r="I145" s="186"/>
      <c r="J145" s="187">
        <f t="shared" si="20"/>
        <v>0</v>
      </c>
      <c r="K145" s="183" t="s">
        <v>36</v>
      </c>
      <c r="L145" s="54"/>
      <c r="M145" s="188" t="s">
        <v>36</v>
      </c>
      <c r="N145" s="189" t="s">
        <v>51</v>
      </c>
      <c r="O145" s="35"/>
      <c r="P145" s="190">
        <f t="shared" si="21"/>
        <v>0</v>
      </c>
      <c r="Q145" s="190">
        <v>0</v>
      </c>
      <c r="R145" s="190">
        <f t="shared" si="22"/>
        <v>0</v>
      </c>
      <c r="S145" s="190">
        <v>0</v>
      </c>
      <c r="T145" s="191">
        <f t="shared" si="23"/>
        <v>0</v>
      </c>
      <c r="AR145" s="16" t="s">
        <v>275</v>
      </c>
      <c r="AT145" s="16" t="s">
        <v>184</v>
      </c>
      <c r="AU145" s="16" t="s">
        <v>23</v>
      </c>
      <c r="AY145" s="16" t="s">
        <v>182</v>
      </c>
      <c r="BE145" s="192">
        <f t="shared" si="24"/>
        <v>0</v>
      </c>
      <c r="BF145" s="192">
        <f t="shared" si="25"/>
        <v>0</v>
      </c>
      <c r="BG145" s="192">
        <f t="shared" si="26"/>
        <v>0</v>
      </c>
      <c r="BH145" s="192">
        <f t="shared" si="27"/>
        <v>0</v>
      </c>
      <c r="BI145" s="192">
        <f t="shared" si="28"/>
        <v>0</v>
      </c>
      <c r="BJ145" s="16" t="s">
        <v>23</v>
      </c>
      <c r="BK145" s="192">
        <f t="shared" si="29"/>
        <v>0</v>
      </c>
      <c r="BL145" s="16" t="s">
        <v>275</v>
      </c>
      <c r="BM145" s="16" t="s">
        <v>3022</v>
      </c>
    </row>
    <row r="146" spans="2:65" s="1" customFormat="1" ht="22.5" customHeight="1">
      <c r="B146" s="34"/>
      <c r="C146" s="181" t="s">
        <v>547</v>
      </c>
      <c r="D146" s="181" t="s">
        <v>184</v>
      </c>
      <c r="E146" s="182" t="s">
        <v>3023</v>
      </c>
      <c r="F146" s="183" t="s">
        <v>3024</v>
      </c>
      <c r="G146" s="184" t="s">
        <v>309</v>
      </c>
      <c r="H146" s="185">
        <v>21.5</v>
      </c>
      <c r="I146" s="186"/>
      <c r="J146" s="187">
        <f t="shared" si="20"/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 t="shared" si="21"/>
        <v>0</v>
      </c>
      <c r="Q146" s="190">
        <v>0</v>
      </c>
      <c r="R146" s="190">
        <f t="shared" si="22"/>
        <v>0</v>
      </c>
      <c r="S146" s="190">
        <v>0</v>
      </c>
      <c r="T146" s="191">
        <f t="shared" si="23"/>
        <v>0</v>
      </c>
      <c r="AR146" s="16" t="s">
        <v>275</v>
      </c>
      <c r="AT146" s="16" t="s">
        <v>184</v>
      </c>
      <c r="AU146" s="16" t="s">
        <v>23</v>
      </c>
      <c r="AY146" s="16" t="s">
        <v>182</v>
      </c>
      <c r="BE146" s="192">
        <f t="shared" si="24"/>
        <v>0</v>
      </c>
      <c r="BF146" s="192">
        <f t="shared" si="25"/>
        <v>0</v>
      </c>
      <c r="BG146" s="192">
        <f t="shared" si="26"/>
        <v>0</v>
      </c>
      <c r="BH146" s="192">
        <f t="shared" si="27"/>
        <v>0</v>
      </c>
      <c r="BI146" s="192">
        <f t="shared" si="28"/>
        <v>0</v>
      </c>
      <c r="BJ146" s="16" t="s">
        <v>23</v>
      </c>
      <c r="BK146" s="192">
        <f t="shared" si="29"/>
        <v>0</v>
      </c>
      <c r="BL146" s="16" t="s">
        <v>275</v>
      </c>
      <c r="BM146" s="16" t="s">
        <v>3025</v>
      </c>
    </row>
    <row r="147" spans="2:65" s="1" customFormat="1" ht="22.5" customHeight="1">
      <c r="B147" s="34"/>
      <c r="C147" s="181" t="s">
        <v>555</v>
      </c>
      <c r="D147" s="181" t="s">
        <v>184</v>
      </c>
      <c r="E147" s="182" t="s">
        <v>3026</v>
      </c>
      <c r="F147" s="183" t="s">
        <v>3027</v>
      </c>
      <c r="G147" s="184" t="s">
        <v>309</v>
      </c>
      <c r="H147" s="185">
        <v>2.5</v>
      </c>
      <c r="I147" s="186"/>
      <c r="J147" s="187">
        <f t="shared" si="20"/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 t="shared" si="21"/>
        <v>0</v>
      </c>
      <c r="Q147" s="190">
        <v>0</v>
      </c>
      <c r="R147" s="190">
        <f t="shared" si="22"/>
        <v>0</v>
      </c>
      <c r="S147" s="190">
        <v>0</v>
      </c>
      <c r="T147" s="191">
        <f t="shared" si="23"/>
        <v>0</v>
      </c>
      <c r="AR147" s="16" t="s">
        <v>275</v>
      </c>
      <c r="AT147" s="16" t="s">
        <v>184</v>
      </c>
      <c r="AU147" s="16" t="s">
        <v>23</v>
      </c>
      <c r="AY147" s="16" t="s">
        <v>182</v>
      </c>
      <c r="BE147" s="192">
        <f t="shared" si="24"/>
        <v>0</v>
      </c>
      <c r="BF147" s="192">
        <f t="shared" si="25"/>
        <v>0</v>
      </c>
      <c r="BG147" s="192">
        <f t="shared" si="26"/>
        <v>0</v>
      </c>
      <c r="BH147" s="192">
        <f t="shared" si="27"/>
        <v>0</v>
      </c>
      <c r="BI147" s="192">
        <f t="shared" si="28"/>
        <v>0</v>
      </c>
      <c r="BJ147" s="16" t="s">
        <v>23</v>
      </c>
      <c r="BK147" s="192">
        <f t="shared" si="29"/>
        <v>0</v>
      </c>
      <c r="BL147" s="16" t="s">
        <v>275</v>
      </c>
      <c r="BM147" s="16" t="s">
        <v>3028</v>
      </c>
    </row>
    <row r="148" spans="2:65" s="1" customFormat="1" ht="22.5" customHeight="1">
      <c r="B148" s="34"/>
      <c r="C148" s="181" t="s">
        <v>561</v>
      </c>
      <c r="D148" s="181" t="s">
        <v>184</v>
      </c>
      <c r="E148" s="182" t="s">
        <v>3029</v>
      </c>
      <c r="F148" s="183" t="s">
        <v>3030</v>
      </c>
      <c r="G148" s="184" t="s">
        <v>309</v>
      </c>
      <c r="H148" s="185">
        <v>13</v>
      </c>
      <c r="I148" s="186"/>
      <c r="J148" s="187">
        <f t="shared" si="20"/>
        <v>0</v>
      </c>
      <c r="K148" s="183" t="s">
        <v>36</v>
      </c>
      <c r="L148" s="54"/>
      <c r="M148" s="188" t="s">
        <v>36</v>
      </c>
      <c r="N148" s="189" t="s">
        <v>51</v>
      </c>
      <c r="O148" s="35"/>
      <c r="P148" s="190">
        <f t="shared" si="21"/>
        <v>0</v>
      </c>
      <c r="Q148" s="190">
        <v>0</v>
      </c>
      <c r="R148" s="190">
        <f t="shared" si="22"/>
        <v>0</v>
      </c>
      <c r="S148" s="190">
        <v>0</v>
      </c>
      <c r="T148" s="191">
        <f t="shared" si="23"/>
        <v>0</v>
      </c>
      <c r="AR148" s="16" t="s">
        <v>275</v>
      </c>
      <c r="AT148" s="16" t="s">
        <v>184</v>
      </c>
      <c r="AU148" s="16" t="s">
        <v>23</v>
      </c>
      <c r="AY148" s="16" t="s">
        <v>182</v>
      </c>
      <c r="BE148" s="192">
        <f t="shared" si="24"/>
        <v>0</v>
      </c>
      <c r="BF148" s="192">
        <f t="shared" si="25"/>
        <v>0</v>
      </c>
      <c r="BG148" s="192">
        <f t="shared" si="26"/>
        <v>0</v>
      </c>
      <c r="BH148" s="192">
        <f t="shared" si="27"/>
        <v>0</v>
      </c>
      <c r="BI148" s="192">
        <f t="shared" si="28"/>
        <v>0</v>
      </c>
      <c r="BJ148" s="16" t="s">
        <v>23</v>
      </c>
      <c r="BK148" s="192">
        <f t="shared" si="29"/>
        <v>0</v>
      </c>
      <c r="BL148" s="16" t="s">
        <v>275</v>
      </c>
      <c r="BM148" s="16" t="s">
        <v>3031</v>
      </c>
    </row>
    <row r="149" spans="2:65" s="1" customFormat="1" ht="22.5" customHeight="1">
      <c r="B149" s="34"/>
      <c r="C149" s="181" t="s">
        <v>566</v>
      </c>
      <c r="D149" s="181" t="s">
        <v>184</v>
      </c>
      <c r="E149" s="182" t="s">
        <v>3032</v>
      </c>
      <c r="F149" s="183" t="s">
        <v>3033</v>
      </c>
      <c r="G149" s="184" t="s">
        <v>2600</v>
      </c>
      <c r="H149" s="185">
        <v>3</v>
      </c>
      <c r="I149" s="186"/>
      <c r="J149" s="187">
        <f t="shared" si="20"/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 t="shared" si="21"/>
        <v>0</v>
      </c>
      <c r="Q149" s="190">
        <v>0</v>
      </c>
      <c r="R149" s="190">
        <f t="shared" si="22"/>
        <v>0</v>
      </c>
      <c r="S149" s="190">
        <v>0</v>
      </c>
      <c r="T149" s="191">
        <f t="shared" si="23"/>
        <v>0</v>
      </c>
      <c r="AR149" s="16" t="s">
        <v>275</v>
      </c>
      <c r="AT149" s="16" t="s">
        <v>184</v>
      </c>
      <c r="AU149" s="16" t="s">
        <v>23</v>
      </c>
      <c r="AY149" s="16" t="s">
        <v>182</v>
      </c>
      <c r="BE149" s="192">
        <f t="shared" si="24"/>
        <v>0</v>
      </c>
      <c r="BF149" s="192">
        <f t="shared" si="25"/>
        <v>0</v>
      </c>
      <c r="BG149" s="192">
        <f t="shared" si="26"/>
        <v>0</v>
      </c>
      <c r="BH149" s="192">
        <f t="shared" si="27"/>
        <v>0</v>
      </c>
      <c r="BI149" s="192">
        <f t="shared" si="28"/>
        <v>0</v>
      </c>
      <c r="BJ149" s="16" t="s">
        <v>23</v>
      </c>
      <c r="BK149" s="192">
        <f t="shared" si="29"/>
        <v>0</v>
      </c>
      <c r="BL149" s="16" t="s">
        <v>275</v>
      </c>
      <c r="BM149" s="16" t="s">
        <v>3034</v>
      </c>
    </row>
    <row r="150" spans="2:65" s="1" customFormat="1" ht="22.5" customHeight="1">
      <c r="B150" s="34"/>
      <c r="C150" s="181" t="s">
        <v>570</v>
      </c>
      <c r="D150" s="181" t="s">
        <v>184</v>
      </c>
      <c r="E150" s="182" t="s">
        <v>3035</v>
      </c>
      <c r="F150" s="183" t="s">
        <v>2612</v>
      </c>
      <c r="G150" s="184" t="s">
        <v>195</v>
      </c>
      <c r="H150" s="185">
        <v>8</v>
      </c>
      <c r="I150" s="186"/>
      <c r="J150" s="187">
        <f t="shared" si="20"/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 t="shared" si="21"/>
        <v>0</v>
      </c>
      <c r="Q150" s="190">
        <v>0</v>
      </c>
      <c r="R150" s="190">
        <f t="shared" si="22"/>
        <v>0</v>
      </c>
      <c r="S150" s="190">
        <v>0</v>
      </c>
      <c r="T150" s="191">
        <f t="shared" si="23"/>
        <v>0</v>
      </c>
      <c r="AR150" s="16" t="s">
        <v>275</v>
      </c>
      <c r="AT150" s="16" t="s">
        <v>184</v>
      </c>
      <c r="AU150" s="16" t="s">
        <v>23</v>
      </c>
      <c r="AY150" s="16" t="s">
        <v>182</v>
      </c>
      <c r="BE150" s="192">
        <f t="shared" si="24"/>
        <v>0</v>
      </c>
      <c r="BF150" s="192">
        <f t="shared" si="25"/>
        <v>0</v>
      </c>
      <c r="BG150" s="192">
        <f t="shared" si="26"/>
        <v>0</v>
      </c>
      <c r="BH150" s="192">
        <f t="shared" si="27"/>
        <v>0</v>
      </c>
      <c r="BI150" s="192">
        <f t="shared" si="28"/>
        <v>0</v>
      </c>
      <c r="BJ150" s="16" t="s">
        <v>23</v>
      </c>
      <c r="BK150" s="192">
        <f t="shared" si="29"/>
        <v>0</v>
      </c>
      <c r="BL150" s="16" t="s">
        <v>275</v>
      </c>
      <c r="BM150" s="16" t="s">
        <v>3036</v>
      </c>
    </row>
    <row r="151" spans="2:63" s="10" customFormat="1" ht="37.35" customHeight="1">
      <c r="B151" s="164"/>
      <c r="C151" s="165"/>
      <c r="D151" s="178" t="s">
        <v>79</v>
      </c>
      <c r="E151" s="231" t="s">
        <v>2667</v>
      </c>
      <c r="F151" s="231" t="s">
        <v>3037</v>
      </c>
      <c r="G151" s="165"/>
      <c r="H151" s="165"/>
      <c r="I151" s="168"/>
      <c r="J151" s="232">
        <f>BK151</f>
        <v>0</v>
      </c>
      <c r="K151" s="165"/>
      <c r="L151" s="170"/>
      <c r="M151" s="171"/>
      <c r="N151" s="172"/>
      <c r="O151" s="172"/>
      <c r="P151" s="173">
        <f>SUM(P152:P173)</f>
        <v>0</v>
      </c>
      <c r="Q151" s="172"/>
      <c r="R151" s="173">
        <f>SUM(R152:R173)</f>
        <v>0</v>
      </c>
      <c r="S151" s="172"/>
      <c r="T151" s="174">
        <f>SUM(T152:T173)</f>
        <v>0</v>
      </c>
      <c r="AR151" s="175" t="s">
        <v>23</v>
      </c>
      <c r="AT151" s="176" t="s">
        <v>79</v>
      </c>
      <c r="AU151" s="176" t="s">
        <v>80</v>
      </c>
      <c r="AY151" s="175" t="s">
        <v>182</v>
      </c>
      <c r="BK151" s="177">
        <f>SUM(BK152:BK173)</f>
        <v>0</v>
      </c>
    </row>
    <row r="152" spans="2:65" s="1" customFormat="1" ht="22.5" customHeight="1">
      <c r="B152" s="34"/>
      <c r="C152" s="181" t="s">
        <v>576</v>
      </c>
      <c r="D152" s="181" t="s">
        <v>184</v>
      </c>
      <c r="E152" s="182" t="s">
        <v>3038</v>
      </c>
      <c r="F152" s="183" t="s">
        <v>3039</v>
      </c>
      <c r="G152" s="184" t="s">
        <v>3040</v>
      </c>
      <c r="H152" s="185">
        <v>2</v>
      </c>
      <c r="I152" s="186"/>
      <c r="J152" s="187">
        <f aca="true" t="shared" si="30" ref="J152:J173">ROUND(I152*H152,2)</f>
        <v>0</v>
      </c>
      <c r="K152" s="183" t="s">
        <v>36</v>
      </c>
      <c r="L152" s="54"/>
      <c r="M152" s="188" t="s">
        <v>36</v>
      </c>
      <c r="N152" s="189" t="s">
        <v>51</v>
      </c>
      <c r="O152" s="35"/>
      <c r="P152" s="190">
        <f aca="true" t="shared" si="31" ref="P152:P173">O152*H152</f>
        <v>0</v>
      </c>
      <c r="Q152" s="190">
        <v>0</v>
      </c>
      <c r="R152" s="190">
        <f aca="true" t="shared" si="32" ref="R152:R173">Q152*H152</f>
        <v>0</v>
      </c>
      <c r="S152" s="190">
        <v>0</v>
      </c>
      <c r="T152" s="191">
        <f aca="true" t="shared" si="33" ref="T152:T173">S152*H152</f>
        <v>0</v>
      </c>
      <c r="AR152" s="16" t="s">
        <v>275</v>
      </c>
      <c r="AT152" s="16" t="s">
        <v>184</v>
      </c>
      <c r="AU152" s="16" t="s">
        <v>23</v>
      </c>
      <c r="AY152" s="16" t="s">
        <v>182</v>
      </c>
      <c r="BE152" s="192">
        <f aca="true" t="shared" si="34" ref="BE152:BE173">IF(N152="základní",J152,0)</f>
        <v>0</v>
      </c>
      <c r="BF152" s="192">
        <f aca="true" t="shared" si="35" ref="BF152:BF173">IF(N152="snížená",J152,0)</f>
        <v>0</v>
      </c>
      <c r="BG152" s="192">
        <f aca="true" t="shared" si="36" ref="BG152:BG173">IF(N152="zákl. přenesená",J152,0)</f>
        <v>0</v>
      </c>
      <c r="BH152" s="192">
        <f aca="true" t="shared" si="37" ref="BH152:BH173">IF(N152="sníž. přenesená",J152,0)</f>
        <v>0</v>
      </c>
      <c r="BI152" s="192">
        <f aca="true" t="shared" si="38" ref="BI152:BI173">IF(N152="nulová",J152,0)</f>
        <v>0</v>
      </c>
      <c r="BJ152" s="16" t="s">
        <v>23</v>
      </c>
      <c r="BK152" s="192">
        <f aca="true" t="shared" si="39" ref="BK152:BK173">ROUND(I152*H152,2)</f>
        <v>0</v>
      </c>
      <c r="BL152" s="16" t="s">
        <v>275</v>
      </c>
      <c r="BM152" s="16" t="s">
        <v>3041</v>
      </c>
    </row>
    <row r="153" spans="2:65" s="1" customFormat="1" ht="22.5" customHeight="1">
      <c r="B153" s="34"/>
      <c r="C153" s="181" t="s">
        <v>581</v>
      </c>
      <c r="D153" s="181" t="s">
        <v>184</v>
      </c>
      <c r="E153" s="182" t="s">
        <v>3042</v>
      </c>
      <c r="F153" s="183" t="s">
        <v>3043</v>
      </c>
      <c r="G153" s="184" t="s">
        <v>3040</v>
      </c>
      <c r="H153" s="185">
        <v>8</v>
      </c>
      <c r="I153" s="186"/>
      <c r="J153" s="187">
        <f t="shared" si="30"/>
        <v>0</v>
      </c>
      <c r="K153" s="183" t="s">
        <v>36</v>
      </c>
      <c r="L153" s="54"/>
      <c r="M153" s="188" t="s">
        <v>36</v>
      </c>
      <c r="N153" s="189" t="s">
        <v>51</v>
      </c>
      <c r="O153" s="35"/>
      <c r="P153" s="190">
        <f t="shared" si="31"/>
        <v>0</v>
      </c>
      <c r="Q153" s="190">
        <v>0</v>
      </c>
      <c r="R153" s="190">
        <f t="shared" si="32"/>
        <v>0</v>
      </c>
      <c r="S153" s="190">
        <v>0</v>
      </c>
      <c r="T153" s="191">
        <f t="shared" si="33"/>
        <v>0</v>
      </c>
      <c r="AR153" s="16" t="s">
        <v>275</v>
      </c>
      <c r="AT153" s="16" t="s">
        <v>184</v>
      </c>
      <c r="AU153" s="16" t="s">
        <v>23</v>
      </c>
      <c r="AY153" s="16" t="s">
        <v>182</v>
      </c>
      <c r="BE153" s="192">
        <f t="shared" si="34"/>
        <v>0</v>
      </c>
      <c r="BF153" s="192">
        <f t="shared" si="35"/>
        <v>0</v>
      </c>
      <c r="BG153" s="192">
        <f t="shared" si="36"/>
        <v>0</v>
      </c>
      <c r="BH153" s="192">
        <f t="shared" si="37"/>
        <v>0</v>
      </c>
      <c r="BI153" s="192">
        <f t="shared" si="38"/>
        <v>0</v>
      </c>
      <c r="BJ153" s="16" t="s">
        <v>23</v>
      </c>
      <c r="BK153" s="192">
        <f t="shared" si="39"/>
        <v>0</v>
      </c>
      <c r="BL153" s="16" t="s">
        <v>275</v>
      </c>
      <c r="BM153" s="16" t="s">
        <v>3044</v>
      </c>
    </row>
    <row r="154" spans="2:65" s="1" customFormat="1" ht="22.5" customHeight="1">
      <c r="B154" s="34"/>
      <c r="C154" s="181" t="s">
        <v>587</v>
      </c>
      <c r="D154" s="181" t="s">
        <v>184</v>
      </c>
      <c r="E154" s="182" t="s">
        <v>3045</v>
      </c>
      <c r="F154" s="183" t="s">
        <v>3046</v>
      </c>
      <c r="G154" s="184" t="s">
        <v>3040</v>
      </c>
      <c r="H154" s="185">
        <v>10</v>
      </c>
      <c r="I154" s="186"/>
      <c r="J154" s="187">
        <f t="shared" si="30"/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t="shared" si="31"/>
        <v>0</v>
      </c>
      <c r="Q154" s="190">
        <v>0</v>
      </c>
      <c r="R154" s="190">
        <f t="shared" si="32"/>
        <v>0</v>
      </c>
      <c r="S154" s="190">
        <v>0</v>
      </c>
      <c r="T154" s="191">
        <f t="shared" si="33"/>
        <v>0</v>
      </c>
      <c r="AR154" s="16" t="s">
        <v>275</v>
      </c>
      <c r="AT154" s="16" t="s">
        <v>184</v>
      </c>
      <c r="AU154" s="16" t="s">
        <v>23</v>
      </c>
      <c r="AY154" s="16" t="s">
        <v>182</v>
      </c>
      <c r="BE154" s="192">
        <f t="shared" si="34"/>
        <v>0</v>
      </c>
      <c r="BF154" s="192">
        <f t="shared" si="35"/>
        <v>0</v>
      </c>
      <c r="BG154" s="192">
        <f t="shared" si="36"/>
        <v>0</v>
      </c>
      <c r="BH154" s="192">
        <f t="shared" si="37"/>
        <v>0</v>
      </c>
      <c r="BI154" s="192">
        <f t="shared" si="38"/>
        <v>0</v>
      </c>
      <c r="BJ154" s="16" t="s">
        <v>23</v>
      </c>
      <c r="BK154" s="192">
        <f t="shared" si="39"/>
        <v>0</v>
      </c>
      <c r="BL154" s="16" t="s">
        <v>275</v>
      </c>
      <c r="BM154" s="16" t="s">
        <v>3047</v>
      </c>
    </row>
    <row r="155" spans="2:65" s="1" customFormat="1" ht="22.5" customHeight="1">
      <c r="B155" s="34"/>
      <c r="C155" s="181" t="s">
        <v>591</v>
      </c>
      <c r="D155" s="181" t="s">
        <v>184</v>
      </c>
      <c r="E155" s="182" t="s">
        <v>3048</v>
      </c>
      <c r="F155" s="183" t="s">
        <v>3049</v>
      </c>
      <c r="G155" s="184" t="s">
        <v>3040</v>
      </c>
      <c r="H155" s="185">
        <v>2</v>
      </c>
      <c r="I155" s="186"/>
      <c r="J155" s="187">
        <f t="shared" si="3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31"/>
        <v>0</v>
      </c>
      <c r="Q155" s="190">
        <v>0</v>
      </c>
      <c r="R155" s="190">
        <f t="shared" si="32"/>
        <v>0</v>
      </c>
      <c r="S155" s="190">
        <v>0</v>
      </c>
      <c r="T155" s="191">
        <f t="shared" si="33"/>
        <v>0</v>
      </c>
      <c r="AR155" s="16" t="s">
        <v>275</v>
      </c>
      <c r="AT155" s="16" t="s">
        <v>184</v>
      </c>
      <c r="AU155" s="16" t="s">
        <v>23</v>
      </c>
      <c r="AY155" s="16" t="s">
        <v>182</v>
      </c>
      <c r="BE155" s="192">
        <f t="shared" si="34"/>
        <v>0</v>
      </c>
      <c r="BF155" s="192">
        <f t="shared" si="35"/>
        <v>0</v>
      </c>
      <c r="BG155" s="192">
        <f t="shared" si="36"/>
        <v>0</v>
      </c>
      <c r="BH155" s="192">
        <f t="shared" si="37"/>
        <v>0</v>
      </c>
      <c r="BI155" s="192">
        <f t="shared" si="38"/>
        <v>0</v>
      </c>
      <c r="BJ155" s="16" t="s">
        <v>23</v>
      </c>
      <c r="BK155" s="192">
        <f t="shared" si="39"/>
        <v>0</v>
      </c>
      <c r="BL155" s="16" t="s">
        <v>275</v>
      </c>
      <c r="BM155" s="16" t="s">
        <v>3050</v>
      </c>
    </row>
    <row r="156" spans="2:65" s="1" customFormat="1" ht="22.5" customHeight="1">
      <c r="B156" s="34"/>
      <c r="C156" s="181" t="s">
        <v>596</v>
      </c>
      <c r="D156" s="181" t="s">
        <v>184</v>
      </c>
      <c r="E156" s="182" t="s">
        <v>3051</v>
      </c>
      <c r="F156" s="183" t="s">
        <v>3052</v>
      </c>
      <c r="G156" s="184" t="s">
        <v>3040</v>
      </c>
      <c r="H156" s="185">
        <v>24</v>
      </c>
      <c r="I156" s="186"/>
      <c r="J156" s="187">
        <f t="shared" si="30"/>
        <v>0</v>
      </c>
      <c r="K156" s="183" t="s">
        <v>36</v>
      </c>
      <c r="L156" s="54"/>
      <c r="M156" s="188" t="s">
        <v>36</v>
      </c>
      <c r="N156" s="189" t="s">
        <v>51</v>
      </c>
      <c r="O156" s="35"/>
      <c r="P156" s="190">
        <f t="shared" si="31"/>
        <v>0</v>
      </c>
      <c r="Q156" s="190">
        <v>0</v>
      </c>
      <c r="R156" s="190">
        <f t="shared" si="32"/>
        <v>0</v>
      </c>
      <c r="S156" s="190">
        <v>0</v>
      </c>
      <c r="T156" s="191">
        <f t="shared" si="33"/>
        <v>0</v>
      </c>
      <c r="AR156" s="16" t="s">
        <v>275</v>
      </c>
      <c r="AT156" s="16" t="s">
        <v>184</v>
      </c>
      <c r="AU156" s="16" t="s">
        <v>23</v>
      </c>
      <c r="AY156" s="16" t="s">
        <v>182</v>
      </c>
      <c r="BE156" s="192">
        <f t="shared" si="34"/>
        <v>0</v>
      </c>
      <c r="BF156" s="192">
        <f t="shared" si="35"/>
        <v>0</v>
      </c>
      <c r="BG156" s="192">
        <f t="shared" si="36"/>
        <v>0</v>
      </c>
      <c r="BH156" s="192">
        <f t="shared" si="37"/>
        <v>0</v>
      </c>
      <c r="BI156" s="192">
        <f t="shared" si="38"/>
        <v>0</v>
      </c>
      <c r="BJ156" s="16" t="s">
        <v>23</v>
      </c>
      <c r="BK156" s="192">
        <f t="shared" si="39"/>
        <v>0</v>
      </c>
      <c r="BL156" s="16" t="s">
        <v>275</v>
      </c>
      <c r="BM156" s="16" t="s">
        <v>3053</v>
      </c>
    </row>
    <row r="157" spans="2:65" s="1" customFormat="1" ht="22.5" customHeight="1">
      <c r="B157" s="34"/>
      <c r="C157" s="181" t="s">
        <v>606</v>
      </c>
      <c r="D157" s="181" t="s">
        <v>184</v>
      </c>
      <c r="E157" s="182" t="s">
        <v>3054</v>
      </c>
      <c r="F157" s="183" t="s">
        <v>3055</v>
      </c>
      <c r="G157" s="184" t="s">
        <v>3040</v>
      </c>
      <c r="H157" s="185">
        <v>1</v>
      </c>
      <c r="I157" s="186"/>
      <c r="J157" s="187">
        <f t="shared" si="30"/>
        <v>0</v>
      </c>
      <c r="K157" s="183" t="s">
        <v>36</v>
      </c>
      <c r="L157" s="54"/>
      <c r="M157" s="188" t="s">
        <v>36</v>
      </c>
      <c r="N157" s="189" t="s">
        <v>51</v>
      </c>
      <c r="O157" s="35"/>
      <c r="P157" s="190">
        <f t="shared" si="31"/>
        <v>0</v>
      </c>
      <c r="Q157" s="190">
        <v>0</v>
      </c>
      <c r="R157" s="190">
        <f t="shared" si="32"/>
        <v>0</v>
      </c>
      <c r="S157" s="190">
        <v>0</v>
      </c>
      <c r="T157" s="191">
        <f t="shared" si="33"/>
        <v>0</v>
      </c>
      <c r="AR157" s="16" t="s">
        <v>275</v>
      </c>
      <c r="AT157" s="16" t="s">
        <v>184</v>
      </c>
      <c r="AU157" s="16" t="s">
        <v>23</v>
      </c>
      <c r="AY157" s="16" t="s">
        <v>182</v>
      </c>
      <c r="BE157" s="192">
        <f t="shared" si="34"/>
        <v>0</v>
      </c>
      <c r="BF157" s="192">
        <f t="shared" si="35"/>
        <v>0</v>
      </c>
      <c r="BG157" s="192">
        <f t="shared" si="36"/>
        <v>0</v>
      </c>
      <c r="BH157" s="192">
        <f t="shared" si="37"/>
        <v>0</v>
      </c>
      <c r="BI157" s="192">
        <f t="shared" si="38"/>
        <v>0</v>
      </c>
      <c r="BJ157" s="16" t="s">
        <v>23</v>
      </c>
      <c r="BK157" s="192">
        <f t="shared" si="39"/>
        <v>0</v>
      </c>
      <c r="BL157" s="16" t="s">
        <v>275</v>
      </c>
      <c r="BM157" s="16" t="s">
        <v>3056</v>
      </c>
    </row>
    <row r="158" spans="2:65" s="1" customFormat="1" ht="22.5" customHeight="1">
      <c r="B158" s="34"/>
      <c r="C158" s="181" t="s">
        <v>615</v>
      </c>
      <c r="D158" s="181" t="s">
        <v>184</v>
      </c>
      <c r="E158" s="182" t="s">
        <v>3057</v>
      </c>
      <c r="F158" s="183" t="s">
        <v>3058</v>
      </c>
      <c r="G158" s="184" t="s">
        <v>3040</v>
      </c>
      <c r="H158" s="185">
        <v>27</v>
      </c>
      <c r="I158" s="186"/>
      <c r="J158" s="187">
        <f t="shared" si="30"/>
        <v>0</v>
      </c>
      <c r="K158" s="183" t="s">
        <v>36</v>
      </c>
      <c r="L158" s="54"/>
      <c r="M158" s="188" t="s">
        <v>36</v>
      </c>
      <c r="N158" s="189" t="s">
        <v>51</v>
      </c>
      <c r="O158" s="35"/>
      <c r="P158" s="190">
        <f t="shared" si="31"/>
        <v>0</v>
      </c>
      <c r="Q158" s="190">
        <v>0</v>
      </c>
      <c r="R158" s="190">
        <f t="shared" si="32"/>
        <v>0</v>
      </c>
      <c r="S158" s="190">
        <v>0</v>
      </c>
      <c r="T158" s="191">
        <f t="shared" si="33"/>
        <v>0</v>
      </c>
      <c r="AR158" s="16" t="s">
        <v>275</v>
      </c>
      <c r="AT158" s="16" t="s">
        <v>184</v>
      </c>
      <c r="AU158" s="16" t="s">
        <v>23</v>
      </c>
      <c r="AY158" s="16" t="s">
        <v>182</v>
      </c>
      <c r="BE158" s="192">
        <f t="shared" si="34"/>
        <v>0</v>
      </c>
      <c r="BF158" s="192">
        <f t="shared" si="35"/>
        <v>0</v>
      </c>
      <c r="BG158" s="192">
        <f t="shared" si="36"/>
        <v>0</v>
      </c>
      <c r="BH158" s="192">
        <f t="shared" si="37"/>
        <v>0</v>
      </c>
      <c r="BI158" s="192">
        <f t="shared" si="38"/>
        <v>0</v>
      </c>
      <c r="BJ158" s="16" t="s">
        <v>23</v>
      </c>
      <c r="BK158" s="192">
        <f t="shared" si="39"/>
        <v>0</v>
      </c>
      <c r="BL158" s="16" t="s">
        <v>275</v>
      </c>
      <c r="BM158" s="16" t="s">
        <v>3059</v>
      </c>
    </row>
    <row r="159" spans="2:65" s="1" customFormat="1" ht="22.5" customHeight="1">
      <c r="B159" s="34"/>
      <c r="C159" s="181" t="s">
        <v>619</v>
      </c>
      <c r="D159" s="181" t="s">
        <v>184</v>
      </c>
      <c r="E159" s="182" t="s">
        <v>3060</v>
      </c>
      <c r="F159" s="183" t="s">
        <v>3061</v>
      </c>
      <c r="G159" s="184" t="s">
        <v>3040</v>
      </c>
      <c r="H159" s="185">
        <v>27</v>
      </c>
      <c r="I159" s="186"/>
      <c r="J159" s="187">
        <f t="shared" si="30"/>
        <v>0</v>
      </c>
      <c r="K159" s="183" t="s">
        <v>36</v>
      </c>
      <c r="L159" s="54"/>
      <c r="M159" s="188" t="s">
        <v>36</v>
      </c>
      <c r="N159" s="189" t="s">
        <v>51</v>
      </c>
      <c r="O159" s="35"/>
      <c r="P159" s="190">
        <f t="shared" si="31"/>
        <v>0</v>
      </c>
      <c r="Q159" s="190">
        <v>0</v>
      </c>
      <c r="R159" s="190">
        <f t="shared" si="32"/>
        <v>0</v>
      </c>
      <c r="S159" s="190">
        <v>0</v>
      </c>
      <c r="T159" s="191">
        <f t="shared" si="33"/>
        <v>0</v>
      </c>
      <c r="AR159" s="16" t="s">
        <v>275</v>
      </c>
      <c r="AT159" s="16" t="s">
        <v>184</v>
      </c>
      <c r="AU159" s="16" t="s">
        <v>23</v>
      </c>
      <c r="AY159" s="16" t="s">
        <v>182</v>
      </c>
      <c r="BE159" s="192">
        <f t="shared" si="34"/>
        <v>0</v>
      </c>
      <c r="BF159" s="192">
        <f t="shared" si="35"/>
        <v>0</v>
      </c>
      <c r="BG159" s="192">
        <f t="shared" si="36"/>
        <v>0</v>
      </c>
      <c r="BH159" s="192">
        <f t="shared" si="37"/>
        <v>0</v>
      </c>
      <c r="BI159" s="192">
        <f t="shared" si="38"/>
        <v>0</v>
      </c>
      <c r="BJ159" s="16" t="s">
        <v>23</v>
      </c>
      <c r="BK159" s="192">
        <f t="shared" si="39"/>
        <v>0</v>
      </c>
      <c r="BL159" s="16" t="s">
        <v>275</v>
      </c>
      <c r="BM159" s="16" t="s">
        <v>3062</v>
      </c>
    </row>
    <row r="160" spans="2:65" s="1" customFormat="1" ht="22.5" customHeight="1">
      <c r="B160" s="34"/>
      <c r="C160" s="181" t="s">
        <v>629</v>
      </c>
      <c r="D160" s="181" t="s">
        <v>184</v>
      </c>
      <c r="E160" s="182" t="s">
        <v>3063</v>
      </c>
      <c r="F160" s="183" t="s">
        <v>3064</v>
      </c>
      <c r="G160" s="184" t="s">
        <v>2600</v>
      </c>
      <c r="H160" s="185">
        <v>54</v>
      </c>
      <c r="I160" s="186"/>
      <c r="J160" s="187">
        <f t="shared" si="30"/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 t="shared" si="31"/>
        <v>0</v>
      </c>
      <c r="Q160" s="190">
        <v>0</v>
      </c>
      <c r="R160" s="190">
        <f t="shared" si="32"/>
        <v>0</v>
      </c>
      <c r="S160" s="190">
        <v>0</v>
      </c>
      <c r="T160" s="191">
        <f t="shared" si="33"/>
        <v>0</v>
      </c>
      <c r="AR160" s="16" t="s">
        <v>275</v>
      </c>
      <c r="AT160" s="16" t="s">
        <v>184</v>
      </c>
      <c r="AU160" s="16" t="s">
        <v>23</v>
      </c>
      <c r="AY160" s="16" t="s">
        <v>182</v>
      </c>
      <c r="BE160" s="192">
        <f t="shared" si="34"/>
        <v>0</v>
      </c>
      <c r="BF160" s="192">
        <f t="shared" si="35"/>
        <v>0</v>
      </c>
      <c r="BG160" s="192">
        <f t="shared" si="36"/>
        <v>0</v>
      </c>
      <c r="BH160" s="192">
        <f t="shared" si="37"/>
        <v>0</v>
      </c>
      <c r="BI160" s="192">
        <f t="shared" si="38"/>
        <v>0</v>
      </c>
      <c r="BJ160" s="16" t="s">
        <v>23</v>
      </c>
      <c r="BK160" s="192">
        <f t="shared" si="39"/>
        <v>0</v>
      </c>
      <c r="BL160" s="16" t="s">
        <v>275</v>
      </c>
      <c r="BM160" s="16" t="s">
        <v>3065</v>
      </c>
    </row>
    <row r="161" spans="2:65" s="1" customFormat="1" ht="22.5" customHeight="1">
      <c r="B161" s="34"/>
      <c r="C161" s="181" t="s">
        <v>633</v>
      </c>
      <c r="D161" s="181" t="s">
        <v>184</v>
      </c>
      <c r="E161" s="182" t="s">
        <v>3066</v>
      </c>
      <c r="F161" s="183" t="s">
        <v>3067</v>
      </c>
      <c r="G161" s="184" t="s">
        <v>3040</v>
      </c>
      <c r="H161" s="185">
        <v>4</v>
      </c>
      <c r="I161" s="186"/>
      <c r="J161" s="187">
        <f t="shared" si="30"/>
        <v>0</v>
      </c>
      <c r="K161" s="183" t="s">
        <v>36</v>
      </c>
      <c r="L161" s="54"/>
      <c r="M161" s="188" t="s">
        <v>36</v>
      </c>
      <c r="N161" s="189" t="s">
        <v>51</v>
      </c>
      <c r="O161" s="35"/>
      <c r="P161" s="190">
        <f t="shared" si="31"/>
        <v>0</v>
      </c>
      <c r="Q161" s="190">
        <v>0</v>
      </c>
      <c r="R161" s="190">
        <f t="shared" si="32"/>
        <v>0</v>
      </c>
      <c r="S161" s="190">
        <v>0</v>
      </c>
      <c r="T161" s="191">
        <f t="shared" si="33"/>
        <v>0</v>
      </c>
      <c r="AR161" s="16" t="s">
        <v>275</v>
      </c>
      <c r="AT161" s="16" t="s">
        <v>184</v>
      </c>
      <c r="AU161" s="16" t="s">
        <v>23</v>
      </c>
      <c r="AY161" s="16" t="s">
        <v>182</v>
      </c>
      <c r="BE161" s="192">
        <f t="shared" si="34"/>
        <v>0</v>
      </c>
      <c r="BF161" s="192">
        <f t="shared" si="35"/>
        <v>0</v>
      </c>
      <c r="BG161" s="192">
        <f t="shared" si="36"/>
        <v>0</v>
      </c>
      <c r="BH161" s="192">
        <f t="shared" si="37"/>
        <v>0</v>
      </c>
      <c r="BI161" s="192">
        <f t="shared" si="38"/>
        <v>0</v>
      </c>
      <c r="BJ161" s="16" t="s">
        <v>23</v>
      </c>
      <c r="BK161" s="192">
        <f t="shared" si="39"/>
        <v>0</v>
      </c>
      <c r="BL161" s="16" t="s">
        <v>275</v>
      </c>
      <c r="BM161" s="16" t="s">
        <v>3068</v>
      </c>
    </row>
    <row r="162" spans="2:65" s="1" customFormat="1" ht="22.5" customHeight="1">
      <c r="B162" s="34"/>
      <c r="C162" s="181" t="s">
        <v>638</v>
      </c>
      <c r="D162" s="181" t="s">
        <v>184</v>
      </c>
      <c r="E162" s="182" t="s">
        <v>3069</v>
      </c>
      <c r="F162" s="183" t="s">
        <v>3070</v>
      </c>
      <c r="G162" s="184" t="s">
        <v>3040</v>
      </c>
      <c r="H162" s="185">
        <v>4</v>
      </c>
      <c r="I162" s="186"/>
      <c r="J162" s="187">
        <f t="shared" si="30"/>
        <v>0</v>
      </c>
      <c r="K162" s="183" t="s">
        <v>36</v>
      </c>
      <c r="L162" s="54"/>
      <c r="M162" s="188" t="s">
        <v>36</v>
      </c>
      <c r="N162" s="189" t="s">
        <v>51</v>
      </c>
      <c r="O162" s="35"/>
      <c r="P162" s="190">
        <f t="shared" si="31"/>
        <v>0</v>
      </c>
      <c r="Q162" s="190">
        <v>0</v>
      </c>
      <c r="R162" s="190">
        <f t="shared" si="32"/>
        <v>0</v>
      </c>
      <c r="S162" s="190">
        <v>0</v>
      </c>
      <c r="T162" s="191">
        <f t="shared" si="33"/>
        <v>0</v>
      </c>
      <c r="AR162" s="16" t="s">
        <v>275</v>
      </c>
      <c r="AT162" s="16" t="s">
        <v>184</v>
      </c>
      <c r="AU162" s="16" t="s">
        <v>23</v>
      </c>
      <c r="AY162" s="16" t="s">
        <v>182</v>
      </c>
      <c r="BE162" s="192">
        <f t="shared" si="34"/>
        <v>0</v>
      </c>
      <c r="BF162" s="192">
        <f t="shared" si="35"/>
        <v>0</v>
      </c>
      <c r="BG162" s="192">
        <f t="shared" si="36"/>
        <v>0</v>
      </c>
      <c r="BH162" s="192">
        <f t="shared" si="37"/>
        <v>0</v>
      </c>
      <c r="BI162" s="192">
        <f t="shared" si="38"/>
        <v>0</v>
      </c>
      <c r="BJ162" s="16" t="s">
        <v>23</v>
      </c>
      <c r="BK162" s="192">
        <f t="shared" si="39"/>
        <v>0</v>
      </c>
      <c r="BL162" s="16" t="s">
        <v>275</v>
      </c>
      <c r="BM162" s="16" t="s">
        <v>3071</v>
      </c>
    </row>
    <row r="163" spans="2:65" s="1" customFormat="1" ht="22.5" customHeight="1">
      <c r="B163" s="34"/>
      <c r="C163" s="181" t="s">
        <v>671</v>
      </c>
      <c r="D163" s="181" t="s">
        <v>184</v>
      </c>
      <c r="E163" s="182" t="s">
        <v>3072</v>
      </c>
      <c r="F163" s="183" t="s">
        <v>3073</v>
      </c>
      <c r="G163" s="184" t="s">
        <v>3040</v>
      </c>
      <c r="H163" s="185">
        <v>4</v>
      </c>
      <c r="I163" s="186"/>
      <c r="J163" s="187">
        <f t="shared" si="30"/>
        <v>0</v>
      </c>
      <c r="K163" s="183" t="s">
        <v>36</v>
      </c>
      <c r="L163" s="54"/>
      <c r="M163" s="188" t="s">
        <v>36</v>
      </c>
      <c r="N163" s="189" t="s">
        <v>51</v>
      </c>
      <c r="O163" s="35"/>
      <c r="P163" s="190">
        <f t="shared" si="31"/>
        <v>0</v>
      </c>
      <c r="Q163" s="190">
        <v>0</v>
      </c>
      <c r="R163" s="190">
        <f t="shared" si="32"/>
        <v>0</v>
      </c>
      <c r="S163" s="190">
        <v>0</v>
      </c>
      <c r="T163" s="191">
        <f t="shared" si="33"/>
        <v>0</v>
      </c>
      <c r="AR163" s="16" t="s">
        <v>275</v>
      </c>
      <c r="AT163" s="16" t="s">
        <v>184</v>
      </c>
      <c r="AU163" s="16" t="s">
        <v>23</v>
      </c>
      <c r="AY163" s="16" t="s">
        <v>182</v>
      </c>
      <c r="BE163" s="192">
        <f t="shared" si="34"/>
        <v>0</v>
      </c>
      <c r="BF163" s="192">
        <f t="shared" si="35"/>
        <v>0</v>
      </c>
      <c r="BG163" s="192">
        <f t="shared" si="36"/>
        <v>0</v>
      </c>
      <c r="BH163" s="192">
        <f t="shared" si="37"/>
        <v>0</v>
      </c>
      <c r="BI163" s="192">
        <f t="shared" si="38"/>
        <v>0</v>
      </c>
      <c r="BJ163" s="16" t="s">
        <v>23</v>
      </c>
      <c r="BK163" s="192">
        <f t="shared" si="39"/>
        <v>0</v>
      </c>
      <c r="BL163" s="16" t="s">
        <v>275</v>
      </c>
      <c r="BM163" s="16" t="s">
        <v>3074</v>
      </c>
    </row>
    <row r="164" spans="2:65" s="1" customFormat="1" ht="22.5" customHeight="1">
      <c r="B164" s="34"/>
      <c r="C164" s="181" t="s">
        <v>699</v>
      </c>
      <c r="D164" s="181" t="s">
        <v>184</v>
      </c>
      <c r="E164" s="182" t="s">
        <v>3075</v>
      </c>
      <c r="F164" s="183" t="s">
        <v>3064</v>
      </c>
      <c r="G164" s="184" t="s">
        <v>2600</v>
      </c>
      <c r="H164" s="185">
        <v>8</v>
      </c>
      <c r="I164" s="186"/>
      <c r="J164" s="187">
        <f t="shared" si="30"/>
        <v>0</v>
      </c>
      <c r="K164" s="183" t="s">
        <v>36</v>
      </c>
      <c r="L164" s="54"/>
      <c r="M164" s="188" t="s">
        <v>36</v>
      </c>
      <c r="N164" s="189" t="s">
        <v>51</v>
      </c>
      <c r="O164" s="35"/>
      <c r="P164" s="190">
        <f t="shared" si="31"/>
        <v>0</v>
      </c>
      <c r="Q164" s="190">
        <v>0</v>
      </c>
      <c r="R164" s="190">
        <f t="shared" si="32"/>
        <v>0</v>
      </c>
      <c r="S164" s="190">
        <v>0</v>
      </c>
      <c r="T164" s="191">
        <f t="shared" si="33"/>
        <v>0</v>
      </c>
      <c r="AR164" s="16" t="s">
        <v>275</v>
      </c>
      <c r="AT164" s="16" t="s">
        <v>184</v>
      </c>
      <c r="AU164" s="16" t="s">
        <v>23</v>
      </c>
      <c r="AY164" s="16" t="s">
        <v>182</v>
      </c>
      <c r="BE164" s="192">
        <f t="shared" si="34"/>
        <v>0</v>
      </c>
      <c r="BF164" s="192">
        <f t="shared" si="35"/>
        <v>0</v>
      </c>
      <c r="BG164" s="192">
        <f t="shared" si="36"/>
        <v>0</v>
      </c>
      <c r="BH164" s="192">
        <f t="shared" si="37"/>
        <v>0</v>
      </c>
      <c r="BI164" s="192">
        <f t="shared" si="38"/>
        <v>0</v>
      </c>
      <c r="BJ164" s="16" t="s">
        <v>23</v>
      </c>
      <c r="BK164" s="192">
        <f t="shared" si="39"/>
        <v>0</v>
      </c>
      <c r="BL164" s="16" t="s">
        <v>275</v>
      </c>
      <c r="BM164" s="16" t="s">
        <v>3076</v>
      </c>
    </row>
    <row r="165" spans="2:65" s="1" customFormat="1" ht="22.5" customHeight="1">
      <c r="B165" s="34"/>
      <c r="C165" s="181" t="s">
        <v>703</v>
      </c>
      <c r="D165" s="181" t="s">
        <v>184</v>
      </c>
      <c r="E165" s="182" t="s">
        <v>3077</v>
      </c>
      <c r="F165" s="183" t="s">
        <v>3078</v>
      </c>
      <c r="G165" s="184" t="s">
        <v>3040</v>
      </c>
      <c r="H165" s="185">
        <v>2</v>
      </c>
      <c r="I165" s="186"/>
      <c r="J165" s="187">
        <f t="shared" si="30"/>
        <v>0</v>
      </c>
      <c r="K165" s="183" t="s">
        <v>36</v>
      </c>
      <c r="L165" s="54"/>
      <c r="M165" s="188" t="s">
        <v>36</v>
      </c>
      <c r="N165" s="189" t="s">
        <v>51</v>
      </c>
      <c r="O165" s="35"/>
      <c r="P165" s="190">
        <f t="shared" si="31"/>
        <v>0</v>
      </c>
      <c r="Q165" s="190">
        <v>0</v>
      </c>
      <c r="R165" s="190">
        <f t="shared" si="32"/>
        <v>0</v>
      </c>
      <c r="S165" s="190">
        <v>0</v>
      </c>
      <c r="T165" s="191">
        <f t="shared" si="33"/>
        <v>0</v>
      </c>
      <c r="AR165" s="16" t="s">
        <v>275</v>
      </c>
      <c r="AT165" s="16" t="s">
        <v>184</v>
      </c>
      <c r="AU165" s="16" t="s">
        <v>23</v>
      </c>
      <c r="AY165" s="16" t="s">
        <v>182</v>
      </c>
      <c r="BE165" s="192">
        <f t="shared" si="34"/>
        <v>0</v>
      </c>
      <c r="BF165" s="192">
        <f t="shared" si="35"/>
        <v>0</v>
      </c>
      <c r="BG165" s="192">
        <f t="shared" si="36"/>
        <v>0</v>
      </c>
      <c r="BH165" s="192">
        <f t="shared" si="37"/>
        <v>0</v>
      </c>
      <c r="BI165" s="192">
        <f t="shared" si="38"/>
        <v>0</v>
      </c>
      <c r="BJ165" s="16" t="s">
        <v>23</v>
      </c>
      <c r="BK165" s="192">
        <f t="shared" si="39"/>
        <v>0</v>
      </c>
      <c r="BL165" s="16" t="s">
        <v>275</v>
      </c>
      <c r="BM165" s="16" t="s">
        <v>3079</v>
      </c>
    </row>
    <row r="166" spans="2:65" s="1" customFormat="1" ht="22.5" customHeight="1">
      <c r="B166" s="34"/>
      <c r="C166" s="181" t="s">
        <v>708</v>
      </c>
      <c r="D166" s="181" t="s">
        <v>184</v>
      </c>
      <c r="E166" s="182" t="s">
        <v>3080</v>
      </c>
      <c r="F166" s="183" t="s">
        <v>3081</v>
      </c>
      <c r="G166" s="184" t="s">
        <v>3040</v>
      </c>
      <c r="H166" s="185">
        <v>2</v>
      </c>
      <c r="I166" s="186"/>
      <c r="J166" s="187">
        <f t="shared" si="30"/>
        <v>0</v>
      </c>
      <c r="K166" s="183" t="s">
        <v>36</v>
      </c>
      <c r="L166" s="54"/>
      <c r="M166" s="188" t="s">
        <v>36</v>
      </c>
      <c r="N166" s="189" t="s">
        <v>51</v>
      </c>
      <c r="O166" s="35"/>
      <c r="P166" s="190">
        <f t="shared" si="31"/>
        <v>0</v>
      </c>
      <c r="Q166" s="190">
        <v>0</v>
      </c>
      <c r="R166" s="190">
        <f t="shared" si="32"/>
        <v>0</v>
      </c>
      <c r="S166" s="190">
        <v>0</v>
      </c>
      <c r="T166" s="191">
        <f t="shared" si="33"/>
        <v>0</v>
      </c>
      <c r="AR166" s="16" t="s">
        <v>275</v>
      </c>
      <c r="AT166" s="16" t="s">
        <v>184</v>
      </c>
      <c r="AU166" s="16" t="s">
        <v>23</v>
      </c>
      <c r="AY166" s="16" t="s">
        <v>182</v>
      </c>
      <c r="BE166" s="192">
        <f t="shared" si="34"/>
        <v>0</v>
      </c>
      <c r="BF166" s="192">
        <f t="shared" si="35"/>
        <v>0</v>
      </c>
      <c r="BG166" s="192">
        <f t="shared" si="36"/>
        <v>0</v>
      </c>
      <c r="BH166" s="192">
        <f t="shared" si="37"/>
        <v>0</v>
      </c>
      <c r="BI166" s="192">
        <f t="shared" si="38"/>
        <v>0</v>
      </c>
      <c r="BJ166" s="16" t="s">
        <v>23</v>
      </c>
      <c r="BK166" s="192">
        <f t="shared" si="39"/>
        <v>0</v>
      </c>
      <c r="BL166" s="16" t="s">
        <v>275</v>
      </c>
      <c r="BM166" s="16" t="s">
        <v>3082</v>
      </c>
    </row>
    <row r="167" spans="2:65" s="1" customFormat="1" ht="22.5" customHeight="1">
      <c r="B167" s="34"/>
      <c r="C167" s="181" t="s">
        <v>712</v>
      </c>
      <c r="D167" s="181" t="s">
        <v>184</v>
      </c>
      <c r="E167" s="182" t="s">
        <v>3083</v>
      </c>
      <c r="F167" s="183" t="s">
        <v>3064</v>
      </c>
      <c r="G167" s="184" t="s">
        <v>2600</v>
      </c>
      <c r="H167" s="185">
        <v>4</v>
      </c>
      <c r="I167" s="186"/>
      <c r="J167" s="187">
        <f t="shared" si="30"/>
        <v>0</v>
      </c>
      <c r="K167" s="183" t="s">
        <v>36</v>
      </c>
      <c r="L167" s="54"/>
      <c r="M167" s="188" t="s">
        <v>36</v>
      </c>
      <c r="N167" s="189" t="s">
        <v>51</v>
      </c>
      <c r="O167" s="35"/>
      <c r="P167" s="190">
        <f t="shared" si="31"/>
        <v>0</v>
      </c>
      <c r="Q167" s="190">
        <v>0</v>
      </c>
      <c r="R167" s="190">
        <f t="shared" si="32"/>
        <v>0</v>
      </c>
      <c r="S167" s="190">
        <v>0</v>
      </c>
      <c r="T167" s="191">
        <f t="shared" si="33"/>
        <v>0</v>
      </c>
      <c r="AR167" s="16" t="s">
        <v>275</v>
      </c>
      <c r="AT167" s="16" t="s">
        <v>184</v>
      </c>
      <c r="AU167" s="16" t="s">
        <v>23</v>
      </c>
      <c r="AY167" s="16" t="s">
        <v>182</v>
      </c>
      <c r="BE167" s="192">
        <f t="shared" si="34"/>
        <v>0</v>
      </c>
      <c r="BF167" s="192">
        <f t="shared" si="35"/>
        <v>0</v>
      </c>
      <c r="BG167" s="192">
        <f t="shared" si="36"/>
        <v>0</v>
      </c>
      <c r="BH167" s="192">
        <f t="shared" si="37"/>
        <v>0</v>
      </c>
      <c r="BI167" s="192">
        <f t="shared" si="38"/>
        <v>0</v>
      </c>
      <c r="BJ167" s="16" t="s">
        <v>23</v>
      </c>
      <c r="BK167" s="192">
        <f t="shared" si="39"/>
        <v>0</v>
      </c>
      <c r="BL167" s="16" t="s">
        <v>275</v>
      </c>
      <c r="BM167" s="16" t="s">
        <v>3084</v>
      </c>
    </row>
    <row r="168" spans="2:65" s="1" customFormat="1" ht="22.5" customHeight="1">
      <c r="B168" s="34"/>
      <c r="C168" s="181" t="s">
        <v>717</v>
      </c>
      <c r="D168" s="181" t="s">
        <v>184</v>
      </c>
      <c r="E168" s="182" t="s">
        <v>3085</v>
      </c>
      <c r="F168" s="183" t="s">
        <v>3086</v>
      </c>
      <c r="G168" s="184" t="s">
        <v>3040</v>
      </c>
      <c r="H168" s="185">
        <v>2</v>
      </c>
      <c r="I168" s="186"/>
      <c r="J168" s="187">
        <f t="shared" si="30"/>
        <v>0</v>
      </c>
      <c r="K168" s="183" t="s">
        <v>36</v>
      </c>
      <c r="L168" s="54"/>
      <c r="M168" s="188" t="s">
        <v>36</v>
      </c>
      <c r="N168" s="189" t="s">
        <v>51</v>
      </c>
      <c r="O168" s="35"/>
      <c r="P168" s="190">
        <f t="shared" si="31"/>
        <v>0</v>
      </c>
      <c r="Q168" s="190">
        <v>0</v>
      </c>
      <c r="R168" s="190">
        <f t="shared" si="32"/>
        <v>0</v>
      </c>
      <c r="S168" s="190">
        <v>0</v>
      </c>
      <c r="T168" s="191">
        <f t="shared" si="33"/>
        <v>0</v>
      </c>
      <c r="AR168" s="16" t="s">
        <v>275</v>
      </c>
      <c r="AT168" s="16" t="s">
        <v>184</v>
      </c>
      <c r="AU168" s="16" t="s">
        <v>23</v>
      </c>
      <c r="AY168" s="16" t="s">
        <v>182</v>
      </c>
      <c r="BE168" s="192">
        <f t="shared" si="34"/>
        <v>0</v>
      </c>
      <c r="BF168" s="192">
        <f t="shared" si="35"/>
        <v>0</v>
      </c>
      <c r="BG168" s="192">
        <f t="shared" si="36"/>
        <v>0</v>
      </c>
      <c r="BH168" s="192">
        <f t="shared" si="37"/>
        <v>0</v>
      </c>
      <c r="BI168" s="192">
        <f t="shared" si="38"/>
        <v>0</v>
      </c>
      <c r="BJ168" s="16" t="s">
        <v>23</v>
      </c>
      <c r="BK168" s="192">
        <f t="shared" si="39"/>
        <v>0</v>
      </c>
      <c r="BL168" s="16" t="s">
        <v>275</v>
      </c>
      <c r="BM168" s="16" t="s">
        <v>3087</v>
      </c>
    </row>
    <row r="169" spans="2:65" s="1" customFormat="1" ht="22.5" customHeight="1">
      <c r="B169" s="34"/>
      <c r="C169" s="181" t="s">
        <v>729</v>
      </c>
      <c r="D169" s="181" t="s">
        <v>184</v>
      </c>
      <c r="E169" s="182" t="s">
        <v>3088</v>
      </c>
      <c r="F169" s="183" t="s">
        <v>3089</v>
      </c>
      <c r="G169" s="184" t="s">
        <v>3040</v>
      </c>
      <c r="H169" s="185">
        <v>9</v>
      </c>
      <c r="I169" s="186"/>
      <c r="J169" s="187">
        <f t="shared" si="30"/>
        <v>0</v>
      </c>
      <c r="K169" s="183" t="s">
        <v>36</v>
      </c>
      <c r="L169" s="54"/>
      <c r="M169" s="188" t="s">
        <v>36</v>
      </c>
      <c r="N169" s="189" t="s">
        <v>51</v>
      </c>
      <c r="O169" s="35"/>
      <c r="P169" s="190">
        <f t="shared" si="31"/>
        <v>0</v>
      </c>
      <c r="Q169" s="190">
        <v>0</v>
      </c>
      <c r="R169" s="190">
        <f t="shared" si="32"/>
        <v>0</v>
      </c>
      <c r="S169" s="190">
        <v>0</v>
      </c>
      <c r="T169" s="191">
        <f t="shared" si="33"/>
        <v>0</v>
      </c>
      <c r="AR169" s="16" t="s">
        <v>275</v>
      </c>
      <c r="AT169" s="16" t="s">
        <v>184</v>
      </c>
      <c r="AU169" s="16" t="s">
        <v>23</v>
      </c>
      <c r="AY169" s="16" t="s">
        <v>182</v>
      </c>
      <c r="BE169" s="192">
        <f t="shared" si="34"/>
        <v>0</v>
      </c>
      <c r="BF169" s="192">
        <f t="shared" si="35"/>
        <v>0</v>
      </c>
      <c r="BG169" s="192">
        <f t="shared" si="36"/>
        <v>0</v>
      </c>
      <c r="BH169" s="192">
        <f t="shared" si="37"/>
        <v>0</v>
      </c>
      <c r="BI169" s="192">
        <f t="shared" si="38"/>
        <v>0</v>
      </c>
      <c r="BJ169" s="16" t="s">
        <v>23</v>
      </c>
      <c r="BK169" s="192">
        <f t="shared" si="39"/>
        <v>0</v>
      </c>
      <c r="BL169" s="16" t="s">
        <v>275</v>
      </c>
      <c r="BM169" s="16" t="s">
        <v>3090</v>
      </c>
    </row>
    <row r="170" spans="2:65" s="1" customFormat="1" ht="22.5" customHeight="1">
      <c r="B170" s="34"/>
      <c r="C170" s="181" t="s">
        <v>734</v>
      </c>
      <c r="D170" s="181" t="s">
        <v>184</v>
      </c>
      <c r="E170" s="182" t="s">
        <v>3091</v>
      </c>
      <c r="F170" s="183" t="s">
        <v>3092</v>
      </c>
      <c r="G170" s="184" t="s">
        <v>2600</v>
      </c>
      <c r="H170" s="185">
        <v>9</v>
      </c>
      <c r="I170" s="186"/>
      <c r="J170" s="187">
        <f t="shared" si="30"/>
        <v>0</v>
      </c>
      <c r="K170" s="183" t="s">
        <v>36</v>
      </c>
      <c r="L170" s="54"/>
      <c r="M170" s="188" t="s">
        <v>36</v>
      </c>
      <c r="N170" s="189" t="s">
        <v>51</v>
      </c>
      <c r="O170" s="35"/>
      <c r="P170" s="190">
        <f t="shared" si="31"/>
        <v>0</v>
      </c>
      <c r="Q170" s="190">
        <v>0</v>
      </c>
      <c r="R170" s="190">
        <f t="shared" si="32"/>
        <v>0</v>
      </c>
      <c r="S170" s="190">
        <v>0</v>
      </c>
      <c r="T170" s="191">
        <f t="shared" si="33"/>
        <v>0</v>
      </c>
      <c r="AR170" s="16" t="s">
        <v>275</v>
      </c>
      <c r="AT170" s="16" t="s">
        <v>184</v>
      </c>
      <c r="AU170" s="16" t="s">
        <v>23</v>
      </c>
      <c r="AY170" s="16" t="s">
        <v>182</v>
      </c>
      <c r="BE170" s="192">
        <f t="shared" si="34"/>
        <v>0</v>
      </c>
      <c r="BF170" s="192">
        <f t="shared" si="35"/>
        <v>0</v>
      </c>
      <c r="BG170" s="192">
        <f t="shared" si="36"/>
        <v>0</v>
      </c>
      <c r="BH170" s="192">
        <f t="shared" si="37"/>
        <v>0</v>
      </c>
      <c r="BI170" s="192">
        <f t="shared" si="38"/>
        <v>0</v>
      </c>
      <c r="BJ170" s="16" t="s">
        <v>23</v>
      </c>
      <c r="BK170" s="192">
        <f t="shared" si="39"/>
        <v>0</v>
      </c>
      <c r="BL170" s="16" t="s">
        <v>275</v>
      </c>
      <c r="BM170" s="16" t="s">
        <v>3093</v>
      </c>
    </row>
    <row r="171" spans="2:65" s="1" customFormat="1" ht="22.5" customHeight="1">
      <c r="B171" s="34"/>
      <c r="C171" s="181" t="s">
        <v>740</v>
      </c>
      <c r="D171" s="181" t="s">
        <v>184</v>
      </c>
      <c r="E171" s="182" t="s">
        <v>3094</v>
      </c>
      <c r="F171" s="183" t="s">
        <v>3095</v>
      </c>
      <c r="G171" s="184" t="s">
        <v>3040</v>
      </c>
      <c r="H171" s="185">
        <v>8</v>
      </c>
      <c r="I171" s="186"/>
      <c r="J171" s="187">
        <f t="shared" si="30"/>
        <v>0</v>
      </c>
      <c r="K171" s="183" t="s">
        <v>36</v>
      </c>
      <c r="L171" s="54"/>
      <c r="M171" s="188" t="s">
        <v>36</v>
      </c>
      <c r="N171" s="189" t="s">
        <v>51</v>
      </c>
      <c r="O171" s="35"/>
      <c r="P171" s="190">
        <f t="shared" si="31"/>
        <v>0</v>
      </c>
      <c r="Q171" s="190">
        <v>0</v>
      </c>
      <c r="R171" s="190">
        <f t="shared" si="32"/>
        <v>0</v>
      </c>
      <c r="S171" s="190">
        <v>0</v>
      </c>
      <c r="T171" s="191">
        <f t="shared" si="33"/>
        <v>0</v>
      </c>
      <c r="AR171" s="16" t="s">
        <v>275</v>
      </c>
      <c r="AT171" s="16" t="s">
        <v>184</v>
      </c>
      <c r="AU171" s="16" t="s">
        <v>23</v>
      </c>
      <c r="AY171" s="16" t="s">
        <v>182</v>
      </c>
      <c r="BE171" s="192">
        <f t="shared" si="34"/>
        <v>0</v>
      </c>
      <c r="BF171" s="192">
        <f t="shared" si="35"/>
        <v>0</v>
      </c>
      <c r="BG171" s="192">
        <f t="shared" si="36"/>
        <v>0</v>
      </c>
      <c r="BH171" s="192">
        <f t="shared" si="37"/>
        <v>0</v>
      </c>
      <c r="BI171" s="192">
        <f t="shared" si="38"/>
        <v>0</v>
      </c>
      <c r="BJ171" s="16" t="s">
        <v>23</v>
      </c>
      <c r="BK171" s="192">
        <f t="shared" si="39"/>
        <v>0</v>
      </c>
      <c r="BL171" s="16" t="s">
        <v>275</v>
      </c>
      <c r="BM171" s="16" t="s">
        <v>3096</v>
      </c>
    </row>
    <row r="172" spans="2:65" s="1" customFormat="1" ht="22.5" customHeight="1">
      <c r="B172" s="34"/>
      <c r="C172" s="181" t="s">
        <v>744</v>
      </c>
      <c r="D172" s="181" t="s">
        <v>184</v>
      </c>
      <c r="E172" s="182" t="s">
        <v>3097</v>
      </c>
      <c r="F172" s="183" t="s">
        <v>3098</v>
      </c>
      <c r="G172" s="184" t="s">
        <v>3040</v>
      </c>
      <c r="H172" s="185">
        <v>8</v>
      </c>
      <c r="I172" s="186"/>
      <c r="J172" s="187">
        <f t="shared" si="30"/>
        <v>0</v>
      </c>
      <c r="K172" s="183" t="s">
        <v>36</v>
      </c>
      <c r="L172" s="54"/>
      <c r="M172" s="188" t="s">
        <v>36</v>
      </c>
      <c r="N172" s="189" t="s">
        <v>51</v>
      </c>
      <c r="O172" s="35"/>
      <c r="P172" s="190">
        <f t="shared" si="31"/>
        <v>0</v>
      </c>
      <c r="Q172" s="190">
        <v>0</v>
      </c>
      <c r="R172" s="190">
        <f t="shared" si="32"/>
        <v>0</v>
      </c>
      <c r="S172" s="190">
        <v>0</v>
      </c>
      <c r="T172" s="191">
        <f t="shared" si="33"/>
        <v>0</v>
      </c>
      <c r="AR172" s="16" t="s">
        <v>275</v>
      </c>
      <c r="AT172" s="16" t="s">
        <v>184</v>
      </c>
      <c r="AU172" s="16" t="s">
        <v>23</v>
      </c>
      <c r="AY172" s="16" t="s">
        <v>182</v>
      </c>
      <c r="BE172" s="192">
        <f t="shared" si="34"/>
        <v>0</v>
      </c>
      <c r="BF172" s="192">
        <f t="shared" si="35"/>
        <v>0</v>
      </c>
      <c r="BG172" s="192">
        <f t="shared" si="36"/>
        <v>0</v>
      </c>
      <c r="BH172" s="192">
        <f t="shared" si="37"/>
        <v>0</v>
      </c>
      <c r="BI172" s="192">
        <f t="shared" si="38"/>
        <v>0</v>
      </c>
      <c r="BJ172" s="16" t="s">
        <v>23</v>
      </c>
      <c r="BK172" s="192">
        <f t="shared" si="39"/>
        <v>0</v>
      </c>
      <c r="BL172" s="16" t="s">
        <v>275</v>
      </c>
      <c r="BM172" s="16" t="s">
        <v>3099</v>
      </c>
    </row>
    <row r="173" spans="2:65" s="1" customFormat="1" ht="22.5" customHeight="1">
      <c r="B173" s="34"/>
      <c r="C173" s="181" t="s">
        <v>752</v>
      </c>
      <c r="D173" s="181" t="s">
        <v>184</v>
      </c>
      <c r="E173" s="182" t="s">
        <v>3100</v>
      </c>
      <c r="F173" s="183" t="s">
        <v>2612</v>
      </c>
      <c r="G173" s="184" t="s">
        <v>195</v>
      </c>
      <c r="H173" s="185">
        <v>26</v>
      </c>
      <c r="I173" s="186"/>
      <c r="J173" s="187">
        <f t="shared" si="30"/>
        <v>0</v>
      </c>
      <c r="K173" s="183" t="s">
        <v>36</v>
      </c>
      <c r="L173" s="54"/>
      <c r="M173" s="188" t="s">
        <v>36</v>
      </c>
      <c r="N173" s="189" t="s">
        <v>51</v>
      </c>
      <c r="O173" s="35"/>
      <c r="P173" s="190">
        <f t="shared" si="31"/>
        <v>0</v>
      </c>
      <c r="Q173" s="190">
        <v>0</v>
      </c>
      <c r="R173" s="190">
        <f t="shared" si="32"/>
        <v>0</v>
      </c>
      <c r="S173" s="190">
        <v>0</v>
      </c>
      <c r="T173" s="191">
        <f t="shared" si="33"/>
        <v>0</v>
      </c>
      <c r="AR173" s="16" t="s">
        <v>275</v>
      </c>
      <c r="AT173" s="16" t="s">
        <v>184</v>
      </c>
      <c r="AU173" s="16" t="s">
        <v>23</v>
      </c>
      <c r="AY173" s="16" t="s">
        <v>182</v>
      </c>
      <c r="BE173" s="192">
        <f t="shared" si="34"/>
        <v>0</v>
      </c>
      <c r="BF173" s="192">
        <f t="shared" si="35"/>
        <v>0</v>
      </c>
      <c r="BG173" s="192">
        <f t="shared" si="36"/>
        <v>0</v>
      </c>
      <c r="BH173" s="192">
        <f t="shared" si="37"/>
        <v>0</v>
      </c>
      <c r="BI173" s="192">
        <f t="shared" si="38"/>
        <v>0</v>
      </c>
      <c r="BJ173" s="16" t="s">
        <v>23</v>
      </c>
      <c r="BK173" s="192">
        <f t="shared" si="39"/>
        <v>0</v>
      </c>
      <c r="BL173" s="16" t="s">
        <v>275</v>
      </c>
      <c r="BM173" s="16" t="s">
        <v>3101</v>
      </c>
    </row>
    <row r="174" spans="2:63" s="10" customFormat="1" ht="37.35" customHeight="1">
      <c r="B174" s="164"/>
      <c r="C174" s="165"/>
      <c r="D174" s="166" t="s">
        <v>79</v>
      </c>
      <c r="E174" s="167" t="s">
        <v>180</v>
      </c>
      <c r="F174" s="167" t="s">
        <v>181</v>
      </c>
      <c r="G174" s="165"/>
      <c r="H174" s="165"/>
      <c r="I174" s="168"/>
      <c r="J174" s="169">
        <f>BK174</f>
        <v>0</v>
      </c>
      <c r="K174" s="165"/>
      <c r="L174" s="170"/>
      <c r="M174" s="171"/>
      <c r="N174" s="172"/>
      <c r="O174" s="172"/>
      <c r="P174" s="173">
        <f>P175+P197+P206+P210+P222</f>
        <v>0</v>
      </c>
      <c r="Q174" s="172"/>
      <c r="R174" s="173">
        <f>R175+R197+R206+R210+R222</f>
        <v>36.83087848</v>
      </c>
      <c r="S174" s="172"/>
      <c r="T174" s="174">
        <f>T175+T197+T206+T210+T222</f>
        <v>6.220000000000001</v>
      </c>
      <c r="AR174" s="175" t="s">
        <v>23</v>
      </c>
      <c r="AT174" s="176" t="s">
        <v>79</v>
      </c>
      <c r="AU174" s="176" t="s">
        <v>80</v>
      </c>
      <c r="AY174" s="175" t="s">
        <v>182</v>
      </c>
      <c r="BK174" s="177">
        <f>BK175+BK197+BK206+BK210+BK222</f>
        <v>0</v>
      </c>
    </row>
    <row r="175" spans="2:63" s="10" customFormat="1" ht="19.95" customHeight="1">
      <c r="B175" s="164"/>
      <c r="C175" s="165"/>
      <c r="D175" s="178" t="s">
        <v>79</v>
      </c>
      <c r="E175" s="179" t="s">
        <v>23</v>
      </c>
      <c r="F175" s="179" t="s">
        <v>183</v>
      </c>
      <c r="G175" s="165"/>
      <c r="H175" s="165"/>
      <c r="I175" s="168"/>
      <c r="J175" s="180">
        <f>BK175</f>
        <v>0</v>
      </c>
      <c r="K175" s="165"/>
      <c r="L175" s="170"/>
      <c r="M175" s="171"/>
      <c r="N175" s="172"/>
      <c r="O175" s="172"/>
      <c r="P175" s="173">
        <f>SUM(P176:P196)</f>
        <v>0</v>
      </c>
      <c r="Q175" s="172"/>
      <c r="R175" s="173">
        <f>SUM(R176:R196)</f>
        <v>0.09767688000000001</v>
      </c>
      <c r="S175" s="172"/>
      <c r="T175" s="174">
        <f>SUM(T176:T196)</f>
        <v>6.220000000000001</v>
      </c>
      <c r="AR175" s="175" t="s">
        <v>23</v>
      </c>
      <c r="AT175" s="176" t="s">
        <v>79</v>
      </c>
      <c r="AU175" s="176" t="s">
        <v>23</v>
      </c>
      <c r="AY175" s="175" t="s">
        <v>182</v>
      </c>
      <c r="BK175" s="177">
        <f>SUM(BK176:BK196)</f>
        <v>0</v>
      </c>
    </row>
    <row r="176" spans="2:65" s="1" customFormat="1" ht="22.5" customHeight="1">
      <c r="B176" s="34"/>
      <c r="C176" s="181" t="s">
        <v>757</v>
      </c>
      <c r="D176" s="181" t="s">
        <v>184</v>
      </c>
      <c r="E176" s="182" t="s">
        <v>2750</v>
      </c>
      <c r="F176" s="183" t="s">
        <v>2751</v>
      </c>
      <c r="G176" s="184" t="s">
        <v>187</v>
      </c>
      <c r="H176" s="185">
        <v>12</v>
      </c>
      <c r="I176" s="186"/>
      <c r="J176" s="187">
        <f>ROUND(I176*H176,2)</f>
        <v>0</v>
      </c>
      <c r="K176" s="183" t="s">
        <v>188</v>
      </c>
      <c r="L176" s="54"/>
      <c r="M176" s="188" t="s">
        <v>36</v>
      </c>
      <c r="N176" s="189" t="s">
        <v>51</v>
      </c>
      <c r="O176" s="35"/>
      <c r="P176" s="190">
        <f>O176*H176</f>
        <v>0</v>
      </c>
      <c r="Q176" s="190">
        <v>0</v>
      </c>
      <c r="R176" s="190">
        <f>Q176*H176</f>
        <v>0</v>
      </c>
      <c r="S176" s="190">
        <v>0.45</v>
      </c>
      <c r="T176" s="191">
        <f>S176*H176</f>
        <v>5.4</v>
      </c>
      <c r="AR176" s="16" t="s">
        <v>189</v>
      </c>
      <c r="AT176" s="16" t="s">
        <v>184</v>
      </c>
      <c r="AU176" s="16" t="s">
        <v>88</v>
      </c>
      <c r="AY176" s="16" t="s">
        <v>182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6" t="s">
        <v>23</v>
      </c>
      <c r="BK176" s="192">
        <f>ROUND(I176*H176,2)</f>
        <v>0</v>
      </c>
      <c r="BL176" s="16" t="s">
        <v>189</v>
      </c>
      <c r="BM176" s="16" t="s">
        <v>3102</v>
      </c>
    </row>
    <row r="177" spans="2:51" s="11" customFormat="1" ht="13.5">
      <c r="B177" s="193"/>
      <c r="C177" s="194"/>
      <c r="D177" s="195" t="s">
        <v>191</v>
      </c>
      <c r="E177" s="196" t="s">
        <v>36</v>
      </c>
      <c r="F177" s="197" t="s">
        <v>3103</v>
      </c>
      <c r="G177" s="194"/>
      <c r="H177" s="198">
        <v>12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191</v>
      </c>
      <c r="AU177" s="204" t="s">
        <v>88</v>
      </c>
      <c r="AV177" s="11" t="s">
        <v>88</v>
      </c>
      <c r="AW177" s="11" t="s">
        <v>45</v>
      </c>
      <c r="AX177" s="11" t="s">
        <v>80</v>
      </c>
      <c r="AY177" s="204" t="s">
        <v>182</v>
      </c>
    </row>
    <row r="178" spans="2:65" s="1" customFormat="1" ht="22.5" customHeight="1">
      <c r="B178" s="34"/>
      <c r="C178" s="181" t="s">
        <v>763</v>
      </c>
      <c r="D178" s="181" t="s">
        <v>184</v>
      </c>
      <c r="E178" s="182" t="s">
        <v>2754</v>
      </c>
      <c r="F178" s="183" t="s">
        <v>2755</v>
      </c>
      <c r="G178" s="184" t="s">
        <v>309</v>
      </c>
      <c r="H178" s="185">
        <v>4</v>
      </c>
      <c r="I178" s="186"/>
      <c r="J178" s="187">
        <f>ROUND(I178*H178,2)</f>
        <v>0</v>
      </c>
      <c r="K178" s="183" t="s">
        <v>188</v>
      </c>
      <c r="L178" s="54"/>
      <c r="M178" s="188" t="s">
        <v>36</v>
      </c>
      <c r="N178" s="189" t="s">
        <v>51</v>
      </c>
      <c r="O178" s="35"/>
      <c r="P178" s="190">
        <f>O178*H178</f>
        <v>0</v>
      </c>
      <c r="Q178" s="190">
        <v>0</v>
      </c>
      <c r="R178" s="190">
        <f>Q178*H178</f>
        <v>0</v>
      </c>
      <c r="S178" s="190">
        <v>0.205</v>
      </c>
      <c r="T178" s="191">
        <f>S178*H178</f>
        <v>0.82</v>
      </c>
      <c r="AR178" s="16" t="s">
        <v>189</v>
      </c>
      <c r="AT178" s="16" t="s">
        <v>184</v>
      </c>
      <c r="AU178" s="16" t="s">
        <v>88</v>
      </c>
      <c r="AY178" s="16" t="s">
        <v>182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6" t="s">
        <v>23</v>
      </c>
      <c r="BK178" s="192">
        <f>ROUND(I178*H178,2)</f>
        <v>0</v>
      </c>
      <c r="BL178" s="16" t="s">
        <v>189</v>
      </c>
      <c r="BM178" s="16" t="s">
        <v>3104</v>
      </c>
    </row>
    <row r="179" spans="2:51" s="11" customFormat="1" ht="13.5">
      <c r="B179" s="193"/>
      <c r="C179" s="194"/>
      <c r="D179" s="195" t="s">
        <v>191</v>
      </c>
      <c r="E179" s="196" t="s">
        <v>36</v>
      </c>
      <c r="F179" s="197" t="s">
        <v>2475</v>
      </c>
      <c r="G179" s="194"/>
      <c r="H179" s="198">
        <v>4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191</v>
      </c>
      <c r="AU179" s="204" t="s">
        <v>88</v>
      </c>
      <c r="AV179" s="11" t="s">
        <v>88</v>
      </c>
      <c r="AW179" s="11" t="s">
        <v>45</v>
      </c>
      <c r="AX179" s="11" t="s">
        <v>80</v>
      </c>
      <c r="AY179" s="204" t="s">
        <v>182</v>
      </c>
    </row>
    <row r="180" spans="2:65" s="1" customFormat="1" ht="22.5" customHeight="1">
      <c r="B180" s="34"/>
      <c r="C180" s="181" t="s">
        <v>768</v>
      </c>
      <c r="D180" s="181" t="s">
        <v>184</v>
      </c>
      <c r="E180" s="182" t="s">
        <v>193</v>
      </c>
      <c r="F180" s="183" t="s">
        <v>194</v>
      </c>
      <c r="G180" s="184" t="s">
        <v>195</v>
      </c>
      <c r="H180" s="185">
        <v>10</v>
      </c>
      <c r="I180" s="186"/>
      <c r="J180" s="187">
        <f>ROUND(I180*H180,2)</f>
        <v>0</v>
      </c>
      <c r="K180" s="183" t="s">
        <v>188</v>
      </c>
      <c r="L180" s="54"/>
      <c r="M180" s="188" t="s">
        <v>36</v>
      </c>
      <c r="N180" s="189" t="s">
        <v>51</v>
      </c>
      <c r="O180" s="35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AR180" s="16" t="s">
        <v>189</v>
      </c>
      <c r="AT180" s="16" t="s">
        <v>184</v>
      </c>
      <c r="AU180" s="16" t="s">
        <v>88</v>
      </c>
      <c r="AY180" s="16" t="s">
        <v>182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6" t="s">
        <v>23</v>
      </c>
      <c r="BK180" s="192">
        <f>ROUND(I180*H180,2)</f>
        <v>0</v>
      </c>
      <c r="BL180" s="16" t="s">
        <v>189</v>
      </c>
      <c r="BM180" s="16" t="s">
        <v>3105</v>
      </c>
    </row>
    <row r="181" spans="2:51" s="11" customFormat="1" ht="13.5">
      <c r="B181" s="193"/>
      <c r="C181" s="194"/>
      <c r="D181" s="195" t="s">
        <v>191</v>
      </c>
      <c r="E181" s="196" t="s">
        <v>36</v>
      </c>
      <c r="F181" s="197" t="s">
        <v>2761</v>
      </c>
      <c r="G181" s="194"/>
      <c r="H181" s="198">
        <v>10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191</v>
      </c>
      <c r="AU181" s="204" t="s">
        <v>88</v>
      </c>
      <c r="AV181" s="11" t="s">
        <v>88</v>
      </c>
      <c r="AW181" s="11" t="s">
        <v>45</v>
      </c>
      <c r="AX181" s="11" t="s">
        <v>80</v>
      </c>
      <c r="AY181" s="204" t="s">
        <v>182</v>
      </c>
    </row>
    <row r="182" spans="2:65" s="1" customFormat="1" ht="22.5" customHeight="1">
      <c r="B182" s="34"/>
      <c r="C182" s="181" t="s">
        <v>773</v>
      </c>
      <c r="D182" s="181" t="s">
        <v>184</v>
      </c>
      <c r="E182" s="182" t="s">
        <v>199</v>
      </c>
      <c r="F182" s="183" t="s">
        <v>200</v>
      </c>
      <c r="G182" s="184" t="s">
        <v>201</v>
      </c>
      <c r="H182" s="185">
        <v>10</v>
      </c>
      <c r="I182" s="186"/>
      <c r="J182" s="187">
        <f>ROUND(I182*H182,2)</f>
        <v>0</v>
      </c>
      <c r="K182" s="183" t="s">
        <v>188</v>
      </c>
      <c r="L182" s="54"/>
      <c r="M182" s="188" t="s">
        <v>36</v>
      </c>
      <c r="N182" s="189" t="s">
        <v>51</v>
      </c>
      <c r="O182" s="35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AR182" s="16" t="s">
        <v>189</v>
      </c>
      <c r="AT182" s="16" t="s">
        <v>184</v>
      </c>
      <c r="AU182" s="16" t="s">
        <v>88</v>
      </c>
      <c r="AY182" s="16" t="s">
        <v>182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6" t="s">
        <v>23</v>
      </c>
      <c r="BK182" s="192">
        <f>ROUND(I182*H182,2)</f>
        <v>0</v>
      </c>
      <c r="BL182" s="16" t="s">
        <v>189</v>
      </c>
      <c r="BM182" s="16" t="s">
        <v>3106</v>
      </c>
    </row>
    <row r="183" spans="2:65" s="1" customFormat="1" ht="22.5" customHeight="1">
      <c r="B183" s="34"/>
      <c r="C183" s="181" t="s">
        <v>778</v>
      </c>
      <c r="D183" s="181" t="s">
        <v>184</v>
      </c>
      <c r="E183" s="182" t="s">
        <v>2763</v>
      </c>
      <c r="F183" s="183" t="s">
        <v>2764</v>
      </c>
      <c r="G183" s="184" t="s">
        <v>187</v>
      </c>
      <c r="H183" s="185">
        <v>116.282</v>
      </c>
      <c r="I183" s="186"/>
      <c r="J183" s="187">
        <f>ROUND(I183*H183,2)</f>
        <v>0</v>
      </c>
      <c r="K183" s="183" t="s">
        <v>188</v>
      </c>
      <c r="L183" s="54"/>
      <c r="M183" s="188" t="s">
        <v>36</v>
      </c>
      <c r="N183" s="189" t="s">
        <v>51</v>
      </c>
      <c r="O183" s="35"/>
      <c r="P183" s="190">
        <f>O183*H183</f>
        <v>0</v>
      </c>
      <c r="Q183" s="190">
        <v>0.00084</v>
      </c>
      <c r="R183" s="190">
        <f>Q183*H183</f>
        <v>0.09767688000000001</v>
      </c>
      <c r="S183" s="190">
        <v>0</v>
      </c>
      <c r="T183" s="191">
        <f>S183*H183</f>
        <v>0</v>
      </c>
      <c r="AR183" s="16" t="s">
        <v>189</v>
      </c>
      <c r="AT183" s="16" t="s">
        <v>184</v>
      </c>
      <c r="AU183" s="16" t="s">
        <v>88</v>
      </c>
      <c r="AY183" s="16" t="s">
        <v>182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6" t="s">
        <v>23</v>
      </c>
      <c r="BK183" s="192">
        <f>ROUND(I183*H183,2)</f>
        <v>0</v>
      </c>
      <c r="BL183" s="16" t="s">
        <v>189</v>
      </c>
      <c r="BM183" s="16" t="s">
        <v>3107</v>
      </c>
    </row>
    <row r="184" spans="2:51" s="11" customFormat="1" ht="13.5">
      <c r="B184" s="193"/>
      <c r="C184" s="194"/>
      <c r="D184" s="205" t="s">
        <v>191</v>
      </c>
      <c r="E184" s="206" t="s">
        <v>36</v>
      </c>
      <c r="F184" s="207" t="s">
        <v>3108</v>
      </c>
      <c r="G184" s="194"/>
      <c r="H184" s="208">
        <v>112.90822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191</v>
      </c>
      <c r="AU184" s="204" t="s">
        <v>88</v>
      </c>
      <c r="AV184" s="11" t="s">
        <v>88</v>
      </c>
      <c r="AW184" s="11" t="s">
        <v>45</v>
      </c>
      <c r="AX184" s="11" t="s">
        <v>80</v>
      </c>
      <c r="AY184" s="204" t="s">
        <v>182</v>
      </c>
    </row>
    <row r="185" spans="2:51" s="11" customFormat="1" ht="13.5">
      <c r="B185" s="193"/>
      <c r="C185" s="194"/>
      <c r="D185" s="195" t="s">
        <v>191</v>
      </c>
      <c r="E185" s="196" t="s">
        <v>36</v>
      </c>
      <c r="F185" s="197" t="s">
        <v>3109</v>
      </c>
      <c r="G185" s="194"/>
      <c r="H185" s="198">
        <v>3.374</v>
      </c>
      <c r="I185" s="199"/>
      <c r="J185" s="194"/>
      <c r="K185" s="194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191</v>
      </c>
      <c r="AU185" s="204" t="s">
        <v>88</v>
      </c>
      <c r="AV185" s="11" t="s">
        <v>88</v>
      </c>
      <c r="AW185" s="11" t="s">
        <v>45</v>
      </c>
      <c r="AX185" s="11" t="s">
        <v>80</v>
      </c>
      <c r="AY185" s="204" t="s">
        <v>182</v>
      </c>
    </row>
    <row r="186" spans="2:65" s="1" customFormat="1" ht="22.5" customHeight="1">
      <c r="B186" s="34"/>
      <c r="C186" s="181" t="s">
        <v>783</v>
      </c>
      <c r="D186" s="181" t="s">
        <v>184</v>
      </c>
      <c r="E186" s="182" t="s">
        <v>2772</v>
      </c>
      <c r="F186" s="183" t="s">
        <v>2773</v>
      </c>
      <c r="G186" s="184" t="s">
        <v>187</v>
      </c>
      <c r="H186" s="185">
        <v>116.282</v>
      </c>
      <c r="I186" s="186"/>
      <c r="J186" s="187">
        <f>ROUND(I186*H186,2)</f>
        <v>0</v>
      </c>
      <c r="K186" s="183" t="s">
        <v>188</v>
      </c>
      <c r="L186" s="54"/>
      <c r="M186" s="188" t="s">
        <v>36</v>
      </c>
      <c r="N186" s="189" t="s">
        <v>51</v>
      </c>
      <c r="O186" s="35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AR186" s="16" t="s">
        <v>189</v>
      </c>
      <c r="AT186" s="16" t="s">
        <v>184</v>
      </c>
      <c r="AU186" s="16" t="s">
        <v>88</v>
      </c>
      <c r="AY186" s="16" t="s">
        <v>182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6" t="s">
        <v>23</v>
      </c>
      <c r="BK186" s="192">
        <f>ROUND(I186*H186,2)</f>
        <v>0</v>
      </c>
      <c r="BL186" s="16" t="s">
        <v>189</v>
      </c>
      <c r="BM186" s="16" t="s">
        <v>3110</v>
      </c>
    </row>
    <row r="187" spans="2:65" s="1" customFormat="1" ht="22.5" customHeight="1">
      <c r="B187" s="34"/>
      <c r="C187" s="181" t="s">
        <v>818</v>
      </c>
      <c r="D187" s="181" t="s">
        <v>184</v>
      </c>
      <c r="E187" s="182" t="s">
        <v>231</v>
      </c>
      <c r="F187" s="183" t="s">
        <v>232</v>
      </c>
      <c r="G187" s="184" t="s">
        <v>205</v>
      </c>
      <c r="H187" s="185">
        <v>11.5</v>
      </c>
      <c r="I187" s="186"/>
      <c r="J187" s="187">
        <f>ROUND(I187*H187,2)</f>
        <v>0</v>
      </c>
      <c r="K187" s="183" t="s">
        <v>188</v>
      </c>
      <c r="L187" s="54"/>
      <c r="M187" s="188" t="s">
        <v>36</v>
      </c>
      <c r="N187" s="189" t="s">
        <v>51</v>
      </c>
      <c r="O187" s="35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AR187" s="16" t="s">
        <v>189</v>
      </c>
      <c r="AT187" s="16" t="s">
        <v>184</v>
      </c>
      <c r="AU187" s="16" t="s">
        <v>88</v>
      </c>
      <c r="AY187" s="16" t="s">
        <v>182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6" t="s">
        <v>23</v>
      </c>
      <c r="BK187" s="192">
        <f>ROUND(I187*H187,2)</f>
        <v>0</v>
      </c>
      <c r="BL187" s="16" t="s">
        <v>189</v>
      </c>
      <c r="BM187" s="16" t="s">
        <v>3111</v>
      </c>
    </row>
    <row r="188" spans="2:51" s="11" customFormat="1" ht="13.5">
      <c r="B188" s="193"/>
      <c r="C188" s="194"/>
      <c r="D188" s="195" t="s">
        <v>191</v>
      </c>
      <c r="E188" s="196" t="s">
        <v>36</v>
      </c>
      <c r="F188" s="197" t="s">
        <v>3112</v>
      </c>
      <c r="G188" s="194"/>
      <c r="H188" s="198">
        <v>11.5</v>
      </c>
      <c r="I188" s="199"/>
      <c r="J188" s="194"/>
      <c r="K188" s="194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191</v>
      </c>
      <c r="AU188" s="204" t="s">
        <v>88</v>
      </c>
      <c r="AV188" s="11" t="s">
        <v>88</v>
      </c>
      <c r="AW188" s="11" t="s">
        <v>45</v>
      </c>
      <c r="AX188" s="11" t="s">
        <v>80</v>
      </c>
      <c r="AY188" s="204" t="s">
        <v>182</v>
      </c>
    </row>
    <row r="189" spans="2:65" s="1" customFormat="1" ht="31.5" customHeight="1">
      <c r="B189" s="34"/>
      <c r="C189" s="181" t="s">
        <v>906</v>
      </c>
      <c r="D189" s="181" t="s">
        <v>184</v>
      </c>
      <c r="E189" s="182" t="s">
        <v>240</v>
      </c>
      <c r="F189" s="183" t="s">
        <v>241</v>
      </c>
      <c r="G189" s="184" t="s">
        <v>205</v>
      </c>
      <c r="H189" s="185">
        <v>115</v>
      </c>
      <c r="I189" s="186"/>
      <c r="J189" s="187">
        <f>ROUND(I189*H189,2)</f>
        <v>0</v>
      </c>
      <c r="K189" s="183" t="s">
        <v>188</v>
      </c>
      <c r="L189" s="54"/>
      <c r="M189" s="188" t="s">
        <v>36</v>
      </c>
      <c r="N189" s="189" t="s">
        <v>51</v>
      </c>
      <c r="O189" s="35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AR189" s="16" t="s">
        <v>189</v>
      </c>
      <c r="AT189" s="16" t="s">
        <v>184</v>
      </c>
      <c r="AU189" s="16" t="s">
        <v>88</v>
      </c>
      <c r="AY189" s="16" t="s">
        <v>182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6" t="s">
        <v>23</v>
      </c>
      <c r="BK189" s="192">
        <f>ROUND(I189*H189,2)</f>
        <v>0</v>
      </c>
      <c r="BL189" s="16" t="s">
        <v>189</v>
      </c>
      <c r="BM189" s="16" t="s">
        <v>3113</v>
      </c>
    </row>
    <row r="190" spans="2:51" s="11" customFormat="1" ht="13.5">
      <c r="B190" s="193"/>
      <c r="C190" s="194"/>
      <c r="D190" s="205" t="s">
        <v>191</v>
      </c>
      <c r="E190" s="206" t="s">
        <v>36</v>
      </c>
      <c r="F190" s="207" t="s">
        <v>3114</v>
      </c>
      <c r="G190" s="194"/>
      <c r="H190" s="208">
        <v>11.5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191</v>
      </c>
      <c r="AU190" s="204" t="s">
        <v>88</v>
      </c>
      <c r="AV190" s="11" t="s">
        <v>88</v>
      </c>
      <c r="AW190" s="11" t="s">
        <v>45</v>
      </c>
      <c r="AX190" s="11" t="s">
        <v>80</v>
      </c>
      <c r="AY190" s="204" t="s">
        <v>182</v>
      </c>
    </row>
    <row r="191" spans="2:51" s="11" customFormat="1" ht="13.5">
      <c r="B191" s="193"/>
      <c r="C191" s="194"/>
      <c r="D191" s="195" t="s">
        <v>191</v>
      </c>
      <c r="E191" s="194"/>
      <c r="F191" s="197" t="s">
        <v>3115</v>
      </c>
      <c r="G191" s="194"/>
      <c r="H191" s="198">
        <v>115</v>
      </c>
      <c r="I191" s="199"/>
      <c r="J191" s="194"/>
      <c r="K191" s="194"/>
      <c r="L191" s="200"/>
      <c r="M191" s="201"/>
      <c r="N191" s="202"/>
      <c r="O191" s="202"/>
      <c r="P191" s="202"/>
      <c r="Q191" s="202"/>
      <c r="R191" s="202"/>
      <c r="S191" s="202"/>
      <c r="T191" s="203"/>
      <c r="AT191" s="204" t="s">
        <v>191</v>
      </c>
      <c r="AU191" s="204" t="s">
        <v>88</v>
      </c>
      <c r="AV191" s="11" t="s">
        <v>88</v>
      </c>
      <c r="AW191" s="11" t="s">
        <v>4</v>
      </c>
      <c r="AX191" s="11" t="s">
        <v>23</v>
      </c>
      <c r="AY191" s="204" t="s">
        <v>182</v>
      </c>
    </row>
    <row r="192" spans="2:65" s="1" customFormat="1" ht="22.5" customHeight="1">
      <c r="B192" s="34"/>
      <c r="C192" s="181" t="s">
        <v>911</v>
      </c>
      <c r="D192" s="181" t="s">
        <v>184</v>
      </c>
      <c r="E192" s="182" t="s">
        <v>244</v>
      </c>
      <c r="F192" s="183" t="s">
        <v>245</v>
      </c>
      <c r="G192" s="184" t="s">
        <v>205</v>
      </c>
      <c r="H192" s="185">
        <v>11.5</v>
      </c>
      <c r="I192" s="186"/>
      <c r="J192" s="187">
        <f>ROUND(I192*H192,2)</f>
        <v>0</v>
      </c>
      <c r="K192" s="183" t="s">
        <v>36</v>
      </c>
      <c r="L192" s="54"/>
      <c r="M192" s="188" t="s">
        <v>36</v>
      </c>
      <c r="N192" s="189" t="s">
        <v>51</v>
      </c>
      <c r="O192" s="35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AR192" s="16" t="s">
        <v>189</v>
      </c>
      <c r="AT192" s="16" t="s">
        <v>184</v>
      </c>
      <c r="AU192" s="16" t="s">
        <v>88</v>
      </c>
      <c r="AY192" s="16" t="s">
        <v>182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6" t="s">
        <v>23</v>
      </c>
      <c r="BK192" s="192">
        <f>ROUND(I192*H192,2)</f>
        <v>0</v>
      </c>
      <c r="BL192" s="16" t="s">
        <v>189</v>
      </c>
      <c r="BM192" s="16" t="s">
        <v>3116</v>
      </c>
    </row>
    <row r="193" spans="2:65" s="1" customFormat="1" ht="22.5" customHeight="1">
      <c r="B193" s="34"/>
      <c r="C193" s="181" t="s">
        <v>917</v>
      </c>
      <c r="D193" s="181" t="s">
        <v>184</v>
      </c>
      <c r="E193" s="182" t="s">
        <v>250</v>
      </c>
      <c r="F193" s="183" t="s">
        <v>251</v>
      </c>
      <c r="G193" s="184" t="s">
        <v>205</v>
      </c>
      <c r="H193" s="185">
        <v>11.5</v>
      </c>
      <c r="I193" s="186"/>
      <c r="J193" s="187">
        <f>ROUND(I193*H193,2)</f>
        <v>0</v>
      </c>
      <c r="K193" s="183" t="s">
        <v>36</v>
      </c>
      <c r="L193" s="54"/>
      <c r="M193" s="188" t="s">
        <v>36</v>
      </c>
      <c r="N193" s="189" t="s">
        <v>51</v>
      </c>
      <c r="O193" s="35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AR193" s="16" t="s">
        <v>189</v>
      </c>
      <c r="AT193" s="16" t="s">
        <v>184</v>
      </c>
      <c r="AU193" s="16" t="s">
        <v>88</v>
      </c>
      <c r="AY193" s="16" t="s">
        <v>182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6" t="s">
        <v>23</v>
      </c>
      <c r="BK193" s="192">
        <f>ROUND(I193*H193,2)</f>
        <v>0</v>
      </c>
      <c r="BL193" s="16" t="s">
        <v>189</v>
      </c>
      <c r="BM193" s="16" t="s">
        <v>3117</v>
      </c>
    </row>
    <row r="194" spans="2:65" s="1" customFormat="1" ht="22.5" customHeight="1">
      <c r="B194" s="34"/>
      <c r="C194" s="181" t="s">
        <v>925</v>
      </c>
      <c r="D194" s="181" t="s">
        <v>184</v>
      </c>
      <c r="E194" s="182" t="s">
        <v>254</v>
      </c>
      <c r="F194" s="183" t="s">
        <v>255</v>
      </c>
      <c r="G194" s="184" t="s">
        <v>256</v>
      </c>
      <c r="H194" s="185">
        <v>20.93</v>
      </c>
      <c r="I194" s="186"/>
      <c r="J194" s="187">
        <f>ROUND(I194*H194,2)</f>
        <v>0</v>
      </c>
      <c r="K194" s="183" t="s">
        <v>188</v>
      </c>
      <c r="L194" s="54"/>
      <c r="M194" s="188" t="s">
        <v>36</v>
      </c>
      <c r="N194" s="189" t="s">
        <v>51</v>
      </c>
      <c r="O194" s="35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AR194" s="16" t="s">
        <v>189</v>
      </c>
      <c r="AT194" s="16" t="s">
        <v>184</v>
      </c>
      <c r="AU194" s="16" t="s">
        <v>88</v>
      </c>
      <c r="AY194" s="16" t="s">
        <v>182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6" t="s">
        <v>23</v>
      </c>
      <c r="BK194" s="192">
        <f>ROUND(I194*H194,2)</f>
        <v>0</v>
      </c>
      <c r="BL194" s="16" t="s">
        <v>189</v>
      </c>
      <c r="BM194" s="16" t="s">
        <v>3118</v>
      </c>
    </row>
    <row r="195" spans="2:51" s="11" customFormat="1" ht="13.5">
      <c r="B195" s="193"/>
      <c r="C195" s="194"/>
      <c r="D195" s="195" t="s">
        <v>191</v>
      </c>
      <c r="E195" s="196" t="s">
        <v>36</v>
      </c>
      <c r="F195" s="197" t="s">
        <v>3119</v>
      </c>
      <c r="G195" s="194"/>
      <c r="H195" s="198">
        <v>20.93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191</v>
      </c>
      <c r="AU195" s="204" t="s">
        <v>88</v>
      </c>
      <c r="AV195" s="11" t="s">
        <v>88</v>
      </c>
      <c r="AW195" s="11" t="s">
        <v>45</v>
      </c>
      <c r="AX195" s="11" t="s">
        <v>80</v>
      </c>
      <c r="AY195" s="204" t="s">
        <v>182</v>
      </c>
    </row>
    <row r="196" spans="2:65" s="1" customFormat="1" ht="22.5" customHeight="1">
      <c r="B196" s="34"/>
      <c r="C196" s="181" t="s">
        <v>940</v>
      </c>
      <c r="D196" s="181" t="s">
        <v>184</v>
      </c>
      <c r="E196" s="182" t="s">
        <v>302</v>
      </c>
      <c r="F196" s="183" t="s">
        <v>303</v>
      </c>
      <c r="G196" s="184" t="s">
        <v>304</v>
      </c>
      <c r="H196" s="185">
        <v>1</v>
      </c>
      <c r="I196" s="186"/>
      <c r="J196" s="187">
        <f>ROUND(I196*H196,2)</f>
        <v>0</v>
      </c>
      <c r="K196" s="183" t="s">
        <v>36</v>
      </c>
      <c r="L196" s="54"/>
      <c r="M196" s="188" t="s">
        <v>36</v>
      </c>
      <c r="N196" s="189" t="s">
        <v>51</v>
      </c>
      <c r="O196" s="35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AR196" s="16" t="s">
        <v>189</v>
      </c>
      <c r="AT196" s="16" t="s">
        <v>184</v>
      </c>
      <c r="AU196" s="16" t="s">
        <v>88</v>
      </c>
      <c r="AY196" s="16" t="s">
        <v>182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6" t="s">
        <v>23</v>
      </c>
      <c r="BK196" s="192">
        <f>ROUND(I196*H196,2)</f>
        <v>0</v>
      </c>
      <c r="BL196" s="16" t="s">
        <v>189</v>
      </c>
      <c r="BM196" s="16" t="s">
        <v>3120</v>
      </c>
    </row>
    <row r="197" spans="2:63" s="10" customFormat="1" ht="29.85" customHeight="1">
      <c r="B197" s="164"/>
      <c r="C197" s="165"/>
      <c r="D197" s="178" t="s">
        <v>79</v>
      </c>
      <c r="E197" s="179" t="s">
        <v>292</v>
      </c>
      <c r="F197" s="179" t="s">
        <v>3121</v>
      </c>
      <c r="G197" s="165"/>
      <c r="H197" s="165"/>
      <c r="I197" s="168"/>
      <c r="J197" s="180">
        <f>BK197</f>
        <v>0</v>
      </c>
      <c r="K197" s="165"/>
      <c r="L197" s="170"/>
      <c r="M197" s="171"/>
      <c r="N197" s="172"/>
      <c r="O197" s="172"/>
      <c r="P197" s="173">
        <f>SUM(P198:P205)</f>
        <v>0</v>
      </c>
      <c r="Q197" s="172"/>
      <c r="R197" s="173">
        <f>SUM(R198:R205)</f>
        <v>19.65888</v>
      </c>
      <c r="S197" s="172"/>
      <c r="T197" s="174">
        <f>SUM(T198:T205)</f>
        <v>0</v>
      </c>
      <c r="AR197" s="175" t="s">
        <v>23</v>
      </c>
      <c r="AT197" s="176" t="s">
        <v>79</v>
      </c>
      <c r="AU197" s="176" t="s">
        <v>23</v>
      </c>
      <c r="AY197" s="175" t="s">
        <v>182</v>
      </c>
      <c r="BK197" s="177">
        <f>SUM(BK198:BK205)</f>
        <v>0</v>
      </c>
    </row>
    <row r="198" spans="2:65" s="1" customFormat="1" ht="22.5" customHeight="1">
      <c r="B198" s="34"/>
      <c r="C198" s="181" t="s">
        <v>945</v>
      </c>
      <c r="D198" s="181" t="s">
        <v>184</v>
      </c>
      <c r="E198" s="182" t="s">
        <v>3122</v>
      </c>
      <c r="F198" s="183" t="s">
        <v>3123</v>
      </c>
      <c r="G198" s="184" t="s">
        <v>187</v>
      </c>
      <c r="H198" s="185">
        <v>72</v>
      </c>
      <c r="I198" s="186"/>
      <c r="J198" s="187">
        <f>ROUND(I198*H198,2)</f>
        <v>0</v>
      </c>
      <c r="K198" s="183" t="s">
        <v>36</v>
      </c>
      <c r="L198" s="54"/>
      <c r="M198" s="188" t="s">
        <v>36</v>
      </c>
      <c r="N198" s="189" t="s">
        <v>51</v>
      </c>
      <c r="O198" s="35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AR198" s="16" t="s">
        <v>189</v>
      </c>
      <c r="AT198" s="16" t="s">
        <v>184</v>
      </c>
      <c r="AU198" s="16" t="s">
        <v>88</v>
      </c>
      <c r="AY198" s="16" t="s">
        <v>182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6" t="s">
        <v>23</v>
      </c>
      <c r="BK198" s="192">
        <f>ROUND(I198*H198,2)</f>
        <v>0</v>
      </c>
      <c r="BL198" s="16" t="s">
        <v>189</v>
      </c>
      <c r="BM198" s="16" t="s">
        <v>3124</v>
      </c>
    </row>
    <row r="199" spans="2:51" s="11" customFormat="1" ht="13.5">
      <c r="B199" s="193"/>
      <c r="C199" s="194"/>
      <c r="D199" s="195" t="s">
        <v>191</v>
      </c>
      <c r="E199" s="196" t="s">
        <v>36</v>
      </c>
      <c r="F199" s="197" t="s">
        <v>3125</v>
      </c>
      <c r="G199" s="194"/>
      <c r="H199" s="198">
        <v>72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191</v>
      </c>
      <c r="AU199" s="204" t="s">
        <v>88</v>
      </c>
      <c r="AV199" s="11" t="s">
        <v>88</v>
      </c>
      <c r="AW199" s="11" t="s">
        <v>45</v>
      </c>
      <c r="AX199" s="11" t="s">
        <v>80</v>
      </c>
      <c r="AY199" s="204" t="s">
        <v>182</v>
      </c>
    </row>
    <row r="200" spans="2:65" s="1" customFormat="1" ht="22.5" customHeight="1">
      <c r="B200" s="34"/>
      <c r="C200" s="220" t="s">
        <v>950</v>
      </c>
      <c r="D200" s="220" t="s">
        <v>270</v>
      </c>
      <c r="E200" s="221" t="s">
        <v>3126</v>
      </c>
      <c r="F200" s="222" t="s">
        <v>3127</v>
      </c>
      <c r="G200" s="223" t="s">
        <v>1469</v>
      </c>
      <c r="H200" s="224">
        <v>2.88</v>
      </c>
      <c r="I200" s="225"/>
      <c r="J200" s="226">
        <f>ROUND(I200*H200,2)</f>
        <v>0</v>
      </c>
      <c r="K200" s="222" t="s">
        <v>36</v>
      </c>
      <c r="L200" s="227"/>
      <c r="M200" s="228" t="s">
        <v>36</v>
      </c>
      <c r="N200" s="229" t="s">
        <v>51</v>
      </c>
      <c r="O200" s="35"/>
      <c r="P200" s="190">
        <f>O200*H200</f>
        <v>0</v>
      </c>
      <c r="Q200" s="190">
        <v>0.001</v>
      </c>
      <c r="R200" s="190">
        <f>Q200*H200</f>
        <v>0.0028799999999999997</v>
      </c>
      <c r="S200" s="190">
        <v>0</v>
      </c>
      <c r="T200" s="191">
        <f>S200*H200</f>
        <v>0</v>
      </c>
      <c r="AR200" s="16" t="s">
        <v>226</v>
      </c>
      <c r="AT200" s="16" t="s">
        <v>270</v>
      </c>
      <c r="AU200" s="16" t="s">
        <v>88</v>
      </c>
      <c r="AY200" s="16" t="s">
        <v>182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6" t="s">
        <v>23</v>
      </c>
      <c r="BK200" s="192">
        <f>ROUND(I200*H200,2)</f>
        <v>0</v>
      </c>
      <c r="BL200" s="16" t="s">
        <v>189</v>
      </c>
      <c r="BM200" s="16" t="s">
        <v>3128</v>
      </c>
    </row>
    <row r="201" spans="2:51" s="11" customFormat="1" ht="13.5">
      <c r="B201" s="193"/>
      <c r="C201" s="194"/>
      <c r="D201" s="195" t="s">
        <v>191</v>
      </c>
      <c r="E201" s="196" t="s">
        <v>36</v>
      </c>
      <c r="F201" s="197" t="s">
        <v>3129</v>
      </c>
      <c r="G201" s="194"/>
      <c r="H201" s="198">
        <v>2.88</v>
      </c>
      <c r="I201" s="199"/>
      <c r="J201" s="194"/>
      <c r="K201" s="194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191</v>
      </c>
      <c r="AU201" s="204" t="s">
        <v>88</v>
      </c>
      <c r="AV201" s="11" t="s">
        <v>88</v>
      </c>
      <c r="AW201" s="11" t="s">
        <v>45</v>
      </c>
      <c r="AX201" s="11" t="s">
        <v>80</v>
      </c>
      <c r="AY201" s="204" t="s">
        <v>182</v>
      </c>
    </row>
    <row r="202" spans="2:65" s="1" customFormat="1" ht="31.5" customHeight="1">
      <c r="B202" s="34"/>
      <c r="C202" s="181" t="s">
        <v>955</v>
      </c>
      <c r="D202" s="181" t="s">
        <v>184</v>
      </c>
      <c r="E202" s="182" t="s">
        <v>3130</v>
      </c>
      <c r="F202" s="183" t="s">
        <v>3131</v>
      </c>
      <c r="G202" s="184" t="s">
        <v>187</v>
      </c>
      <c r="H202" s="185">
        <v>72</v>
      </c>
      <c r="I202" s="186"/>
      <c r="J202" s="187">
        <f>ROUND(I202*H202,2)</f>
        <v>0</v>
      </c>
      <c r="K202" s="183" t="s">
        <v>36</v>
      </c>
      <c r="L202" s="54"/>
      <c r="M202" s="188" t="s">
        <v>36</v>
      </c>
      <c r="N202" s="189" t="s">
        <v>51</v>
      </c>
      <c r="O202" s="35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AR202" s="16" t="s">
        <v>189</v>
      </c>
      <c r="AT202" s="16" t="s">
        <v>184</v>
      </c>
      <c r="AU202" s="16" t="s">
        <v>88</v>
      </c>
      <c r="AY202" s="16" t="s">
        <v>182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6" t="s">
        <v>23</v>
      </c>
      <c r="BK202" s="192">
        <f>ROUND(I202*H202,2)</f>
        <v>0</v>
      </c>
      <c r="BL202" s="16" t="s">
        <v>189</v>
      </c>
      <c r="BM202" s="16" t="s">
        <v>3132</v>
      </c>
    </row>
    <row r="203" spans="2:65" s="1" customFormat="1" ht="22.5" customHeight="1">
      <c r="B203" s="34"/>
      <c r="C203" s="220" t="s">
        <v>959</v>
      </c>
      <c r="D203" s="220" t="s">
        <v>270</v>
      </c>
      <c r="E203" s="221" t="s">
        <v>3133</v>
      </c>
      <c r="F203" s="222" t="s">
        <v>3134</v>
      </c>
      <c r="G203" s="223" t="s">
        <v>256</v>
      </c>
      <c r="H203" s="224">
        <v>19.656</v>
      </c>
      <c r="I203" s="225"/>
      <c r="J203" s="226">
        <f>ROUND(I203*H203,2)</f>
        <v>0</v>
      </c>
      <c r="K203" s="222" t="s">
        <v>188</v>
      </c>
      <c r="L203" s="227"/>
      <c r="M203" s="228" t="s">
        <v>36</v>
      </c>
      <c r="N203" s="229" t="s">
        <v>51</v>
      </c>
      <c r="O203" s="35"/>
      <c r="P203" s="190">
        <f>O203*H203</f>
        <v>0</v>
      </c>
      <c r="Q203" s="190">
        <v>1</v>
      </c>
      <c r="R203" s="190">
        <f>Q203*H203</f>
        <v>19.656</v>
      </c>
      <c r="S203" s="190">
        <v>0</v>
      </c>
      <c r="T203" s="191">
        <f>S203*H203</f>
        <v>0</v>
      </c>
      <c r="AR203" s="16" t="s">
        <v>226</v>
      </c>
      <c r="AT203" s="16" t="s">
        <v>270</v>
      </c>
      <c r="AU203" s="16" t="s">
        <v>88</v>
      </c>
      <c r="AY203" s="16" t="s">
        <v>182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6" t="s">
        <v>23</v>
      </c>
      <c r="BK203" s="192">
        <f>ROUND(I203*H203,2)</f>
        <v>0</v>
      </c>
      <c r="BL203" s="16" t="s">
        <v>189</v>
      </c>
      <c r="BM203" s="16" t="s">
        <v>3135</v>
      </c>
    </row>
    <row r="204" spans="2:51" s="11" customFormat="1" ht="13.5">
      <c r="B204" s="193"/>
      <c r="C204" s="194"/>
      <c r="D204" s="195" t="s">
        <v>191</v>
      </c>
      <c r="E204" s="196" t="s">
        <v>36</v>
      </c>
      <c r="F204" s="197" t="s">
        <v>3136</v>
      </c>
      <c r="G204" s="194"/>
      <c r="H204" s="198">
        <v>19.656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191</v>
      </c>
      <c r="AU204" s="204" t="s">
        <v>88</v>
      </c>
      <c r="AV204" s="11" t="s">
        <v>88</v>
      </c>
      <c r="AW204" s="11" t="s">
        <v>45</v>
      </c>
      <c r="AX204" s="11" t="s">
        <v>80</v>
      </c>
      <c r="AY204" s="204" t="s">
        <v>182</v>
      </c>
    </row>
    <row r="205" spans="2:65" s="1" customFormat="1" ht="31.5" customHeight="1">
      <c r="B205" s="34"/>
      <c r="C205" s="181" t="s">
        <v>33</v>
      </c>
      <c r="D205" s="181" t="s">
        <v>184</v>
      </c>
      <c r="E205" s="182" t="s">
        <v>3137</v>
      </c>
      <c r="F205" s="183" t="s">
        <v>3138</v>
      </c>
      <c r="G205" s="184" t="s">
        <v>187</v>
      </c>
      <c r="H205" s="185">
        <v>72</v>
      </c>
      <c r="I205" s="186"/>
      <c r="J205" s="187">
        <f>ROUND(I205*H205,2)</f>
        <v>0</v>
      </c>
      <c r="K205" s="183" t="s">
        <v>188</v>
      </c>
      <c r="L205" s="54"/>
      <c r="M205" s="188" t="s">
        <v>36</v>
      </c>
      <c r="N205" s="189" t="s">
        <v>51</v>
      </c>
      <c r="O205" s="35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AR205" s="16" t="s">
        <v>189</v>
      </c>
      <c r="AT205" s="16" t="s">
        <v>184</v>
      </c>
      <c r="AU205" s="16" t="s">
        <v>88</v>
      </c>
      <c r="AY205" s="16" t="s">
        <v>182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6" t="s">
        <v>23</v>
      </c>
      <c r="BK205" s="192">
        <f>ROUND(I205*H205,2)</f>
        <v>0</v>
      </c>
      <c r="BL205" s="16" t="s">
        <v>189</v>
      </c>
      <c r="BM205" s="16" t="s">
        <v>3139</v>
      </c>
    </row>
    <row r="206" spans="2:63" s="10" customFormat="1" ht="29.85" customHeight="1">
      <c r="B206" s="164"/>
      <c r="C206" s="165"/>
      <c r="D206" s="178" t="s">
        <v>79</v>
      </c>
      <c r="E206" s="179" t="s">
        <v>210</v>
      </c>
      <c r="F206" s="179" t="s">
        <v>2785</v>
      </c>
      <c r="G206" s="165"/>
      <c r="H206" s="165"/>
      <c r="I206" s="168"/>
      <c r="J206" s="180">
        <f>BK206</f>
        <v>0</v>
      </c>
      <c r="K206" s="165"/>
      <c r="L206" s="170"/>
      <c r="M206" s="171"/>
      <c r="N206" s="172"/>
      <c r="O206" s="172"/>
      <c r="P206" s="173">
        <f>SUM(P207:P209)</f>
        <v>0</v>
      </c>
      <c r="Q206" s="172"/>
      <c r="R206" s="173">
        <f>SUM(R207:R209)</f>
        <v>14.96772</v>
      </c>
      <c r="S206" s="172"/>
      <c r="T206" s="174">
        <f>SUM(T207:T209)</f>
        <v>0</v>
      </c>
      <c r="AR206" s="175" t="s">
        <v>23</v>
      </c>
      <c r="AT206" s="176" t="s">
        <v>79</v>
      </c>
      <c r="AU206" s="176" t="s">
        <v>23</v>
      </c>
      <c r="AY206" s="175" t="s">
        <v>182</v>
      </c>
      <c r="BK206" s="177">
        <f>SUM(BK207:BK209)</f>
        <v>0</v>
      </c>
    </row>
    <row r="207" spans="2:65" s="1" customFormat="1" ht="22.5" customHeight="1">
      <c r="B207" s="34"/>
      <c r="C207" s="181" t="s">
        <v>971</v>
      </c>
      <c r="D207" s="181" t="s">
        <v>184</v>
      </c>
      <c r="E207" s="182" t="s">
        <v>3140</v>
      </c>
      <c r="F207" s="183" t="s">
        <v>3141</v>
      </c>
      <c r="G207" s="184" t="s">
        <v>187</v>
      </c>
      <c r="H207" s="185">
        <v>12</v>
      </c>
      <c r="I207" s="186"/>
      <c r="J207" s="187">
        <f>ROUND(I207*H207,2)</f>
        <v>0</v>
      </c>
      <c r="K207" s="183" t="s">
        <v>188</v>
      </c>
      <c r="L207" s="54"/>
      <c r="M207" s="188" t="s">
        <v>36</v>
      </c>
      <c r="N207" s="189" t="s">
        <v>51</v>
      </c>
      <c r="O207" s="35"/>
      <c r="P207" s="190">
        <f>O207*H207</f>
        <v>0</v>
      </c>
      <c r="Q207" s="190">
        <v>0.3708</v>
      </c>
      <c r="R207" s="190">
        <f>Q207*H207</f>
        <v>4.4496</v>
      </c>
      <c r="S207" s="190">
        <v>0</v>
      </c>
      <c r="T207" s="191">
        <f>S207*H207</f>
        <v>0</v>
      </c>
      <c r="AR207" s="16" t="s">
        <v>189</v>
      </c>
      <c r="AT207" s="16" t="s">
        <v>184</v>
      </c>
      <c r="AU207" s="16" t="s">
        <v>88</v>
      </c>
      <c r="AY207" s="16" t="s">
        <v>182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6" t="s">
        <v>23</v>
      </c>
      <c r="BK207" s="192">
        <f>ROUND(I207*H207,2)</f>
        <v>0</v>
      </c>
      <c r="BL207" s="16" t="s">
        <v>189</v>
      </c>
      <c r="BM207" s="16" t="s">
        <v>3142</v>
      </c>
    </row>
    <row r="208" spans="2:65" s="1" customFormat="1" ht="31.5" customHeight="1">
      <c r="B208" s="34"/>
      <c r="C208" s="181" t="s">
        <v>973</v>
      </c>
      <c r="D208" s="181" t="s">
        <v>184</v>
      </c>
      <c r="E208" s="182" t="s">
        <v>3143</v>
      </c>
      <c r="F208" s="183" t="s">
        <v>3144</v>
      </c>
      <c r="G208" s="184" t="s">
        <v>187</v>
      </c>
      <c r="H208" s="185">
        <v>12</v>
      </c>
      <c r="I208" s="186"/>
      <c r="J208" s="187">
        <f>ROUND(I208*H208,2)</f>
        <v>0</v>
      </c>
      <c r="K208" s="183" t="s">
        <v>188</v>
      </c>
      <c r="L208" s="54"/>
      <c r="M208" s="188" t="s">
        <v>36</v>
      </c>
      <c r="N208" s="189" t="s">
        <v>51</v>
      </c>
      <c r="O208" s="35"/>
      <c r="P208" s="190">
        <f>O208*H208</f>
        <v>0</v>
      </c>
      <c r="Q208" s="190">
        <v>0.4809</v>
      </c>
      <c r="R208" s="190">
        <f>Q208*H208</f>
        <v>5.7707999999999995</v>
      </c>
      <c r="S208" s="190">
        <v>0</v>
      </c>
      <c r="T208" s="191">
        <f>S208*H208</f>
        <v>0</v>
      </c>
      <c r="AR208" s="16" t="s">
        <v>189</v>
      </c>
      <c r="AT208" s="16" t="s">
        <v>184</v>
      </c>
      <c r="AU208" s="16" t="s">
        <v>88</v>
      </c>
      <c r="AY208" s="16" t="s">
        <v>182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6" t="s">
        <v>23</v>
      </c>
      <c r="BK208" s="192">
        <f>ROUND(I208*H208,2)</f>
        <v>0</v>
      </c>
      <c r="BL208" s="16" t="s">
        <v>189</v>
      </c>
      <c r="BM208" s="16" t="s">
        <v>3145</v>
      </c>
    </row>
    <row r="209" spans="2:65" s="1" customFormat="1" ht="31.5" customHeight="1">
      <c r="B209" s="34"/>
      <c r="C209" s="181" t="s">
        <v>978</v>
      </c>
      <c r="D209" s="181" t="s">
        <v>184</v>
      </c>
      <c r="E209" s="182" t="s">
        <v>3146</v>
      </c>
      <c r="F209" s="183" t="s">
        <v>3147</v>
      </c>
      <c r="G209" s="184" t="s">
        <v>187</v>
      </c>
      <c r="H209" s="185">
        <v>12</v>
      </c>
      <c r="I209" s="186"/>
      <c r="J209" s="187">
        <f>ROUND(I209*H209,2)</f>
        <v>0</v>
      </c>
      <c r="K209" s="183" t="s">
        <v>188</v>
      </c>
      <c r="L209" s="54"/>
      <c r="M209" s="188" t="s">
        <v>36</v>
      </c>
      <c r="N209" s="189" t="s">
        <v>51</v>
      </c>
      <c r="O209" s="35"/>
      <c r="P209" s="190">
        <f>O209*H209</f>
        <v>0</v>
      </c>
      <c r="Q209" s="190">
        <v>0.39561</v>
      </c>
      <c r="R209" s="190">
        <f>Q209*H209</f>
        <v>4.74732</v>
      </c>
      <c r="S209" s="190">
        <v>0</v>
      </c>
      <c r="T209" s="191">
        <f>S209*H209</f>
        <v>0</v>
      </c>
      <c r="AR209" s="16" t="s">
        <v>189</v>
      </c>
      <c r="AT209" s="16" t="s">
        <v>184</v>
      </c>
      <c r="AU209" s="16" t="s">
        <v>88</v>
      </c>
      <c r="AY209" s="16" t="s">
        <v>182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6" t="s">
        <v>23</v>
      </c>
      <c r="BK209" s="192">
        <f>ROUND(I209*H209,2)</f>
        <v>0</v>
      </c>
      <c r="BL209" s="16" t="s">
        <v>189</v>
      </c>
      <c r="BM209" s="16" t="s">
        <v>3148</v>
      </c>
    </row>
    <row r="210" spans="2:63" s="10" customFormat="1" ht="29.85" customHeight="1">
      <c r="B210" s="164"/>
      <c r="C210" s="165"/>
      <c r="D210" s="178" t="s">
        <v>79</v>
      </c>
      <c r="E210" s="179" t="s">
        <v>906</v>
      </c>
      <c r="F210" s="179" t="s">
        <v>2809</v>
      </c>
      <c r="G210" s="165"/>
      <c r="H210" s="165"/>
      <c r="I210" s="168"/>
      <c r="J210" s="180">
        <f>BK210</f>
        <v>0</v>
      </c>
      <c r="K210" s="165"/>
      <c r="L210" s="170"/>
      <c r="M210" s="171"/>
      <c r="N210" s="172"/>
      <c r="O210" s="172"/>
      <c r="P210" s="173">
        <f>SUM(P211:P221)</f>
        <v>0</v>
      </c>
      <c r="Q210" s="172"/>
      <c r="R210" s="173">
        <f>SUM(R211:R221)</f>
        <v>2.1066016</v>
      </c>
      <c r="S210" s="172"/>
      <c r="T210" s="174">
        <f>SUM(T211:T221)</f>
        <v>0</v>
      </c>
      <c r="AR210" s="175" t="s">
        <v>23</v>
      </c>
      <c r="AT210" s="176" t="s">
        <v>79</v>
      </c>
      <c r="AU210" s="176" t="s">
        <v>23</v>
      </c>
      <c r="AY210" s="175" t="s">
        <v>182</v>
      </c>
      <c r="BK210" s="177">
        <f>SUM(BK211:BK221)</f>
        <v>0</v>
      </c>
    </row>
    <row r="211" spans="2:65" s="1" customFormat="1" ht="22.5" customHeight="1">
      <c r="B211" s="34"/>
      <c r="C211" s="181" t="s">
        <v>983</v>
      </c>
      <c r="D211" s="181" t="s">
        <v>184</v>
      </c>
      <c r="E211" s="182" t="s">
        <v>2810</v>
      </c>
      <c r="F211" s="183" t="s">
        <v>2811</v>
      </c>
      <c r="G211" s="184" t="s">
        <v>309</v>
      </c>
      <c r="H211" s="185">
        <v>4</v>
      </c>
      <c r="I211" s="186"/>
      <c r="J211" s="187">
        <f>ROUND(I211*H211,2)</f>
        <v>0</v>
      </c>
      <c r="K211" s="183" t="s">
        <v>188</v>
      </c>
      <c r="L211" s="54"/>
      <c r="M211" s="188" t="s">
        <v>36</v>
      </c>
      <c r="N211" s="189" t="s">
        <v>51</v>
      </c>
      <c r="O211" s="35"/>
      <c r="P211" s="190">
        <f>O211*H211</f>
        <v>0</v>
      </c>
      <c r="Q211" s="190">
        <v>0.10988</v>
      </c>
      <c r="R211" s="190">
        <f>Q211*H211</f>
        <v>0.43952</v>
      </c>
      <c r="S211" s="190">
        <v>0</v>
      </c>
      <c r="T211" s="191">
        <f>S211*H211</f>
        <v>0</v>
      </c>
      <c r="AR211" s="16" t="s">
        <v>189</v>
      </c>
      <c r="AT211" s="16" t="s">
        <v>184</v>
      </c>
      <c r="AU211" s="16" t="s">
        <v>88</v>
      </c>
      <c r="AY211" s="16" t="s">
        <v>182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6" t="s">
        <v>23</v>
      </c>
      <c r="BK211" s="192">
        <f>ROUND(I211*H211,2)</f>
        <v>0</v>
      </c>
      <c r="BL211" s="16" t="s">
        <v>189</v>
      </c>
      <c r="BM211" s="16" t="s">
        <v>3149</v>
      </c>
    </row>
    <row r="212" spans="2:51" s="11" customFormat="1" ht="13.5">
      <c r="B212" s="193"/>
      <c r="C212" s="194"/>
      <c r="D212" s="195" t="s">
        <v>191</v>
      </c>
      <c r="E212" s="196" t="s">
        <v>36</v>
      </c>
      <c r="F212" s="197" t="s">
        <v>2475</v>
      </c>
      <c r="G212" s="194"/>
      <c r="H212" s="198">
        <v>4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191</v>
      </c>
      <c r="AU212" s="204" t="s">
        <v>88</v>
      </c>
      <c r="AV212" s="11" t="s">
        <v>88</v>
      </c>
      <c r="AW212" s="11" t="s">
        <v>45</v>
      </c>
      <c r="AX212" s="11" t="s">
        <v>80</v>
      </c>
      <c r="AY212" s="204" t="s">
        <v>182</v>
      </c>
    </row>
    <row r="213" spans="2:65" s="1" customFormat="1" ht="22.5" customHeight="1">
      <c r="B213" s="34"/>
      <c r="C213" s="220" t="s">
        <v>987</v>
      </c>
      <c r="D213" s="220" t="s">
        <v>270</v>
      </c>
      <c r="E213" s="221" t="s">
        <v>2813</v>
      </c>
      <c r="F213" s="222" t="s">
        <v>2814</v>
      </c>
      <c r="G213" s="223" t="s">
        <v>256</v>
      </c>
      <c r="H213" s="224">
        <v>0.011</v>
      </c>
      <c r="I213" s="225"/>
      <c r="J213" s="226">
        <f>ROUND(I213*H213,2)</f>
        <v>0</v>
      </c>
      <c r="K213" s="222" t="s">
        <v>188</v>
      </c>
      <c r="L213" s="227"/>
      <c r="M213" s="228" t="s">
        <v>36</v>
      </c>
      <c r="N213" s="229" t="s">
        <v>51</v>
      </c>
      <c r="O213" s="35"/>
      <c r="P213" s="190">
        <f>O213*H213</f>
        <v>0</v>
      </c>
      <c r="Q213" s="190">
        <v>1</v>
      </c>
      <c r="R213" s="190">
        <f>Q213*H213</f>
        <v>0.011</v>
      </c>
      <c r="S213" s="190">
        <v>0</v>
      </c>
      <c r="T213" s="191">
        <f>S213*H213</f>
        <v>0</v>
      </c>
      <c r="AR213" s="16" t="s">
        <v>226</v>
      </c>
      <c r="AT213" s="16" t="s">
        <v>270</v>
      </c>
      <c r="AU213" s="16" t="s">
        <v>88</v>
      </c>
      <c r="AY213" s="16" t="s">
        <v>182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6" t="s">
        <v>23</v>
      </c>
      <c r="BK213" s="192">
        <f>ROUND(I213*H213,2)</f>
        <v>0</v>
      </c>
      <c r="BL213" s="16" t="s">
        <v>189</v>
      </c>
      <c r="BM213" s="16" t="s">
        <v>3150</v>
      </c>
    </row>
    <row r="214" spans="2:51" s="11" customFormat="1" ht="13.5">
      <c r="B214" s="193"/>
      <c r="C214" s="194"/>
      <c r="D214" s="195" t="s">
        <v>191</v>
      </c>
      <c r="E214" s="196" t="s">
        <v>36</v>
      </c>
      <c r="F214" s="197" t="s">
        <v>3151</v>
      </c>
      <c r="G214" s="194"/>
      <c r="H214" s="198">
        <v>0.01056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191</v>
      </c>
      <c r="AU214" s="204" t="s">
        <v>88</v>
      </c>
      <c r="AV214" s="11" t="s">
        <v>88</v>
      </c>
      <c r="AW214" s="11" t="s">
        <v>45</v>
      </c>
      <c r="AX214" s="11" t="s">
        <v>80</v>
      </c>
      <c r="AY214" s="204" t="s">
        <v>182</v>
      </c>
    </row>
    <row r="215" spans="2:65" s="1" customFormat="1" ht="31.5" customHeight="1">
      <c r="B215" s="34"/>
      <c r="C215" s="181" t="s">
        <v>993</v>
      </c>
      <c r="D215" s="181" t="s">
        <v>184</v>
      </c>
      <c r="E215" s="182" t="s">
        <v>2817</v>
      </c>
      <c r="F215" s="183" t="s">
        <v>2818</v>
      </c>
      <c r="G215" s="184" t="s">
        <v>309</v>
      </c>
      <c r="H215" s="185">
        <v>4</v>
      </c>
      <c r="I215" s="186"/>
      <c r="J215" s="187">
        <f>ROUND(I215*H215,2)</f>
        <v>0</v>
      </c>
      <c r="K215" s="183" t="s">
        <v>36</v>
      </c>
      <c r="L215" s="54"/>
      <c r="M215" s="188" t="s">
        <v>36</v>
      </c>
      <c r="N215" s="189" t="s">
        <v>51</v>
      </c>
      <c r="O215" s="35"/>
      <c r="P215" s="190">
        <f>O215*H215</f>
        <v>0</v>
      </c>
      <c r="Q215" s="190">
        <v>0.1554</v>
      </c>
      <c r="R215" s="190">
        <f>Q215*H215</f>
        <v>0.6216</v>
      </c>
      <c r="S215" s="190">
        <v>0</v>
      </c>
      <c r="T215" s="191">
        <f>S215*H215</f>
        <v>0</v>
      </c>
      <c r="AR215" s="16" t="s">
        <v>189</v>
      </c>
      <c r="AT215" s="16" t="s">
        <v>184</v>
      </c>
      <c r="AU215" s="16" t="s">
        <v>88</v>
      </c>
      <c r="AY215" s="16" t="s">
        <v>182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6" t="s">
        <v>23</v>
      </c>
      <c r="BK215" s="192">
        <f>ROUND(I215*H215,2)</f>
        <v>0</v>
      </c>
      <c r="BL215" s="16" t="s">
        <v>189</v>
      </c>
      <c r="BM215" s="16" t="s">
        <v>3152</v>
      </c>
    </row>
    <row r="216" spans="2:65" s="1" customFormat="1" ht="22.5" customHeight="1">
      <c r="B216" s="34"/>
      <c r="C216" s="220" t="s">
        <v>995</v>
      </c>
      <c r="D216" s="220" t="s">
        <v>270</v>
      </c>
      <c r="E216" s="221" t="s">
        <v>2820</v>
      </c>
      <c r="F216" s="222" t="s">
        <v>2821</v>
      </c>
      <c r="G216" s="223" t="s">
        <v>304</v>
      </c>
      <c r="H216" s="224">
        <v>6</v>
      </c>
      <c r="I216" s="225"/>
      <c r="J216" s="226">
        <f>ROUND(I216*H216,2)</f>
        <v>0</v>
      </c>
      <c r="K216" s="222" t="s">
        <v>36</v>
      </c>
      <c r="L216" s="227"/>
      <c r="M216" s="228" t="s">
        <v>36</v>
      </c>
      <c r="N216" s="229" t="s">
        <v>51</v>
      </c>
      <c r="O216" s="35"/>
      <c r="P216" s="190">
        <f>O216*H216</f>
        <v>0</v>
      </c>
      <c r="Q216" s="190">
        <v>0.0821</v>
      </c>
      <c r="R216" s="190">
        <f>Q216*H216</f>
        <v>0.49260000000000004</v>
      </c>
      <c r="S216" s="190">
        <v>0</v>
      </c>
      <c r="T216" s="191">
        <f>S216*H216</f>
        <v>0</v>
      </c>
      <c r="AR216" s="16" t="s">
        <v>226</v>
      </c>
      <c r="AT216" s="16" t="s">
        <v>270</v>
      </c>
      <c r="AU216" s="16" t="s">
        <v>88</v>
      </c>
      <c r="AY216" s="16" t="s">
        <v>182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6" t="s">
        <v>23</v>
      </c>
      <c r="BK216" s="192">
        <f>ROUND(I216*H216,2)</f>
        <v>0</v>
      </c>
      <c r="BL216" s="16" t="s">
        <v>189</v>
      </c>
      <c r="BM216" s="16" t="s">
        <v>3153</v>
      </c>
    </row>
    <row r="217" spans="2:65" s="1" customFormat="1" ht="22.5" customHeight="1">
      <c r="B217" s="34"/>
      <c r="C217" s="181" t="s">
        <v>998</v>
      </c>
      <c r="D217" s="181" t="s">
        <v>184</v>
      </c>
      <c r="E217" s="182" t="s">
        <v>1347</v>
      </c>
      <c r="F217" s="183" t="s">
        <v>1348</v>
      </c>
      <c r="G217" s="184" t="s">
        <v>205</v>
      </c>
      <c r="H217" s="185">
        <v>0.24</v>
      </c>
      <c r="I217" s="186"/>
      <c r="J217" s="187">
        <f>ROUND(I217*H217,2)</f>
        <v>0</v>
      </c>
      <c r="K217" s="183" t="s">
        <v>36</v>
      </c>
      <c r="L217" s="54"/>
      <c r="M217" s="188" t="s">
        <v>36</v>
      </c>
      <c r="N217" s="189" t="s">
        <v>51</v>
      </c>
      <c r="O217" s="35"/>
      <c r="P217" s="190">
        <f>O217*H217</f>
        <v>0</v>
      </c>
      <c r="Q217" s="190">
        <v>2.25634</v>
      </c>
      <c r="R217" s="190">
        <f>Q217*H217</f>
        <v>0.5415215999999999</v>
      </c>
      <c r="S217" s="190">
        <v>0</v>
      </c>
      <c r="T217" s="191">
        <f>S217*H217</f>
        <v>0</v>
      </c>
      <c r="AR217" s="16" t="s">
        <v>189</v>
      </c>
      <c r="AT217" s="16" t="s">
        <v>184</v>
      </c>
      <c r="AU217" s="16" t="s">
        <v>88</v>
      </c>
      <c r="AY217" s="16" t="s">
        <v>182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6" t="s">
        <v>23</v>
      </c>
      <c r="BK217" s="192">
        <f>ROUND(I217*H217,2)</f>
        <v>0</v>
      </c>
      <c r="BL217" s="16" t="s">
        <v>189</v>
      </c>
      <c r="BM217" s="16" t="s">
        <v>3154</v>
      </c>
    </row>
    <row r="218" spans="2:51" s="11" customFormat="1" ht="13.5">
      <c r="B218" s="193"/>
      <c r="C218" s="194"/>
      <c r="D218" s="205" t="s">
        <v>191</v>
      </c>
      <c r="E218" s="206" t="s">
        <v>36</v>
      </c>
      <c r="F218" s="207" t="s">
        <v>3155</v>
      </c>
      <c r="G218" s="194"/>
      <c r="H218" s="208">
        <v>0.16</v>
      </c>
      <c r="I218" s="199"/>
      <c r="J218" s="194"/>
      <c r="K218" s="194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191</v>
      </c>
      <c r="AU218" s="204" t="s">
        <v>88</v>
      </c>
      <c r="AV218" s="11" t="s">
        <v>88</v>
      </c>
      <c r="AW218" s="11" t="s">
        <v>45</v>
      </c>
      <c r="AX218" s="11" t="s">
        <v>80</v>
      </c>
      <c r="AY218" s="204" t="s">
        <v>182</v>
      </c>
    </row>
    <row r="219" spans="2:51" s="11" customFormat="1" ht="13.5">
      <c r="B219" s="193"/>
      <c r="C219" s="194"/>
      <c r="D219" s="195" t="s">
        <v>191</v>
      </c>
      <c r="E219" s="196" t="s">
        <v>36</v>
      </c>
      <c r="F219" s="197" t="s">
        <v>3156</v>
      </c>
      <c r="G219" s="194"/>
      <c r="H219" s="198">
        <v>0.08</v>
      </c>
      <c r="I219" s="199"/>
      <c r="J219" s="194"/>
      <c r="K219" s="194"/>
      <c r="L219" s="200"/>
      <c r="M219" s="201"/>
      <c r="N219" s="202"/>
      <c r="O219" s="202"/>
      <c r="P219" s="202"/>
      <c r="Q219" s="202"/>
      <c r="R219" s="202"/>
      <c r="S219" s="202"/>
      <c r="T219" s="203"/>
      <c r="AT219" s="204" t="s">
        <v>191</v>
      </c>
      <c r="AU219" s="204" t="s">
        <v>88</v>
      </c>
      <c r="AV219" s="11" t="s">
        <v>88</v>
      </c>
      <c r="AW219" s="11" t="s">
        <v>45</v>
      </c>
      <c r="AX219" s="11" t="s">
        <v>80</v>
      </c>
      <c r="AY219" s="204" t="s">
        <v>182</v>
      </c>
    </row>
    <row r="220" spans="2:65" s="1" customFormat="1" ht="22.5" customHeight="1">
      <c r="B220" s="34"/>
      <c r="C220" s="181" t="s">
        <v>1017</v>
      </c>
      <c r="D220" s="181" t="s">
        <v>184</v>
      </c>
      <c r="E220" s="182" t="s">
        <v>2828</v>
      </c>
      <c r="F220" s="183" t="s">
        <v>2829</v>
      </c>
      <c r="G220" s="184" t="s">
        <v>309</v>
      </c>
      <c r="H220" s="185">
        <v>12</v>
      </c>
      <c r="I220" s="186"/>
      <c r="J220" s="187">
        <f>ROUND(I220*H220,2)</f>
        <v>0</v>
      </c>
      <c r="K220" s="183" t="s">
        <v>188</v>
      </c>
      <c r="L220" s="54"/>
      <c r="M220" s="188" t="s">
        <v>36</v>
      </c>
      <c r="N220" s="189" t="s">
        <v>51</v>
      </c>
      <c r="O220" s="35"/>
      <c r="P220" s="190">
        <f>O220*H220</f>
        <v>0</v>
      </c>
      <c r="Q220" s="190">
        <v>3E-05</v>
      </c>
      <c r="R220" s="190">
        <f>Q220*H220</f>
        <v>0.00036</v>
      </c>
      <c r="S220" s="190">
        <v>0</v>
      </c>
      <c r="T220" s="191">
        <f>S220*H220</f>
        <v>0</v>
      </c>
      <c r="AR220" s="16" t="s">
        <v>189</v>
      </c>
      <c r="AT220" s="16" t="s">
        <v>184</v>
      </c>
      <c r="AU220" s="16" t="s">
        <v>88</v>
      </c>
      <c r="AY220" s="16" t="s">
        <v>182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6" t="s">
        <v>23</v>
      </c>
      <c r="BK220" s="192">
        <f>ROUND(I220*H220,2)</f>
        <v>0</v>
      </c>
      <c r="BL220" s="16" t="s">
        <v>189</v>
      </c>
      <c r="BM220" s="16" t="s">
        <v>3157</v>
      </c>
    </row>
    <row r="221" spans="2:51" s="11" customFormat="1" ht="13.5">
      <c r="B221" s="193"/>
      <c r="C221" s="194"/>
      <c r="D221" s="205" t="s">
        <v>191</v>
      </c>
      <c r="E221" s="206" t="s">
        <v>36</v>
      </c>
      <c r="F221" s="207" t="s">
        <v>3158</v>
      </c>
      <c r="G221" s="194"/>
      <c r="H221" s="208">
        <v>12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191</v>
      </c>
      <c r="AU221" s="204" t="s">
        <v>88</v>
      </c>
      <c r="AV221" s="11" t="s">
        <v>88</v>
      </c>
      <c r="AW221" s="11" t="s">
        <v>45</v>
      </c>
      <c r="AX221" s="11" t="s">
        <v>80</v>
      </c>
      <c r="AY221" s="204" t="s">
        <v>182</v>
      </c>
    </row>
    <row r="222" spans="2:63" s="10" customFormat="1" ht="29.85" customHeight="1">
      <c r="B222" s="164"/>
      <c r="C222" s="165"/>
      <c r="D222" s="178" t="s">
        <v>79</v>
      </c>
      <c r="E222" s="179" t="s">
        <v>2832</v>
      </c>
      <c r="F222" s="179" t="s">
        <v>2833</v>
      </c>
      <c r="G222" s="165"/>
      <c r="H222" s="165"/>
      <c r="I222" s="168"/>
      <c r="J222" s="180">
        <f>BK222</f>
        <v>0</v>
      </c>
      <c r="K222" s="165"/>
      <c r="L222" s="170"/>
      <c r="M222" s="171"/>
      <c r="N222" s="172"/>
      <c r="O222" s="172"/>
      <c r="P222" s="173">
        <f>SUM(P223:P228)</f>
        <v>0</v>
      </c>
      <c r="Q222" s="172"/>
      <c r="R222" s="173">
        <f>SUM(R223:R228)</f>
        <v>0</v>
      </c>
      <c r="S222" s="172"/>
      <c r="T222" s="174">
        <f>SUM(T223:T228)</f>
        <v>0</v>
      </c>
      <c r="AR222" s="175" t="s">
        <v>23</v>
      </c>
      <c r="AT222" s="176" t="s">
        <v>79</v>
      </c>
      <c r="AU222" s="176" t="s">
        <v>23</v>
      </c>
      <c r="AY222" s="175" t="s">
        <v>182</v>
      </c>
      <c r="BK222" s="177">
        <f>SUM(BK223:BK228)</f>
        <v>0</v>
      </c>
    </row>
    <row r="223" spans="2:65" s="1" customFormat="1" ht="22.5" customHeight="1">
      <c r="B223" s="34"/>
      <c r="C223" s="181" t="s">
        <v>1024</v>
      </c>
      <c r="D223" s="181" t="s">
        <v>184</v>
      </c>
      <c r="E223" s="182" t="s">
        <v>2834</v>
      </c>
      <c r="F223" s="183" t="s">
        <v>2835</v>
      </c>
      <c r="G223" s="184" t="s">
        <v>256</v>
      </c>
      <c r="H223" s="185">
        <v>62.2</v>
      </c>
      <c r="I223" s="186"/>
      <c r="J223" s="187">
        <f>ROUND(I223*H223,2)</f>
        <v>0</v>
      </c>
      <c r="K223" s="183" t="s">
        <v>188</v>
      </c>
      <c r="L223" s="54"/>
      <c r="M223" s="188" t="s">
        <v>36</v>
      </c>
      <c r="N223" s="189" t="s">
        <v>51</v>
      </c>
      <c r="O223" s="35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AR223" s="16" t="s">
        <v>189</v>
      </c>
      <c r="AT223" s="16" t="s">
        <v>184</v>
      </c>
      <c r="AU223" s="16" t="s">
        <v>88</v>
      </c>
      <c r="AY223" s="16" t="s">
        <v>182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6" t="s">
        <v>23</v>
      </c>
      <c r="BK223" s="192">
        <f>ROUND(I223*H223,2)</f>
        <v>0</v>
      </c>
      <c r="BL223" s="16" t="s">
        <v>189</v>
      </c>
      <c r="BM223" s="16" t="s">
        <v>3159</v>
      </c>
    </row>
    <row r="224" spans="2:51" s="11" customFormat="1" ht="13.5">
      <c r="B224" s="193"/>
      <c r="C224" s="194"/>
      <c r="D224" s="195" t="s">
        <v>191</v>
      </c>
      <c r="E224" s="194"/>
      <c r="F224" s="197" t="s">
        <v>3160</v>
      </c>
      <c r="G224" s="194"/>
      <c r="H224" s="198">
        <v>62.2</v>
      </c>
      <c r="I224" s="199"/>
      <c r="J224" s="194"/>
      <c r="K224" s="194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191</v>
      </c>
      <c r="AU224" s="204" t="s">
        <v>88</v>
      </c>
      <c r="AV224" s="11" t="s">
        <v>88</v>
      </c>
      <c r="AW224" s="11" t="s">
        <v>4</v>
      </c>
      <c r="AX224" s="11" t="s">
        <v>23</v>
      </c>
      <c r="AY224" s="204" t="s">
        <v>182</v>
      </c>
    </row>
    <row r="225" spans="2:65" s="1" customFormat="1" ht="22.5" customHeight="1">
      <c r="B225" s="34"/>
      <c r="C225" s="181" t="s">
        <v>1034</v>
      </c>
      <c r="D225" s="181" t="s">
        <v>184</v>
      </c>
      <c r="E225" s="182" t="s">
        <v>2838</v>
      </c>
      <c r="F225" s="183" t="s">
        <v>2839</v>
      </c>
      <c r="G225" s="184" t="s">
        <v>256</v>
      </c>
      <c r="H225" s="185">
        <v>6.22</v>
      </c>
      <c r="I225" s="186"/>
      <c r="J225" s="187">
        <f>ROUND(I225*H225,2)</f>
        <v>0</v>
      </c>
      <c r="K225" s="183" t="s">
        <v>188</v>
      </c>
      <c r="L225" s="54"/>
      <c r="M225" s="188" t="s">
        <v>36</v>
      </c>
      <c r="N225" s="189" t="s">
        <v>51</v>
      </c>
      <c r="O225" s="35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AR225" s="16" t="s">
        <v>189</v>
      </c>
      <c r="AT225" s="16" t="s">
        <v>184</v>
      </c>
      <c r="AU225" s="16" t="s">
        <v>88</v>
      </c>
      <c r="AY225" s="16" t="s">
        <v>182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6" t="s">
        <v>23</v>
      </c>
      <c r="BK225" s="192">
        <f>ROUND(I225*H225,2)</f>
        <v>0</v>
      </c>
      <c r="BL225" s="16" t="s">
        <v>189</v>
      </c>
      <c r="BM225" s="16" t="s">
        <v>3161</v>
      </c>
    </row>
    <row r="226" spans="2:65" s="1" customFormat="1" ht="22.5" customHeight="1">
      <c r="B226" s="34"/>
      <c r="C226" s="181" t="s">
        <v>1039</v>
      </c>
      <c r="D226" s="181" t="s">
        <v>184</v>
      </c>
      <c r="E226" s="182" t="s">
        <v>2841</v>
      </c>
      <c r="F226" s="183" t="s">
        <v>2842</v>
      </c>
      <c r="G226" s="184" t="s">
        <v>256</v>
      </c>
      <c r="H226" s="185">
        <v>0.82</v>
      </c>
      <c r="I226" s="186"/>
      <c r="J226" s="187">
        <f>ROUND(I226*H226,2)</f>
        <v>0</v>
      </c>
      <c r="K226" s="183" t="s">
        <v>188</v>
      </c>
      <c r="L226" s="54"/>
      <c r="M226" s="188" t="s">
        <v>36</v>
      </c>
      <c r="N226" s="189" t="s">
        <v>51</v>
      </c>
      <c r="O226" s="35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AR226" s="16" t="s">
        <v>189</v>
      </c>
      <c r="AT226" s="16" t="s">
        <v>184</v>
      </c>
      <c r="AU226" s="16" t="s">
        <v>88</v>
      </c>
      <c r="AY226" s="16" t="s">
        <v>182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6" t="s">
        <v>23</v>
      </c>
      <c r="BK226" s="192">
        <f>ROUND(I226*H226,2)</f>
        <v>0</v>
      </c>
      <c r="BL226" s="16" t="s">
        <v>189</v>
      </c>
      <c r="BM226" s="16" t="s">
        <v>3162</v>
      </c>
    </row>
    <row r="227" spans="2:51" s="11" customFormat="1" ht="13.5">
      <c r="B227" s="193"/>
      <c r="C227" s="194"/>
      <c r="D227" s="195" t="s">
        <v>191</v>
      </c>
      <c r="E227" s="196" t="s">
        <v>36</v>
      </c>
      <c r="F227" s="197" t="s">
        <v>3163</v>
      </c>
      <c r="G227" s="194"/>
      <c r="H227" s="198">
        <v>0.819999999999999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191</v>
      </c>
      <c r="AU227" s="204" t="s">
        <v>88</v>
      </c>
      <c r="AV227" s="11" t="s">
        <v>88</v>
      </c>
      <c r="AW227" s="11" t="s">
        <v>45</v>
      </c>
      <c r="AX227" s="11" t="s">
        <v>80</v>
      </c>
      <c r="AY227" s="204" t="s">
        <v>182</v>
      </c>
    </row>
    <row r="228" spans="2:65" s="1" customFormat="1" ht="22.5" customHeight="1">
      <c r="B228" s="34"/>
      <c r="C228" s="181" t="s">
        <v>1044</v>
      </c>
      <c r="D228" s="181" t="s">
        <v>184</v>
      </c>
      <c r="E228" s="182" t="s">
        <v>2845</v>
      </c>
      <c r="F228" s="183" t="s">
        <v>2846</v>
      </c>
      <c r="G228" s="184" t="s">
        <v>256</v>
      </c>
      <c r="H228" s="185">
        <v>5.4</v>
      </c>
      <c r="I228" s="186"/>
      <c r="J228" s="187">
        <f>ROUND(I228*H228,2)</f>
        <v>0</v>
      </c>
      <c r="K228" s="183" t="s">
        <v>36</v>
      </c>
      <c r="L228" s="54"/>
      <c r="M228" s="188" t="s">
        <v>36</v>
      </c>
      <c r="N228" s="233" t="s">
        <v>51</v>
      </c>
      <c r="O228" s="234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AR228" s="16" t="s">
        <v>189</v>
      </c>
      <c r="AT228" s="16" t="s">
        <v>184</v>
      </c>
      <c r="AU228" s="16" t="s">
        <v>88</v>
      </c>
      <c r="AY228" s="16" t="s">
        <v>182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6" t="s">
        <v>23</v>
      </c>
      <c r="BK228" s="192">
        <f>ROUND(I228*H228,2)</f>
        <v>0</v>
      </c>
      <c r="BL228" s="16" t="s">
        <v>189</v>
      </c>
      <c r="BM228" s="16" t="s">
        <v>3164</v>
      </c>
    </row>
    <row r="229" spans="2:12" s="1" customFormat="1" ht="6.9" customHeight="1">
      <c r="B229" s="49"/>
      <c r="C229" s="50"/>
      <c r="D229" s="50"/>
      <c r="E229" s="50"/>
      <c r="F229" s="50"/>
      <c r="G229" s="50"/>
      <c r="H229" s="50"/>
      <c r="I229" s="127"/>
      <c r="J229" s="50"/>
      <c r="K229" s="50"/>
      <c r="L229" s="54"/>
    </row>
  </sheetData>
  <sheetProtection password="CC35" sheet="1" objects="1" scenarios="1" formatColumns="0" formatRows="0" sort="0" autoFilter="0"/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0"/>
      <c r="C1" s="240"/>
      <c r="D1" s="239" t="s">
        <v>1</v>
      </c>
      <c r="E1" s="240"/>
      <c r="F1" s="241" t="s">
        <v>5505</v>
      </c>
      <c r="G1" s="365" t="s">
        <v>5506</v>
      </c>
      <c r="H1" s="365"/>
      <c r="I1" s="245"/>
      <c r="J1" s="241" t="s">
        <v>5507</v>
      </c>
      <c r="K1" s="239" t="s">
        <v>122</v>
      </c>
      <c r="L1" s="241" t="s">
        <v>5508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97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6" t="str">
        <f>'Rekapitulace stavby'!K6</f>
        <v>Střední odborné učiliště Domažlice</v>
      </c>
      <c r="F7" s="357"/>
      <c r="G7" s="357"/>
      <c r="H7" s="357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7" t="s">
        <v>3165</v>
      </c>
      <c r="F9" s="341"/>
      <c r="G9" s="341"/>
      <c r="H9" s="341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0" t="s">
        <v>36</v>
      </c>
      <c r="F24" s="368"/>
      <c r="G24" s="368"/>
      <c r="H24" s="368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ROUND(J86,2)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ROUND(SUM(BE86:BE224),2)</f>
        <v>0</v>
      </c>
      <c r="G30" s="35"/>
      <c r="H30" s="35"/>
      <c r="I30" s="119">
        <v>0.21</v>
      </c>
      <c r="J30" s="118">
        <f>ROUND(ROUND((SUM(BE86:BE224)),2)*I30,2)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ROUND(SUM(BF86:BF224),2)</f>
        <v>0</v>
      </c>
      <c r="G31" s="35"/>
      <c r="H31" s="35"/>
      <c r="I31" s="119">
        <v>0.15</v>
      </c>
      <c r="J31" s="118">
        <f>ROUND(ROUND((SUM(BF86:BF224)),2)*I31,2)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ROUND(SUM(BG86:BG224),2)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ROUND(SUM(BH86:BH224),2)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ROUND(SUM(BI86:BI224),2)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6" t="str">
        <f>E7</f>
        <v>Střední odborné učiliště Domažlice</v>
      </c>
      <c r="F45" s="341"/>
      <c r="G45" s="341"/>
      <c r="H45" s="341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7" t="str">
        <f>E9</f>
        <v xml:space="preserve">D.1.4.3 - Zařízení vytápění </v>
      </c>
      <c r="F47" s="341"/>
      <c r="G47" s="341"/>
      <c r="H47" s="341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J86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3166</v>
      </c>
      <c r="E57" s="140"/>
      <c r="F57" s="140"/>
      <c r="G57" s="140"/>
      <c r="H57" s="140"/>
      <c r="I57" s="141"/>
      <c r="J57" s="142">
        <f>J87</f>
        <v>0</v>
      </c>
      <c r="K57" s="143"/>
    </row>
    <row r="58" spans="2:11" s="7" customFormat="1" ht="24.9" customHeight="1">
      <c r="B58" s="137"/>
      <c r="C58" s="138"/>
      <c r="D58" s="139" t="s">
        <v>3167</v>
      </c>
      <c r="E58" s="140"/>
      <c r="F58" s="140"/>
      <c r="G58" s="140"/>
      <c r="H58" s="140"/>
      <c r="I58" s="141"/>
      <c r="J58" s="142">
        <f>J110</f>
        <v>0</v>
      </c>
      <c r="K58" s="143"/>
    </row>
    <row r="59" spans="2:11" s="7" customFormat="1" ht="24.9" customHeight="1">
      <c r="B59" s="137"/>
      <c r="C59" s="138"/>
      <c r="D59" s="139" t="s">
        <v>3168</v>
      </c>
      <c r="E59" s="140"/>
      <c r="F59" s="140"/>
      <c r="G59" s="140"/>
      <c r="H59" s="140"/>
      <c r="I59" s="141"/>
      <c r="J59" s="142">
        <f>J119</f>
        <v>0</v>
      </c>
      <c r="K59" s="143"/>
    </row>
    <row r="60" spans="2:11" s="7" customFormat="1" ht="24.9" customHeight="1">
      <c r="B60" s="137"/>
      <c r="C60" s="138"/>
      <c r="D60" s="139" t="s">
        <v>3169</v>
      </c>
      <c r="E60" s="140"/>
      <c r="F60" s="140"/>
      <c r="G60" s="140"/>
      <c r="H60" s="140"/>
      <c r="I60" s="141"/>
      <c r="J60" s="142">
        <f>J168</f>
        <v>0</v>
      </c>
      <c r="K60" s="143"/>
    </row>
    <row r="61" spans="2:11" s="7" customFormat="1" ht="24.9" customHeight="1">
      <c r="B61" s="137"/>
      <c r="C61" s="138"/>
      <c r="D61" s="139" t="s">
        <v>3170</v>
      </c>
      <c r="E61" s="140"/>
      <c r="F61" s="140"/>
      <c r="G61" s="140"/>
      <c r="H61" s="140"/>
      <c r="I61" s="141"/>
      <c r="J61" s="142">
        <f>J179</f>
        <v>0</v>
      </c>
      <c r="K61" s="143"/>
    </row>
    <row r="62" spans="2:11" s="7" customFormat="1" ht="24.9" customHeight="1">
      <c r="B62" s="137"/>
      <c r="C62" s="138"/>
      <c r="D62" s="139" t="s">
        <v>3171</v>
      </c>
      <c r="E62" s="140"/>
      <c r="F62" s="140"/>
      <c r="G62" s="140"/>
      <c r="H62" s="140"/>
      <c r="I62" s="141"/>
      <c r="J62" s="142">
        <f>J199</f>
        <v>0</v>
      </c>
      <c r="K62" s="143"/>
    </row>
    <row r="63" spans="2:11" s="7" customFormat="1" ht="24.9" customHeight="1">
      <c r="B63" s="137"/>
      <c r="C63" s="138"/>
      <c r="D63" s="139" t="s">
        <v>3172</v>
      </c>
      <c r="E63" s="140"/>
      <c r="F63" s="140"/>
      <c r="G63" s="140"/>
      <c r="H63" s="140"/>
      <c r="I63" s="141"/>
      <c r="J63" s="142">
        <f>J202</f>
        <v>0</v>
      </c>
      <c r="K63" s="143"/>
    </row>
    <row r="64" spans="2:11" s="7" customFormat="1" ht="24.9" customHeight="1">
      <c r="B64" s="137"/>
      <c r="C64" s="138"/>
      <c r="D64" s="139" t="s">
        <v>3173</v>
      </c>
      <c r="E64" s="140"/>
      <c r="F64" s="140"/>
      <c r="G64" s="140"/>
      <c r="H64" s="140"/>
      <c r="I64" s="141"/>
      <c r="J64" s="142">
        <f>J205</f>
        <v>0</v>
      </c>
      <c r="K64" s="143"/>
    </row>
    <row r="65" spans="2:11" s="7" customFormat="1" ht="24.9" customHeight="1">
      <c r="B65" s="137"/>
      <c r="C65" s="138"/>
      <c r="D65" s="139" t="s">
        <v>3174</v>
      </c>
      <c r="E65" s="140"/>
      <c r="F65" s="140"/>
      <c r="G65" s="140"/>
      <c r="H65" s="140"/>
      <c r="I65" s="141"/>
      <c r="J65" s="142">
        <f>J208</f>
        <v>0</v>
      </c>
      <c r="K65" s="143"/>
    </row>
    <row r="66" spans="2:11" s="7" customFormat="1" ht="24.9" customHeight="1">
      <c r="B66" s="137"/>
      <c r="C66" s="138"/>
      <c r="D66" s="139" t="s">
        <v>3175</v>
      </c>
      <c r="E66" s="140"/>
      <c r="F66" s="140"/>
      <c r="G66" s="140"/>
      <c r="H66" s="140"/>
      <c r="I66" s="141"/>
      <c r="J66" s="142">
        <f>J219</f>
        <v>0</v>
      </c>
      <c r="K66" s="143"/>
    </row>
    <row r="67" spans="2:11" s="1" customFormat="1" ht="21.75" customHeight="1">
      <c r="B67" s="34"/>
      <c r="C67" s="35"/>
      <c r="D67" s="35"/>
      <c r="E67" s="35"/>
      <c r="F67" s="35"/>
      <c r="G67" s="35"/>
      <c r="H67" s="35"/>
      <c r="I67" s="106"/>
      <c r="J67" s="35"/>
      <c r="K67" s="38"/>
    </row>
    <row r="68" spans="2:11" s="1" customFormat="1" ht="6.9" customHeight="1">
      <c r="B68" s="49"/>
      <c r="C68" s="50"/>
      <c r="D68" s="50"/>
      <c r="E68" s="50"/>
      <c r="F68" s="50"/>
      <c r="G68" s="50"/>
      <c r="H68" s="50"/>
      <c r="I68" s="127"/>
      <c r="J68" s="50"/>
      <c r="K68" s="51"/>
    </row>
    <row r="72" spans="2:12" s="1" customFormat="1" ht="6.9" customHeight="1">
      <c r="B72" s="52"/>
      <c r="C72" s="53"/>
      <c r="D72" s="53"/>
      <c r="E72" s="53"/>
      <c r="F72" s="53"/>
      <c r="G72" s="53"/>
      <c r="H72" s="53"/>
      <c r="I72" s="130"/>
      <c r="J72" s="53"/>
      <c r="K72" s="53"/>
      <c r="L72" s="54"/>
    </row>
    <row r="73" spans="2:12" s="1" customFormat="1" ht="36.9" customHeight="1">
      <c r="B73" s="34"/>
      <c r="C73" s="55" t="s">
        <v>166</v>
      </c>
      <c r="D73" s="56"/>
      <c r="E73" s="56"/>
      <c r="F73" s="56"/>
      <c r="G73" s="56"/>
      <c r="H73" s="56"/>
      <c r="I73" s="151"/>
      <c r="J73" s="56"/>
      <c r="K73" s="56"/>
      <c r="L73" s="54"/>
    </row>
    <row r="74" spans="2:12" s="1" customFormat="1" ht="6.9" customHeight="1">
      <c r="B74" s="34"/>
      <c r="C74" s="56"/>
      <c r="D74" s="56"/>
      <c r="E74" s="56"/>
      <c r="F74" s="56"/>
      <c r="G74" s="56"/>
      <c r="H74" s="56"/>
      <c r="I74" s="151"/>
      <c r="J74" s="56"/>
      <c r="K74" s="56"/>
      <c r="L74" s="54"/>
    </row>
    <row r="75" spans="2:12" s="1" customFormat="1" ht="14.4" customHeight="1">
      <c r="B75" s="34"/>
      <c r="C75" s="58" t="s">
        <v>16</v>
      </c>
      <c r="D75" s="56"/>
      <c r="E75" s="56"/>
      <c r="F75" s="56"/>
      <c r="G75" s="56"/>
      <c r="H75" s="56"/>
      <c r="I75" s="151"/>
      <c r="J75" s="56"/>
      <c r="K75" s="56"/>
      <c r="L75" s="54"/>
    </row>
    <row r="76" spans="2:12" s="1" customFormat="1" ht="22.5" customHeight="1">
      <c r="B76" s="34"/>
      <c r="C76" s="56"/>
      <c r="D76" s="56"/>
      <c r="E76" s="364" t="str">
        <f>E7</f>
        <v>Střední odborné učiliště Domažlice</v>
      </c>
      <c r="F76" s="334"/>
      <c r="G76" s="334"/>
      <c r="H76" s="334"/>
      <c r="I76" s="151"/>
      <c r="J76" s="56"/>
      <c r="K76" s="56"/>
      <c r="L76" s="54"/>
    </row>
    <row r="77" spans="2:12" s="1" customFormat="1" ht="14.4" customHeight="1">
      <c r="B77" s="34"/>
      <c r="C77" s="58" t="s">
        <v>124</v>
      </c>
      <c r="D77" s="56"/>
      <c r="E77" s="56"/>
      <c r="F77" s="56"/>
      <c r="G77" s="56"/>
      <c r="H77" s="56"/>
      <c r="I77" s="151"/>
      <c r="J77" s="56"/>
      <c r="K77" s="56"/>
      <c r="L77" s="54"/>
    </row>
    <row r="78" spans="2:12" s="1" customFormat="1" ht="23.25" customHeight="1">
      <c r="B78" s="34"/>
      <c r="C78" s="56"/>
      <c r="D78" s="56"/>
      <c r="E78" s="331" t="str">
        <f>E9</f>
        <v xml:space="preserve">D.1.4.3 - Zařízení vytápění </v>
      </c>
      <c r="F78" s="334"/>
      <c r="G78" s="334"/>
      <c r="H78" s="334"/>
      <c r="I78" s="151"/>
      <c r="J78" s="56"/>
      <c r="K78" s="56"/>
      <c r="L78" s="54"/>
    </row>
    <row r="79" spans="2:12" s="1" customFormat="1" ht="6.9" customHeight="1">
      <c r="B79" s="34"/>
      <c r="C79" s="56"/>
      <c r="D79" s="56"/>
      <c r="E79" s="56"/>
      <c r="F79" s="56"/>
      <c r="G79" s="56"/>
      <c r="H79" s="56"/>
      <c r="I79" s="151"/>
      <c r="J79" s="56"/>
      <c r="K79" s="56"/>
      <c r="L79" s="54"/>
    </row>
    <row r="80" spans="2:12" s="1" customFormat="1" ht="18" customHeight="1">
      <c r="B80" s="34"/>
      <c r="C80" s="58" t="s">
        <v>24</v>
      </c>
      <c r="D80" s="56"/>
      <c r="E80" s="56"/>
      <c r="F80" s="152" t="str">
        <f>F12</f>
        <v>Rohova ulice, parc.č. 946/4, 640/3</v>
      </c>
      <c r="G80" s="56"/>
      <c r="H80" s="56"/>
      <c r="I80" s="153" t="s">
        <v>26</v>
      </c>
      <c r="J80" s="66" t="str">
        <f>IF(J12="","",J12)</f>
        <v>4. 6. 2017</v>
      </c>
      <c r="K80" s="56"/>
      <c r="L80" s="54"/>
    </row>
    <row r="81" spans="2:12" s="1" customFormat="1" ht="6.9" customHeight="1">
      <c r="B81" s="34"/>
      <c r="C81" s="56"/>
      <c r="D81" s="56"/>
      <c r="E81" s="56"/>
      <c r="F81" s="56"/>
      <c r="G81" s="56"/>
      <c r="H81" s="56"/>
      <c r="I81" s="151"/>
      <c r="J81" s="56"/>
      <c r="K81" s="56"/>
      <c r="L81" s="54"/>
    </row>
    <row r="82" spans="2:12" s="1" customFormat="1" ht="13.2">
      <c r="B82" s="34"/>
      <c r="C82" s="58" t="s">
        <v>34</v>
      </c>
      <c r="D82" s="56"/>
      <c r="E82" s="56"/>
      <c r="F82" s="152" t="str">
        <f>E15</f>
        <v>Plzeňský kraj</v>
      </c>
      <c r="G82" s="56"/>
      <c r="H82" s="56"/>
      <c r="I82" s="153" t="s">
        <v>41</v>
      </c>
      <c r="J82" s="152" t="str">
        <f>E21</f>
        <v>Sladký &amp; Partners s.r.o., Nad Šárkou 60, Praha</v>
      </c>
      <c r="K82" s="56"/>
      <c r="L82" s="54"/>
    </row>
    <row r="83" spans="2:12" s="1" customFormat="1" ht="14.4" customHeight="1">
      <c r="B83" s="34"/>
      <c r="C83" s="58" t="s">
        <v>39</v>
      </c>
      <c r="D83" s="56"/>
      <c r="E83" s="56"/>
      <c r="F83" s="152" t="str">
        <f>IF(E18="","",E18)</f>
        <v/>
      </c>
      <c r="G83" s="56"/>
      <c r="H83" s="56"/>
      <c r="I83" s="151"/>
      <c r="J83" s="56"/>
      <c r="K83" s="56"/>
      <c r="L83" s="54"/>
    </row>
    <row r="84" spans="2:12" s="1" customFormat="1" ht="10.35" customHeight="1">
      <c r="B84" s="34"/>
      <c r="C84" s="56"/>
      <c r="D84" s="56"/>
      <c r="E84" s="56"/>
      <c r="F84" s="56"/>
      <c r="G84" s="56"/>
      <c r="H84" s="56"/>
      <c r="I84" s="151"/>
      <c r="J84" s="56"/>
      <c r="K84" s="56"/>
      <c r="L84" s="54"/>
    </row>
    <row r="85" spans="2:20" s="9" customFormat="1" ht="29.25" customHeight="1">
      <c r="B85" s="154"/>
      <c r="C85" s="155" t="s">
        <v>167</v>
      </c>
      <c r="D85" s="156" t="s">
        <v>65</v>
      </c>
      <c r="E85" s="156" t="s">
        <v>61</v>
      </c>
      <c r="F85" s="156" t="s">
        <v>168</v>
      </c>
      <c r="G85" s="156" t="s">
        <v>169</v>
      </c>
      <c r="H85" s="156" t="s">
        <v>170</v>
      </c>
      <c r="I85" s="157" t="s">
        <v>171</v>
      </c>
      <c r="J85" s="156" t="s">
        <v>128</v>
      </c>
      <c r="K85" s="158" t="s">
        <v>172</v>
      </c>
      <c r="L85" s="159"/>
      <c r="M85" s="74" t="s">
        <v>173</v>
      </c>
      <c r="N85" s="75" t="s">
        <v>50</v>
      </c>
      <c r="O85" s="75" t="s">
        <v>174</v>
      </c>
      <c r="P85" s="75" t="s">
        <v>175</v>
      </c>
      <c r="Q85" s="75" t="s">
        <v>176</v>
      </c>
      <c r="R85" s="75" t="s">
        <v>177</v>
      </c>
      <c r="S85" s="75" t="s">
        <v>178</v>
      </c>
      <c r="T85" s="76" t="s">
        <v>179</v>
      </c>
    </row>
    <row r="86" spans="2:63" s="1" customFormat="1" ht="29.25" customHeight="1">
      <c r="B86" s="34"/>
      <c r="C86" s="80" t="s">
        <v>129</v>
      </c>
      <c r="D86" s="56"/>
      <c r="E86" s="56"/>
      <c r="F86" s="56"/>
      <c r="G86" s="56"/>
      <c r="H86" s="56"/>
      <c r="I86" s="151"/>
      <c r="J86" s="160">
        <f>BK86</f>
        <v>0</v>
      </c>
      <c r="K86" s="56"/>
      <c r="L86" s="54"/>
      <c r="M86" s="77"/>
      <c r="N86" s="78"/>
      <c r="O86" s="78"/>
      <c r="P86" s="161">
        <f>P87+P110+P119+P168+P179+P199+P202+P205+P208+P219</f>
        <v>0</v>
      </c>
      <c r="Q86" s="78"/>
      <c r="R86" s="161">
        <f>R87+R110+R119+R168+R179+R199+R202+R205+R208+R219</f>
        <v>0</v>
      </c>
      <c r="S86" s="78"/>
      <c r="T86" s="162">
        <f>T87+T110+T119+T168+T179+T199+T202+T205+T208+T219</f>
        <v>0</v>
      </c>
      <c r="AT86" s="16" t="s">
        <v>79</v>
      </c>
      <c r="AU86" s="16" t="s">
        <v>130</v>
      </c>
      <c r="BK86" s="163">
        <f>BK87+BK110+BK119+BK168+BK179+BK199+BK202+BK205+BK208+BK219</f>
        <v>0</v>
      </c>
    </row>
    <row r="87" spans="2:63" s="10" customFormat="1" ht="37.35" customHeight="1">
      <c r="B87" s="164"/>
      <c r="C87" s="165"/>
      <c r="D87" s="178" t="s">
        <v>79</v>
      </c>
      <c r="E87" s="231" t="s">
        <v>2542</v>
      </c>
      <c r="F87" s="231" t="s">
        <v>3176</v>
      </c>
      <c r="G87" s="165"/>
      <c r="H87" s="165"/>
      <c r="I87" s="168"/>
      <c r="J87" s="232">
        <f>BK87</f>
        <v>0</v>
      </c>
      <c r="K87" s="165"/>
      <c r="L87" s="170"/>
      <c r="M87" s="171"/>
      <c r="N87" s="172"/>
      <c r="O87" s="172"/>
      <c r="P87" s="173">
        <f>SUM(P88:P109)</f>
        <v>0</v>
      </c>
      <c r="Q87" s="172"/>
      <c r="R87" s="173">
        <f>SUM(R88:R109)</f>
        <v>0</v>
      </c>
      <c r="S87" s="172"/>
      <c r="T87" s="174">
        <f>SUM(T88:T109)</f>
        <v>0</v>
      </c>
      <c r="AR87" s="175" t="s">
        <v>23</v>
      </c>
      <c r="AT87" s="176" t="s">
        <v>79</v>
      </c>
      <c r="AU87" s="176" t="s">
        <v>80</v>
      </c>
      <c r="AY87" s="175" t="s">
        <v>182</v>
      </c>
      <c r="BK87" s="177">
        <f>SUM(BK88:BK109)</f>
        <v>0</v>
      </c>
    </row>
    <row r="88" spans="2:65" s="1" customFormat="1" ht="31.5" customHeight="1">
      <c r="B88" s="34"/>
      <c r="C88" s="181" t="s">
        <v>23</v>
      </c>
      <c r="D88" s="181" t="s">
        <v>184</v>
      </c>
      <c r="E88" s="182" t="s">
        <v>3177</v>
      </c>
      <c r="F88" s="183" t="s">
        <v>3178</v>
      </c>
      <c r="G88" s="184" t="s">
        <v>544</v>
      </c>
      <c r="H88" s="185">
        <v>1</v>
      </c>
      <c r="I88" s="186"/>
      <c r="J88" s="187">
        <f aca="true" t="shared" si="0" ref="J88:J109">ROUND(I88*H88,2)</f>
        <v>0</v>
      </c>
      <c r="K88" s="183" t="s">
        <v>36</v>
      </c>
      <c r="L88" s="54"/>
      <c r="M88" s="188" t="s">
        <v>36</v>
      </c>
      <c r="N88" s="189" t="s">
        <v>51</v>
      </c>
      <c r="O88" s="35"/>
      <c r="P88" s="190">
        <f aca="true" t="shared" si="1" ref="P88:P109">O88*H88</f>
        <v>0</v>
      </c>
      <c r="Q88" s="190">
        <v>0</v>
      </c>
      <c r="R88" s="190">
        <f aca="true" t="shared" si="2" ref="R88:R109">Q88*H88</f>
        <v>0</v>
      </c>
      <c r="S88" s="190">
        <v>0</v>
      </c>
      <c r="T88" s="191">
        <f aca="true" t="shared" si="3" ref="T88:T109">S88*H88</f>
        <v>0</v>
      </c>
      <c r="AR88" s="16" t="s">
        <v>275</v>
      </c>
      <c r="AT88" s="16" t="s">
        <v>184</v>
      </c>
      <c r="AU88" s="16" t="s">
        <v>23</v>
      </c>
      <c r="AY88" s="16" t="s">
        <v>182</v>
      </c>
      <c r="BE88" s="192">
        <f aca="true" t="shared" si="4" ref="BE88:BE109">IF(N88="základní",J88,0)</f>
        <v>0</v>
      </c>
      <c r="BF88" s="192">
        <f aca="true" t="shared" si="5" ref="BF88:BF109">IF(N88="snížená",J88,0)</f>
        <v>0</v>
      </c>
      <c r="BG88" s="192">
        <f aca="true" t="shared" si="6" ref="BG88:BG109">IF(N88="zákl. přenesená",J88,0)</f>
        <v>0</v>
      </c>
      <c r="BH88" s="192">
        <f aca="true" t="shared" si="7" ref="BH88:BH109">IF(N88="sníž. přenesená",J88,0)</f>
        <v>0</v>
      </c>
      <c r="BI88" s="192">
        <f aca="true" t="shared" si="8" ref="BI88:BI109">IF(N88="nulová",J88,0)</f>
        <v>0</v>
      </c>
      <c r="BJ88" s="16" t="s">
        <v>23</v>
      </c>
      <c r="BK88" s="192">
        <f aca="true" t="shared" si="9" ref="BK88:BK109">ROUND(I88*H88,2)</f>
        <v>0</v>
      </c>
      <c r="BL88" s="16" t="s">
        <v>275</v>
      </c>
      <c r="BM88" s="16" t="s">
        <v>3179</v>
      </c>
    </row>
    <row r="89" spans="2:65" s="1" customFormat="1" ht="22.5" customHeight="1">
      <c r="B89" s="34"/>
      <c r="C89" s="181" t="s">
        <v>88</v>
      </c>
      <c r="D89" s="181" t="s">
        <v>184</v>
      </c>
      <c r="E89" s="182" t="s">
        <v>3180</v>
      </c>
      <c r="F89" s="183" t="s">
        <v>3181</v>
      </c>
      <c r="G89" s="184" t="s">
        <v>544</v>
      </c>
      <c r="H89" s="185">
        <v>1</v>
      </c>
      <c r="I89" s="186"/>
      <c r="J89" s="187">
        <f t="shared" si="0"/>
        <v>0</v>
      </c>
      <c r="K89" s="183" t="s">
        <v>36</v>
      </c>
      <c r="L89" s="54"/>
      <c r="M89" s="188" t="s">
        <v>36</v>
      </c>
      <c r="N89" s="189" t="s">
        <v>51</v>
      </c>
      <c r="O89" s="35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AR89" s="16" t="s">
        <v>275</v>
      </c>
      <c r="AT89" s="16" t="s">
        <v>184</v>
      </c>
      <c r="AU89" s="16" t="s">
        <v>23</v>
      </c>
      <c r="AY89" s="16" t="s">
        <v>182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6" t="s">
        <v>23</v>
      </c>
      <c r="BK89" s="192">
        <f t="shared" si="9"/>
        <v>0</v>
      </c>
      <c r="BL89" s="16" t="s">
        <v>275</v>
      </c>
      <c r="BM89" s="16" t="s">
        <v>3182</v>
      </c>
    </row>
    <row r="90" spans="2:65" s="1" customFormat="1" ht="22.5" customHeight="1">
      <c r="B90" s="34"/>
      <c r="C90" s="181" t="s">
        <v>198</v>
      </c>
      <c r="D90" s="181" t="s">
        <v>184</v>
      </c>
      <c r="E90" s="182" t="s">
        <v>3183</v>
      </c>
      <c r="F90" s="183" t="s">
        <v>3184</v>
      </c>
      <c r="G90" s="184" t="s">
        <v>544</v>
      </c>
      <c r="H90" s="185">
        <v>1</v>
      </c>
      <c r="I90" s="186"/>
      <c r="J90" s="187">
        <f t="shared" si="0"/>
        <v>0</v>
      </c>
      <c r="K90" s="183" t="s">
        <v>36</v>
      </c>
      <c r="L90" s="54"/>
      <c r="M90" s="188" t="s">
        <v>36</v>
      </c>
      <c r="N90" s="189" t="s">
        <v>51</v>
      </c>
      <c r="O90" s="35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AR90" s="16" t="s">
        <v>275</v>
      </c>
      <c r="AT90" s="16" t="s">
        <v>184</v>
      </c>
      <c r="AU90" s="16" t="s">
        <v>23</v>
      </c>
      <c r="AY90" s="16" t="s">
        <v>182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6" t="s">
        <v>23</v>
      </c>
      <c r="BK90" s="192">
        <f t="shared" si="9"/>
        <v>0</v>
      </c>
      <c r="BL90" s="16" t="s">
        <v>275</v>
      </c>
      <c r="BM90" s="16" t="s">
        <v>3185</v>
      </c>
    </row>
    <row r="91" spans="2:65" s="1" customFormat="1" ht="22.5" customHeight="1">
      <c r="B91" s="34"/>
      <c r="C91" s="181" t="s">
        <v>189</v>
      </c>
      <c r="D91" s="181" t="s">
        <v>184</v>
      </c>
      <c r="E91" s="182" t="s">
        <v>3186</v>
      </c>
      <c r="F91" s="183" t="s">
        <v>3187</v>
      </c>
      <c r="G91" s="184" t="s">
        <v>544</v>
      </c>
      <c r="H91" s="185">
        <v>1</v>
      </c>
      <c r="I91" s="186"/>
      <c r="J91" s="187">
        <f t="shared" si="0"/>
        <v>0</v>
      </c>
      <c r="K91" s="183" t="s">
        <v>36</v>
      </c>
      <c r="L91" s="54"/>
      <c r="M91" s="188" t="s">
        <v>36</v>
      </c>
      <c r="N91" s="189" t="s">
        <v>51</v>
      </c>
      <c r="O91" s="35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16" t="s">
        <v>275</v>
      </c>
      <c r="AT91" s="16" t="s">
        <v>184</v>
      </c>
      <c r="AU91" s="16" t="s">
        <v>23</v>
      </c>
      <c r="AY91" s="16" t="s">
        <v>182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6" t="s">
        <v>23</v>
      </c>
      <c r="BK91" s="192">
        <f t="shared" si="9"/>
        <v>0</v>
      </c>
      <c r="BL91" s="16" t="s">
        <v>275</v>
      </c>
      <c r="BM91" s="16" t="s">
        <v>3188</v>
      </c>
    </row>
    <row r="92" spans="2:65" s="1" customFormat="1" ht="22.5" customHeight="1">
      <c r="B92" s="34"/>
      <c r="C92" s="181" t="s">
        <v>210</v>
      </c>
      <c r="D92" s="181" t="s">
        <v>184</v>
      </c>
      <c r="E92" s="182" t="s">
        <v>3189</v>
      </c>
      <c r="F92" s="183" t="s">
        <v>3190</v>
      </c>
      <c r="G92" s="184" t="s">
        <v>544</v>
      </c>
      <c r="H92" s="185">
        <v>1</v>
      </c>
      <c r="I92" s="186"/>
      <c r="J92" s="187">
        <f t="shared" si="0"/>
        <v>0</v>
      </c>
      <c r="K92" s="183" t="s">
        <v>36</v>
      </c>
      <c r="L92" s="54"/>
      <c r="M92" s="188" t="s">
        <v>36</v>
      </c>
      <c r="N92" s="189" t="s">
        <v>51</v>
      </c>
      <c r="O92" s="35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AR92" s="16" t="s">
        <v>275</v>
      </c>
      <c r="AT92" s="16" t="s">
        <v>184</v>
      </c>
      <c r="AU92" s="16" t="s">
        <v>23</v>
      </c>
      <c r="AY92" s="16" t="s">
        <v>182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6" t="s">
        <v>23</v>
      </c>
      <c r="BK92" s="192">
        <f t="shared" si="9"/>
        <v>0</v>
      </c>
      <c r="BL92" s="16" t="s">
        <v>275</v>
      </c>
      <c r="BM92" s="16" t="s">
        <v>3191</v>
      </c>
    </row>
    <row r="93" spans="2:65" s="1" customFormat="1" ht="22.5" customHeight="1">
      <c r="B93" s="34"/>
      <c r="C93" s="181" t="s">
        <v>214</v>
      </c>
      <c r="D93" s="181" t="s">
        <v>184</v>
      </c>
      <c r="E93" s="182" t="s">
        <v>3192</v>
      </c>
      <c r="F93" s="183" t="s">
        <v>3193</v>
      </c>
      <c r="G93" s="184" t="s">
        <v>544</v>
      </c>
      <c r="H93" s="185">
        <v>1</v>
      </c>
      <c r="I93" s="186"/>
      <c r="J93" s="187">
        <f t="shared" si="0"/>
        <v>0</v>
      </c>
      <c r="K93" s="183" t="s">
        <v>36</v>
      </c>
      <c r="L93" s="54"/>
      <c r="M93" s="188" t="s">
        <v>36</v>
      </c>
      <c r="N93" s="189" t="s">
        <v>51</v>
      </c>
      <c r="O93" s="35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AR93" s="16" t="s">
        <v>275</v>
      </c>
      <c r="AT93" s="16" t="s">
        <v>184</v>
      </c>
      <c r="AU93" s="16" t="s">
        <v>23</v>
      </c>
      <c r="AY93" s="16" t="s">
        <v>182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6" t="s">
        <v>23</v>
      </c>
      <c r="BK93" s="192">
        <f t="shared" si="9"/>
        <v>0</v>
      </c>
      <c r="BL93" s="16" t="s">
        <v>275</v>
      </c>
      <c r="BM93" s="16" t="s">
        <v>3194</v>
      </c>
    </row>
    <row r="94" spans="2:65" s="1" customFormat="1" ht="22.5" customHeight="1">
      <c r="B94" s="34"/>
      <c r="C94" s="181" t="s">
        <v>222</v>
      </c>
      <c r="D94" s="181" t="s">
        <v>184</v>
      </c>
      <c r="E94" s="182" t="s">
        <v>3195</v>
      </c>
      <c r="F94" s="183" t="s">
        <v>3196</v>
      </c>
      <c r="G94" s="184" t="s">
        <v>544</v>
      </c>
      <c r="H94" s="185">
        <v>1</v>
      </c>
      <c r="I94" s="186"/>
      <c r="J94" s="187">
        <f t="shared" si="0"/>
        <v>0</v>
      </c>
      <c r="K94" s="183" t="s">
        <v>36</v>
      </c>
      <c r="L94" s="54"/>
      <c r="M94" s="188" t="s">
        <v>36</v>
      </c>
      <c r="N94" s="189" t="s">
        <v>51</v>
      </c>
      <c r="O94" s="35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AR94" s="16" t="s">
        <v>275</v>
      </c>
      <c r="AT94" s="16" t="s">
        <v>184</v>
      </c>
      <c r="AU94" s="16" t="s">
        <v>23</v>
      </c>
      <c r="AY94" s="16" t="s">
        <v>182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6" t="s">
        <v>23</v>
      </c>
      <c r="BK94" s="192">
        <f t="shared" si="9"/>
        <v>0</v>
      </c>
      <c r="BL94" s="16" t="s">
        <v>275</v>
      </c>
      <c r="BM94" s="16" t="s">
        <v>3197</v>
      </c>
    </row>
    <row r="95" spans="2:65" s="1" customFormat="1" ht="22.5" customHeight="1">
      <c r="B95" s="34"/>
      <c r="C95" s="181" t="s">
        <v>226</v>
      </c>
      <c r="D95" s="181" t="s">
        <v>184</v>
      </c>
      <c r="E95" s="182" t="s">
        <v>3198</v>
      </c>
      <c r="F95" s="183" t="s">
        <v>3199</v>
      </c>
      <c r="G95" s="184" t="s">
        <v>544</v>
      </c>
      <c r="H95" s="185">
        <v>1</v>
      </c>
      <c r="I95" s="186"/>
      <c r="J95" s="187">
        <f t="shared" si="0"/>
        <v>0</v>
      </c>
      <c r="K95" s="183" t="s">
        <v>36</v>
      </c>
      <c r="L95" s="54"/>
      <c r="M95" s="188" t="s">
        <v>36</v>
      </c>
      <c r="N95" s="189" t="s">
        <v>51</v>
      </c>
      <c r="O95" s="35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AR95" s="16" t="s">
        <v>275</v>
      </c>
      <c r="AT95" s="16" t="s">
        <v>184</v>
      </c>
      <c r="AU95" s="16" t="s">
        <v>23</v>
      </c>
      <c r="AY95" s="16" t="s">
        <v>182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6" t="s">
        <v>23</v>
      </c>
      <c r="BK95" s="192">
        <f t="shared" si="9"/>
        <v>0</v>
      </c>
      <c r="BL95" s="16" t="s">
        <v>275</v>
      </c>
      <c r="BM95" s="16" t="s">
        <v>3200</v>
      </c>
    </row>
    <row r="96" spans="2:65" s="1" customFormat="1" ht="22.5" customHeight="1">
      <c r="B96" s="34"/>
      <c r="C96" s="181" t="s">
        <v>230</v>
      </c>
      <c r="D96" s="181" t="s">
        <v>184</v>
      </c>
      <c r="E96" s="182" t="s">
        <v>3201</v>
      </c>
      <c r="F96" s="183" t="s">
        <v>3202</v>
      </c>
      <c r="G96" s="184" t="s">
        <v>544</v>
      </c>
      <c r="H96" s="185">
        <v>1</v>
      </c>
      <c r="I96" s="186"/>
      <c r="J96" s="187">
        <f t="shared" si="0"/>
        <v>0</v>
      </c>
      <c r="K96" s="183" t="s">
        <v>36</v>
      </c>
      <c r="L96" s="54"/>
      <c r="M96" s="188" t="s">
        <v>36</v>
      </c>
      <c r="N96" s="189" t="s">
        <v>51</v>
      </c>
      <c r="O96" s="35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AR96" s="16" t="s">
        <v>275</v>
      </c>
      <c r="AT96" s="16" t="s">
        <v>184</v>
      </c>
      <c r="AU96" s="16" t="s">
        <v>23</v>
      </c>
      <c r="AY96" s="16" t="s">
        <v>182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6" t="s">
        <v>23</v>
      </c>
      <c r="BK96" s="192">
        <f t="shared" si="9"/>
        <v>0</v>
      </c>
      <c r="BL96" s="16" t="s">
        <v>275</v>
      </c>
      <c r="BM96" s="16" t="s">
        <v>3203</v>
      </c>
    </row>
    <row r="97" spans="2:65" s="1" customFormat="1" ht="22.5" customHeight="1">
      <c r="B97" s="34"/>
      <c r="C97" s="181" t="s">
        <v>28</v>
      </c>
      <c r="D97" s="181" t="s">
        <v>184</v>
      </c>
      <c r="E97" s="182" t="s">
        <v>3204</v>
      </c>
      <c r="F97" s="183" t="s">
        <v>3205</v>
      </c>
      <c r="G97" s="184" t="s">
        <v>544</v>
      </c>
      <c r="H97" s="185">
        <v>1</v>
      </c>
      <c r="I97" s="186"/>
      <c r="J97" s="187">
        <f t="shared" si="0"/>
        <v>0</v>
      </c>
      <c r="K97" s="183" t="s">
        <v>36</v>
      </c>
      <c r="L97" s="54"/>
      <c r="M97" s="188" t="s">
        <v>36</v>
      </c>
      <c r="N97" s="189" t="s">
        <v>51</v>
      </c>
      <c r="O97" s="35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AR97" s="16" t="s">
        <v>275</v>
      </c>
      <c r="AT97" s="16" t="s">
        <v>184</v>
      </c>
      <c r="AU97" s="16" t="s">
        <v>23</v>
      </c>
      <c r="AY97" s="16" t="s">
        <v>182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6" t="s">
        <v>23</v>
      </c>
      <c r="BK97" s="192">
        <f t="shared" si="9"/>
        <v>0</v>
      </c>
      <c r="BL97" s="16" t="s">
        <v>275</v>
      </c>
      <c r="BM97" s="16" t="s">
        <v>3206</v>
      </c>
    </row>
    <row r="98" spans="2:65" s="1" customFormat="1" ht="22.5" customHeight="1">
      <c r="B98" s="34"/>
      <c r="C98" s="181" t="s">
        <v>243</v>
      </c>
      <c r="D98" s="181" t="s">
        <v>184</v>
      </c>
      <c r="E98" s="182" t="s">
        <v>3207</v>
      </c>
      <c r="F98" s="183" t="s">
        <v>3208</v>
      </c>
      <c r="G98" s="184" t="s">
        <v>544</v>
      </c>
      <c r="H98" s="185">
        <v>2</v>
      </c>
      <c r="I98" s="186"/>
      <c r="J98" s="187">
        <f t="shared" si="0"/>
        <v>0</v>
      </c>
      <c r="K98" s="183" t="s">
        <v>36</v>
      </c>
      <c r="L98" s="54"/>
      <c r="M98" s="188" t="s">
        <v>36</v>
      </c>
      <c r="N98" s="189" t="s">
        <v>51</v>
      </c>
      <c r="O98" s="35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AR98" s="16" t="s">
        <v>275</v>
      </c>
      <c r="AT98" s="16" t="s">
        <v>184</v>
      </c>
      <c r="AU98" s="16" t="s">
        <v>23</v>
      </c>
      <c r="AY98" s="16" t="s">
        <v>182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6" t="s">
        <v>23</v>
      </c>
      <c r="BK98" s="192">
        <f t="shared" si="9"/>
        <v>0</v>
      </c>
      <c r="BL98" s="16" t="s">
        <v>275</v>
      </c>
      <c r="BM98" s="16" t="s">
        <v>3209</v>
      </c>
    </row>
    <row r="99" spans="2:65" s="1" customFormat="1" ht="31.5" customHeight="1">
      <c r="B99" s="34"/>
      <c r="C99" s="181" t="s">
        <v>249</v>
      </c>
      <c r="D99" s="181" t="s">
        <v>184</v>
      </c>
      <c r="E99" s="182" t="s">
        <v>3210</v>
      </c>
      <c r="F99" s="183" t="s">
        <v>3211</v>
      </c>
      <c r="G99" s="184" t="s">
        <v>544</v>
      </c>
      <c r="H99" s="185">
        <v>1</v>
      </c>
      <c r="I99" s="186"/>
      <c r="J99" s="187">
        <f t="shared" si="0"/>
        <v>0</v>
      </c>
      <c r="K99" s="183" t="s">
        <v>36</v>
      </c>
      <c r="L99" s="54"/>
      <c r="M99" s="188" t="s">
        <v>36</v>
      </c>
      <c r="N99" s="189" t="s">
        <v>51</v>
      </c>
      <c r="O99" s="35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AR99" s="16" t="s">
        <v>275</v>
      </c>
      <c r="AT99" s="16" t="s">
        <v>184</v>
      </c>
      <c r="AU99" s="16" t="s">
        <v>23</v>
      </c>
      <c r="AY99" s="16" t="s">
        <v>182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6" t="s">
        <v>23</v>
      </c>
      <c r="BK99" s="192">
        <f t="shared" si="9"/>
        <v>0</v>
      </c>
      <c r="BL99" s="16" t="s">
        <v>275</v>
      </c>
      <c r="BM99" s="16" t="s">
        <v>3212</v>
      </c>
    </row>
    <row r="100" spans="2:65" s="1" customFormat="1" ht="31.5" customHeight="1">
      <c r="B100" s="34"/>
      <c r="C100" s="181" t="s">
        <v>253</v>
      </c>
      <c r="D100" s="181" t="s">
        <v>184</v>
      </c>
      <c r="E100" s="182" t="s">
        <v>3213</v>
      </c>
      <c r="F100" s="183" t="s">
        <v>3214</v>
      </c>
      <c r="G100" s="184" t="s">
        <v>544</v>
      </c>
      <c r="H100" s="185">
        <v>1</v>
      </c>
      <c r="I100" s="186"/>
      <c r="J100" s="187">
        <f t="shared" si="0"/>
        <v>0</v>
      </c>
      <c r="K100" s="183" t="s">
        <v>36</v>
      </c>
      <c r="L100" s="54"/>
      <c r="M100" s="188" t="s">
        <v>36</v>
      </c>
      <c r="N100" s="189" t="s">
        <v>51</v>
      </c>
      <c r="O100" s="35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AR100" s="16" t="s">
        <v>275</v>
      </c>
      <c r="AT100" s="16" t="s">
        <v>184</v>
      </c>
      <c r="AU100" s="16" t="s">
        <v>23</v>
      </c>
      <c r="AY100" s="16" t="s">
        <v>182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6" t="s">
        <v>23</v>
      </c>
      <c r="BK100" s="192">
        <f t="shared" si="9"/>
        <v>0</v>
      </c>
      <c r="BL100" s="16" t="s">
        <v>275</v>
      </c>
      <c r="BM100" s="16" t="s">
        <v>3215</v>
      </c>
    </row>
    <row r="101" spans="2:65" s="1" customFormat="1" ht="31.5" customHeight="1">
      <c r="B101" s="34"/>
      <c r="C101" s="181" t="s">
        <v>259</v>
      </c>
      <c r="D101" s="181" t="s">
        <v>184</v>
      </c>
      <c r="E101" s="182" t="s">
        <v>3216</v>
      </c>
      <c r="F101" s="183" t="s">
        <v>3217</v>
      </c>
      <c r="G101" s="184" t="s">
        <v>544</v>
      </c>
      <c r="H101" s="185">
        <v>1</v>
      </c>
      <c r="I101" s="186"/>
      <c r="J101" s="187">
        <f t="shared" si="0"/>
        <v>0</v>
      </c>
      <c r="K101" s="183" t="s">
        <v>36</v>
      </c>
      <c r="L101" s="54"/>
      <c r="M101" s="188" t="s">
        <v>36</v>
      </c>
      <c r="N101" s="189" t="s">
        <v>51</v>
      </c>
      <c r="O101" s="35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AR101" s="16" t="s">
        <v>275</v>
      </c>
      <c r="AT101" s="16" t="s">
        <v>184</v>
      </c>
      <c r="AU101" s="16" t="s">
        <v>23</v>
      </c>
      <c r="AY101" s="16" t="s">
        <v>182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6" t="s">
        <v>23</v>
      </c>
      <c r="BK101" s="192">
        <f t="shared" si="9"/>
        <v>0</v>
      </c>
      <c r="BL101" s="16" t="s">
        <v>275</v>
      </c>
      <c r="BM101" s="16" t="s">
        <v>3218</v>
      </c>
    </row>
    <row r="102" spans="2:65" s="1" customFormat="1" ht="44.25" customHeight="1">
      <c r="B102" s="34"/>
      <c r="C102" s="181" t="s">
        <v>8</v>
      </c>
      <c r="D102" s="181" t="s">
        <v>184</v>
      </c>
      <c r="E102" s="182" t="s">
        <v>3219</v>
      </c>
      <c r="F102" s="183" t="s">
        <v>3220</v>
      </c>
      <c r="G102" s="184" t="s">
        <v>544</v>
      </c>
      <c r="H102" s="185">
        <v>1</v>
      </c>
      <c r="I102" s="186"/>
      <c r="J102" s="187">
        <f t="shared" si="0"/>
        <v>0</v>
      </c>
      <c r="K102" s="183" t="s">
        <v>36</v>
      </c>
      <c r="L102" s="54"/>
      <c r="M102" s="188" t="s">
        <v>36</v>
      </c>
      <c r="N102" s="189" t="s">
        <v>51</v>
      </c>
      <c r="O102" s="35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AR102" s="16" t="s">
        <v>275</v>
      </c>
      <c r="AT102" s="16" t="s">
        <v>184</v>
      </c>
      <c r="AU102" s="16" t="s">
        <v>23</v>
      </c>
      <c r="AY102" s="16" t="s">
        <v>182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6" t="s">
        <v>23</v>
      </c>
      <c r="BK102" s="192">
        <f t="shared" si="9"/>
        <v>0</v>
      </c>
      <c r="BL102" s="16" t="s">
        <v>275</v>
      </c>
      <c r="BM102" s="16" t="s">
        <v>3221</v>
      </c>
    </row>
    <row r="103" spans="2:65" s="1" customFormat="1" ht="22.5" customHeight="1">
      <c r="B103" s="34"/>
      <c r="C103" s="181" t="s">
        <v>275</v>
      </c>
      <c r="D103" s="181" t="s">
        <v>184</v>
      </c>
      <c r="E103" s="182" t="s">
        <v>3222</v>
      </c>
      <c r="F103" s="183" t="s">
        <v>3223</v>
      </c>
      <c r="G103" s="184" t="s">
        <v>2600</v>
      </c>
      <c r="H103" s="185">
        <v>1</v>
      </c>
      <c r="I103" s="186"/>
      <c r="J103" s="187">
        <f t="shared" si="0"/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AR103" s="16" t="s">
        <v>275</v>
      </c>
      <c r="AT103" s="16" t="s">
        <v>184</v>
      </c>
      <c r="AU103" s="16" t="s">
        <v>23</v>
      </c>
      <c r="AY103" s="16" t="s">
        <v>182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6" t="s">
        <v>23</v>
      </c>
      <c r="BK103" s="192">
        <f t="shared" si="9"/>
        <v>0</v>
      </c>
      <c r="BL103" s="16" t="s">
        <v>275</v>
      </c>
      <c r="BM103" s="16" t="s">
        <v>3224</v>
      </c>
    </row>
    <row r="104" spans="2:65" s="1" customFormat="1" ht="31.5" customHeight="1">
      <c r="B104" s="34"/>
      <c r="C104" s="181" t="s">
        <v>287</v>
      </c>
      <c r="D104" s="181" t="s">
        <v>184</v>
      </c>
      <c r="E104" s="182" t="s">
        <v>3225</v>
      </c>
      <c r="F104" s="183" t="s">
        <v>3226</v>
      </c>
      <c r="G104" s="184" t="s">
        <v>544</v>
      </c>
      <c r="H104" s="185">
        <v>3</v>
      </c>
      <c r="I104" s="186"/>
      <c r="J104" s="187">
        <f t="shared" si="0"/>
        <v>0</v>
      </c>
      <c r="K104" s="183" t="s">
        <v>36</v>
      </c>
      <c r="L104" s="54"/>
      <c r="M104" s="188" t="s">
        <v>36</v>
      </c>
      <c r="N104" s="189" t="s">
        <v>51</v>
      </c>
      <c r="O104" s="35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AR104" s="16" t="s">
        <v>275</v>
      </c>
      <c r="AT104" s="16" t="s">
        <v>184</v>
      </c>
      <c r="AU104" s="16" t="s">
        <v>23</v>
      </c>
      <c r="AY104" s="16" t="s">
        <v>182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6" t="s">
        <v>23</v>
      </c>
      <c r="BK104" s="192">
        <f t="shared" si="9"/>
        <v>0</v>
      </c>
      <c r="BL104" s="16" t="s">
        <v>275</v>
      </c>
      <c r="BM104" s="16" t="s">
        <v>3227</v>
      </c>
    </row>
    <row r="105" spans="2:65" s="1" customFormat="1" ht="31.5" customHeight="1">
      <c r="B105" s="34"/>
      <c r="C105" s="181" t="s">
        <v>292</v>
      </c>
      <c r="D105" s="181" t="s">
        <v>184</v>
      </c>
      <c r="E105" s="182" t="s">
        <v>3228</v>
      </c>
      <c r="F105" s="183" t="s">
        <v>3229</v>
      </c>
      <c r="G105" s="184" t="s">
        <v>544</v>
      </c>
      <c r="H105" s="185">
        <v>1</v>
      </c>
      <c r="I105" s="186"/>
      <c r="J105" s="187">
        <f t="shared" si="0"/>
        <v>0</v>
      </c>
      <c r="K105" s="183" t="s">
        <v>36</v>
      </c>
      <c r="L105" s="54"/>
      <c r="M105" s="188" t="s">
        <v>36</v>
      </c>
      <c r="N105" s="189" t="s">
        <v>51</v>
      </c>
      <c r="O105" s="35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AR105" s="16" t="s">
        <v>275</v>
      </c>
      <c r="AT105" s="16" t="s">
        <v>184</v>
      </c>
      <c r="AU105" s="16" t="s">
        <v>23</v>
      </c>
      <c r="AY105" s="16" t="s">
        <v>182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6" t="s">
        <v>23</v>
      </c>
      <c r="BK105" s="192">
        <f t="shared" si="9"/>
        <v>0</v>
      </c>
      <c r="BL105" s="16" t="s">
        <v>275</v>
      </c>
      <c r="BM105" s="16" t="s">
        <v>3230</v>
      </c>
    </row>
    <row r="106" spans="2:65" s="1" customFormat="1" ht="31.5" customHeight="1">
      <c r="B106" s="34"/>
      <c r="C106" s="181" t="s">
        <v>297</v>
      </c>
      <c r="D106" s="181" t="s">
        <v>184</v>
      </c>
      <c r="E106" s="182" t="s">
        <v>3231</v>
      </c>
      <c r="F106" s="183" t="s">
        <v>3232</v>
      </c>
      <c r="G106" s="184" t="s">
        <v>544</v>
      </c>
      <c r="H106" s="185">
        <v>1</v>
      </c>
      <c r="I106" s="186"/>
      <c r="J106" s="187">
        <f t="shared" si="0"/>
        <v>0</v>
      </c>
      <c r="K106" s="183" t="s">
        <v>36</v>
      </c>
      <c r="L106" s="54"/>
      <c r="M106" s="188" t="s">
        <v>36</v>
      </c>
      <c r="N106" s="189" t="s">
        <v>51</v>
      </c>
      <c r="O106" s="35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AR106" s="16" t="s">
        <v>275</v>
      </c>
      <c r="AT106" s="16" t="s">
        <v>184</v>
      </c>
      <c r="AU106" s="16" t="s">
        <v>23</v>
      </c>
      <c r="AY106" s="16" t="s">
        <v>182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6" t="s">
        <v>23</v>
      </c>
      <c r="BK106" s="192">
        <f t="shared" si="9"/>
        <v>0</v>
      </c>
      <c r="BL106" s="16" t="s">
        <v>275</v>
      </c>
      <c r="BM106" s="16" t="s">
        <v>3233</v>
      </c>
    </row>
    <row r="107" spans="2:65" s="1" customFormat="1" ht="22.5" customHeight="1">
      <c r="B107" s="34"/>
      <c r="C107" s="181" t="s">
        <v>301</v>
      </c>
      <c r="D107" s="181" t="s">
        <v>184</v>
      </c>
      <c r="E107" s="182" t="s">
        <v>3234</v>
      </c>
      <c r="F107" s="183" t="s">
        <v>3235</v>
      </c>
      <c r="G107" s="184" t="s">
        <v>2600</v>
      </c>
      <c r="H107" s="185">
        <v>8</v>
      </c>
      <c r="I107" s="186"/>
      <c r="J107" s="187">
        <f t="shared" si="0"/>
        <v>0</v>
      </c>
      <c r="K107" s="183" t="s">
        <v>36</v>
      </c>
      <c r="L107" s="54"/>
      <c r="M107" s="188" t="s">
        <v>36</v>
      </c>
      <c r="N107" s="189" t="s">
        <v>51</v>
      </c>
      <c r="O107" s="35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AR107" s="16" t="s">
        <v>275</v>
      </c>
      <c r="AT107" s="16" t="s">
        <v>184</v>
      </c>
      <c r="AU107" s="16" t="s">
        <v>23</v>
      </c>
      <c r="AY107" s="16" t="s">
        <v>182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6" t="s">
        <v>23</v>
      </c>
      <c r="BK107" s="192">
        <f t="shared" si="9"/>
        <v>0</v>
      </c>
      <c r="BL107" s="16" t="s">
        <v>275</v>
      </c>
      <c r="BM107" s="16" t="s">
        <v>3236</v>
      </c>
    </row>
    <row r="108" spans="2:65" s="1" customFormat="1" ht="22.5" customHeight="1">
      <c r="B108" s="34"/>
      <c r="C108" s="181" t="s">
        <v>7</v>
      </c>
      <c r="D108" s="181" t="s">
        <v>184</v>
      </c>
      <c r="E108" s="182" t="s">
        <v>3237</v>
      </c>
      <c r="F108" s="183" t="s">
        <v>3238</v>
      </c>
      <c r="G108" s="184" t="s">
        <v>2600</v>
      </c>
      <c r="H108" s="185">
        <v>8</v>
      </c>
      <c r="I108" s="186"/>
      <c r="J108" s="187">
        <f t="shared" si="0"/>
        <v>0</v>
      </c>
      <c r="K108" s="183" t="s">
        <v>36</v>
      </c>
      <c r="L108" s="54"/>
      <c r="M108" s="188" t="s">
        <v>36</v>
      </c>
      <c r="N108" s="189" t="s">
        <v>51</v>
      </c>
      <c r="O108" s="35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AR108" s="16" t="s">
        <v>275</v>
      </c>
      <c r="AT108" s="16" t="s">
        <v>184</v>
      </c>
      <c r="AU108" s="16" t="s">
        <v>23</v>
      </c>
      <c r="AY108" s="16" t="s">
        <v>182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6" t="s">
        <v>23</v>
      </c>
      <c r="BK108" s="192">
        <f t="shared" si="9"/>
        <v>0</v>
      </c>
      <c r="BL108" s="16" t="s">
        <v>275</v>
      </c>
      <c r="BM108" s="16" t="s">
        <v>3239</v>
      </c>
    </row>
    <row r="109" spans="2:65" s="1" customFormat="1" ht="22.5" customHeight="1">
      <c r="B109" s="34"/>
      <c r="C109" s="181" t="s">
        <v>313</v>
      </c>
      <c r="D109" s="181" t="s">
        <v>184</v>
      </c>
      <c r="E109" s="182" t="s">
        <v>3240</v>
      </c>
      <c r="F109" s="183" t="s">
        <v>3241</v>
      </c>
      <c r="G109" s="184" t="s">
        <v>544</v>
      </c>
      <c r="H109" s="185">
        <v>1</v>
      </c>
      <c r="I109" s="186"/>
      <c r="J109" s="187">
        <f t="shared" si="0"/>
        <v>0</v>
      </c>
      <c r="K109" s="183" t="s">
        <v>36</v>
      </c>
      <c r="L109" s="54"/>
      <c r="M109" s="188" t="s">
        <v>36</v>
      </c>
      <c r="N109" s="189" t="s">
        <v>51</v>
      </c>
      <c r="O109" s="35"/>
      <c r="P109" s="190">
        <f t="shared" si="1"/>
        <v>0</v>
      </c>
      <c r="Q109" s="190">
        <v>0</v>
      </c>
      <c r="R109" s="190">
        <f t="shared" si="2"/>
        <v>0</v>
      </c>
      <c r="S109" s="190">
        <v>0</v>
      </c>
      <c r="T109" s="191">
        <f t="shared" si="3"/>
        <v>0</v>
      </c>
      <c r="AR109" s="16" t="s">
        <v>275</v>
      </c>
      <c r="AT109" s="16" t="s">
        <v>184</v>
      </c>
      <c r="AU109" s="16" t="s">
        <v>23</v>
      </c>
      <c r="AY109" s="16" t="s">
        <v>182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6" t="s">
        <v>23</v>
      </c>
      <c r="BK109" s="192">
        <f t="shared" si="9"/>
        <v>0</v>
      </c>
      <c r="BL109" s="16" t="s">
        <v>275</v>
      </c>
      <c r="BM109" s="16" t="s">
        <v>3242</v>
      </c>
    </row>
    <row r="110" spans="2:63" s="10" customFormat="1" ht="37.35" customHeight="1">
      <c r="B110" s="164"/>
      <c r="C110" s="165"/>
      <c r="D110" s="178" t="s">
        <v>79</v>
      </c>
      <c r="E110" s="231" t="s">
        <v>2565</v>
      </c>
      <c r="F110" s="231" t="s">
        <v>3243</v>
      </c>
      <c r="G110" s="165"/>
      <c r="H110" s="165"/>
      <c r="I110" s="168"/>
      <c r="J110" s="232">
        <f>BK110</f>
        <v>0</v>
      </c>
      <c r="K110" s="165"/>
      <c r="L110" s="170"/>
      <c r="M110" s="171"/>
      <c r="N110" s="172"/>
      <c r="O110" s="172"/>
      <c r="P110" s="173">
        <f>SUM(P111:P118)</f>
        <v>0</v>
      </c>
      <c r="Q110" s="172"/>
      <c r="R110" s="173">
        <f>SUM(R111:R118)</f>
        <v>0</v>
      </c>
      <c r="S110" s="172"/>
      <c r="T110" s="174">
        <f>SUM(T111:T118)</f>
        <v>0</v>
      </c>
      <c r="AR110" s="175" t="s">
        <v>23</v>
      </c>
      <c r="AT110" s="176" t="s">
        <v>79</v>
      </c>
      <c r="AU110" s="176" t="s">
        <v>80</v>
      </c>
      <c r="AY110" s="175" t="s">
        <v>182</v>
      </c>
      <c r="BK110" s="177">
        <f>SUM(BK111:BK118)</f>
        <v>0</v>
      </c>
    </row>
    <row r="111" spans="2:65" s="1" customFormat="1" ht="22.5" customHeight="1">
      <c r="B111" s="34"/>
      <c r="C111" s="181" t="s">
        <v>321</v>
      </c>
      <c r="D111" s="181" t="s">
        <v>184</v>
      </c>
      <c r="E111" s="182" t="s">
        <v>3244</v>
      </c>
      <c r="F111" s="183" t="s">
        <v>3245</v>
      </c>
      <c r="G111" s="184" t="s">
        <v>309</v>
      </c>
      <c r="H111" s="185">
        <v>10</v>
      </c>
      <c r="I111" s="186"/>
      <c r="J111" s="187">
        <f aca="true" t="shared" si="10" ref="J111:J118">ROUND(I111*H111,2)</f>
        <v>0</v>
      </c>
      <c r="K111" s="183" t="s">
        <v>36</v>
      </c>
      <c r="L111" s="54"/>
      <c r="M111" s="188" t="s">
        <v>36</v>
      </c>
      <c r="N111" s="189" t="s">
        <v>51</v>
      </c>
      <c r="O111" s="35"/>
      <c r="P111" s="190">
        <f aca="true" t="shared" si="11" ref="P111:P118">O111*H111</f>
        <v>0</v>
      </c>
      <c r="Q111" s="190">
        <v>0</v>
      </c>
      <c r="R111" s="190">
        <f aca="true" t="shared" si="12" ref="R111:R118">Q111*H111</f>
        <v>0</v>
      </c>
      <c r="S111" s="190">
        <v>0</v>
      </c>
      <c r="T111" s="191">
        <f aca="true" t="shared" si="13" ref="T111:T118">S111*H111</f>
        <v>0</v>
      </c>
      <c r="AR111" s="16" t="s">
        <v>275</v>
      </c>
      <c r="AT111" s="16" t="s">
        <v>184</v>
      </c>
      <c r="AU111" s="16" t="s">
        <v>23</v>
      </c>
      <c r="AY111" s="16" t="s">
        <v>182</v>
      </c>
      <c r="BE111" s="192">
        <f aca="true" t="shared" si="14" ref="BE111:BE118">IF(N111="základní",J111,0)</f>
        <v>0</v>
      </c>
      <c r="BF111" s="192">
        <f aca="true" t="shared" si="15" ref="BF111:BF118">IF(N111="snížená",J111,0)</f>
        <v>0</v>
      </c>
      <c r="BG111" s="192">
        <f aca="true" t="shared" si="16" ref="BG111:BG118">IF(N111="zákl. přenesená",J111,0)</f>
        <v>0</v>
      </c>
      <c r="BH111" s="192">
        <f aca="true" t="shared" si="17" ref="BH111:BH118">IF(N111="sníž. přenesená",J111,0)</f>
        <v>0</v>
      </c>
      <c r="BI111" s="192">
        <f aca="true" t="shared" si="18" ref="BI111:BI118">IF(N111="nulová",J111,0)</f>
        <v>0</v>
      </c>
      <c r="BJ111" s="16" t="s">
        <v>23</v>
      </c>
      <c r="BK111" s="192">
        <f aca="true" t="shared" si="19" ref="BK111:BK118">ROUND(I111*H111,2)</f>
        <v>0</v>
      </c>
      <c r="BL111" s="16" t="s">
        <v>275</v>
      </c>
      <c r="BM111" s="16" t="s">
        <v>3246</v>
      </c>
    </row>
    <row r="112" spans="2:65" s="1" customFormat="1" ht="22.5" customHeight="1">
      <c r="B112" s="34"/>
      <c r="C112" s="181" t="s">
        <v>325</v>
      </c>
      <c r="D112" s="181" t="s">
        <v>184</v>
      </c>
      <c r="E112" s="182" t="s">
        <v>3247</v>
      </c>
      <c r="F112" s="183" t="s">
        <v>3248</v>
      </c>
      <c r="G112" s="184" t="s">
        <v>309</v>
      </c>
      <c r="H112" s="185">
        <v>17</v>
      </c>
      <c r="I112" s="186"/>
      <c r="J112" s="187">
        <f t="shared" si="10"/>
        <v>0</v>
      </c>
      <c r="K112" s="183" t="s">
        <v>36</v>
      </c>
      <c r="L112" s="54"/>
      <c r="M112" s="188" t="s">
        <v>36</v>
      </c>
      <c r="N112" s="189" t="s">
        <v>51</v>
      </c>
      <c r="O112" s="35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AR112" s="16" t="s">
        <v>275</v>
      </c>
      <c r="AT112" s="16" t="s">
        <v>184</v>
      </c>
      <c r="AU112" s="16" t="s">
        <v>23</v>
      </c>
      <c r="AY112" s="16" t="s">
        <v>182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6" t="s">
        <v>23</v>
      </c>
      <c r="BK112" s="192">
        <f t="shared" si="19"/>
        <v>0</v>
      </c>
      <c r="BL112" s="16" t="s">
        <v>275</v>
      </c>
      <c r="BM112" s="16" t="s">
        <v>3249</v>
      </c>
    </row>
    <row r="113" spans="2:65" s="1" customFormat="1" ht="22.5" customHeight="1">
      <c r="B113" s="34"/>
      <c r="C113" s="181" t="s">
        <v>330</v>
      </c>
      <c r="D113" s="181" t="s">
        <v>184</v>
      </c>
      <c r="E113" s="182" t="s">
        <v>3250</v>
      </c>
      <c r="F113" s="183" t="s">
        <v>3251</v>
      </c>
      <c r="G113" s="184" t="s">
        <v>309</v>
      </c>
      <c r="H113" s="185">
        <v>125</v>
      </c>
      <c r="I113" s="186"/>
      <c r="J113" s="187">
        <f t="shared" si="10"/>
        <v>0</v>
      </c>
      <c r="K113" s="183" t="s">
        <v>36</v>
      </c>
      <c r="L113" s="54"/>
      <c r="M113" s="188" t="s">
        <v>36</v>
      </c>
      <c r="N113" s="189" t="s">
        <v>51</v>
      </c>
      <c r="O113" s="35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AR113" s="16" t="s">
        <v>275</v>
      </c>
      <c r="AT113" s="16" t="s">
        <v>184</v>
      </c>
      <c r="AU113" s="16" t="s">
        <v>23</v>
      </c>
      <c r="AY113" s="16" t="s">
        <v>182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6" t="s">
        <v>23</v>
      </c>
      <c r="BK113" s="192">
        <f t="shared" si="19"/>
        <v>0</v>
      </c>
      <c r="BL113" s="16" t="s">
        <v>275</v>
      </c>
      <c r="BM113" s="16" t="s">
        <v>3252</v>
      </c>
    </row>
    <row r="114" spans="2:65" s="1" customFormat="1" ht="22.5" customHeight="1">
      <c r="B114" s="34"/>
      <c r="C114" s="181" t="s">
        <v>335</v>
      </c>
      <c r="D114" s="181" t="s">
        <v>184</v>
      </c>
      <c r="E114" s="182" t="s">
        <v>3253</v>
      </c>
      <c r="F114" s="183" t="s">
        <v>3254</v>
      </c>
      <c r="G114" s="184" t="s">
        <v>309</v>
      </c>
      <c r="H114" s="185">
        <v>170</v>
      </c>
      <c r="I114" s="186"/>
      <c r="J114" s="187">
        <f t="shared" si="10"/>
        <v>0</v>
      </c>
      <c r="K114" s="183" t="s">
        <v>36</v>
      </c>
      <c r="L114" s="54"/>
      <c r="M114" s="188" t="s">
        <v>36</v>
      </c>
      <c r="N114" s="189" t="s">
        <v>51</v>
      </c>
      <c r="O114" s="35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AR114" s="16" t="s">
        <v>275</v>
      </c>
      <c r="AT114" s="16" t="s">
        <v>184</v>
      </c>
      <c r="AU114" s="16" t="s">
        <v>23</v>
      </c>
      <c r="AY114" s="16" t="s">
        <v>182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6" t="s">
        <v>23</v>
      </c>
      <c r="BK114" s="192">
        <f t="shared" si="19"/>
        <v>0</v>
      </c>
      <c r="BL114" s="16" t="s">
        <v>275</v>
      </c>
      <c r="BM114" s="16" t="s">
        <v>3255</v>
      </c>
    </row>
    <row r="115" spans="2:65" s="1" customFormat="1" ht="22.5" customHeight="1">
      <c r="B115" s="34"/>
      <c r="C115" s="181" t="s">
        <v>342</v>
      </c>
      <c r="D115" s="181" t="s">
        <v>184</v>
      </c>
      <c r="E115" s="182" t="s">
        <v>3256</v>
      </c>
      <c r="F115" s="183" t="s">
        <v>3257</v>
      </c>
      <c r="G115" s="184" t="s">
        <v>309</v>
      </c>
      <c r="H115" s="185">
        <v>88</v>
      </c>
      <c r="I115" s="186"/>
      <c r="J115" s="187">
        <f t="shared" si="10"/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AR115" s="16" t="s">
        <v>275</v>
      </c>
      <c r="AT115" s="16" t="s">
        <v>184</v>
      </c>
      <c r="AU115" s="16" t="s">
        <v>23</v>
      </c>
      <c r="AY115" s="16" t="s">
        <v>182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6" t="s">
        <v>23</v>
      </c>
      <c r="BK115" s="192">
        <f t="shared" si="19"/>
        <v>0</v>
      </c>
      <c r="BL115" s="16" t="s">
        <v>275</v>
      </c>
      <c r="BM115" s="16" t="s">
        <v>3258</v>
      </c>
    </row>
    <row r="116" spans="2:65" s="1" customFormat="1" ht="22.5" customHeight="1">
      <c r="B116" s="34"/>
      <c r="C116" s="181" t="s">
        <v>347</v>
      </c>
      <c r="D116" s="181" t="s">
        <v>184</v>
      </c>
      <c r="E116" s="182" t="s">
        <v>3259</v>
      </c>
      <c r="F116" s="183" t="s">
        <v>3260</v>
      </c>
      <c r="G116" s="184" t="s">
        <v>309</v>
      </c>
      <c r="H116" s="185">
        <v>184</v>
      </c>
      <c r="I116" s="186"/>
      <c r="J116" s="187">
        <f t="shared" si="1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AR116" s="16" t="s">
        <v>275</v>
      </c>
      <c r="AT116" s="16" t="s">
        <v>184</v>
      </c>
      <c r="AU116" s="16" t="s">
        <v>23</v>
      </c>
      <c r="AY116" s="16" t="s">
        <v>182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6" t="s">
        <v>23</v>
      </c>
      <c r="BK116" s="192">
        <f t="shared" si="19"/>
        <v>0</v>
      </c>
      <c r="BL116" s="16" t="s">
        <v>275</v>
      </c>
      <c r="BM116" s="16" t="s">
        <v>3261</v>
      </c>
    </row>
    <row r="117" spans="2:65" s="1" customFormat="1" ht="22.5" customHeight="1">
      <c r="B117" s="34"/>
      <c r="C117" s="181" t="s">
        <v>353</v>
      </c>
      <c r="D117" s="181" t="s">
        <v>184</v>
      </c>
      <c r="E117" s="182" t="s">
        <v>3262</v>
      </c>
      <c r="F117" s="183" t="s">
        <v>3263</v>
      </c>
      <c r="G117" s="184" t="s">
        <v>309</v>
      </c>
      <c r="H117" s="185">
        <v>594</v>
      </c>
      <c r="I117" s="186"/>
      <c r="J117" s="187">
        <f t="shared" si="1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AR117" s="16" t="s">
        <v>275</v>
      </c>
      <c r="AT117" s="16" t="s">
        <v>184</v>
      </c>
      <c r="AU117" s="16" t="s">
        <v>23</v>
      </c>
      <c r="AY117" s="16" t="s">
        <v>182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6" t="s">
        <v>23</v>
      </c>
      <c r="BK117" s="192">
        <f t="shared" si="19"/>
        <v>0</v>
      </c>
      <c r="BL117" s="16" t="s">
        <v>275</v>
      </c>
      <c r="BM117" s="16" t="s">
        <v>3264</v>
      </c>
    </row>
    <row r="118" spans="2:65" s="1" customFormat="1" ht="22.5" customHeight="1">
      <c r="B118" s="34"/>
      <c r="C118" s="181" t="s">
        <v>357</v>
      </c>
      <c r="D118" s="181" t="s">
        <v>184</v>
      </c>
      <c r="E118" s="182" t="s">
        <v>3265</v>
      </c>
      <c r="F118" s="183" t="s">
        <v>3266</v>
      </c>
      <c r="G118" s="184" t="s">
        <v>544</v>
      </c>
      <c r="H118" s="185">
        <v>1</v>
      </c>
      <c r="I118" s="186"/>
      <c r="J118" s="187">
        <f t="shared" si="10"/>
        <v>0</v>
      </c>
      <c r="K118" s="183" t="s">
        <v>36</v>
      </c>
      <c r="L118" s="54"/>
      <c r="M118" s="188" t="s">
        <v>36</v>
      </c>
      <c r="N118" s="189" t="s">
        <v>51</v>
      </c>
      <c r="O118" s="35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AR118" s="16" t="s">
        <v>275</v>
      </c>
      <c r="AT118" s="16" t="s">
        <v>184</v>
      </c>
      <c r="AU118" s="16" t="s">
        <v>23</v>
      </c>
      <c r="AY118" s="16" t="s">
        <v>182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6" t="s">
        <v>23</v>
      </c>
      <c r="BK118" s="192">
        <f t="shared" si="19"/>
        <v>0</v>
      </c>
      <c r="BL118" s="16" t="s">
        <v>275</v>
      </c>
      <c r="BM118" s="16" t="s">
        <v>3267</v>
      </c>
    </row>
    <row r="119" spans="2:63" s="10" customFormat="1" ht="37.35" customHeight="1">
      <c r="B119" s="164"/>
      <c r="C119" s="165"/>
      <c r="D119" s="178" t="s">
        <v>79</v>
      </c>
      <c r="E119" s="231" t="s">
        <v>2614</v>
      </c>
      <c r="F119" s="231" t="s">
        <v>3268</v>
      </c>
      <c r="G119" s="165"/>
      <c r="H119" s="165"/>
      <c r="I119" s="168"/>
      <c r="J119" s="232">
        <f>BK119</f>
        <v>0</v>
      </c>
      <c r="K119" s="165"/>
      <c r="L119" s="170"/>
      <c r="M119" s="171"/>
      <c r="N119" s="172"/>
      <c r="O119" s="172"/>
      <c r="P119" s="173">
        <f>SUM(P120:P167)</f>
        <v>0</v>
      </c>
      <c r="Q119" s="172"/>
      <c r="R119" s="173">
        <f>SUM(R120:R167)</f>
        <v>0</v>
      </c>
      <c r="S119" s="172"/>
      <c r="T119" s="174">
        <f>SUM(T120:T167)</f>
        <v>0</v>
      </c>
      <c r="AR119" s="175" t="s">
        <v>23</v>
      </c>
      <c r="AT119" s="176" t="s">
        <v>79</v>
      </c>
      <c r="AU119" s="176" t="s">
        <v>80</v>
      </c>
      <c r="AY119" s="175" t="s">
        <v>182</v>
      </c>
      <c r="BK119" s="177">
        <f>SUM(BK120:BK167)</f>
        <v>0</v>
      </c>
    </row>
    <row r="120" spans="2:65" s="1" customFormat="1" ht="22.5" customHeight="1">
      <c r="B120" s="34"/>
      <c r="C120" s="181" t="s">
        <v>362</v>
      </c>
      <c r="D120" s="181" t="s">
        <v>184</v>
      </c>
      <c r="E120" s="182" t="s">
        <v>3269</v>
      </c>
      <c r="F120" s="183" t="s">
        <v>3270</v>
      </c>
      <c r="G120" s="184" t="s">
        <v>2600</v>
      </c>
      <c r="H120" s="185">
        <v>1</v>
      </c>
      <c r="I120" s="186"/>
      <c r="J120" s="187">
        <f aca="true" t="shared" si="20" ref="J120:J167">ROUND(I120*H120,2)</f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aca="true" t="shared" si="21" ref="P120:P167">O120*H120</f>
        <v>0</v>
      </c>
      <c r="Q120" s="190">
        <v>0</v>
      </c>
      <c r="R120" s="190">
        <f aca="true" t="shared" si="22" ref="R120:R167">Q120*H120</f>
        <v>0</v>
      </c>
      <c r="S120" s="190">
        <v>0</v>
      </c>
      <c r="T120" s="191">
        <f aca="true" t="shared" si="23" ref="T120:T167">S120*H120</f>
        <v>0</v>
      </c>
      <c r="AR120" s="16" t="s">
        <v>275</v>
      </c>
      <c r="AT120" s="16" t="s">
        <v>184</v>
      </c>
      <c r="AU120" s="16" t="s">
        <v>23</v>
      </c>
      <c r="AY120" s="16" t="s">
        <v>182</v>
      </c>
      <c r="BE120" s="192">
        <f aca="true" t="shared" si="24" ref="BE120:BE167">IF(N120="základní",J120,0)</f>
        <v>0</v>
      </c>
      <c r="BF120" s="192">
        <f aca="true" t="shared" si="25" ref="BF120:BF167">IF(N120="snížená",J120,0)</f>
        <v>0</v>
      </c>
      <c r="BG120" s="192">
        <f aca="true" t="shared" si="26" ref="BG120:BG167">IF(N120="zákl. přenesená",J120,0)</f>
        <v>0</v>
      </c>
      <c r="BH120" s="192">
        <f aca="true" t="shared" si="27" ref="BH120:BH167">IF(N120="sníž. přenesená",J120,0)</f>
        <v>0</v>
      </c>
      <c r="BI120" s="192">
        <f aca="true" t="shared" si="28" ref="BI120:BI167">IF(N120="nulová",J120,0)</f>
        <v>0</v>
      </c>
      <c r="BJ120" s="16" t="s">
        <v>23</v>
      </c>
      <c r="BK120" s="192">
        <f aca="true" t="shared" si="29" ref="BK120:BK167">ROUND(I120*H120,2)</f>
        <v>0</v>
      </c>
      <c r="BL120" s="16" t="s">
        <v>275</v>
      </c>
      <c r="BM120" s="16" t="s">
        <v>3271</v>
      </c>
    </row>
    <row r="121" spans="2:65" s="1" customFormat="1" ht="22.5" customHeight="1">
      <c r="B121" s="34"/>
      <c r="C121" s="181" t="s">
        <v>366</v>
      </c>
      <c r="D121" s="181" t="s">
        <v>184</v>
      </c>
      <c r="E121" s="182" t="s">
        <v>3272</v>
      </c>
      <c r="F121" s="183" t="s">
        <v>3273</v>
      </c>
      <c r="G121" s="184" t="s">
        <v>2600</v>
      </c>
      <c r="H121" s="185">
        <v>4</v>
      </c>
      <c r="I121" s="186"/>
      <c r="J121" s="187">
        <f t="shared" si="2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21"/>
        <v>0</v>
      </c>
      <c r="Q121" s="190">
        <v>0</v>
      </c>
      <c r="R121" s="190">
        <f t="shared" si="22"/>
        <v>0</v>
      </c>
      <c r="S121" s="190">
        <v>0</v>
      </c>
      <c r="T121" s="191">
        <f t="shared" si="23"/>
        <v>0</v>
      </c>
      <c r="AR121" s="16" t="s">
        <v>275</v>
      </c>
      <c r="AT121" s="16" t="s">
        <v>184</v>
      </c>
      <c r="AU121" s="16" t="s">
        <v>23</v>
      </c>
      <c r="AY121" s="16" t="s">
        <v>182</v>
      </c>
      <c r="BE121" s="192">
        <f t="shared" si="24"/>
        <v>0</v>
      </c>
      <c r="BF121" s="192">
        <f t="shared" si="25"/>
        <v>0</v>
      </c>
      <c r="BG121" s="192">
        <f t="shared" si="26"/>
        <v>0</v>
      </c>
      <c r="BH121" s="192">
        <f t="shared" si="27"/>
        <v>0</v>
      </c>
      <c r="BI121" s="192">
        <f t="shared" si="28"/>
        <v>0</v>
      </c>
      <c r="BJ121" s="16" t="s">
        <v>23</v>
      </c>
      <c r="BK121" s="192">
        <f t="shared" si="29"/>
        <v>0</v>
      </c>
      <c r="BL121" s="16" t="s">
        <v>275</v>
      </c>
      <c r="BM121" s="16" t="s">
        <v>3274</v>
      </c>
    </row>
    <row r="122" spans="2:65" s="1" customFormat="1" ht="22.5" customHeight="1">
      <c r="B122" s="34"/>
      <c r="C122" s="181" t="s">
        <v>374</v>
      </c>
      <c r="D122" s="181" t="s">
        <v>184</v>
      </c>
      <c r="E122" s="182" t="s">
        <v>3275</v>
      </c>
      <c r="F122" s="183" t="s">
        <v>3276</v>
      </c>
      <c r="G122" s="184" t="s">
        <v>2600</v>
      </c>
      <c r="H122" s="185">
        <v>3</v>
      </c>
      <c r="I122" s="186"/>
      <c r="J122" s="187">
        <f t="shared" si="2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21"/>
        <v>0</v>
      </c>
      <c r="Q122" s="190">
        <v>0</v>
      </c>
      <c r="R122" s="190">
        <f t="shared" si="22"/>
        <v>0</v>
      </c>
      <c r="S122" s="190">
        <v>0</v>
      </c>
      <c r="T122" s="191">
        <f t="shared" si="23"/>
        <v>0</v>
      </c>
      <c r="AR122" s="16" t="s">
        <v>275</v>
      </c>
      <c r="AT122" s="16" t="s">
        <v>184</v>
      </c>
      <c r="AU122" s="16" t="s">
        <v>23</v>
      </c>
      <c r="AY122" s="16" t="s">
        <v>182</v>
      </c>
      <c r="BE122" s="192">
        <f t="shared" si="24"/>
        <v>0</v>
      </c>
      <c r="BF122" s="192">
        <f t="shared" si="25"/>
        <v>0</v>
      </c>
      <c r="BG122" s="192">
        <f t="shared" si="26"/>
        <v>0</v>
      </c>
      <c r="BH122" s="192">
        <f t="shared" si="27"/>
        <v>0</v>
      </c>
      <c r="BI122" s="192">
        <f t="shared" si="28"/>
        <v>0</v>
      </c>
      <c r="BJ122" s="16" t="s">
        <v>23</v>
      </c>
      <c r="BK122" s="192">
        <f t="shared" si="29"/>
        <v>0</v>
      </c>
      <c r="BL122" s="16" t="s">
        <v>275</v>
      </c>
      <c r="BM122" s="16" t="s">
        <v>3277</v>
      </c>
    </row>
    <row r="123" spans="2:65" s="1" customFormat="1" ht="22.5" customHeight="1">
      <c r="B123" s="34"/>
      <c r="C123" s="181" t="s">
        <v>385</v>
      </c>
      <c r="D123" s="181" t="s">
        <v>184</v>
      </c>
      <c r="E123" s="182" t="s">
        <v>3278</v>
      </c>
      <c r="F123" s="183" t="s">
        <v>3279</v>
      </c>
      <c r="G123" s="184" t="s">
        <v>2600</v>
      </c>
      <c r="H123" s="185">
        <v>5</v>
      </c>
      <c r="I123" s="186"/>
      <c r="J123" s="187">
        <f t="shared" si="2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21"/>
        <v>0</v>
      </c>
      <c r="Q123" s="190">
        <v>0</v>
      </c>
      <c r="R123" s="190">
        <f t="shared" si="22"/>
        <v>0</v>
      </c>
      <c r="S123" s="190">
        <v>0</v>
      </c>
      <c r="T123" s="191">
        <f t="shared" si="23"/>
        <v>0</v>
      </c>
      <c r="AR123" s="16" t="s">
        <v>275</v>
      </c>
      <c r="AT123" s="16" t="s">
        <v>184</v>
      </c>
      <c r="AU123" s="16" t="s">
        <v>23</v>
      </c>
      <c r="AY123" s="16" t="s">
        <v>182</v>
      </c>
      <c r="BE123" s="192">
        <f t="shared" si="24"/>
        <v>0</v>
      </c>
      <c r="BF123" s="192">
        <f t="shared" si="25"/>
        <v>0</v>
      </c>
      <c r="BG123" s="192">
        <f t="shared" si="26"/>
        <v>0</v>
      </c>
      <c r="BH123" s="192">
        <f t="shared" si="27"/>
        <v>0</v>
      </c>
      <c r="BI123" s="192">
        <f t="shared" si="28"/>
        <v>0</v>
      </c>
      <c r="BJ123" s="16" t="s">
        <v>23</v>
      </c>
      <c r="BK123" s="192">
        <f t="shared" si="29"/>
        <v>0</v>
      </c>
      <c r="BL123" s="16" t="s">
        <v>275</v>
      </c>
      <c r="BM123" s="16" t="s">
        <v>3280</v>
      </c>
    </row>
    <row r="124" spans="2:65" s="1" customFormat="1" ht="22.5" customHeight="1">
      <c r="B124" s="34"/>
      <c r="C124" s="181" t="s">
        <v>389</v>
      </c>
      <c r="D124" s="181" t="s">
        <v>184</v>
      </c>
      <c r="E124" s="182" t="s">
        <v>3281</v>
      </c>
      <c r="F124" s="183" t="s">
        <v>3282</v>
      </c>
      <c r="G124" s="184" t="s">
        <v>2600</v>
      </c>
      <c r="H124" s="185">
        <v>2</v>
      </c>
      <c r="I124" s="186"/>
      <c r="J124" s="187">
        <f t="shared" si="2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21"/>
        <v>0</v>
      </c>
      <c r="Q124" s="190">
        <v>0</v>
      </c>
      <c r="R124" s="190">
        <f t="shared" si="22"/>
        <v>0</v>
      </c>
      <c r="S124" s="190">
        <v>0</v>
      </c>
      <c r="T124" s="191">
        <f t="shared" si="23"/>
        <v>0</v>
      </c>
      <c r="AR124" s="16" t="s">
        <v>275</v>
      </c>
      <c r="AT124" s="16" t="s">
        <v>184</v>
      </c>
      <c r="AU124" s="16" t="s">
        <v>23</v>
      </c>
      <c r="AY124" s="16" t="s">
        <v>182</v>
      </c>
      <c r="BE124" s="192">
        <f t="shared" si="24"/>
        <v>0</v>
      </c>
      <c r="BF124" s="192">
        <f t="shared" si="25"/>
        <v>0</v>
      </c>
      <c r="BG124" s="192">
        <f t="shared" si="26"/>
        <v>0</v>
      </c>
      <c r="BH124" s="192">
        <f t="shared" si="27"/>
        <v>0</v>
      </c>
      <c r="BI124" s="192">
        <f t="shared" si="28"/>
        <v>0</v>
      </c>
      <c r="BJ124" s="16" t="s">
        <v>23</v>
      </c>
      <c r="BK124" s="192">
        <f t="shared" si="29"/>
        <v>0</v>
      </c>
      <c r="BL124" s="16" t="s">
        <v>275</v>
      </c>
      <c r="BM124" s="16" t="s">
        <v>3283</v>
      </c>
    </row>
    <row r="125" spans="2:65" s="1" customFormat="1" ht="22.5" customHeight="1">
      <c r="B125" s="34"/>
      <c r="C125" s="181" t="s">
        <v>395</v>
      </c>
      <c r="D125" s="181" t="s">
        <v>184</v>
      </c>
      <c r="E125" s="182" t="s">
        <v>3284</v>
      </c>
      <c r="F125" s="183" t="s">
        <v>3285</v>
      </c>
      <c r="G125" s="184" t="s">
        <v>2600</v>
      </c>
      <c r="H125" s="185">
        <v>1</v>
      </c>
      <c r="I125" s="186"/>
      <c r="J125" s="187">
        <f t="shared" si="20"/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 t="shared" si="21"/>
        <v>0</v>
      </c>
      <c r="Q125" s="190">
        <v>0</v>
      </c>
      <c r="R125" s="190">
        <f t="shared" si="22"/>
        <v>0</v>
      </c>
      <c r="S125" s="190">
        <v>0</v>
      </c>
      <c r="T125" s="191">
        <f t="shared" si="23"/>
        <v>0</v>
      </c>
      <c r="AR125" s="16" t="s">
        <v>275</v>
      </c>
      <c r="AT125" s="16" t="s">
        <v>184</v>
      </c>
      <c r="AU125" s="16" t="s">
        <v>23</v>
      </c>
      <c r="AY125" s="16" t="s">
        <v>182</v>
      </c>
      <c r="BE125" s="192">
        <f t="shared" si="24"/>
        <v>0</v>
      </c>
      <c r="BF125" s="192">
        <f t="shared" si="25"/>
        <v>0</v>
      </c>
      <c r="BG125" s="192">
        <f t="shared" si="26"/>
        <v>0</v>
      </c>
      <c r="BH125" s="192">
        <f t="shared" si="27"/>
        <v>0</v>
      </c>
      <c r="BI125" s="192">
        <f t="shared" si="28"/>
        <v>0</v>
      </c>
      <c r="BJ125" s="16" t="s">
        <v>23</v>
      </c>
      <c r="BK125" s="192">
        <f t="shared" si="29"/>
        <v>0</v>
      </c>
      <c r="BL125" s="16" t="s">
        <v>275</v>
      </c>
      <c r="BM125" s="16" t="s">
        <v>3286</v>
      </c>
    </row>
    <row r="126" spans="2:65" s="1" customFormat="1" ht="22.5" customHeight="1">
      <c r="B126" s="34"/>
      <c r="C126" s="181" t="s">
        <v>405</v>
      </c>
      <c r="D126" s="181" t="s">
        <v>184</v>
      </c>
      <c r="E126" s="182" t="s">
        <v>3287</v>
      </c>
      <c r="F126" s="183" t="s">
        <v>3288</v>
      </c>
      <c r="G126" s="184" t="s">
        <v>2600</v>
      </c>
      <c r="H126" s="185">
        <v>16</v>
      </c>
      <c r="I126" s="186"/>
      <c r="J126" s="187">
        <f t="shared" si="20"/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 t="shared" si="21"/>
        <v>0</v>
      </c>
      <c r="Q126" s="190">
        <v>0</v>
      </c>
      <c r="R126" s="190">
        <f t="shared" si="22"/>
        <v>0</v>
      </c>
      <c r="S126" s="190">
        <v>0</v>
      </c>
      <c r="T126" s="191">
        <f t="shared" si="23"/>
        <v>0</v>
      </c>
      <c r="AR126" s="16" t="s">
        <v>275</v>
      </c>
      <c r="AT126" s="16" t="s">
        <v>184</v>
      </c>
      <c r="AU126" s="16" t="s">
        <v>23</v>
      </c>
      <c r="AY126" s="16" t="s">
        <v>182</v>
      </c>
      <c r="BE126" s="192">
        <f t="shared" si="24"/>
        <v>0</v>
      </c>
      <c r="BF126" s="192">
        <f t="shared" si="25"/>
        <v>0</v>
      </c>
      <c r="BG126" s="192">
        <f t="shared" si="26"/>
        <v>0</v>
      </c>
      <c r="BH126" s="192">
        <f t="shared" si="27"/>
        <v>0</v>
      </c>
      <c r="BI126" s="192">
        <f t="shared" si="28"/>
        <v>0</v>
      </c>
      <c r="BJ126" s="16" t="s">
        <v>23</v>
      </c>
      <c r="BK126" s="192">
        <f t="shared" si="29"/>
        <v>0</v>
      </c>
      <c r="BL126" s="16" t="s">
        <v>275</v>
      </c>
      <c r="BM126" s="16" t="s">
        <v>3289</v>
      </c>
    </row>
    <row r="127" spans="2:65" s="1" customFormat="1" ht="22.5" customHeight="1">
      <c r="B127" s="34"/>
      <c r="C127" s="181" t="s">
        <v>416</v>
      </c>
      <c r="D127" s="181" t="s">
        <v>184</v>
      </c>
      <c r="E127" s="182" t="s">
        <v>3290</v>
      </c>
      <c r="F127" s="183" t="s">
        <v>3291</v>
      </c>
      <c r="G127" s="184" t="s">
        <v>2600</v>
      </c>
      <c r="H127" s="185">
        <v>1</v>
      </c>
      <c r="I127" s="186"/>
      <c r="J127" s="187">
        <f t="shared" si="20"/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t="shared" si="21"/>
        <v>0</v>
      </c>
      <c r="Q127" s="190">
        <v>0</v>
      </c>
      <c r="R127" s="190">
        <f t="shared" si="22"/>
        <v>0</v>
      </c>
      <c r="S127" s="190">
        <v>0</v>
      </c>
      <c r="T127" s="191">
        <f t="shared" si="23"/>
        <v>0</v>
      </c>
      <c r="AR127" s="16" t="s">
        <v>275</v>
      </c>
      <c r="AT127" s="16" t="s">
        <v>184</v>
      </c>
      <c r="AU127" s="16" t="s">
        <v>23</v>
      </c>
      <c r="AY127" s="16" t="s">
        <v>182</v>
      </c>
      <c r="BE127" s="192">
        <f t="shared" si="24"/>
        <v>0</v>
      </c>
      <c r="BF127" s="192">
        <f t="shared" si="25"/>
        <v>0</v>
      </c>
      <c r="BG127" s="192">
        <f t="shared" si="26"/>
        <v>0</v>
      </c>
      <c r="BH127" s="192">
        <f t="shared" si="27"/>
        <v>0</v>
      </c>
      <c r="BI127" s="192">
        <f t="shared" si="28"/>
        <v>0</v>
      </c>
      <c r="BJ127" s="16" t="s">
        <v>23</v>
      </c>
      <c r="BK127" s="192">
        <f t="shared" si="29"/>
        <v>0</v>
      </c>
      <c r="BL127" s="16" t="s">
        <v>275</v>
      </c>
      <c r="BM127" s="16" t="s">
        <v>3292</v>
      </c>
    </row>
    <row r="128" spans="2:65" s="1" customFormat="1" ht="22.5" customHeight="1">
      <c r="B128" s="34"/>
      <c r="C128" s="181" t="s">
        <v>421</v>
      </c>
      <c r="D128" s="181" t="s">
        <v>184</v>
      </c>
      <c r="E128" s="182" t="s">
        <v>3293</v>
      </c>
      <c r="F128" s="183" t="s">
        <v>3294</v>
      </c>
      <c r="G128" s="184" t="s">
        <v>2600</v>
      </c>
      <c r="H128" s="185">
        <v>6</v>
      </c>
      <c r="I128" s="186"/>
      <c r="J128" s="187">
        <f t="shared" si="20"/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 t="shared" si="21"/>
        <v>0</v>
      </c>
      <c r="Q128" s="190">
        <v>0</v>
      </c>
      <c r="R128" s="190">
        <f t="shared" si="22"/>
        <v>0</v>
      </c>
      <c r="S128" s="190">
        <v>0</v>
      </c>
      <c r="T128" s="191">
        <f t="shared" si="23"/>
        <v>0</v>
      </c>
      <c r="AR128" s="16" t="s">
        <v>275</v>
      </c>
      <c r="AT128" s="16" t="s">
        <v>184</v>
      </c>
      <c r="AU128" s="16" t="s">
        <v>23</v>
      </c>
      <c r="AY128" s="16" t="s">
        <v>182</v>
      </c>
      <c r="BE128" s="192">
        <f t="shared" si="24"/>
        <v>0</v>
      </c>
      <c r="BF128" s="192">
        <f t="shared" si="25"/>
        <v>0</v>
      </c>
      <c r="BG128" s="192">
        <f t="shared" si="26"/>
        <v>0</v>
      </c>
      <c r="BH128" s="192">
        <f t="shared" si="27"/>
        <v>0</v>
      </c>
      <c r="BI128" s="192">
        <f t="shared" si="28"/>
        <v>0</v>
      </c>
      <c r="BJ128" s="16" t="s">
        <v>23</v>
      </c>
      <c r="BK128" s="192">
        <f t="shared" si="29"/>
        <v>0</v>
      </c>
      <c r="BL128" s="16" t="s">
        <v>275</v>
      </c>
      <c r="BM128" s="16" t="s">
        <v>3295</v>
      </c>
    </row>
    <row r="129" spans="2:65" s="1" customFormat="1" ht="22.5" customHeight="1">
      <c r="B129" s="34"/>
      <c r="C129" s="181" t="s">
        <v>426</v>
      </c>
      <c r="D129" s="181" t="s">
        <v>184</v>
      </c>
      <c r="E129" s="182" t="s">
        <v>3296</v>
      </c>
      <c r="F129" s="183" t="s">
        <v>3297</v>
      </c>
      <c r="G129" s="184" t="s">
        <v>2600</v>
      </c>
      <c r="H129" s="185">
        <v>1</v>
      </c>
      <c r="I129" s="186"/>
      <c r="J129" s="187">
        <f t="shared" si="20"/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t="shared" si="21"/>
        <v>0</v>
      </c>
      <c r="Q129" s="190">
        <v>0</v>
      </c>
      <c r="R129" s="190">
        <f t="shared" si="22"/>
        <v>0</v>
      </c>
      <c r="S129" s="190">
        <v>0</v>
      </c>
      <c r="T129" s="191">
        <f t="shared" si="23"/>
        <v>0</v>
      </c>
      <c r="AR129" s="16" t="s">
        <v>275</v>
      </c>
      <c r="AT129" s="16" t="s">
        <v>184</v>
      </c>
      <c r="AU129" s="16" t="s">
        <v>23</v>
      </c>
      <c r="AY129" s="16" t="s">
        <v>182</v>
      </c>
      <c r="BE129" s="192">
        <f t="shared" si="24"/>
        <v>0</v>
      </c>
      <c r="BF129" s="192">
        <f t="shared" si="25"/>
        <v>0</v>
      </c>
      <c r="BG129" s="192">
        <f t="shared" si="26"/>
        <v>0</v>
      </c>
      <c r="BH129" s="192">
        <f t="shared" si="27"/>
        <v>0</v>
      </c>
      <c r="BI129" s="192">
        <f t="shared" si="28"/>
        <v>0</v>
      </c>
      <c r="BJ129" s="16" t="s">
        <v>23</v>
      </c>
      <c r="BK129" s="192">
        <f t="shared" si="29"/>
        <v>0</v>
      </c>
      <c r="BL129" s="16" t="s">
        <v>275</v>
      </c>
      <c r="BM129" s="16" t="s">
        <v>3298</v>
      </c>
    </row>
    <row r="130" spans="2:65" s="1" customFormat="1" ht="22.5" customHeight="1">
      <c r="B130" s="34"/>
      <c r="C130" s="181" t="s">
        <v>430</v>
      </c>
      <c r="D130" s="181" t="s">
        <v>184</v>
      </c>
      <c r="E130" s="182" t="s">
        <v>3299</v>
      </c>
      <c r="F130" s="183" t="s">
        <v>3300</v>
      </c>
      <c r="G130" s="184" t="s">
        <v>2600</v>
      </c>
      <c r="H130" s="185">
        <v>1</v>
      </c>
      <c r="I130" s="186"/>
      <c r="J130" s="187">
        <f t="shared" si="2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21"/>
        <v>0</v>
      </c>
      <c r="Q130" s="190">
        <v>0</v>
      </c>
      <c r="R130" s="190">
        <f t="shared" si="22"/>
        <v>0</v>
      </c>
      <c r="S130" s="190">
        <v>0</v>
      </c>
      <c r="T130" s="191">
        <f t="shared" si="23"/>
        <v>0</v>
      </c>
      <c r="AR130" s="16" t="s">
        <v>275</v>
      </c>
      <c r="AT130" s="16" t="s">
        <v>184</v>
      </c>
      <c r="AU130" s="16" t="s">
        <v>23</v>
      </c>
      <c r="AY130" s="16" t="s">
        <v>182</v>
      </c>
      <c r="BE130" s="192">
        <f t="shared" si="24"/>
        <v>0</v>
      </c>
      <c r="BF130" s="192">
        <f t="shared" si="25"/>
        <v>0</v>
      </c>
      <c r="BG130" s="192">
        <f t="shared" si="26"/>
        <v>0</v>
      </c>
      <c r="BH130" s="192">
        <f t="shared" si="27"/>
        <v>0</v>
      </c>
      <c r="BI130" s="192">
        <f t="shared" si="28"/>
        <v>0</v>
      </c>
      <c r="BJ130" s="16" t="s">
        <v>23</v>
      </c>
      <c r="BK130" s="192">
        <f t="shared" si="29"/>
        <v>0</v>
      </c>
      <c r="BL130" s="16" t="s">
        <v>275</v>
      </c>
      <c r="BM130" s="16" t="s">
        <v>3301</v>
      </c>
    </row>
    <row r="131" spans="2:65" s="1" customFormat="1" ht="22.5" customHeight="1">
      <c r="B131" s="34"/>
      <c r="C131" s="181" t="s">
        <v>434</v>
      </c>
      <c r="D131" s="181" t="s">
        <v>184</v>
      </c>
      <c r="E131" s="182" t="s">
        <v>3302</v>
      </c>
      <c r="F131" s="183" t="s">
        <v>3303</v>
      </c>
      <c r="G131" s="184" t="s">
        <v>2600</v>
      </c>
      <c r="H131" s="185">
        <v>1</v>
      </c>
      <c r="I131" s="186"/>
      <c r="J131" s="187">
        <f t="shared" si="2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21"/>
        <v>0</v>
      </c>
      <c r="Q131" s="190">
        <v>0</v>
      </c>
      <c r="R131" s="190">
        <f t="shared" si="22"/>
        <v>0</v>
      </c>
      <c r="S131" s="190">
        <v>0</v>
      </c>
      <c r="T131" s="191">
        <f t="shared" si="23"/>
        <v>0</v>
      </c>
      <c r="AR131" s="16" t="s">
        <v>275</v>
      </c>
      <c r="AT131" s="16" t="s">
        <v>184</v>
      </c>
      <c r="AU131" s="16" t="s">
        <v>23</v>
      </c>
      <c r="AY131" s="16" t="s">
        <v>182</v>
      </c>
      <c r="BE131" s="192">
        <f t="shared" si="24"/>
        <v>0</v>
      </c>
      <c r="BF131" s="192">
        <f t="shared" si="25"/>
        <v>0</v>
      </c>
      <c r="BG131" s="192">
        <f t="shared" si="26"/>
        <v>0</v>
      </c>
      <c r="BH131" s="192">
        <f t="shared" si="27"/>
        <v>0</v>
      </c>
      <c r="BI131" s="192">
        <f t="shared" si="28"/>
        <v>0</v>
      </c>
      <c r="BJ131" s="16" t="s">
        <v>23</v>
      </c>
      <c r="BK131" s="192">
        <f t="shared" si="29"/>
        <v>0</v>
      </c>
      <c r="BL131" s="16" t="s">
        <v>275</v>
      </c>
      <c r="BM131" s="16" t="s">
        <v>3304</v>
      </c>
    </row>
    <row r="132" spans="2:65" s="1" customFormat="1" ht="22.5" customHeight="1">
      <c r="B132" s="34"/>
      <c r="C132" s="181" t="s">
        <v>438</v>
      </c>
      <c r="D132" s="181" t="s">
        <v>184</v>
      </c>
      <c r="E132" s="182" t="s">
        <v>3305</v>
      </c>
      <c r="F132" s="183" t="s">
        <v>3306</v>
      </c>
      <c r="G132" s="184" t="s">
        <v>2600</v>
      </c>
      <c r="H132" s="185">
        <v>16</v>
      </c>
      <c r="I132" s="186"/>
      <c r="J132" s="187">
        <f t="shared" si="2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21"/>
        <v>0</v>
      </c>
      <c r="Q132" s="190">
        <v>0</v>
      </c>
      <c r="R132" s="190">
        <f t="shared" si="22"/>
        <v>0</v>
      </c>
      <c r="S132" s="190">
        <v>0</v>
      </c>
      <c r="T132" s="191">
        <f t="shared" si="23"/>
        <v>0</v>
      </c>
      <c r="AR132" s="16" t="s">
        <v>275</v>
      </c>
      <c r="AT132" s="16" t="s">
        <v>184</v>
      </c>
      <c r="AU132" s="16" t="s">
        <v>23</v>
      </c>
      <c r="AY132" s="16" t="s">
        <v>182</v>
      </c>
      <c r="BE132" s="192">
        <f t="shared" si="24"/>
        <v>0</v>
      </c>
      <c r="BF132" s="192">
        <f t="shared" si="25"/>
        <v>0</v>
      </c>
      <c r="BG132" s="192">
        <f t="shared" si="26"/>
        <v>0</v>
      </c>
      <c r="BH132" s="192">
        <f t="shared" si="27"/>
        <v>0</v>
      </c>
      <c r="BI132" s="192">
        <f t="shared" si="28"/>
        <v>0</v>
      </c>
      <c r="BJ132" s="16" t="s">
        <v>23</v>
      </c>
      <c r="BK132" s="192">
        <f t="shared" si="29"/>
        <v>0</v>
      </c>
      <c r="BL132" s="16" t="s">
        <v>275</v>
      </c>
      <c r="BM132" s="16" t="s">
        <v>3307</v>
      </c>
    </row>
    <row r="133" spans="2:65" s="1" customFormat="1" ht="22.5" customHeight="1">
      <c r="B133" s="34"/>
      <c r="C133" s="181" t="s">
        <v>446</v>
      </c>
      <c r="D133" s="181" t="s">
        <v>184</v>
      </c>
      <c r="E133" s="182" t="s">
        <v>3308</v>
      </c>
      <c r="F133" s="183" t="s">
        <v>3309</v>
      </c>
      <c r="G133" s="184" t="s">
        <v>2600</v>
      </c>
      <c r="H133" s="185">
        <v>2</v>
      </c>
      <c r="I133" s="186"/>
      <c r="J133" s="187">
        <f t="shared" si="2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21"/>
        <v>0</v>
      </c>
      <c r="Q133" s="190">
        <v>0</v>
      </c>
      <c r="R133" s="190">
        <f t="shared" si="22"/>
        <v>0</v>
      </c>
      <c r="S133" s="190">
        <v>0</v>
      </c>
      <c r="T133" s="191">
        <f t="shared" si="23"/>
        <v>0</v>
      </c>
      <c r="AR133" s="16" t="s">
        <v>275</v>
      </c>
      <c r="AT133" s="16" t="s">
        <v>184</v>
      </c>
      <c r="AU133" s="16" t="s">
        <v>23</v>
      </c>
      <c r="AY133" s="16" t="s">
        <v>182</v>
      </c>
      <c r="BE133" s="192">
        <f t="shared" si="24"/>
        <v>0</v>
      </c>
      <c r="BF133" s="192">
        <f t="shared" si="25"/>
        <v>0</v>
      </c>
      <c r="BG133" s="192">
        <f t="shared" si="26"/>
        <v>0</v>
      </c>
      <c r="BH133" s="192">
        <f t="shared" si="27"/>
        <v>0</v>
      </c>
      <c r="BI133" s="192">
        <f t="shared" si="28"/>
        <v>0</v>
      </c>
      <c r="BJ133" s="16" t="s">
        <v>23</v>
      </c>
      <c r="BK133" s="192">
        <f t="shared" si="29"/>
        <v>0</v>
      </c>
      <c r="BL133" s="16" t="s">
        <v>275</v>
      </c>
      <c r="BM133" s="16" t="s">
        <v>3310</v>
      </c>
    </row>
    <row r="134" spans="2:65" s="1" customFormat="1" ht="22.5" customHeight="1">
      <c r="B134" s="34"/>
      <c r="C134" s="181" t="s">
        <v>459</v>
      </c>
      <c r="D134" s="181" t="s">
        <v>184</v>
      </c>
      <c r="E134" s="182" t="s">
        <v>3311</v>
      </c>
      <c r="F134" s="183" t="s">
        <v>3312</v>
      </c>
      <c r="G134" s="184" t="s">
        <v>2600</v>
      </c>
      <c r="H134" s="185">
        <v>2</v>
      </c>
      <c r="I134" s="186"/>
      <c r="J134" s="187">
        <f t="shared" si="2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21"/>
        <v>0</v>
      </c>
      <c r="Q134" s="190">
        <v>0</v>
      </c>
      <c r="R134" s="190">
        <f t="shared" si="22"/>
        <v>0</v>
      </c>
      <c r="S134" s="190">
        <v>0</v>
      </c>
      <c r="T134" s="191">
        <f t="shared" si="23"/>
        <v>0</v>
      </c>
      <c r="AR134" s="16" t="s">
        <v>275</v>
      </c>
      <c r="AT134" s="16" t="s">
        <v>184</v>
      </c>
      <c r="AU134" s="16" t="s">
        <v>23</v>
      </c>
      <c r="AY134" s="16" t="s">
        <v>182</v>
      </c>
      <c r="BE134" s="192">
        <f t="shared" si="24"/>
        <v>0</v>
      </c>
      <c r="BF134" s="192">
        <f t="shared" si="25"/>
        <v>0</v>
      </c>
      <c r="BG134" s="192">
        <f t="shared" si="26"/>
        <v>0</v>
      </c>
      <c r="BH134" s="192">
        <f t="shared" si="27"/>
        <v>0</v>
      </c>
      <c r="BI134" s="192">
        <f t="shared" si="28"/>
        <v>0</v>
      </c>
      <c r="BJ134" s="16" t="s">
        <v>23</v>
      </c>
      <c r="BK134" s="192">
        <f t="shared" si="29"/>
        <v>0</v>
      </c>
      <c r="BL134" s="16" t="s">
        <v>275</v>
      </c>
      <c r="BM134" s="16" t="s">
        <v>3313</v>
      </c>
    </row>
    <row r="135" spans="2:65" s="1" customFormat="1" ht="22.5" customHeight="1">
      <c r="B135" s="34"/>
      <c r="C135" s="181" t="s">
        <v>471</v>
      </c>
      <c r="D135" s="181" t="s">
        <v>184</v>
      </c>
      <c r="E135" s="182" t="s">
        <v>3314</v>
      </c>
      <c r="F135" s="183" t="s">
        <v>3315</v>
      </c>
      <c r="G135" s="184" t="s">
        <v>2600</v>
      </c>
      <c r="H135" s="185">
        <v>4</v>
      </c>
      <c r="I135" s="186"/>
      <c r="J135" s="187">
        <f t="shared" si="20"/>
        <v>0</v>
      </c>
      <c r="K135" s="183" t="s">
        <v>36</v>
      </c>
      <c r="L135" s="54"/>
      <c r="M135" s="188" t="s">
        <v>36</v>
      </c>
      <c r="N135" s="189" t="s">
        <v>51</v>
      </c>
      <c r="O135" s="35"/>
      <c r="P135" s="190">
        <f t="shared" si="21"/>
        <v>0</v>
      </c>
      <c r="Q135" s="190">
        <v>0</v>
      </c>
      <c r="R135" s="190">
        <f t="shared" si="22"/>
        <v>0</v>
      </c>
      <c r="S135" s="190">
        <v>0</v>
      </c>
      <c r="T135" s="191">
        <f t="shared" si="23"/>
        <v>0</v>
      </c>
      <c r="AR135" s="16" t="s">
        <v>275</v>
      </c>
      <c r="AT135" s="16" t="s">
        <v>184</v>
      </c>
      <c r="AU135" s="16" t="s">
        <v>23</v>
      </c>
      <c r="AY135" s="16" t="s">
        <v>182</v>
      </c>
      <c r="BE135" s="192">
        <f t="shared" si="24"/>
        <v>0</v>
      </c>
      <c r="BF135" s="192">
        <f t="shared" si="25"/>
        <v>0</v>
      </c>
      <c r="BG135" s="192">
        <f t="shared" si="26"/>
        <v>0</v>
      </c>
      <c r="BH135" s="192">
        <f t="shared" si="27"/>
        <v>0</v>
      </c>
      <c r="BI135" s="192">
        <f t="shared" si="28"/>
        <v>0</v>
      </c>
      <c r="BJ135" s="16" t="s">
        <v>23</v>
      </c>
      <c r="BK135" s="192">
        <f t="shared" si="29"/>
        <v>0</v>
      </c>
      <c r="BL135" s="16" t="s">
        <v>275</v>
      </c>
      <c r="BM135" s="16" t="s">
        <v>3316</v>
      </c>
    </row>
    <row r="136" spans="2:65" s="1" customFormat="1" ht="22.5" customHeight="1">
      <c r="B136" s="34"/>
      <c r="C136" s="181" t="s">
        <v>475</v>
      </c>
      <c r="D136" s="181" t="s">
        <v>184</v>
      </c>
      <c r="E136" s="182" t="s">
        <v>3317</v>
      </c>
      <c r="F136" s="183" t="s">
        <v>3318</v>
      </c>
      <c r="G136" s="184" t="s">
        <v>2600</v>
      </c>
      <c r="H136" s="185">
        <v>1</v>
      </c>
      <c r="I136" s="186"/>
      <c r="J136" s="187">
        <f t="shared" si="20"/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t="shared" si="21"/>
        <v>0</v>
      </c>
      <c r="Q136" s="190">
        <v>0</v>
      </c>
      <c r="R136" s="190">
        <f t="shared" si="22"/>
        <v>0</v>
      </c>
      <c r="S136" s="190">
        <v>0</v>
      </c>
      <c r="T136" s="191">
        <f t="shared" si="23"/>
        <v>0</v>
      </c>
      <c r="AR136" s="16" t="s">
        <v>275</v>
      </c>
      <c r="AT136" s="16" t="s">
        <v>184</v>
      </c>
      <c r="AU136" s="16" t="s">
        <v>23</v>
      </c>
      <c r="AY136" s="16" t="s">
        <v>182</v>
      </c>
      <c r="BE136" s="192">
        <f t="shared" si="24"/>
        <v>0</v>
      </c>
      <c r="BF136" s="192">
        <f t="shared" si="25"/>
        <v>0</v>
      </c>
      <c r="BG136" s="192">
        <f t="shared" si="26"/>
        <v>0</v>
      </c>
      <c r="BH136" s="192">
        <f t="shared" si="27"/>
        <v>0</v>
      </c>
      <c r="BI136" s="192">
        <f t="shared" si="28"/>
        <v>0</v>
      </c>
      <c r="BJ136" s="16" t="s">
        <v>23</v>
      </c>
      <c r="BK136" s="192">
        <f t="shared" si="29"/>
        <v>0</v>
      </c>
      <c r="BL136" s="16" t="s">
        <v>275</v>
      </c>
      <c r="BM136" s="16" t="s">
        <v>3319</v>
      </c>
    </row>
    <row r="137" spans="2:65" s="1" customFormat="1" ht="22.5" customHeight="1">
      <c r="B137" s="34"/>
      <c r="C137" s="181" t="s">
        <v>480</v>
      </c>
      <c r="D137" s="181" t="s">
        <v>184</v>
      </c>
      <c r="E137" s="182" t="s">
        <v>3320</v>
      </c>
      <c r="F137" s="183" t="s">
        <v>3321</v>
      </c>
      <c r="G137" s="184" t="s">
        <v>2600</v>
      </c>
      <c r="H137" s="185">
        <v>1</v>
      </c>
      <c r="I137" s="186"/>
      <c r="J137" s="187">
        <f t="shared" si="20"/>
        <v>0</v>
      </c>
      <c r="K137" s="183" t="s">
        <v>36</v>
      </c>
      <c r="L137" s="54"/>
      <c r="M137" s="188" t="s">
        <v>36</v>
      </c>
      <c r="N137" s="189" t="s">
        <v>51</v>
      </c>
      <c r="O137" s="35"/>
      <c r="P137" s="190">
        <f t="shared" si="21"/>
        <v>0</v>
      </c>
      <c r="Q137" s="190">
        <v>0</v>
      </c>
      <c r="R137" s="190">
        <f t="shared" si="22"/>
        <v>0</v>
      </c>
      <c r="S137" s="190">
        <v>0</v>
      </c>
      <c r="T137" s="191">
        <f t="shared" si="23"/>
        <v>0</v>
      </c>
      <c r="AR137" s="16" t="s">
        <v>275</v>
      </c>
      <c r="AT137" s="16" t="s">
        <v>184</v>
      </c>
      <c r="AU137" s="16" t="s">
        <v>23</v>
      </c>
      <c r="AY137" s="16" t="s">
        <v>182</v>
      </c>
      <c r="BE137" s="192">
        <f t="shared" si="24"/>
        <v>0</v>
      </c>
      <c r="BF137" s="192">
        <f t="shared" si="25"/>
        <v>0</v>
      </c>
      <c r="BG137" s="192">
        <f t="shared" si="26"/>
        <v>0</v>
      </c>
      <c r="BH137" s="192">
        <f t="shared" si="27"/>
        <v>0</v>
      </c>
      <c r="BI137" s="192">
        <f t="shared" si="28"/>
        <v>0</v>
      </c>
      <c r="BJ137" s="16" t="s">
        <v>23</v>
      </c>
      <c r="BK137" s="192">
        <f t="shared" si="29"/>
        <v>0</v>
      </c>
      <c r="BL137" s="16" t="s">
        <v>275</v>
      </c>
      <c r="BM137" s="16" t="s">
        <v>3322</v>
      </c>
    </row>
    <row r="138" spans="2:65" s="1" customFormat="1" ht="22.5" customHeight="1">
      <c r="B138" s="34"/>
      <c r="C138" s="181" t="s">
        <v>494</v>
      </c>
      <c r="D138" s="181" t="s">
        <v>184</v>
      </c>
      <c r="E138" s="182" t="s">
        <v>3323</v>
      </c>
      <c r="F138" s="183" t="s">
        <v>3324</v>
      </c>
      <c r="G138" s="184" t="s">
        <v>2600</v>
      </c>
      <c r="H138" s="185">
        <v>2</v>
      </c>
      <c r="I138" s="186"/>
      <c r="J138" s="187">
        <f t="shared" si="20"/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 t="shared" si="21"/>
        <v>0</v>
      </c>
      <c r="Q138" s="190">
        <v>0</v>
      </c>
      <c r="R138" s="190">
        <f t="shared" si="22"/>
        <v>0</v>
      </c>
      <c r="S138" s="190">
        <v>0</v>
      </c>
      <c r="T138" s="191">
        <f t="shared" si="23"/>
        <v>0</v>
      </c>
      <c r="AR138" s="16" t="s">
        <v>275</v>
      </c>
      <c r="AT138" s="16" t="s">
        <v>184</v>
      </c>
      <c r="AU138" s="16" t="s">
        <v>23</v>
      </c>
      <c r="AY138" s="16" t="s">
        <v>182</v>
      </c>
      <c r="BE138" s="192">
        <f t="shared" si="24"/>
        <v>0</v>
      </c>
      <c r="BF138" s="192">
        <f t="shared" si="25"/>
        <v>0</v>
      </c>
      <c r="BG138" s="192">
        <f t="shared" si="26"/>
        <v>0</v>
      </c>
      <c r="BH138" s="192">
        <f t="shared" si="27"/>
        <v>0</v>
      </c>
      <c r="BI138" s="192">
        <f t="shared" si="28"/>
        <v>0</v>
      </c>
      <c r="BJ138" s="16" t="s">
        <v>23</v>
      </c>
      <c r="BK138" s="192">
        <f t="shared" si="29"/>
        <v>0</v>
      </c>
      <c r="BL138" s="16" t="s">
        <v>275</v>
      </c>
      <c r="BM138" s="16" t="s">
        <v>3325</v>
      </c>
    </row>
    <row r="139" spans="2:65" s="1" customFormat="1" ht="22.5" customHeight="1">
      <c r="B139" s="34"/>
      <c r="C139" s="181" t="s">
        <v>503</v>
      </c>
      <c r="D139" s="181" t="s">
        <v>184</v>
      </c>
      <c r="E139" s="182" t="s">
        <v>3326</v>
      </c>
      <c r="F139" s="183" t="s">
        <v>3327</v>
      </c>
      <c r="G139" s="184" t="s">
        <v>2600</v>
      </c>
      <c r="H139" s="185">
        <v>34</v>
      </c>
      <c r="I139" s="186"/>
      <c r="J139" s="187">
        <f t="shared" si="20"/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 t="shared" si="21"/>
        <v>0</v>
      </c>
      <c r="Q139" s="190">
        <v>0</v>
      </c>
      <c r="R139" s="190">
        <f t="shared" si="22"/>
        <v>0</v>
      </c>
      <c r="S139" s="190">
        <v>0</v>
      </c>
      <c r="T139" s="191">
        <f t="shared" si="23"/>
        <v>0</v>
      </c>
      <c r="AR139" s="16" t="s">
        <v>275</v>
      </c>
      <c r="AT139" s="16" t="s">
        <v>184</v>
      </c>
      <c r="AU139" s="16" t="s">
        <v>23</v>
      </c>
      <c r="AY139" s="16" t="s">
        <v>182</v>
      </c>
      <c r="BE139" s="192">
        <f t="shared" si="24"/>
        <v>0</v>
      </c>
      <c r="BF139" s="192">
        <f t="shared" si="25"/>
        <v>0</v>
      </c>
      <c r="BG139" s="192">
        <f t="shared" si="26"/>
        <v>0</v>
      </c>
      <c r="BH139" s="192">
        <f t="shared" si="27"/>
        <v>0</v>
      </c>
      <c r="BI139" s="192">
        <f t="shared" si="28"/>
        <v>0</v>
      </c>
      <c r="BJ139" s="16" t="s">
        <v>23</v>
      </c>
      <c r="BK139" s="192">
        <f t="shared" si="29"/>
        <v>0</v>
      </c>
      <c r="BL139" s="16" t="s">
        <v>275</v>
      </c>
      <c r="BM139" s="16" t="s">
        <v>3328</v>
      </c>
    </row>
    <row r="140" spans="2:65" s="1" customFormat="1" ht="22.5" customHeight="1">
      <c r="B140" s="34"/>
      <c r="C140" s="181" t="s">
        <v>509</v>
      </c>
      <c r="D140" s="181" t="s">
        <v>184</v>
      </c>
      <c r="E140" s="182" t="s">
        <v>3329</v>
      </c>
      <c r="F140" s="183" t="s">
        <v>3330</v>
      </c>
      <c r="G140" s="184" t="s">
        <v>2600</v>
      </c>
      <c r="H140" s="185">
        <v>6</v>
      </c>
      <c r="I140" s="186"/>
      <c r="J140" s="187">
        <f t="shared" si="20"/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 t="shared" si="21"/>
        <v>0</v>
      </c>
      <c r="Q140" s="190">
        <v>0</v>
      </c>
      <c r="R140" s="190">
        <f t="shared" si="22"/>
        <v>0</v>
      </c>
      <c r="S140" s="190">
        <v>0</v>
      </c>
      <c r="T140" s="191">
        <f t="shared" si="23"/>
        <v>0</v>
      </c>
      <c r="AR140" s="16" t="s">
        <v>275</v>
      </c>
      <c r="AT140" s="16" t="s">
        <v>184</v>
      </c>
      <c r="AU140" s="16" t="s">
        <v>23</v>
      </c>
      <c r="AY140" s="16" t="s">
        <v>182</v>
      </c>
      <c r="BE140" s="192">
        <f t="shared" si="24"/>
        <v>0</v>
      </c>
      <c r="BF140" s="192">
        <f t="shared" si="25"/>
        <v>0</v>
      </c>
      <c r="BG140" s="192">
        <f t="shared" si="26"/>
        <v>0</v>
      </c>
      <c r="BH140" s="192">
        <f t="shared" si="27"/>
        <v>0</v>
      </c>
      <c r="BI140" s="192">
        <f t="shared" si="28"/>
        <v>0</v>
      </c>
      <c r="BJ140" s="16" t="s">
        <v>23</v>
      </c>
      <c r="BK140" s="192">
        <f t="shared" si="29"/>
        <v>0</v>
      </c>
      <c r="BL140" s="16" t="s">
        <v>275</v>
      </c>
      <c r="BM140" s="16" t="s">
        <v>3331</v>
      </c>
    </row>
    <row r="141" spans="2:65" s="1" customFormat="1" ht="22.5" customHeight="1">
      <c r="B141" s="34"/>
      <c r="C141" s="181" t="s">
        <v>515</v>
      </c>
      <c r="D141" s="181" t="s">
        <v>184</v>
      </c>
      <c r="E141" s="182" t="s">
        <v>3332</v>
      </c>
      <c r="F141" s="183" t="s">
        <v>3333</v>
      </c>
      <c r="G141" s="184" t="s">
        <v>2600</v>
      </c>
      <c r="H141" s="185">
        <v>34</v>
      </c>
      <c r="I141" s="186"/>
      <c r="J141" s="187">
        <f t="shared" si="20"/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 t="shared" si="21"/>
        <v>0</v>
      </c>
      <c r="Q141" s="190">
        <v>0</v>
      </c>
      <c r="R141" s="190">
        <f t="shared" si="22"/>
        <v>0</v>
      </c>
      <c r="S141" s="190">
        <v>0</v>
      </c>
      <c r="T141" s="191">
        <f t="shared" si="23"/>
        <v>0</v>
      </c>
      <c r="AR141" s="16" t="s">
        <v>275</v>
      </c>
      <c r="AT141" s="16" t="s">
        <v>184</v>
      </c>
      <c r="AU141" s="16" t="s">
        <v>23</v>
      </c>
      <c r="AY141" s="16" t="s">
        <v>182</v>
      </c>
      <c r="BE141" s="192">
        <f t="shared" si="24"/>
        <v>0</v>
      </c>
      <c r="BF141" s="192">
        <f t="shared" si="25"/>
        <v>0</v>
      </c>
      <c r="BG141" s="192">
        <f t="shared" si="26"/>
        <v>0</v>
      </c>
      <c r="BH141" s="192">
        <f t="shared" si="27"/>
        <v>0</v>
      </c>
      <c r="BI141" s="192">
        <f t="shared" si="28"/>
        <v>0</v>
      </c>
      <c r="BJ141" s="16" t="s">
        <v>23</v>
      </c>
      <c r="BK141" s="192">
        <f t="shared" si="29"/>
        <v>0</v>
      </c>
      <c r="BL141" s="16" t="s">
        <v>275</v>
      </c>
      <c r="BM141" s="16" t="s">
        <v>3334</v>
      </c>
    </row>
    <row r="142" spans="2:65" s="1" customFormat="1" ht="22.5" customHeight="1">
      <c r="B142" s="34"/>
      <c r="C142" s="181" t="s">
        <v>519</v>
      </c>
      <c r="D142" s="181" t="s">
        <v>184</v>
      </c>
      <c r="E142" s="182" t="s">
        <v>3335</v>
      </c>
      <c r="F142" s="183" t="s">
        <v>3336</v>
      </c>
      <c r="G142" s="184" t="s">
        <v>2600</v>
      </c>
      <c r="H142" s="185">
        <v>29</v>
      </c>
      <c r="I142" s="186"/>
      <c r="J142" s="187">
        <f t="shared" si="20"/>
        <v>0</v>
      </c>
      <c r="K142" s="183" t="s">
        <v>36</v>
      </c>
      <c r="L142" s="54"/>
      <c r="M142" s="188" t="s">
        <v>36</v>
      </c>
      <c r="N142" s="189" t="s">
        <v>51</v>
      </c>
      <c r="O142" s="35"/>
      <c r="P142" s="190">
        <f t="shared" si="21"/>
        <v>0</v>
      </c>
      <c r="Q142" s="190">
        <v>0</v>
      </c>
      <c r="R142" s="190">
        <f t="shared" si="22"/>
        <v>0</v>
      </c>
      <c r="S142" s="190">
        <v>0</v>
      </c>
      <c r="T142" s="191">
        <f t="shared" si="23"/>
        <v>0</v>
      </c>
      <c r="AR142" s="16" t="s">
        <v>275</v>
      </c>
      <c r="AT142" s="16" t="s">
        <v>184</v>
      </c>
      <c r="AU142" s="16" t="s">
        <v>23</v>
      </c>
      <c r="AY142" s="16" t="s">
        <v>182</v>
      </c>
      <c r="BE142" s="192">
        <f t="shared" si="24"/>
        <v>0</v>
      </c>
      <c r="BF142" s="192">
        <f t="shared" si="25"/>
        <v>0</v>
      </c>
      <c r="BG142" s="192">
        <f t="shared" si="26"/>
        <v>0</v>
      </c>
      <c r="BH142" s="192">
        <f t="shared" si="27"/>
        <v>0</v>
      </c>
      <c r="BI142" s="192">
        <f t="shared" si="28"/>
        <v>0</v>
      </c>
      <c r="BJ142" s="16" t="s">
        <v>23</v>
      </c>
      <c r="BK142" s="192">
        <f t="shared" si="29"/>
        <v>0</v>
      </c>
      <c r="BL142" s="16" t="s">
        <v>275</v>
      </c>
      <c r="BM142" s="16" t="s">
        <v>3337</v>
      </c>
    </row>
    <row r="143" spans="2:65" s="1" customFormat="1" ht="22.5" customHeight="1">
      <c r="B143" s="34"/>
      <c r="C143" s="181" t="s">
        <v>525</v>
      </c>
      <c r="D143" s="181" t="s">
        <v>184</v>
      </c>
      <c r="E143" s="182" t="s">
        <v>3338</v>
      </c>
      <c r="F143" s="183" t="s">
        <v>3339</v>
      </c>
      <c r="G143" s="184" t="s">
        <v>2600</v>
      </c>
      <c r="H143" s="185">
        <v>10</v>
      </c>
      <c r="I143" s="186"/>
      <c r="J143" s="187">
        <f t="shared" si="20"/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 t="shared" si="21"/>
        <v>0</v>
      </c>
      <c r="Q143" s="190">
        <v>0</v>
      </c>
      <c r="R143" s="190">
        <f t="shared" si="22"/>
        <v>0</v>
      </c>
      <c r="S143" s="190">
        <v>0</v>
      </c>
      <c r="T143" s="191">
        <f t="shared" si="23"/>
        <v>0</v>
      </c>
      <c r="AR143" s="16" t="s">
        <v>275</v>
      </c>
      <c r="AT143" s="16" t="s">
        <v>184</v>
      </c>
      <c r="AU143" s="16" t="s">
        <v>23</v>
      </c>
      <c r="AY143" s="16" t="s">
        <v>182</v>
      </c>
      <c r="BE143" s="192">
        <f t="shared" si="24"/>
        <v>0</v>
      </c>
      <c r="BF143" s="192">
        <f t="shared" si="25"/>
        <v>0</v>
      </c>
      <c r="BG143" s="192">
        <f t="shared" si="26"/>
        <v>0</v>
      </c>
      <c r="BH143" s="192">
        <f t="shared" si="27"/>
        <v>0</v>
      </c>
      <c r="BI143" s="192">
        <f t="shared" si="28"/>
        <v>0</v>
      </c>
      <c r="BJ143" s="16" t="s">
        <v>23</v>
      </c>
      <c r="BK143" s="192">
        <f t="shared" si="29"/>
        <v>0</v>
      </c>
      <c r="BL143" s="16" t="s">
        <v>275</v>
      </c>
      <c r="BM143" s="16" t="s">
        <v>3340</v>
      </c>
    </row>
    <row r="144" spans="2:65" s="1" customFormat="1" ht="22.5" customHeight="1">
      <c r="B144" s="34"/>
      <c r="C144" s="181" t="s">
        <v>536</v>
      </c>
      <c r="D144" s="181" t="s">
        <v>184</v>
      </c>
      <c r="E144" s="182" t="s">
        <v>3341</v>
      </c>
      <c r="F144" s="183" t="s">
        <v>3342</v>
      </c>
      <c r="G144" s="184" t="s">
        <v>2600</v>
      </c>
      <c r="H144" s="185">
        <v>9</v>
      </c>
      <c r="I144" s="186"/>
      <c r="J144" s="187">
        <f t="shared" si="20"/>
        <v>0</v>
      </c>
      <c r="K144" s="183" t="s">
        <v>36</v>
      </c>
      <c r="L144" s="54"/>
      <c r="M144" s="188" t="s">
        <v>36</v>
      </c>
      <c r="N144" s="189" t="s">
        <v>51</v>
      </c>
      <c r="O144" s="35"/>
      <c r="P144" s="190">
        <f t="shared" si="21"/>
        <v>0</v>
      </c>
      <c r="Q144" s="190">
        <v>0</v>
      </c>
      <c r="R144" s="190">
        <f t="shared" si="22"/>
        <v>0</v>
      </c>
      <c r="S144" s="190">
        <v>0</v>
      </c>
      <c r="T144" s="191">
        <f t="shared" si="23"/>
        <v>0</v>
      </c>
      <c r="AR144" s="16" t="s">
        <v>275</v>
      </c>
      <c r="AT144" s="16" t="s">
        <v>184</v>
      </c>
      <c r="AU144" s="16" t="s">
        <v>23</v>
      </c>
      <c r="AY144" s="16" t="s">
        <v>182</v>
      </c>
      <c r="BE144" s="192">
        <f t="shared" si="24"/>
        <v>0</v>
      </c>
      <c r="BF144" s="192">
        <f t="shared" si="25"/>
        <v>0</v>
      </c>
      <c r="BG144" s="192">
        <f t="shared" si="26"/>
        <v>0</v>
      </c>
      <c r="BH144" s="192">
        <f t="shared" si="27"/>
        <v>0</v>
      </c>
      <c r="BI144" s="192">
        <f t="shared" si="28"/>
        <v>0</v>
      </c>
      <c r="BJ144" s="16" t="s">
        <v>23</v>
      </c>
      <c r="BK144" s="192">
        <f t="shared" si="29"/>
        <v>0</v>
      </c>
      <c r="BL144" s="16" t="s">
        <v>275</v>
      </c>
      <c r="BM144" s="16" t="s">
        <v>3343</v>
      </c>
    </row>
    <row r="145" spans="2:65" s="1" customFormat="1" ht="22.5" customHeight="1">
      <c r="B145" s="34"/>
      <c r="C145" s="181" t="s">
        <v>541</v>
      </c>
      <c r="D145" s="181" t="s">
        <v>184</v>
      </c>
      <c r="E145" s="182" t="s">
        <v>3344</v>
      </c>
      <c r="F145" s="183" t="s">
        <v>3345</v>
      </c>
      <c r="G145" s="184" t="s">
        <v>2600</v>
      </c>
      <c r="H145" s="185">
        <v>2</v>
      </c>
      <c r="I145" s="186"/>
      <c r="J145" s="187">
        <f t="shared" si="20"/>
        <v>0</v>
      </c>
      <c r="K145" s="183" t="s">
        <v>36</v>
      </c>
      <c r="L145" s="54"/>
      <c r="M145" s="188" t="s">
        <v>36</v>
      </c>
      <c r="N145" s="189" t="s">
        <v>51</v>
      </c>
      <c r="O145" s="35"/>
      <c r="P145" s="190">
        <f t="shared" si="21"/>
        <v>0</v>
      </c>
      <c r="Q145" s="190">
        <v>0</v>
      </c>
      <c r="R145" s="190">
        <f t="shared" si="22"/>
        <v>0</v>
      </c>
      <c r="S145" s="190">
        <v>0</v>
      </c>
      <c r="T145" s="191">
        <f t="shared" si="23"/>
        <v>0</v>
      </c>
      <c r="AR145" s="16" t="s">
        <v>275</v>
      </c>
      <c r="AT145" s="16" t="s">
        <v>184</v>
      </c>
      <c r="AU145" s="16" t="s">
        <v>23</v>
      </c>
      <c r="AY145" s="16" t="s">
        <v>182</v>
      </c>
      <c r="BE145" s="192">
        <f t="shared" si="24"/>
        <v>0</v>
      </c>
      <c r="BF145" s="192">
        <f t="shared" si="25"/>
        <v>0</v>
      </c>
      <c r="BG145" s="192">
        <f t="shared" si="26"/>
        <v>0</v>
      </c>
      <c r="BH145" s="192">
        <f t="shared" si="27"/>
        <v>0</v>
      </c>
      <c r="BI145" s="192">
        <f t="shared" si="28"/>
        <v>0</v>
      </c>
      <c r="BJ145" s="16" t="s">
        <v>23</v>
      </c>
      <c r="BK145" s="192">
        <f t="shared" si="29"/>
        <v>0</v>
      </c>
      <c r="BL145" s="16" t="s">
        <v>275</v>
      </c>
      <c r="BM145" s="16" t="s">
        <v>3346</v>
      </c>
    </row>
    <row r="146" spans="2:65" s="1" customFormat="1" ht="22.5" customHeight="1">
      <c r="B146" s="34"/>
      <c r="C146" s="181" t="s">
        <v>547</v>
      </c>
      <c r="D146" s="181" t="s">
        <v>184</v>
      </c>
      <c r="E146" s="182" t="s">
        <v>3347</v>
      </c>
      <c r="F146" s="183" t="s">
        <v>3348</v>
      </c>
      <c r="G146" s="184" t="s">
        <v>2600</v>
      </c>
      <c r="H146" s="185">
        <v>2</v>
      </c>
      <c r="I146" s="186"/>
      <c r="J146" s="187">
        <f t="shared" si="20"/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 t="shared" si="21"/>
        <v>0</v>
      </c>
      <c r="Q146" s="190">
        <v>0</v>
      </c>
      <c r="R146" s="190">
        <f t="shared" si="22"/>
        <v>0</v>
      </c>
      <c r="S146" s="190">
        <v>0</v>
      </c>
      <c r="T146" s="191">
        <f t="shared" si="23"/>
        <v>0</v>
      </c>
      <c r="AR146" s="16" t="s">
        <v>275</v>
      </c>
      <c r="AT146" s="16" t="s">
        <v>184</v>
      </c>
      <c r="AU146" s="16" t="s">
        <v>23</v>
      </c>
      <c r="AY146" s="16" t="s">
        <v>182</v>
      </c>
      <c r="BE146" s="192">
        <f t="shared" si="24"/>
        <v>0</v>
      </c>
      <c r="BF146" s="192">
        <f t="shared" si="25"/>
        <v>0</v>
      </c>
      <c r="BG146" s="192">
        <f t="shared" si="26"/>
        <v>0</v>
      </c>
      <c r="BH146" s="192">
        <f t="shared" si="27"/>
        <v>0</v>
      </c>
      <c r="BI146" s="192">
        <f t="shared" si="28"/>
        <v>0</v>
      </c>
      <c r="BJ146" s="16" t="s">
        <v>23</v>
      </c>
      <c r="BK146" s="192">
        <f t="shared" si="29"/>
        <v>0</v>
      </c>
      <c r="BL146" s="16" t="s">
        <v>275</v>
      </c>
      <c r="BM146" s="16" t="s">
        <v>3349</v>
      </c>
    </row>
    <row r="147" spans="2:65" s="1" customFormat="1" ht="22.5" customHeight="1">
      <c r="B147" s="34"/>
      <c r="C147" s="181" t="s">
        <v>555</v>
      </c>
      <c r="D147" s="181" t="s">
        <v>184</v>
      </c>
      <c r="E147" s="182" t="s">
        <v>3350</v>
      </c>
      <c r="F147" s="183" t="s">
        <v>3351</v>
      </c>
      <c r="G147" s="184" t="s">
        <v>2600</v>
      </c>
      <c r="H147" s="185">
        <v>8</v>
      </c>
      <c r="I147" s="186"/>
      <c r="J147" s="187">
        <f t="shared" si="20"/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 t="shared" si="21"/>
        <v>0</v>
      </c>
      <c r="Q147" s="190">
        <v>0</v>
      </c>
      <c r="R147" s="190">
        <f t="shared" si="22"/>
        <v>0</v>
      </c>
      <c r="S147" s="190">
        <v>0</v>
      </c>
      <c r="T147" s="191">
        <f t="shared" si="23"/>
        <v>0</v>
      </c>
      <c r="AR147" s="16" t="s">
        <v>275</v>
      </c>
      <c r="AT147" s="16" t="s">
        <v>184</v>
      </c>
      <c r="AU147" s="16" t="s">
        <v>23</v>
      </c>
      <c r="AY147" s="16" t="s">
        <v>182</v>
      </c>
      <c r="BE147" s="192">
        <f t="shared" si="24"/>
        <v>0</v>
      </c>
      <c r="BF147" s="192">
        <f t="shared" si="25"/>
        <v>0</v>
      </c>
      <c r="BG147" s="192">
        <f t="shared" si="26"/>
        <v>0</v>
      </c>
      <c r="BH147" s="192">
        <f t="shared" si="27"/>
        <v>0</v>
      </c>
      <c r="BI147" s="192">
        <f t="shared" si="28"/>
        <v>0</v>
      </c>
      <c r="BJ147" s="16" t="s">
        <v>23</v>
      </c>
      <c r="BK147" s="192">
        <f t="shared" si="29"/>
        <v>0</v>
      </c>
      <c r="BL147" s="16" t="s">
        <v>275</v>
      </c>
      <c r="BM147" s="16" t="s">
        <v>3352</v>
      </c>
    </row>
    <row r="148" spans="2:65" s="1" customFormat="1" ht="22.5" customHeight="1">
      <c r="B148" s="34"/>
      <c r="C148" s="181" t="s">
        <v>561</v>
      </c>
      <c r="D148" s="181" t="s">
        <v>184</v>
      </c>
      <c r="E148" s="182" t="s">
        <v>3353</v>
      </c>
      <c r="F148" s="183" t="s">
        <v>3354</v>
      </c>
      <c r="G148" s="184" t="s">
        <v>2600</v>
      </c>
      <c r="H148" s="185">
        <v>6</v>
      </c>
      <c r="I148" s="186"/>
      <c r="J148" s="187">
        <f t="shared" si="20"/>
        <v>0</v>
      </c>
      <c r="K148" s="183" t="s">
        <v>36</v>
      </c>
      <c r="L148" s="54"/>
      <c r="M148" s="188" t="s">
        <v>36</v>
      </c>
      <c r="N148" s="189" t="s">
        <v>51</v>
      </c>
      <c r="O148" s="35"/>
      <c r="P148" s="190">
        <f t="shared" si="21"/>
        <v>0</v>
      </c>
      <c r="Q148" s="190">
        <v>0</v>
      </c>
      <c r="R148" s="190">
        <f t="shared" si="22"/>
        <v>0</v>
      </c>
      <c r="S148" s="190">
        <v>0</v>
      </c>
      <c r="T148" s="191">
        <f t="shared" si="23"/>
        <v>0</v>
      </c>
      <c r="AR148" s="16" t="s">
        <v>275</v>
      </c>
      <c r="AT148" s="16" t="s">
        <v>184</v>
      </c>
      <c r="AU148" s="16" t="s">
        <v>23</v>
      </c>
      <c r="AY148" s="16" t="s">
        <v>182</v>
      </c>
      <c r="BE148" s="192">
        <f t="shared" si="24"/>
        <v>0</v>
      </c>
      <c r="BF148" s="192">
        <f t="shared" si="25"/>
        <v>0</v>
      </c>
      <c r="BG148" s="192">
        <f t="shared" si="26"/>
        <v>0</v>
      </c>
      <c r="BH148" s="192">
        <f t="shared" si="27"/>
        <v>0</v>
      </c>
      <c r="BI148" s="192">
        <f t="shared" si="28"/>
        <v>0</v>
      </c>
      <c r="BJ148" s="16" t="s">
        <v>23</v>
      </c>
      <c r="BK148" s="192">
        <f t="shared" si="29"/>
        <v>0</v>
      </c>
      <c r="BL148" s="16" t="s">
        <v>275</v>
      </c>
      <c r="BM148" s="16" t="s">
        <v>3355</v>
      </c>
    </row>
    <row r="149" spans="2:65" s="1" customFormat="1" ht="22.5" customHeight="1">
      <c r="B149" s="34"/>
      <c r="C149" s="181" t="s">
        <v>566</v>
      </c>
      <c r="D149" s="181" t="s">
        <v>184</v>
      </c>
      <c r="E149" s="182" t="s">
        <v>3356</v>
      </c>
      <c r="F149" s="183" t="s">
        <v>3357</v>
      </c>
      <c r="G149" s="184" t="s">
        <v>2600</v>
      </c>
      <c r="H149" s="185">
        <v>8</v>
      </c>
      <c r="I149" s="186"/>
      <c r="J149" s="187">
        <f t="shared" si="20"/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 t="shared" si="21"/>
        <v>0</v>
      </c>
      <c r="Q149" s="190">
        <v>0</v>
      </c>
      <c r="R149" s="190">
        <f t="shared" si="22"/>
        <v>0</v>
      </c>
      <c r="S149" s="190">
        <v>0</v>
      </c>
      <c r="T149" s="191">
        <f t="shared" si="23"/>
        <v>0</v>
      </c>
      <c r="AR149" s="16" t="s">
        <v>275</v>
      </c>
      <c r="AT149" s="16" t="s">
        <v>184</v>
      </c>
      <c r="AU149" s="16" t="s">
        <v>23</v>
      </c>
      <c r="AY149" s="16" t="s">
        <v>182</v>
      </c>
      <c r="BE149" s="192">
        <f t="shared" si="24"/>
        <v>0</v>
      </c>
      <c r="BF149" s="192">
        <f t="shared" si="25"/>
        <v>0</v>
      </c>
      <c r="BG149" s="192">
        <f t="shared" si="26"/>
        <v>0</v>
      </c>
      <c r="BH149" s="192">
        <f t="shared" si="27"/>
        <v>0</v>
      </c>
      <c r="BI149" s="192">
        <f t="shared" si="28"/>
        <v>0</v>
      </c>
      <c r="BJ149" s="16" t="s">
        <v>23</v>
      </c>
      <c r="BK149" s="192">
        <f t="shared" si="29"/>
        <v>0</v>
      </c>
      <c r="BL149" s="16" t="s">
        <v>275</v>
      </c>
      <c r="BM149" s="16" t="s">
        <v>3358</v>
      </c>
    </row>
    <row r="150" spans="2:65" s="1" customFormat="1" ht="22.5" customHeight="1">
      <c r="B150" s="34"/>
      <c r="C150" s="181" t="s">
        <v>570</v>
      </c>
      <c r="D150" s="181" t="s">
        <v>184</v>
      </c>
      <c r="E150" s="182" t="s">
        <v>3359</v>
      </c>
      <c r="F150" s="183" t="s">
        <v>3360</v>
      </c>
      <c r="G150" s="184" t="s">
        <v>2600</v>
      </c>
      <c r="H150" s="185">
        <v>3</v>
      </c>
      <c r="I150" s="186"/>
      <c r="J150" s="187">
        <f t="shared" si="20"/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 t="shared" si="21"/>
        <v>0</v>
      </c>
      <c r="Q150" s="190">
        <v>0</v>
      </c>
      <c r="R150" s="190">
        <f t="shared" si="22"/>
        <v>0</v>
      </c>
      <c r="S150" s="190">
        <v>0</v>
      </c>
      <c r="T150" s="191">
        <f t="shared" si="23"/>
        <v>0</v>
      </c>
      <c r="AR150" s="16" t="s">
        <v>275</v>
      </c>
      <c r="AT150" s="16" t="s">
        <v>184</v>
      </c>
      <c r="AU150" s="16" t="s">
        <v>23</v>
      </c>
      <c r="AY150" s="16" t="s">
        <v>182</v>
      </c>
      <c r="BE150" s="192">
        <f t="shared" si="24"/>
        <v>0</v>
      </c>
      <c r="BF150" s="192">
        <f t="shared" si="25"/>
        <v>0</v>
      </c>
      <c r="BG150" s="192">
        <f t="shared" si="26"/>
        <v>0</v>
      </c>
      <c r="BH150" s="192">
        <f t="shared" si="27"/>
        <v>0</v>
      </c>
      <c r="BI150" s="192">
        <f t="shared" si="28"/>
        <v>0</v>
      </c>
      <c r="BJ150" s="16" t="s">
        <v>23</v>
      </c>
      <c r="BK150" s="192">
        <f t="shared" si="29"/>
        <v>0</v>
      </c>
      <c r="BL150" s="16" t="s">
        <v>275</v>
      </c>
      <c r="BM150" s="16" t="s">
        <v>3361</v>
      </c>
    </row>
    <row r="151" spans="2:65" s="1" customFormat="1" ht="22.5" customHeight="1">
      <c r="B151" s="34"/>
      <c r="C151" s="181" t="s">
        <v>576</v>
      </c>
      <c r="D151" s="181" t="s">
        <v>184</v>
      </c>
      <c r="E151" s="182" t="s">
        <v>3362</v>
      </c>
      <c r="F151" s="183" t="s">
        <v>3363</v>
      </c>
      <c r="G151" s="184" t="s">
        <v>2600</v>
      </c>
      <c r="H151" s="185">
        <v>8</v>
      </c>
      <c r="I151" s="186"/>
      <c r="J151" s="187">
        <f t="shared" si="20"/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 t="shared" si="21"/>
        <v>0</v>
      </c>
      <c r="Q151" s="190">
        <v>0</v>
      </c>
      <c r="R151" s="190">
        <f t="shared" si="22"/>
        <v>0</v>
      </c>
      <c r="S151" s="190">
        <v>0</v>
      </c>
      <c r="T151" s="191">
        <f t="shared" si="23"/>
        <v>0</v>
      </c>
      <c r="AR151" s="16" t="s">
        <v>275</v>
      </c>
      <c r="AT151" s="16" t="s">
        <v>184</v>
      </c>
      <c r="AU151" s="16" t="s">
        <v>23</v>
      </c>
      <c r="AY151" s="16" t="s">
        <v>182</v>
      </c>
      <c r="BE151" s="192">
        <f t="shared" si="24"/>
        <v>0</v>
      </c>
      <c r="BF151" s="192">
        <f t="shared" si="25"/>
        <v>0</v>
      </c>
      <c r="BG151" s="192">
        <f t="shared" si="26"/>
        <v>0</v>
      </c>
      <c r="BH151" s="192">
        <f t="shared" si="27"/>
        <v>0</v>
      </c>
      <c r="BI151" s="192">
        <f t="shared" si="28"/>
        <v>0</v>
      </c>
      <c r="BJ151" s="16" t="s">
        <v>23</v>
      </c>
      <c r="BK151" s="192">
        <f t="shared" si="29"/>
        <v>0</v>
      </c>
      <c r="BL151" s="16" t="s">
        <v>275</v>
      </c>
      <c r="BM151" s="16" t="s">
        <v>3364</v>
      </c>
    </row>
    <row r="152" spans="2:65" s="1" customFormat="1" ht="22.5" customHeight="1">
      <c r="B152" s="34"/>
      <c r="C152" s="181" t="s">
        <v>581</v>
      </c>
      <c r="D152" s="181" t="s">
        <v>184</v>
      </c>
      <c r="E152" s="182" t="s">
        <v>3365</v>
      </c>
      <c r="F152" s="183" t="s">
        <v>3366</v>
      </c>
      <c r="G152" s="184" t="s">
        <v>2600</v>
      </c>
      <c r="H152" s="185">
        <v>2</v>
      </c>
      <c r="I152" s="186"/>
      <c r="J152" s="187">
        <f t="shared" si="20"/>
        <v>0</v>
      </c>
      <c r="K152" s="183" t="s">
        <v>36</v>
      </c>
      <c r="L152" s="54"/>
      <c r="M152" s="188" t="s">
        <v>36</v>
      </c>
      <c r="N152" s="189" t="s">
        <v>51</v>
      </c>
      <c r="O152" s="35"/>
      <c r="P152" s="190">
        <f t="shared" si="21"/>
        <v>0</v>
      </c>
      <c r="Q152" s="190">
        <v>0</v>
      </c>
      <c r="R152" s="190">
        <f t="shared" si="22"/>
        <v>0</v>
      </c>
      <c r="S152" s="190">
        <v>0</v>
      </c>
      <c r="T152" s="191">
        <f t="shared" si="23"/>
        <v>0</v>
      </c>
      <c r="AR152" s="16" t="s">
        <v>275</v>
      </c>
      <c r="AT152" s="16" t="s">
        <v>184</v>
      </c>
      <c r="AU152" s="16" t="s">
        <v>23</v>
      </c>
      <c r="AY152" s="16" t="s">
        <v>182</v>
      </c>
      <c r="BE152" s="192">
        <f t="shared" si="24"/>
        <v>0</v>
      </c>
      <c r="BF152" s="192">
        <f t="shared" si="25"/>
        <v>0</v>
      </c>
      <c r="BG152" s="192">
        <f t="shared" si="26"/>
        <v>0</v>
      </c>
      <c r="BH152" s="192">
        <f t="shared" si="27"/>
        <v>0</v>
      </c>
      <c r="BI152" s="192">
        <f t="shared" si="28"/>
        <v>0</v>
      </c>
      <c r="BJ152" s="16" t="s">
        <v>23</v>
      </c>
      <c r="BK152" s="192">
        <f t="shared" si="29"/>
        <v>0</v>
      </c>
      <c r="BL152" s="16" t="s">
        <v>275</v>
      </c>
      <c r="BM152" s="16" t="s">
        <v>3367</v>
      </c>
    </row>
    <row r="153" spans="2:65" s="1" customFormat="1" ht="22.5" customHeight="1">
      <c r="B153" s="34"/>
      <c r="C153" s="181" t="s">
        <v>587</v>
      </c>
      <c r="D153" s="181" t="s">
        <v>184</v>
      </c>
      <c r="E153" s="182" t="s">
        <v>3368</v>
      </c>
      <c r="F153" s="183" t="s">
        <v>3369</v>
      </c>
      <c r="G153" s="184" t="s">
        <v>2600</v>
      </c>
      <c r="H153" s="185">
        <v>4</v>
      </c>
      <c r="I153" s="186"/>
      <c r="J153" s="187">
        <f t="shared" si="20"/>
        <v>0</v>
      </c>
      <c r="K153" s="183" t="s">
        <v>36</v>
      </c>
      <c r="L153" s="54"/>
      <c r="M153" s="188" t="s">
        <v>36</v>
      </c>
      <c r="N153" s="189" t="s">
        <v>51</v>
      </c>
      <c r="O153" s="35"/>
      <c r="P153" s="190">
        <f t="shared" si="21"/>
        <v>0</v>
      </c>
      <c r="Q153" s="190">
        <v>0</v>
      </c>
      <c r="R153" s="190">
        <f t="shared" si="22"/>
        <v>0</v>
      </c>
      <c r="S153" s="190">
        <v>0</v>
      </c>
      <c r="T153" s="191">
        <f t="shared" si="23"/>
        <v>0</v>
      </c>
      <c r="AR153" s="16" t="s">
        <v>275</v>
      </c>
      <c r="AT153" s="16" t="s">
        <v>184</v>
      </c>
      <c r="AU153" s="16" t="s">
        <v>23</v>
      </c>
      <c r="AY153" s="16" t="s">
        <v>182</v>
      </c>
      <c r="BE153" s="192">
        <f t="shared" si="24"/>
        <v>0</v>
      </c>
      <c r="BF153" s="192">
        <f t="shared" si="25"/>
        <v>0</v>
      </c>
      <c r="BG153" s="192">
        <f t="shared" si="26"/>
        <v>0</v>
      </c>
      <c r="BH153" s="192">
        <f t="shared" si="27"/>
        <v>0</v>
      </c>
      <c r="BI153" s="192">
        <f t="shared" si="28"/>
        <v>0</v>
      </c>
      <c r="BJ153" s="16" t="s">
        <v>23</v>
      </c>
      <c r="BK153" s="192">
        <f t="shared" si="29"/>
        <v>0</v>
      </c>
      <c r="BL153" s="16" t="s">
        <v>275</v>
      </c>
      <c r="BM153" s="16" t="s">
        <v>3370</v>
      </c>
    </row>
    <row r="154" spans="2:65" s="1" customFormat="1" ht="22.5" customHeight="1">
      <c r="B154" s="34"/>
      <c r="C154" s="181" t="s">
        <v>591</v>
      </c>
      <c r="D154" s="181" t="s">
        <v>184</v>
      </c>
      <c r="E154" s="182" t="s">
        <v>3371</v>
      </c>
      <c r="F154" s="183" t="s">
        <v>3372</v>
      </c>
      <c r="G154" s="184" t="s">
        <v>2600</v>
      </c>
      <c r="H154" s="185">
        <v>2</v>
      </c>
      <c r="I154" s="186"/>
      <c r="J154" s="187">
        <f t="shared" si="20"/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t="shared" si="21"/>
        <v>0</v>
      </c>
      <c r="Q154" s="190">
        <v>0</v>
      </c>
      <c r="R154" s="190">
        <f t="shared" si="22"/>
        <v>0</v>
      </c>
      <c r="S154" s="190">
        <v>0</v>
      </c>
      <c r="T154" s="191">
        <f t="shared" si="23"/>
        <v>0</v>
      </c>
      <c r="AR154" s="16" t="s">
        <v>275</v>
      </c>
      <c r="AT154" s="16" t="s">
        <v>184</v>
      </c>
      <c r="AU154" s="16" t="s">
        <v>23</v>
      </c>
      <c r="AY154" s="16" t="s">
        <v>182</v>
      </c>
      <c r="BE154" s="192">
        <f t="shared" si="24"/>
        <v>0</v>
      </c>
      <c r="BF154" s="192">
        <f t="shared" si="25"/>
        <v>0</v>
      </c>
      <c r="BG154" s="192">
        <f t="shared" si="26"/>
        <v>0</v>
      </c>
      <c r="BH154" s="192">
        <f t="shared" si="27"/>
        <v>0</v>
      </c>
      <c r="BI154" s="192">
        <f t="shared" si="28"/>
        <v>0</v>
      </c>
      <c r="BJ154" s="16" t="s">
        <v>23</v>
      </c>
      <c r="BK154" s="192">
        <f t="shared" si="29"/>
        <v>0</v>
      </c>
      <c r="BL154" s="16" t="s">
        <v>275</v>
      </c>
      <c r="BM154" s="16" t="s">
        <v>3373</v>
      </c>
    </row>
    <row r="155" spans="2:65" s="1" customFormat="1" ht="22.5" customHeight="1">
      <c r="B155" s="34"/>
      <c r="C155" s="181" t="s">
        <v>596</v>
      </c>
      <c r="D155" s="181" t="s">
        <v>184</v>
      </c>
      <c r="E155" s="182" t="s">
        <v>3374</v>
      </c>
      <c r="F155" s="183" t="s">
        <v>3375</v>
      </c>
      <c r="G155" s="184" t="s">
        <v>2600</v>
      </c>
      <c r="H155" s="185">
        <v>6</v>
      </c>
      <c r="I155" s="186"/>
      <c r="J155" s="187">
        <f t="shared" si="2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21"/>
        <v>0</v>
      </c>
      <c r="Q155" s="190">
        <v>0</v>
      </c>
      <c r="R155" s="190">
        <f t="shared" si="22"/>
        <v>0</v>
      </c>
      <c r="S155" s="190">
        <v>0</v>
      </c>
      <c r="T155" s="191">
        <f t="shared" si="23"/>
        <v>0</v>
      </c>
      <c r="AR155" s="16" t="s">
        <v>275</v>
      </c>
      <c r="AT155" s="16" t="s">
        <v>184</v>
      </c>
      <c r="AU155" s="16" t="s">
        <v>23</v>
      </c>
      <c r="AY155" s="16" t="s">
        <v>182</v>
      </c>
      <c r="BE155" s="192">
        <f t="shared" si="24"/>
        <v>0</v>
      </c>
      <c r="BF155" s="192">
        <f t="shared" si="25"/>
        <v>0</v>
      </c>
      <c r="BG155" s="192">
        <f t="shared" si="26"/>
        <v>0</v>
      </c>
      <c r="BH155" s="192">
        <f t="shared" si="27"/>
        <v>0</v>
      </c>
      <c r="BI155" s="192">
        <f t="shared" si="28"/>
        <v>0</v>
      </c>
      <c r="BJ155" s="16" t="s">
        <v>23</v>
      </c>
      <c r="BK155" s="192">
        <f t="shared" si="29"/>
        <v>0</v>
      </c>
      <c r="BL155" s="16" t="s">
        <v>275</v>
      </c>
      <c r="BM155" s="16" t="s">
        <v>3376</v>
      </c>
    </row>
    <row r="156" spans="2:65" s="1" customFormat="1" ht="22.5" customHeight="1">
      <c r="B156" s="34"/>
      <c r="C156" s="181" t="s">
        <v>606</v>
      </c>
      <c r="D156" s="181" t="s">
        <v>184</v>
      </c>
      <c r="E156" s="182" t="s">
        <v>3377</v>
      </c>
      <c r="F156" s="183" t="s">
        <v>3378</v>
      </c>
      <c r="G156" s="184" t="s">
        <v>2600</v>
      </c>
      <c r="H156" s="185">
        <v>2</v>
      </c>
      <c r="I156" s="186"/>
      <c r="J156" s="187">
        <f t="shared" si="20"/>
        <v>0</v>
      </c>
      <c r="K156" s="183" t="s">
        <v>36</v>
      </c>
      <c r="L156" s="54"/>
      <c r="M156" s="188" t="s">
        <v>36</v>
      </c>
      <c r="N156" s="189" t="s">
        <v>51</v>
      </c>
      <c r="O156" s="35"/>
      <c r="P156" s="190">
        <f t="shared" si="21"/>
        <v>0</v>
      </c>
      <c r="Q156" s="190">
        <v>0</v>
      </c>
      <c r="R156" s="190">
        <f t="shared" si="22"/>
        <v>0</v>
      </c>
      <c r="S156" s="190">
        <v>0</v>
      </c>
      <c r="T156" s="191">
        <f t="shared" si="23"/>
        <v>0</v>
      </c>
      <c r="AR156" s="16" t="s">
        <v>275</v>
      </c>
      <c r="AT156" s="16" t="s">
        <v>184</v>
      </c>
      <c r="AU156" s="16" t="s">
        <v>23</v>
      </c>
      <c r="AY156" s="16" t="s">
        <v>182</v>
      </c>
      <c r="BE156" s="192">
        <f t="shared" si="24"/>
        <v>0</v>
      </c>
      <c r="BF156" s="192">
        <f t="shared" si="25"/>
        <v>0</v>
      </c>
      <c r="BG156" s="192">
        <f t="shared" si="26"/>
        <v>0</v>
      </c>
      <c r="BH156" s="192">
        <f t="shared" si="27"/>
        <v>0</v>
      </c>
      <c r="BI156" s="192">
        <f t="shared" si="28"/>
        <v>0</v>
      </c>
      <c r="BJ156" s="16" t="s">
        <v>23</v>
      </c>
      <c r="BK156" s="192">
        <f t="shared" si="29"/>
        <v>0</v>
      </c>
      <c r="BL156" s="16" t="s">
        <v>275</v>
      </c>
      <c r="BM156" s="16" t="s">
        <v>3379</v>
      </c>
    </row>
    <row r="157" spans="2:65" s="1" customFormat="1" ht="22.5" customHeight="1">
      <c r="B157" s="34"/>
      <c r="C157" s="181" t="s">
        <v>615</v>
      </c>
      <c r="D157" s="181" t="s">
        <v>184</v>
      </c>
      <c r="E157" s="182" t="s">
        <v>3380</v>
      </c>
      <c r="F157" s="183" t="s">
        <v>3381</v>
      </c>
      <c r="G157" s="184" t="s">
        <v>2600</v>
      </c>
      <c r="H157" s="185">
        <v>4</v>
      </c>
      <c r="I157" s="186"/>
      <c r="J157" s="187">
        <f t="shared" si="20"/>
        <v>0</v>
      </c>
      <c r="K157" s="183" t="s">
        <v>36</v>
      </c>
      <c r="L157" s="54"/>
      <c r="M157" s="188" t="s">
        <v>36</v>
      </c>
      <c r="N157" s="189" t="s">
        <v>51</v>
      </c>
      <c r="O157" s="35"/>
      <c r="P157" s="190">
        <f t="shared" si="21"/>
        <v>0</v>
      </c>
      <c r="Q157" s="190">
        <v>0</v>
      </c>
      <c r="R157" s="190">
        <f t="shared" si="22"/>
        <v>0</v>
      </c>
      <c r="S157" s="190">
        <v>0</v>
      </c>
      <c r="T157" s="191">
        <f t="shared" si="23"/>
        <v>0</v>
      </c>
      <c r="AR157" s="16" t="s">
        <v>275</v>
      </c>
      <c r="AT157" s="16" t="s">
        <v>184</v>
      </c>
      <c r="AU157" s="16" t="s">
        <v>23</v>
      </c>
      <c r="AY157" s="16" t="s">
        <v>182</v>
      </c>
      <c r="BE157" s="192">
        <f t="shared" si="24"/>
        <v>0</v>
      </c>
      <c r="BF157" s="192">
        <f t="shared" si="25"/>
        <v>0</v>
      </c>
      <c r="BG157" s="192">
        <f t="shared" si="26"/>
        <v>0</v>
      </c>
      <c r="BH157" s="192">
        <f t="shared" si="27"/>
        <v>0</v>
      </c>
      <c r="BI157" s="192">
        <f t="shared" si="28"/>
        <v>0</v>
      </c>
      <c r="BJ157" s="16" t="s">
        <v>23</v>
      </c>
      <c r="BK157" s="192">
        <f t="shared" si="29"/>
        <v>0</v>
      </c>
      <c r="BL157" s="16" t="s">
        <v>275</v>
      </c>
      <c r="BM157" s="16" t="s">
        <v>3382</v>
      </c>
    </row>
    <row r="158" spans="2:65" s="1" customFormat="1" ht="22.5" customHeight="1">
      <c r="B158" s="34"/>
      <c r="C158" s="181" t="s">
        <v>619</v>
      </c>
      <c r="D158" s="181" t="s">
        <v>184</v>
      </c>
      <c r="E158" s="182" t="s">
        <v>3383</v>
      </c>
      <c r="F158" s="183" t="s">
        <v>3384</v>
      </c>
      <c r="G158" s="184" t="s">
        <v>2600</v>
      </c>
      <c r="H158" s="185">
        <v>4</v>
      </c>
      <c r="I158" s="186"/>
      <c r="J158" s="187">
        <f t="shared" si="20"/>
        <v>0</v>
      </c>
      <c r="K158" s="183" t="s">
        <v>36</v>
      </c>
      <c r="L158" s="54"/>
      <c r="M158" s="188" t="s">
        <v>36</v>
      </c>
      <c r="N158" s="189" t="s">
        <v>51</v>
      </c>
      <c r="O158" s="35"/>
      <c r="P158" s="190">
        <f t="shared" si="21"/>
        <v>0</v>
      </c>
      <c r="Q158" s="190">
        <v>0</v>
      </c>
      <c r="R158" s="190">
        <f t="shared" si="22"/>
        <v>0</v>
      </c>
      <c r="S158" s="190">
        <v>0</v>
      </c>
      <c r="T158" s="191">
        <f t="shared" si="23"/>
        <v>0</v>
      </c>
      <c r="AR158" s="16" t="s">
        <v>275</v>
      </c>
      <c r="AT158" s="16" t="s">
        <v>184</v>
      </c>
      <c r="AU158" s="16" t="s">
        <v>23</v>
      </c>
      <c r="AY158" s="16" t="s">
        <v>182</v>
      </c>
      <c r="BE158" s="192">
        <f t="shared" si="24"/>
        <v>0</v>
      </c>
      <c r="BF158" s="192">
        <f t="shared" si="25"/>
        <v>0</v>
      </c>
      <c r="BG158" s="192">
        <f t="shared" si="26"/>
        <v>0</v>
      </c>
      <c r="BH158" s="192">
        <f t="shared" si="27"/>
        <v>0</v>
      </c>
      <c r="BI158" s="192">
        <f t="shared" si="28"/>
        <v>0</v>
      </c>
      <c r="BJ158" s="16" t="s">
        <v>23</v>
      </c>
      <c r="BK158" s="192">
        <f t="shared" si="29"/>
        <v>0</v>
      </c>
      <c r="BL158" s="16" t="s">
        <v>275</v>
      </c>
      <c r="BM158" s="16" t="s">
        <v>3385</v>
      </c>
    </row>
    <row r="159" spans="2:65" s="1" customFormat="1" ht="22.5" customHeight="1">
      <c r="B159" s="34"/>
      <c r="C159" s="181" t="s">
        <v>629</v>
      </c>
      <c r="D159" s="181" t="s">
        <v>184</v>
      </c>
      <c r="E159" s="182" t="s">
        <v>3386</v>
      </c>
      <c r="F159" s="183" t="s">
        <v>3387</v>
      </c>
      <c r="G159" s="184" t="s">
        <v>2600</v>
      </c>
      <c r="H159" s="185">
        <v>2</v>
      </c>
      <c r="I159" s="186"/>
      <c r="J159" s="187">
        <f t="shared" si="20"/>
        <v>0</v>
      </c>
      <c r="K159" s="183" t="s">
        <v>36</v>
      </c>
      <c r="L159" s="54"/>
      <c r="M159" s="188" t="s">
        <v>36</v>
      </c>
      <c r="N159" s="189" t="s">
        <v>51</v>
      </c>
      <c r="O159" s="35"/>
      <c r="P159" s="190">
        <f t="shared" si="21"/>
        <v>0</v>
      </c>
      <c r="Q159" s="190">
        <v>0</v>
      </c>
      <c r="R159" s="190">
        <f t="shared" si="22"/>
        <v>0</v>
      </c>
      <c r="S159" s="190">
        <v>0</v>
      </c>
      <c r="T159" s="191">
        <f t="shared" si="23"/>
        <v>0</v>
      </c>
      <c r="AR159" s="16" t="s">
        <v>275</v>
      </c>
      <c r="AT159" s="16" t="s">
        <v>184</v>
      </c>
      <c r="AU159" s="16" t="s">
        <v>23</v>
      </c>
      <c r="AY159" s="16" t="s">
        <v>182</v>
      </c>
      <c r="BE159" s="192">
        <f t="shared" si="24"/>
        <v>0</v>
      </c>
      <c r="BF159" s="192">
        <f t="shared" si="25"/>
        <v>0</v>
      </c>
      <c r="BG159" s="192">
        <f t="shared" si="26"/>
        <v>0</v>
      </c>
      <c r="BH159" s="192">
        <f t="shared" si="27"/>
        <v>0</v>
      </c>
      <c r="BI159" s="192">
        <f t="shared" si="28"/>
        <v>0</v>
      </c>
      <c r="BJ159" s="16" t="s">
        <v>23</v>
      </c>
      <c r="BK159" s="192">
        <f t="shared" si="29"/>
        <v>0</v>
      </c>
      <c r="BL159" s="16" t="s">
        <v>275</v>
      </c>
      <c r="BM159" s="16" t="s">
        <v>3388</v>
      </c>
    </row>
    <row r="160" spans="2:65" s="1" customFormat="1" ht="22.5" customHeight="1">
      <c r="B160" s="34"/>
      <c r="C160" s="181" t="s">
        <v>633</v>
      </c>
      <c r="D160" s="181" t="s">
        <v>184</v>
      </c>
      <c r="E160" s="182" t="s">
        <v>3389</v>
      </c>
      <c r="F160" s="183" t="s">
        <v>3390</v>
      </c>
      <c r="G160" s="184" t="s">
        <v>2600</v>
      </c>
      <c r="H160" s="185">
        <v>6</v>
      </c>
      <c r="I160" s="186"/>
      <c r="J160" s="187">
        <f t="shared" si="20"/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 t="shared" si="21"/>
        <v>0</v>
      </c>
      <c r="Q160" s="190">
        <v>0</v>
      </c>
      <c r="R160" s="190">
        <f t="shared" si="22"/>
        <v>0</v>
      </c>
      <c r="S160" s="190">
        <v>0</v>
      </c>
      <c r="T160" s="191">
        <f t="shared" si="23"/>
        <v>0</v>
      </c>
      <c r="AR160" s="16" t="s">
        <v>275</v>
      </c>
      <c r="AT160" s="16" t="s">
        <v>184</v>
      </c>
      <c r="AU160" s="16" t="s">
        <v>23</v>
      </c>
      <c r="AY160" s="16" t="s">
        <v>182</v>
      </c>
      <c r="BE160" s="192">
        <f t="shared" si="24"/>
        <v>0</v>
      </c>
      <c r="BF160" s="192">
        <f t="shared" si="25"/>
        <v>0</v>
      </c>
      <c r="BG160" s="192">
        <f t="shared" si="26"/>
        <v>0</v>
      </c>
      <c r="BH160" s="192">
        <f t="shared" si="27"/>
        <v>0</v>
      </c>
      <c r="BI160" s="192">
        <f t="shared" si="28"/>
        <v>0</v>
      </c>
      <c r="BJ160" s="16" t="s">
        <v>23</v>
      </c>
      <c r="BK160" s="192">
        <f t="shared" si="29"/>
        <v>0</v>
      </c>
      <c r="BL160" s="16" t="s">
        <v>275</v>
      </c>
      <c r="BM160" s="16" t="s">
        <v>3391</v>
      </c>
    </row>
    <row r="161" spans="2:65" s="1" customFormat="1" ht="22.5" customHeight="1">
      <c r="B161" s="34"/>
      <c r="C161" s="181" t="s">
        <v>638</v>
      </c>
      <c r="D161" s="181" t="s">
        <v>184</v>
      </c>
      <c r="E161" s="182" t="s">
        <v>3392</v>
      </c>
      <c r="F161" s="183" t="s">
        <v>3393</v>
      </c>
      <c r="G161" s="184" t="s">
        <v>2600</v>
      </c>
      <c r="H161" s="185">
        <v>6</v>
      </c>
      <c r="I161" s="186"/>
      <c r="J161" s="187">
        <f t="shared" si="20"/>
        <v>0</v>
      </c>
      <c r="K161" s="183" t="s">
        <v>36</v>
      </c>
      <c r="L161" s="54"/>
      <c r="M161" s="188" t="s">
        <v>36</v>
      </c>
      <c r="N161" s="189" t="s">
        <v>51</v>
      </c>
      <c r="O161" s="35"/>
      <c r="P161" s="190">
        <f t="shared" si="21"/>
        <v>0</v>
      </c>
      <c r="Q161" s="190">
        <v>0</v>
      </c>
      <c r="R161" s="190">
        <f t="shared" si="22"/>
        <v>0</v>
      </c>
      <c r="S161" s="190">
        <v>0</v>
      </c>
      <c r="T161" s="191">
        <f t="shared" si="23"/>
        <v>0</v>
      </c>
      <c r="AR161" s="16" t="s">
        <v>275</v>
      </c>
      <c r="AT161" s="16" t="s">
        <v>184</v>
      </c>
      <c r="AU161" s="16" t="s">
        <v>23</v>
      </c>
      <c r="AY161" s="16" t="s">
        <v>182</v>
      </c>
      <c r="BE161" s="192">
        <f t="shared" si="24"/>
        <v>0</v>
      </c>
      <c r="BF161" s="192">
        <f t="shared" si="25"/>
        <v>0</v>
      </c>
      <c r="BG161" s="192">
        <f t="shared" si="26"/>
        <v>0</v>
      </c>
      <c r="BH161" s="192">
        <f t="shared" si="27"/>
        <v>0</v>
      </c>
      <c r="BI161" s="192">
        <f t="shared" si="28"/>
        <v>0</v>
      </c>
      <c r="BJ161" s="16" t="s">
        <v>23</v>
      </c>
      <c r="BK161" s="192">
        <f t="shared" si="29"/>
        <v>0</v>
      </c>
      <c r="BL161" s="16" t="s">
        <v>275</v>
      </c>
      <c r="BM161" s="16" t="s">
        <v>3394</v>
      </c>
    </row>
    <row r="162" spans="2:65" s="1" customFormat="1" ht="22.5" customHeight="1">
      <c r="B162" s="34"/>
      <c r="C162" s="181" t="s">
        <v>671</v>
      </c>
      <c r="D162" s="181" t="s">
        <v>184</v>
      </c>
      <c r="E162" s="182" t="s">
        <v>3395</v>
      </c>
      <c r="F162" s="183" t="s">
        <v>3396</v>
      </c>
      <c r="G162" s="184" t="s">
        <v>2600</v>
      </c>
      <c r="H162" s="185">
        <v>2</v>
      </c>
      <c r="I162" s="186"/>
      <c r="J162" s="187">
        <f t="shared" si="20"/>
        <v>0</v>
      </c>
      <c r="K162" s="183" t="s">
        <v>36</v>
      </c>
      <c r="L162" s="54"/>
      <c r="M162" s="188" t="s">
        <v>36</v>
      </c>
      <c r="N162" s="189" t="s">
        <v>51</v>
      </c>
      <c r="O162" s="35"/>
      <c r="P162" s="190">
        <f t="shared" si="21"/>
        <v>0</v>
      </c>
      <c r="Q162" s="190">
        <v>0</v>
      </c>
      <c r="R162" s="190">
        <f t="shared" si="22"/>
        <v>0</v>
      </c>
      <c r="S162" s="190">
        <v>0</v>
      </c>
      <c r="T162" s="191">
        <f t="shared" si="23"/>
        <v>0</v>
      </c>
      <c r="AR162" s="16" t="s">
        <v>275</v>
      </c>
      <c r="AT162" s="16" t="s">
        <v>184</v>
      </c>
      <c r="AU162" s="16" t="s">
        <v>23</v>
      </c>
      <c r="AY162" s="16" t="s">
        <v>182</v>
      </c>
      <c r="BE162" s="192">
        <f t="shared" si="24"/>
        <v>0</v>
      </c>
      <c r="BF162" s="192">
        <f t="shared" si="25"/>
        <v>0</v>
      </c>
      <c r="BG162" s="192">
        <f t="shared" si="26"/>
        <v>0</v>
      </c>
      <c r="BH162" s="192">
        <f t="shared" si="27"/>
        <v>0</v>
      </c>
      <c r="BI162" s="192">
        <f t="shared" si="28"/>
        <v>0</v>
      </c>
      <c r="BJ162" s="16" t="s">
        <v>23</v>
      </c>
      <c r="BK162" s="192">
        <f t="shared" si="29"/>
        <v>0</v>
      </c>
      <c r="BL162" s="16" t="s">
        <v>275</v>
      </c>
      <c r="BM162" s="16" t="s">
        <v>3397</v>
      </c>
    </row>
    <row r="163" spans="2:65" s="1" customFormat="1" ht="22.5" customHeight="1">
      <c r="B163" s="34"/>
      <c r="C163" s="181" t="s">
        <v>699</v>
      </c>
      <c r="D163" s="181" t="s">
        <v>184</v>
      </c>
      <c r="E163" s="182" t="s">
        <v>3398</v>
      </c>
      <c r="F163" s="183" t="s">
        <v>3399</v>
      </c>
      <c r="G163" s="184" t="s">
        <v>2600</v>
      </c>
      <c r="H163" s="185">
        <v>2</v>
      </c>
      <c r="I163" s="186"/>
      <c r="J163" s="187">
        <f t="shared" si="20"/>
        <v>0</v>
      </c>
      <c r="K163" s="183" t="s">
        <v>36</v>
      </c>
      <c r="L163" s="54"/>
      <c r="M163" s="188" t="s">
        <v>36</v>
      </c>
      <c r="N163" s="189" t="s">
        <v>51</v>
      </c>
      <c r="O163" s="35"/>
      <c r="P163" s="190">
        <f t="shared" si="21"/>
        <v>0</v>
      </c>
      <c r="Q163" s="190">
        <v>0</v>
      </c>
      <c r="R163" s="190">
        <f t="shared" si="22"/>
        <v>0</v>
      </c>
      <c r="S163" s="190">
        <v>0</v>
      </c>
      <c r="T163" s="191">
        <f t="shared" si="23"/>
        <v>0</v>
      </c>
      <c r="AR163" s="16" t="s">
        <v>275</v>
      </c>
      <c r="AT163" s="16" t="s">
        <v>184</v>
      </c>
      <c r="AU163" s="16" t="s">
        <v>23</v>
      </c>
      <c r="AY163" s="16" t="s">
        <v>182</v>
      </c>
      <c r="BE163" s="192">
        <f t="shared" si="24"/>
        <v>0</v>
      </c>
      <c r="BF163" s="192">
        <f t="shared" si="25"/>
        <v>0</v>
      </c>
      <c r="BG163" s="192">
        <f t="shared" si="26"/>
        <v>0</v>
      </c>
      <c r="BH163" s="192">
        <f t="shared" si="27"/>
        <v>0</v>
      </c>
      <c r="BI163" s="192">
        <f t="shared" si="28"/>
        <v>0</v>
      </c>
      <c r="BJ163" s="16" t="s">
        <v>23</v>
      </c>
      <c r="BK163" s="192">
        <f t="shared" si="29"/>
        <v>0</v>
      </c>
      <c r="BL163" s="16" t="s">
        <v>275</v>
      </c>
      <c r="BM163" s="16" t="s">
        <v>3400</v>
      </c>
    </row>
    <row r="164" spans="2:65" s="1" customFormat="1" ht="22.5" customHeight="1">
      <c r="B164" s="34"/>
      <c r="C164" s="181" t="s">
        <v>703</v>
      </c>
      <c r="D164" s="181" t="s">
        <v>184</v>
      </c>
      <c r="E164" s="182" t="s">
        <v>3401</v>
      </c>
      <c r="F164" s="183" t="s">
        <v>3402</v>
      </c>
      <c r="G164" s="184" t="s">
        <v>2600</v>
      </c>
      <c r="H164" s="185">
        <v>2</v>
      </c>
      <c r="I164" s="186"/>
      <c r="J164" s="187">
        <f t="shared" si="20"/>
        <v>0</v>
      </c>
      <c r="K164" s="183" t="s">
        <v>36</v>
      </c>
      <c r="L164" s="54"/>
      <c r="M164" s="188" t="s">
        <v>36</v>
      </c>
      <c r="N164" s="189" t="s">
        <v>51</v>
      </c>
      <c r="O164" s="35"/>
      <c r="P164" s="190">
        <f t="shared" si="21"/>
        <v>0</v>
      </c>
      <c r="Q164" s="190">
        <v>0</v>
      </c>
      <c r="R164" s="190">
        <f t="shared" si="22"/>
        <v>0</v>
      </c>
      <c r="S164" s="190">
        <v>0</v>
      </c>
      <c r="T164" s="191">
        <f t="shared" si="23"/>
        <v>0</v>
      </c>
      <c r="AR164" s="16" t="s">
        <v>275</v>
      </c>
      <c r="AT164" s="16" t="s">
        <v>184</v>
      </c>
      <c r="AU164" s="16" t="s">
        <v>23</v>
      </c>
      <c r="AY164" s="16" t="s">
        <v>182</v>
      </c>
      <c r="BE164" s="192">
        <f t="shared" si="24"/>
        <v>0</v>
      </c>
      <c r="BF164" s="192">
        <f t="shared" si="25"/>
        <v>0</v>
      </c>
      <c r="BG164" s="192">
        <f t="shared" si="26"/>
        <v>0</v>
      </c>
      <c r="BH164" s="192">
        <f t="shared" si="27"/>
        <v>0</v>
      </c>
      <c r="BI164" s="192">
        <f t="shared" si="28"/>
        <v>0</v>
      </c>
      <c r="BJ164" s="16" t="s">
        <v>23</v>
      </c>
      <c r="BK164" s="192">
        <f t="shared" si="29"/>
        <v>0</v>
      </c>
      <c r="BL164" s="16" t="s">
        <v>275</v>
      </c>
      <c r="BM164" s="16" t="s">
        <v>3403</v>
      </c>
    </row>
    <row r="165" spans="2:65" s="1" customFormat="1" ht="22.5" customHeight="1">
      <c r="B165" s="34"/>
      <c r="C165" s="181" t="s">
        <v>708</v>
      </c>
      <c r="D165" s="181" t="s">
        <v>184</v>
      </c>
      <c r="E165" s="182" t="s">
        <v>3404</v>
      </c>
      <c r="F165" s="183" t="s">
        <v>3405</v>
      </c>
      <c r="G165" s="184" t="s">
        <v>2600</v>
      </c>
      <c r="H165" s="185">
        <v>2</v>
      </c>
      <c r="I165" s="186"/>
      <c r="J165" s="187">
        <f t="shared" si="20"/>
        <v>0</v>
      </c>
      <c r="K165" s="183" t="s">
        <v>36</v>
      </c>
      <c r="L165" s="54"/>
      <c r="M165" s="188" t="s">
        <v>36</v>
      </c>
      <c r="N165" s="189" t="s">
        <v>51</v>
      </c>
      <c r="O165" s="35"/>
      <c r="P165" s="190">
        <f t="shared" si="21"/>
        <v>0</v>
      </c>
      <c r="Q165" s="190">
        <v>0</v>
      </c>
      <c r="R165" s="190">
        <f t="shared" si="22"/>
        <v>0</v>
      </c>
      <c r="S165" s="190">
        <v>0</v>
      </c>
      <c r="T165" s="191">
        <f t="shared" si="23"/>
        <v>0</v>
      </c>
      <c r="AR165" s="16" t="s">
        <v>275</v>
      </c>
      <c r="AT165" s="16" t="s">
        <v>184</v>
      </c>
      <c r="AU165" s="16" t="s">
        <v>23</v>
      </c>
      <c r="AY165" s="16" t="s">
        <v>182</v>
      </c>
      <c r="BE165" s="192">
        <f t="shared" si="24"/>
        <v>0</v>
      </c>
      <c r="BF165" s="192">
        <f t="shared" si="25"/>
        <v>0</v>
      </c>
      <c r="BG165" s="192">
        <f t="shared" si="26"/>
        <v>0</v>
      </c>
      <c r="BH165" s="192">
        <f t="shared" si="27"/>
        <v>0</v>
      </c>
      <c r="BI165" s="192">
        <f t="shared" si="28"/>
        <v>0</v>
      </c>
      <c r="BJ165" s="16" t="s">
        <v>23</v>
      </c>
      <c r="BK165" s="192">
        <f t="shared" si="29"/>
        <v>0</v>
      </c>
      <c r="BL165" s="16" t="s">
        <v>275</v>
      </c>
      <c r="BM165" s="16" t="s">
        <v>3406</v>
      </c>
    </row>
    <row r="166" spans="2:65" s="1" customFormat="1" ht="22.5" customHeight="1">
      <c r="B166" s="34"/>
      <c r="C166" s="181" t="s">
        <v>712</v>
      </c>
      <c r="D166" s="181" t="s">
        <v>184</v>
      </c>
      <c r="E166" s="182" t="s">
        <v>3407</v>
      </c>
      <c r="F166" s="183" t="s">
        <v>3408</v>
      </c>
      <c r="G166" s="184" t="s">
        <v>2600</v>
      </c>
      <c r="H166" s="185">
        <v>3</v>
      </c>
      <c r="I166" s="186"/>
      <c r="J166" s="187">
        <f t="shared" si="20"/>
        <v>0</v>
      </c>
      <c r="K166" s="183" t="s">
        <v>36</v>
      </c>
      <c r="L166" s="54"/>
      <c r="M166" s="188" t="s">
        <v>36</v>
      </c>
      <c r="N166" s="189" t="s">
        <v>51</v>
      </c>
      <c r="O166" s="35"/>
      <c r="P166" s="190">
        <f t="shared" si="21"/>
        <v>0</v>
      </c>
      <c r="Q166" s="190">
        <v>0</v>
      </c>
      <c r="R166" s="190">
        <f t="shared" si="22"/>
        <v>0</v>
      </c>
      <c r="S166" s="190">
        <v>0</v>
      </c>
      <c r="T166" s="191">
        <f t="shared" si="23"/>
        <v>0</v>
      </c>
      <c r="AR166" s="16" t="s">
        <v>275</v>
      </c>
      <c r="AT166" s="16" t="s">
        <v>184</v>
      </c>
      <c r="AU166" s="16" t="s">
        <v>23</v>
      </c>
      <c r="AY166" s="16" t="s">
        <v>182</v>
      </c>
      <c r="BE166" s="192">
        <f t="shared" si="24"/>
        <v>0</v>
      </c>
      <c r="BF166" s="192">
        <f t="shared" si="25"/>
        <v>0</v>
      </c>
      <c r="BG166" s="192">
        <f t="shared" si="26"/>
        <v>0</v>
      </c>
      <c r="BH166" s="192">
        <f t="shared" si="27"/>
        <v>0</v>
      </c>
      <c r="BI166" s="192">
        <f t="shared" si="28"/>
        <v>0</v>
      </c>
      <c r="BJ166" s="16" t="s">
        <v>23</v>
      </c>
      <c r="BK166" s="192">
        <f t="shared" si="29"/>
        <v>0</v>
      </c>
      <c r="BL166" s="16" t="s">
        <v>275</v>
      </c>
      <c r="BM166" s="16" t="s">
        <v>3409</v>
      </c>
    </row>
    <row r="167" spans="2:65" s="1" customFormat="1" ht="22.5" customHeight="1">
      <c r="B167" s="34"/>
      <c r="C167" s="181" t="s">
        <v>717</v>
      </c>
      <c r="D167" s="181" t="s">
        <v>184</v>
      </c>
      <c r="E167" s="182" t="s">
        <v>3410</v>
      </c>
      <c r="F167" s="183" t="s">
        <v>3411</v>
      </c>
      <c r="G167" s="184" t="s">
        <v>544</v>
      </c>
      <c r="H167" s="185">
        <v>1</v>
      </c>
      <c r="I167" s="186"/>
      <c r="J167" s="187">
        <f t="shared" si="20"/>
        <v>0</v>
      </c>
      <c r="K167" s="183" t="s">
        <v>36</v>
      </c>
      <c r="L167" s="54"/>
      <c r="M167" s="188" t="s">
        <v>36</v>
      </c>
      <c r="N167" s="189" t="s">
        <v>51</v>
      </c>
      <c r="O167" s="35"/>
      <c r="P167" s="190">
        <f t="shared" si="21"/>
        <v>0</v>
      </c>
      <c r="Q167" s="190">
        <v>0</v>
      </c>
      <c r="R167" s="190">
        <f t="shared" si="22"/>
        <v>0</v>
      </c>
      <c r="S167" s="190">
        <v>0</v>
      </c>
      <c r="T167" s="191">
        <f t="shared" si="23"/>
        <v>0</v>
      </c>
      <c r="AR167" s="16" t="s">
        <v>275</v>
      </c>
      <c r="AT167" s="16" t="s">
        <v>184</v>
      </c>
      <c r="AU167" s="16" t="s">
        <v>23</v>
      </c>
      <c r="AY167" s="16" t="s">
        <v>182</v>
      </c>
      <c r="BE167" s="192">
        <f t="shared" si="24"/>
        <v>0</v>
      </c>
      <c r="BF167" s="192">
        <f t="shared" si="25"/>
        <v>0</v>
      </c>
      <c r="BG167" s="192">
        <f t="shared" si="26"/>
        <v>0</v>
      </c>
      <c r="BH167" s="192">
        <f t="shared" si="27"/>
        <v>0</v>
      </c>
      <c r="BI167" s="192">
        <f t="shared" si="28"/>
        <v>0</v>
      </c>
      <c r="BJ167" s="16" t="s">
        <v>23</v>
      </c>
      <c r="BK167" s="192">
        <f t="shared" si="29"/>
        <v>0</v>
      </c>
      <c r="BL167" s="16" t="s">
        <v>275</v>
      </c>
      <c r="BM167" s="16" t="s">
        <v>3412</v>
      </c>
    </row>
    <row r="168" spans="2:63" s="10" customFormat="1" ht="37.35" customHeight="1">
      <c r="B168" s="164"/>
      <c r="C168" s="165"/>
      <c r="D168" s="178" t="s">
        <v>79</v>
      </c>
      <c r="E168" s="231" t="s">
        <v>2667</v>
      </c>
      <c r="F168" s="231" t="s">
        <v>3413</v>
      </c>
      <c r="G168" s="165"/>
      <c r="H168" s="165"/>
      <c r="I168" s="168"/>
      <c r="J168" s="232">
        <f>BK168</f>
        <v>0</v>
      </c>
      <c r="K168" s="165"/>
      <c r="L168" s="170"/>
      <c r="M168" s="171"/>
      <c r="N168" s="172"/>
      <c r="O168" s="172"/>
      <c r="P168" s="173">
        <f>SUM(P169:P178)</f>
        <v>0</v>
      </c>
      <c r="Q168" s="172"/>
      <c r="R168" s="173">
        <f>SUM(R169:R178)</f>
        <v>0</v>
      </c>
      <c r="S168" s="172"/>
      <c r="T168" s="174">
        <f>SUM(T169:T178)</f>
        <v>0</v>
      </c>
      <c r="AR168" s="175" t="s">
        <v>23</v>
      </c>
      <c r="AT168" s="176" t="s">
        <v>79</v>
      </c>
      <c r="AU168" s="176" t="s">
        <v>80</v>
      </c>
      <c r="AY168" s="175" t="s">
        <v>182</v>
      </c>
      <c r="BK168" s="177">
        <f>SUM(BK169:BK178)</f>
        <v>0</v>
      </c>
    </row>
    <row r="169" spans="2:65" s="1" customFormat="1" ht="22.5" customHeight="1">
      <c r="B169" s="34"/>
      <c r="C169" s="181" t="s">
        <v>729</v>
      </c>
      <c r="D169" s="181" t="s">
        <v>184</v>
      </c>
      <c r="E169" s="182" t="s">
        <v>3414</v>
      </c>
      <c r="F169" s="183" t="s">
        <v>3415</v>
      </c>
      <c r="G169" s="184" t="s">
        <v>2600</v>
      </c>
      <c r="H169" s="185">
        <v>2</v>
      </c>
      <c r="I169" s="186"/>
      <c r="J169" s="187">
        <f aca="true" t="shared" si="30" ref="J169:J178">ROUND(I169*H169,2)</f>
        <v>0</v>
      </c>
      <c r="K169" s="183" t="s">
        <v>36</v>
      </c>
      <c r="L169" s="54"/>
      <c r="M169" s="188" t="s">
        <v>36</v>
      </c>
      <c r="N169" s="189" t="s">
        <v>51</v>
      </c>
      <c r="O169" s="35"/>
      <c r="P169" s="190">
        <f aca="true" t="shared" si="31" ref="P169:P178">O169*H169</f>
        <v>0</v>
      </c>
      <c r="Q169" s="190">
        <v>0</v>
      </c>
      <c r="R169" s="190">
        <f aca="true" t="shared" si="32" ref="R169:R178">Q169*H169</f>
        <v>0</v>
      </c>
      <c r="S169" s="190">
        <v>0</v>
      </c>
      <c r="T169" s="191">
        <f aca="true" t="shared" si="33" ref="T169:T178">S169*H169</f>
        <v>0</v>
      </c>
      <c r="AR169" s="16" t="s">
        <v>275</v>
      </c>
      <c r="AT169" s="16" t="s">
        <v>184</v>
      </c>
      <c r="AU169" s="16" t="s">
        <v>23</v>
      </c>
      <c r="AY169" s="16" t="s">
        <v>182</v>
      </c>
      <c r="BE169" s="192">
        <f aca="true" t="shared" si="34" ref="BE169:BE178">IF(N169="základní",J169,0)</f>
        <v>0</v>
      </c>
      <c r="BF169" s="192">
        <f aca="true" t="shared" si="35" ref="BF169:BF178">IF(N169="snížená",J169,0)</f>
        <v>0</v>
      </c>
      <c r="BG169" s="192">
        <f aca="true" t="shared" si="36" ref="BG169:BG178">IF(N169="zákl. přenesená",J169,0)</f>
        <v>0</v>
      </c>
      <c r="BH169" s="192">
        <f aca="true" t="shared" si="37" ref="BH169:BH178">IF(N169="sníž. přenesená",J169,0)</f>
        <v>0</v>
      </c>
      <c r="BI169" s="192">
        <f aca="true" t="shared" si="38" ref="BI169:BI178">IF(N169="nulová",J169,0)</f>
        <v>0</v>
      </c>
      <c r="BJ169" s="16" t="s">
        <v>23</v>
      </c>
      <c r="BK169" s="192">
        <f aca="true" t="shared" si="39" ref="BK169:BK178">ROUND(I169*H169,2)</f>
        <v>0</v>
      </c>
      <c r="BL169" s="16" t="s">
        <v>275</v>
      </c>
      <c r="BM169" s="16" t="s">
        <v>3416</v>
      </c>
    </row>
    <row r="170" spans="2:65" s="1" customFormat="1" ht="22.5" customHeight="1">
      <c r="B170" s="34"/>
      <c r="C170" s="181" t="s">
        <v>734</v>
      </c>
      <c r="D170" s="181" t="s">
        <v>184</v>
      </c>
      <c r="E170" s="182" t="s">
        <v>3417</v>
      </c>
      <c r="F170" s="183" t="s">
        <v>3418</v>
      </c>
      <c r="G170" s="184" t="s">
        <v>2600</v>
      </c>
      <c r="H170" s="185">
        <v>1</v>
      </c>
      <c r="I170" s="186"/>
      <c r="J170" s="187">
        <f t="shared" si="30"/>
        <v>0</v>
      </c>
      <c r="K170" s="183" t="s">
        <v>36</v>
      </c>
      <c r="L170" s="54"/>
      <c r="M170" s="188" t="s">
        <v>36</v>
      </c>
      <c r="N170" s="189" t="s">
        <v>51</v>
      </c>
      <c r="O170" s="35"/>
      <c r="P170" s="190">
        <f t="shared" si="31"/>
        <v>0</v>
      </c>
      <c r="Q170" s="190">
        <v>0</v>
      </c>
      <c r="R170" s="190">
        <f t="shared" si="32"/>
        <v>0</v>
      </c>
      <c r="S170" s="190">
        <v>0</v>
      </c>
      <c r="T170" s="191">
        <f t="shared" si="33"/>
        <v>0</v>
      </c>
      <c r="AR170" s="16" t="s">
        <v>275</v>
      </c>
      <c r="AT170" s="16" t="s">
        <v>184</v>
      </c>
      <c r="AU170" s="16" t="s">
        <v>23</v>
      </c>
      <c r="AY170" s="16" t="s">
        <v>182</v>
      </c>
      <c r="BE170" s="192">
        <f t="shared" si="34"/>
        <v>0</v>
      </c>
      <c r="BF170" s="192">
        <f t="shared" si="35"/>
        <v>0</v>
      </c>
      <c r="BG170" s="192">
        <f t="shared" si="36"/>
        <v>0</v>
      </c>
      <c r="BH170" s="192">
        <f t="shared" si="37"/>
        <v>0</v>
      </c>
      <c r="BI170" s="192">
        <f t="shared" si="38"/>
        <v>0</v>
      </c>
      <c r="BJ170" s="16" t="s">
        <v>23</v>
      </c>
      <c r="BK170" s="192">
        <f t="shared" si="39"/>
        <v>0</v>
      </c>
      <c r="BL170" s="16" t="s">
        <v>275</v>
      </c>
      <c r="BM170" s="16" t="s">
        <v>3419</v>
      </c>
    </row>
    <row r="171" spans="2:65" s="1" customFormat="1" ht="22.5" customHeight="1">
      <c r="B171" s="34"/>
      <c r="C171" s="181" t="s">
        <v>740</v>
      </c>
      <c r="D171" s="181" t="s">
        <v>184</v>
      </c>
      <c r="E171" s="182" t="s">
        <v>3420</v>
      </c>
      <c r="F171" s="183" t="s">
        <v>3421</v>
      </c>
      <c r="G171" s="184" t="s">
        <v>2600</v>
      </c>
      <c r="H171" s="185">
        <v>1</v>
      </c>
      <c r="I171" s="186"/>
      <c r="J171" s="187">
        <f t="shared" si="30"/>
        <v>0</v>
      </c>
      <c r="K171" s="183" t="s">
        <v>36</v>
      </c>
      <c r="L171" s="54"/>
      <c r="M171" s="188" t="s">
        <v>36</v>
      </c>
      <c r="N171" s="189" t="s">
        <v>51</v>
      </c>
      <c r="O171" s="35"/>
      <c r="P171" s="190">
        <f t="shared" si="31"/>
        <v>0</v>
      </c>
      <c r="Q171" s="190">
        <v>0</v>
      </c>
      <c r="R171" s="190">
        <f t="shared" si="32"/>
        <v>0</v>
      </c>
      <c r="S171" s="190">
        <v>0</v>
      </c>
      <c r="T171" s="191">
        <f t="shared" si="33"/>
        <v>0</v>
      </c>
      <c r="AR171" s="16" t="s">
        <v>275</v>
      </c>
      <c r="AT171" s="16" t="s">
        <v>184</v>
      </c>
      <c r="AU171" s="16" t="s">
        <v>23</v>
      </c>
      <c r="AY171" s="16" t="s">
        <v>182</v>
      </c>
      <c r="BE171" s="192">
        <f t="shared" si="34"/>
        <v>0</v>
      </c>
      <c r="BF171" s="192">
        <f t="shared" si="35"/>
        <v>0</v>
      </c>
      <c r="BG171" s="192">
        <f t="shared" si="36"/>
        <v>0</v>
      </c>
      <c r="BH171" s="192">
        <f t="shared" si="37"/>
        <v>0</v>
      </c>
      <c r="BI171" s="192">
        <f t="shared" si="38"/>
        <v>0</v>
      </c>
      <c r="BJ171" s="16" t="s">
        <v>23</v>
      </c>
      <c r="BK171" s="192">
        <f t="shared" si="39"/>
        <v>0</v>
      </c>
      <c r="BL171" s="16" t="s">
        <v>275</v>
      </c>
      <c r="BM171" s="16" t="s">
        <v>3422</v>
      </c>
    </row>
    <row r="172" spans="2:65" s="1" customFormat="1" ht="22.5" customHeight="1">
      <c r="B172" s="34"/>
      <c r="C172" s="181" t="s">
        <v>744</v>
      </c>
      <c r="D172" s="181" t="s">
        <v>184</v>
      </c>
      <c r="E172" s="182" t="s">
        <v>3423</v>
      </c>
      <c r="F172" s="183" t="s">
        <v>3424</v>
      </c>
      <c r="G172" s="184" t="s">
        <v>2600</v>
      </c>
      <c r="H172" s="185">
        <v>3</v>
      </c>
      <c r="I172" s="186"/>
      <c r="J172" s="187">
        <f t="shared" si="30"/>
        <v>0</v>
      </c>
      <c r="K172" s="183" t="s">
        <v>36</v>
      </c>
      <c r="L172" s="54"/>
      <c r="M172" s="188" t="s">
        <v>36</v>
      </c>
      <c r="N172" s="189" t="s">
        <v>51</v>
      </c>
      <c r="O172" s="35"/>
      <c r="P172" s="190">
        <f t="shared" si="31"/>
        <v>0</v>
      </c>
      <c r="Q172" s="190">
        <v>0</v>
      </c>
      <c r="R172" s="190">
        <f t="shared" si="32"/>
        <v>0</v>
      </c>
      <c r="S172" s="190">
        <v>0</v>
      </c>
      <c r="T172" s="191">
        <f t="shared" si="33"/>
        <v>0</v>
      </c>
      <c r="AR172" s="16" t="s">
        <v>275</v>
      </c>
      <c r="AT172" s="16" t="s">
        <v>184</v>
      </c>
      <c r="AU172" s="16" t="s">
        <v>23</v>
      </c>
      <c r="AY172" s="16" t="s">
        <v>182</v>
      </c>
      <c r="BE172" s="192">
        <f t="shared" si="34"/>
        <v>0</v>
      </c>
      <c r="BF172" s="192">
        <f t="shared" si="35"/>
        <v>0</v>
      </c>
      <c r="BG172" s="192">
        <f t="shared" si="36"/>
        <v>0</v>
      </c>
      <c r="BH172" s="192">
        <f t="shared" si="37"/>
        <v>0</v>
      </c>
      <c r="BI172" s="192">
        <f t="shared" si="38"/>
        <v>0</v>
      </c>
      <c r="BJ172" s="16" t="s">
        <v>23</v>
      </c>
      <c r="BK172" s="192">
        <f t="shared" si="39"/>
        <v>0</v>
      </c>
      <c r="BL172" s="16" t="s">
        <v>275</v>
      </c>
      <c r="BM172" s="16" t="s">
        <v>3425</v>
      </c>
    </row>
    <row r="173" spans="2:65" s="1" customFormat="1" ht="22.5" customHeight="1">
      <c r="B173" s="34"/>
      <c r="C173" s="181" t="s">
        <v>752</v>
      </c>
      <c r="D173" s="181" t="s">
        <v>184</v>
      </c>
      <c r="E173" s="182" t="s">
        <v>3426</v>
      </c>
      <c r="F173" s="183" t="s">
        <v>3427</v>
      </c>
      <c r="G173" s="184" t="s">
        <v>2600</v>
      </c>
      <c r="H173" s="185">
        <v>2</v>
      </c>
      <c r="I173" s="186"/>
      <c r="J173" s="187">
        <f t="shared" si="30"/>
        <v>0</v>
      </c>
      <c r="K173" s="183" t="s">
        <v>36</v>
      </c>
      <c r="L173" s="54"/>
      <c r="M173" s="188" t="s">
        <v>36</v>
      </c>
      <c r="N173" s="189" t="s">
        <v>51</v>
      </c>
      <c r="O173" s="35"/>
      <c r="P173" s="190">
        <f t="shared" si="31"/>
        <v>0</v>
      </c>
      <c r="Q173" s="190">
        <v>0</v>
      </c>
      <c r="R173" s="190">
        <f t="shared" si="32"/>
        <v>0</v>
      </c>
      <c r="S173" s="190">
        <v>0</v>
      </c>
      <c r="T173" s="191">
        <f t="shared" si="33"/>
        <v>0</v>
      </c>
      <c r="AR173" s="16" t="s">
        <v>275</v>
      </c>
      <c r="AT173" s="16" t="s">
        <v>184</v>
      </c>
      <c r="AU173" s="16" t="s">
        <v>23</v>
      </c>
      <c r="AY173" s="16" t="s">
        <v>182</v>
      </c>
      <c r="BE173" s="192">
        <f t="shared" si="34"/>
        <v>0</v>
      </c>
      <c r="BF173" s="192">
        <f t="shared" si="35"/>
        <v>0</v>
      </c>
      <c r="BG173" s="192">
        <f t="shared" si="36"/>
        <v>0</v>
      </c>
      <c r="BH173" s="192">
        <f t="shared" si="37"/>
        <v>0</v>
      </c>
      <c r="BI173" s="192">
        <f t="shared" si="38"/>
        <v>0</v>
      </c>
      <c r="BJ173" s="16" t="s">
        <v>23</v>
      </c>
      <c r="BK173" s="192">
        <f t="shared" si="39"/>
        <v>0</v>
      </c>
      <c r="BL173" s="16" t="s">
        <v>275</v>
      </c>
      <c r="BM173" s="16" t="s">
        <v>3428</v>
      </c>
    </row>
    <row r="174" spans="2:65" s="1" customFormat="1" ht="22.5" customHeight="1">
      <c r="B174" s="34"/>
      <c r="C174" s="181" t="s">
        <v>757</v>
      </c>
      <c r="D174" s="181" t="s">
        <v>184</v>
      </c>
      <c r="E174" s="182" t="s">
        <v>3429</v>
      </c>
      <c r="F174" s="183" t="s">
        <v>3430</v>
      </c>
      <c r="G174" s="184" t="s">
        <v>2600</v>
      </c>
      <c r="H174" s="185">
        <v>4</v>
      </c>
      <c r="I174" s="186"/>
      <c r="J174" s="187">
        <f t="shared" si="30"/>
        <v>0</v>
      </c>
      <c r="K174" s="183" t="s">
        <v>36</v>
      </c>
      <c r="L174" s="54"/>
      <c r="M174" s="188" t="s">
        <v>36</v>
      </c>
      <c r="N174" s="189" t="s">
        <v>51</v>
      </c>
      <c r="O174" s="35"/>
      <c r="P174" s="190">
        <f t="shared" si="31"/>
        <v>0</v>
      </c>
      <c r="Q174" s="190">
        <v>0</v>
      </c>
      <c r="R174" s="190">
        <f t="shared" si="32"/>
        <v>0</v>
      </c>
      <c r="S174" s="190">
        <v>0</v>
      </c>
      <c r="T174" s="191">
        <f t="shared" si="33"/>
        <v>0</v>
      </c>
      <c r="AR174" s="16" t="s">
        <v>275</v>
      </c>
      <c r="AT174" s="16" t="s">
        <v>184</v>
      </c>
      <c r="AU174" s="16" t="s">
        <v>23</v>
      </c>
      <c r="AY174" s="16" t="s">
        <v>182</v>
      </c>
      <c r="BE174" s="192">
        <f t="shared" si="34"/>
        <v>0</v>
      </c>
      <c r="BF174" s="192">
        <f t="shared" si="35"/>
        <v>0</v>
      </c>
      <c r="BG174" s="192">
        <f t="shared" si="36"/>
        <v>0</v>
      </c>
      <c r="BH174" s="192">
        <f t="shared" si="37"/>
        <v>0</v>
      </c>
      <c r="BI174" s="192">
        <f t="shared" si="38"/>
        <v>0</v>
      </c>
      <c r="BJ174" s="16" t="s">
        <v>23</v>
      </c>
      <c r="BK174" s="192">
        <f t="shared" si="39"/>
        <v>0</v>
      </c>
      <c r="BL174" s="16" t="s">
        <v>275</v>
      </c>
      <c r="BM174" s="16" t="s">
        <v>3431</v>
      </c>
    </row>
    <row r="175" spans="2:65" s="1" customFormat="1" ht="22.5" customHeight="1">
      <c r="B175" s="34"/>
      <c r="C175" s="181" t="s">
        <v>763</v>
      </c>
      <c r="D175" s="181" t="s">
        <v>184</v>
      </c>
      <c r="E175" s="182" t="s">
        <v>3432</v>
      </c>
      <c r="F175" s="183" t="s">
        <v>3433</v>
      </c>
      <c r="G175" s="184" t="s">
        <v>2600</v>
      </c>
      <c r="H175" s="185">
        <v>2</v>
      </c>
      <c r="I175" s="186"/>
      <c r="J175" s="187">
        <f t="shared" si="30"/>
        <v>0</v>
      </c>
      <c r="K175" s="183" t="s">
        <v>36</v>
      </c>
      <c r="L175" s="54"/>
      <c r="M175" s="188" t="s">
        <v>36</v>
      </c>
      <c r="N175" s="189" t="s">
        <v>51</v>
      </c>
      <c r="O175" s="35"/>
      <c r="P175" s="190">
        <f t="shared" si="31"/>
        <v>0</v>
      </c>
      <c r="Q175" s="190">
        <v>0</v>
      </c>
      <c r="R175" s="190">
        <f t="shared" si="32"/>
        <v>0</v>
      </c>
      <c r="S175" s="190">
        <v>0</v>
      </c>
      <c r="T175" s="191">
        <f t="shared" si="33"/>
        <v>0</v>
      </c>
      <c r="AR175" s="16" t="s">
        <v>275</v>
      </c>
      <c r="AT175" s="16" t="s">
        <v>184</v>
      </c>
      <c r="AU175" s="16" t="s">
        <v>23</v>
      </c>
      <c r="AY175" s="16" t="s">
        <v>182</v>
      </c>
      <c r="BE175" s="192">
        <f t="shared" si="34"/>
        <v>0</v>
      </c>
      <c r="BF175" s="192">
        <f t="shared" si="35"/>
        <v>0</v>
      </c>
      <c r="BG175" s="192">
        <f t="shared" si="36"/>
        <v>0</v>
      </c>
      <c r="BH175" s="192">
        <f t="shared" si="37"/>
        <v>0</v>
      </c>
      <c r="BI175" s="192">
        <f t="shared" si="38"/>
        <v>0</v>
      </c>
      <c r="BJ175" s="16" t="s">
        <v>23</v>
      </c>
      <c r="BK175" s="192">
        <f t="shared" si="39"/>
        <v>0</v>
      </c>
      <c r="BL175" s="16" t="s">
        <v>275</v>
      </c>
      <c r="BM175" s="16" t="s">
        <v>3434</v>
      </c>
    </row>
    <row r="176" spans="2:65" s="1" customFormat="1" ht="22.5" customHeight="1">
      <c r="B176" s="34"/>
      <c r="C176" s="181" t="s">
        <v>768</v>
      </c>
      <c r="D176" s="181" t="s">
        <v>184</v>
      </c>
      <c r="E176" s="182" t="s">
        <v>3435</v>
      </c>
      <c r="F176" s="183" t="s">
        <v>3436</v>
      </c>
      <c r="G176" s="184" t="s">
        <v>2600</v>
      </c>
      <c r="H176" s="185">
        <v>1</v>
      </c>
      <c r="I176" s="186"/>
      <c r="J176" s="187">
        <f t="shared" si="30"/>
        <v>0</v>
      </c>
      <c r="K176" s="183" t="s">
        <v>36</v>
      </c>
      <c r="L176" s="54"/>
      <c r="M176" s="188" t="s">
        <v>36</v>
      </c>
      <c r="N176" s="189" t="s">
        <v>51</v>
      </c>
      <c r="O176" s="35"/>
      <c r="P176" s="190">
        <f t="shared" si="31"/>
        <v>0</v>
      </c>
      <c r="Q176" s="190">
        <v>0</v>
      </c>
      <c r="R176" s="190">
        <f t="shared" si="32"/>
        <v>0</v>
      </c>
      <c r="S176" s="190">
        <v>0</v>
      </c>
      <c r="T176" s="191">
        <f t="shared" si="33"/>
        <v>0</v>
      </c>
      <c r="AR176" s="16" t="s">
        <v>275</v>
      </c>
      <c r="AT176" s="16" t="s">
        <v>184</v>
      </c>
      <c r="AU176" s="16" t="s">
        <v>23</v>
      </c>
      <c r="AY176" s="16" t="s">
        <v>182</v>
      </c>
      <c r="BE176" s="192">
        <f t="shared" si="34"/>
        <v>0</v>
      </c>
      <c r="BF176" s="192">
        <f t="shared" si="35"/>
        <v>0</v>
      </c>
      <c r="BG176" s="192">
        <f t="shared" si="36"/>
        <v>0</v>
      </c>
      <c r="BH176" s="192">
        <f t="shared" si="37"/>
        <v>0</v>
      </c>
      <c r="BI176" s="192">
        <f t="shared" si="38"/>
        <v>0</v>
      </c>
      <c r="BJ176" s="16" t="s">
        <v>23</v>
      </c>
      <c r="BK176" s="192">
        <f t="shared" si="39"/>
        <v>0</v>
      </c>
      <c r="BL176" s="16" t="s">
        <v>275</v>
      </c>
      <c r="BM176" s="16" t="s">
        <v>3437</v>
      </c>
    </row>
    <row r="177" spans="2:65" s="1" customFormat="1" ht="22.5" customHeight="1">
      <c r="B177" s="34"/>
      <c r="C177" s="181" t="s">
        <v>773</v>
      </c>
      <c r="D177" s="181" t="s">
        <v>184</v>
      </c>
      <c r="E177" s="182" t="s">
        <v>3438</v>
      </c>
      <c r="F177" s="183" t="s">
        <v>3439</v>
      </c>
      <c r="G177" s="184" t="s">
        <v>3040</v>
      </c>
      <c r="H177" s="185">
        <v>16</v>
      </c>
      <c r="I177" s="186"/>
      <c r="J177" s="187">
        <f t="shared" si="30"/>
        <v>0</v>
      </c>
      <c r="K177" s="183" t="s">
        <v>36</v>
      </c>
      <c r="L177" s="54"/>
      <c r="M177" s="188" t="s">
        <v>36</v>
      </c>
      <c r="N177" s="189" t="s">
        <v>51</v>
      </c>
      <c r="O177" s="35"/>
      <c r="P177" s="190">
        <f t="shared" si="31"/>
        <v>0</v>
      </c>
      <c r="Q177" s="190">
        <v>0</v>
      </c>
      <c r="R177" s="190">
        <f t="shared" si="32"/>
        <v>0</v>
      </c>
      <c r="S177" s="190">
        <v>0</v>
      </c>
      <c r="T177" s="191">
        <f t="shared" si="33"/>
        <v>0</v>
      </c>
      <c r="AR177" s="16" t="s">
        <v>275</v>
      </c>
      <c r="AT177" s="16" t="s">
        <v>184</v>
      </c>
      <c r="AU177" s="16" t="s">
        <v>23</v>
      </c>
      <c r="AY177" s="16" t="s">
        <v>182</v>
      </c>
      <c r="BE177" s="192">
        <f t="shared" si="34"/>
        <v>0</v>
      </c>
      <c r="BF177" s="192">
        <f t="shared" si="35"/>
        <v>0</v>
      </c>
      <c r="BG177" s="192">
        <f t="shared" si="36"/>
        <v>0</v>
      </c>
      <c r="BH177" s="192">
        <f t="shared" si="37"/>
        <v>0</v>
      </c>
      <c r="BI177" s="192">
        <f t="shared" si="38"/>
        <v>0</v>
      </c>
      <c r="BJ177" s="16" t="s">
        <v>23</v>
      </c>
      <c r="BK177" s="192">
        <f t="shared" si="39"/>
        <v>0</v>
      </c>
      <c r="BL177" s="16" t="s">
        <v>275</v>
      </c>
      <c r="BM177" s="16" t="s">
        <v>3440</v>
      </c>
    </row>
    <row r="178" spans="2:65" s="1" customFormat="1" ht="22.5" customHeight="1">
      <c r="B178" s="34"/>
      <c r="C178" s="181" t="s">
        <v>778</v>
      </c>
      <c r="D178" s="181" t="s">
        <v>184</v>
      </c>
      <c r="E178" s="182" t="s">
        <v>3441</v>
      </c>
      <c r="F178" s="183" t="s">
        <v>3442</v>
      </c>
      <c r="G178" s="184" t="s">
        <v>2600</v>
      </c>
      <c r="H178" s="185">
        <v>16</v>
      </c>
      <c r="I178" s="186"/>
      <c r="J178" s="187">
        <f t="shared" si="30"/>
        <v>0</v>
      </c>
      <c r="K178" s="183" t="s">
        <v>36</v>
      </c>
      <c r="L178" s="54"/>
      <c r="M178" s="188" t="s">
        <v>36</v>
      </c>
      <c r="N178" s="189" t="s">
        <v>51</v>
      </c>
      <c r="O178" s="35"/>
      <c r="P178" s="190">
        <f t="shared" si="31"/>
        <v>0</v>
      </c>
      <c r="Q178" s="190">
        <v>0</v>
      </c>
      <c r="R178" s="190">
        <f t="shared" si="32"/>
        <v>0</v>
      </c>
      <c r="S178" s="190">
        <v>0</v>
      </c>
      <c r="T178" s="191">
        <f t="shared" si="33"/>
        <v>0</v>
      </c>
      <c r="AR178" s="16" t="s">
        <v>275</v>
      </c>
      <c r="AT178" s="16" t="s">
        <v>184</v>
      </c>
      <c r="AU178" s="16" t="s">
        <v>23</v>
      </c>
      <c r="AY178" s="16" t="s">
        <v>182</v>
      </c>
      <c r="BE178" s="192">
        <f t="shared" si="34"/>
        <v>0</v>
      </c>
      <c r="BF178" s="192">
        <f t="shared" si="35"/>
        <v>0</v>
      </c>
      <c r="BG178" s="192">
        <f t="shared" si="36"/>
        <v>0</v>
      </c>
      <c r="BH178" s="192">
        <f t="shared" si="37"/>
        <v>0</v>
      </c>
      <c r="BI178" s="192">
        <f t="shared" si="38"/>
        <v>0</v>
      </c>
      <c r="BJ178" s="16" t="s">
        <v>23</v>
      </c>
      <c r="BK178" s="192">
        <f t="shared" si="39"/>
        <v>0</v>
      </c>
      <c r="BL178" s="16" t="s">
        <v>275</v>
      </c>
      <c r="BM178" s="16" t="s">
        <v>3443</v>
      </c>
    </row>
    <row r="179" spans="2:63" s="10" customFormat="1" ht="37.35" customHeight="1">
      <c r="B179" s="164"/>
      <c r="C179" s="165"/>
      <c r="D179" s="178" t="s">
        <v>79</v>
      </c>
      <c r="E179" s="231" t="s">
        <v>3444</v>
      </c>
      <c r="F179" s="231" t="s">
        <v>3445</v>
      </c>
      <c r="G179" s="165"/>
      <c r="H179" s="165"/>
      <c r="I179" s="168"/>
      <c r="J179" s="232">
        <f>BK179</f>
        <v>0</v>
      </c>
      <c r="K179" s="165"/>
      <c r="L179" s="170"/>
      <c r="M179" s="171"/>
      <c r="N179" s="172"/>
      <c r="O179" s="172"/>
      <c r="P179" s="173">
        <f>SUM(P180:P198)</f>
        <v>0</v>
      </c>
      <c r="Q179" s="172"/>
      <c r="R179" s="173">
        <f>SUM(R180:R198)</f>
        <v>0</v>
      </c>
      <c r="S179" s="172"/>
      <c r="T179" s="174">
        <f>SUM(T180:T198)</f>
        <v>0</v>
      </c>
      <c r="AR179" s="175" t="s">
        <v>23</v>
      </c>
      <c r="AT179" s="176" t="s">
        <v>79</v>
      </c>
      <c r="AU179" s="176" t="s">
        <v>80</v>
      </c>
      <c r="AY179" s="175" t="s">
        <v>182</v>
      </c>
      <c r="BK179" s="177">
        <f>SUM(BK180:BK198)</f>
        <v>0</v>
      </c>
    </row>
    <row r="180" spans="2:65" s="1" customFormat="1" ht="22.5" customHeight="1">
      <c r="B180" s="34"/>
      <c r="C180" s="181" t="s">
        <v>783</v>
      </c>
      <c r="D180" s="181" t="s">
        <v>184</v>
      </c>
      <c r="E180" s="182" t="s">
        <v>3446</v>
      </c>
      <c r="F180" s="183" t="s">
        <v>3447</v>
      </c>
      <c r="G180" s="184" t="s">
        <v>309</v>
      </c>
      <c r="H180" s="185">
        <v>3480</v>
      </c>
      <c r="I180" s="186"/>
      <c r="J180" s="187">
        <f aca="true" t="shared" si="40" ref="J180:J198">ROUND(I180*H180,2)</f>
        <v>0</v>
      </c>
      <c r="K180" s="183" t="s">
        <v>36</v>
      </c>
      <c r="L180" s="54"/>
      <c r="M180" s="188" t="s">
        <v>36</v>
      </c>
      <c r="N180" s="189" t="s">
        <v>51</v>
      </c>
      <c r="O180" s="35"/>
      <c r="P180" s="190">
        <f aca="true" t="shared" si="41" ref="P180:P198">O180*H180</f>
        <v>0</v>
      </c>
      <c r="Q180" s="190">
        <v>0</v>
      </c>
      <c r="R180" s="190">
        <f aca="true" t="shared" si="42" ref="R180:R198">Q180*H180</f>
        <v>0</v>
      </c>
      <c r="S180" s="190">
        <v>0</v>
      </c>
      <c r="T180" s="191">
        <f aca="true" t="shared" si="43" ref="T180:T198">S180*H180</f>
        <v>0</v>
      </c>
      <c r="AR180" s="16" t="s">
        <v>275</v>
      </c>
      <c r="AT180" s="16" t="s">
        <v>184</v>
      </c>
      <c r="AU180" s="16" t="s">
        <v>23</v>
      </c>
      <c r="AY180" s="16" t="s">
        <v>182</v>
      </c>
      <c r="BE180" s="192">
        <f aca="true" t="shared" si="44" ref="BE180:BE198">IF(N180="základní",J180,0)</f>
        <v>0</v>
      </c>
      <c r="BF180" s="192">
        <f aca="true" t="shared" si="45" ref="BF180:BF198">IF(N180="snížená",J180,0)</f>
        <v>0</v>
      </c>
      <c r="BG180" s="192">
        <f aca="true" t="shared" si="46" ref="BG180:BG198">IF(N180="zákl. přenesená",J180,0)</f>
        <v>0</v>
      </c>
      <c r="BH180" s="192">
        <f aca="true" t="shared" si="47" ref="BH180:BH198">IF(N180="sníž. přenesená",J180,0)</f>
        <v>0</v>
      </c>
      <c r="BI180" s="192">
        <f aca="true" t="shared" si="48" ref="BI180:BI198">IF(N180="nulová",J180,0)</f>
        <v>0</v>
      </c>
      <c r="BJ180" s="16" t="s">
        <v>23</v>
      </c>
      <c r="BK180" s="192">
        <f aca="true" t="shared" si="49" ref="BK180:BK198">ROUND(I180*H180,2)</f>
        <v>0</v>
      </c>
      <c r="BL180" s="16" t="s">
        <v>275</v>
      </c>
      <c r="BM180" s="16" t="s">
        <v>3448</v>
      </c>
    </row>
    <row r="181" spans="2:65" s="1" customFormat="1" ht="22.5" customHeight="1">
      <c r="B181" s="34"/>
      <c r="C181" s="181" t="s">
        <v>818</v>
      </c>
      <c r="D181" s="181" t="s">
        <v>184</v>
      </c>
      <c r="E181" s="182" t="s">
        <v>3449</v>
      </c>
      <c r="F181" s="183" t="s">
        <v>3450</v>
      </c>
      <c r="G181" s="184" t="s">
        <v>187</v>
      </c>
      <c r="H181" s="185">
        <v>495</v>
      </c>
      <c r="I181" s="186"/>
      <c r="J181" s="187">
        <f t="shared" si="40"/>
        <v>0</v>
      </c>
      <c r="K181" s="183" t="s">
        <v>36</v>
      </c>
      <c r="L181" s="54"/>
      <c r="M181" s="188" t="s">
        <v>36</v>
      </c>
      <c r="N181" s="189" t="s">
        <v>51</v>
      </c>
      <c r="O181" s="35"/>
      <c r="P181" s="190">
        <f t="shared" si="41"/>
        <v>0</v>
      </c>
      <c r="Q181" s="190">
        <v>0</v>
      </c>
      <c r="R181" s="190">
        <f t="shared" si="42"/>
        <v>0</v>
      </c>
      <c r="S181" s="190">
        <v>0</v>
      </c>
      <c r="T181" s="191">
        <f t="shared" si="43"/>
        <v>0</v>
      </c>
      <c r="AR181" s="16" t="s">
        <v>275</v>
      </c>
      <c r="AT181" s="16" t="s">
        <v>184</v>
      </c>
      <c r="AU181" s="16" t="s">
        <v>23</v>
      </c>
      <c r="AY181" s="16" t="s">
        <v>182</v>
      </c>
      <c r="BE181" s="192">
        <f t="shared" si="44"/>
        <v>0</v>
      </c>
      <c r="BF181" s="192">
        <f t="shared" si="45"/>
        <v>0</v>
      </c>
      <c r="BG181" s="192">
        <f t="shared" si="46"/>
        <v>0</v>
      </c>
      <c r="BH181" s="192">
        <f t="shared" si="47"/>
        <v>0</v>
      </c>
      <c r="BI181" s="192">
        <f t="shared" si="48"/>
        <v>0</v>
      </c>
      <c r="BJ181" s="16" t="s">
        <v>23</v>
      </c>
      <c r="BK181" s="192">
        <f t="shared" si="49"/>
        <v>0</v>
      </c>
      <c r="BL181" s="16" t="s">
        <v>275</v>
      </c>
      <c r="BM181" s="16" t="s">
        <v>3451</v>
      </c>
    </row>
    <row r="182" spans="2:65" s="1" customFormat="1" ht="31.5" customHeight="1">
      <c r="B182" s="34"/>
      <c r="C182" s="181" t="s">
        <v>906</v>
      </c>
      <c r="D182" s="181" t="s">
        <v>184</v>
      </c>
      <c r="E182" s="182" t="s">
        <v>3452</v>
      </c>
      <c r="F182" s="183" t="s">
        <v>3453</v>
      </c>
      <c r="G182" s="184" t="s">
        <v>2600</v>
      </c>
      <c r="H182" s="185">
        <v>1</v>
      </c>
      <c r="I182" s="186"/>
      <c r="J182" s="187">
        <f t="shared" si="40"/>
        <v>0</v>
      </c>
      <c r="K182" s="183" t="s">
        <v>36</v>
      </c>
      <c r="L182" s="54"/>
      <c r="M182" s="188" t="s">
        <v>36</v>
      </c>
      <c r="N182" s="189" t="s">
        <v>51</v>
      </c>
      <c r="O182" s="35"/>
      <c r="P182" s="190">
        <f t="shared" si="41"/>
        <v>0</v>
      </c>
      <c r="Q182" s="190">
        <v>0</v>
      </c>
      <c r="R182" s="190">
        <f t="shared" si="42"/>
        <v>0</v>
      </c>
      <c r="S182" s="190">
        <v>0</v>
      </c>
      <c r="T182" s="191">
        <f t="shared" si="43"/>
        <v>0</v>
      </c>
      <c r="AR182" s="16" t="s">
        <v>275</v>
      </c>
      <c r="AT182" s="16" t="s">
        <v>184</v>
      </c>
      <c r="AU182" s="16" t="s">
        <v>23</v>
      </c>
      <c r="AY182" s="16" t="s">
        <v>182</v>
      </c>
      <c r="BE182" s="192">
        <f t="shared" si="44"/>
        <v>0</v>
      </c>
      <c r="BF182" s="192">
        <f t="shared" si="45"/>
        <v>0</v>
      </c>
      <c r="BG182" s="192">
        <f t="shared" si="46"/>
        <v>0</v>
      </c>
      <c r="BH182" s="192">
        <f t="shared" si="47"/>
        <v>0</v>
      </c>
      <c r="BI182" s="192">
        <f t="shared" si="48"/>
        <v>0</v>
      </c>
      <c r="BJ182" s="16" t="s">
        <v>23</v>
      </c>
      <c r="BK182" s="192">
        <f t="shared" si="49"/>
        <v>0</v>
      </c>
      <c r="BL182" s="16" t="s">
        <v>275</v>
      </c>
      <c r="BM182" s="16" t="s">
        <v>3454</v>
      </c>
    </row>
    <row r="183" spans="2:65" s="1" customFormat="1" ht="31.5" customHeight="1">
      <c r="B183" s="34"/>
      <c r="C183" s="181" t="s">
        <v>911</v>
      </c>
      <c r="D183" s="181" t="s">
        <v>184</v>
      </c>
      <c r="E183" s="182" t="s">
        <v>3455</v>
      </c>
      <c r="F183" s="183" t="s">
        <v>3456</v>
      </c>
      <c r="G183" s="184" t="s">
        <v>2600</v>
      </c>
      <c r="H183" s="185">
        <v>1</v>
      </c>
      <c r="I183" s="186"/>
      <c r="J183" s="187">
        <f t="shared" si="40"/>
        <v>0</v>
      </c>
      <c r="K183" s="183" t="s">
        <v>36</v>
      </c>
      <c r="L183" s="54"/>
      <c r="M183" s="188" t="s">
        <v>36</v>
      </c>
      <c r="N183" s="189" t="s">
        <v>51</v>
      </c>
      <c r="O183" s="35"/>
      <c r="P183" s="190">
        <f t="shared" si="41"/>
        <v>0</v>
      </c>
      <c r="Q183" s="190">
        <v>0</v>
      </c>
      <c r="R183" s="190">
        <f t="shared" si="42"/>
        <v>0</v>
      </c>
      <c r="S183" s="190">
        <v>0</v>
      </c>
      <c r="T183" s="191">
        <f t="shared" si="43"/>
        <v>0</v>
      </c>
      <c r="AR183" s="16" t="s">
        <v>275</v>
      </c>
      <c r="AT183" s="16" t="s">
        <v>184</v>
      </c>
      <c r="AU183" s="16" t="s">
        <v>23</v>
      </c>
      <c r="AY183" s="16" t="s">
        <v>182</v>
      </c>
      <c r="BE183" s="192">
        <f t="shared" si="44"/>
        <v>0</v>
      </c>
      <c r="BF183" s="192">
        <f t="shared" si="45"/>
        <v>0</v>
      </c>
      <c r="BG183" s="192">
        <f t="shared" si="46"/>
        <v>0</v>
      </c>
      <c r="BH183" s="192">
        <f t="shared" si="47"/>
        <v>0</v>
      </c>
      <c r="BI183" s="192">
        <f t="shared" si="48"/>
        <v>0</v>
      </c>
      <c r="BJ183" s="16" t="s">
        <v>23</v>
      </c>
      <c r="BK183" s="192">
        <f t="shared" si="49"/>
        <v>0</v>
      </c>
      <c r="BL183" s="16" t="s">
        <v>275</v>
      </c>
      <c r="BM183" s="16" t="s">
        <v>3457</v>
      </c>
    </row>
    <row r="184" spans="2:65" s="1" customFormat="1" ht="31.5" customHeight="1">
      <c r="B184" s="34"/>
      <c r="C184" s="181" t="s">
        <v>917</v>
      </c>
      <c r="D184" s="181" t="s">
        <v>184</v>
      </c>
      <c r="E184" s="182" t="s">
        <v>3458</v>
      </c>
      <c r="F184" s="183" t="s">
        <v>3459</v>
      </c>
      <c r="G184" s="184" t="s">
        <v>2600</v>
      </c>
      <c r="H184" s="185">
        <v>1</v>
      </c>
      <c r="I184" s="186"/>
      <c r="J184" s="187">
        <f t="shared" si="40"/>
        <v>0</v>
      </c>
      <c r="K184" s="183" t="s">
        <v>36</v>
      </c>
      <c r="L184" s="54"/>
      <c r="M184" s="188" t="s">
        <v>36</v>
      </c>
      <c r="N184" s="189" t="s">
        <v>51</v>
      </c>
      <c r="O184" s="35"/>
      <c r="P184" s="190">
        <f t="shared" si="41"/>
        <v>0</v>
      </c>
      <c r="Q184" s="190">
        <v>0</v>
      </c>
      <c r="R184" s="190">
        <f t="shared" si="42"/>
        <v>0</v>
      </c>
      <c r="S184" s="190">
        <v>0</v>
      </c>
      <c r="T184" s="191">
        <f t="shared" si="43"/>
        <v>0</v>
      </c>
      <c r="AR184" s="16" t="s">
        <v>275</v>
      </c>
      <c r="AT184" s="16" t="s">
        <v>184</v>
      </c>
      <c r="AU184" s="16" t="s">
        <v>23</v>
      </c>
      <c r="AY184" s="16" t="s">
        <v>182</v>
      </c>
      <c r="BE184" s="192">
        <f t="shared" si="44"/>
        <v>0</v>
      </c>
      <c r="BF184" s="192">
        <f t="shared" si="45"/>
        <v>0</v>
      </c>
      <c r="BG184" s="192">
        <f t="shared" si="46"/>
        <v>0</v>
      </c>
      <c r="BH184" s="192">
        <f t="shared" si="47"/>
        <v>0</v>
      </c>
      <c r="BI184" s="192">
        <f t="shared" si="48"/>
        <v>0</v>
      </c>
      <c r="BJ184" s="16" t="s">
        <v>23</v>
      </c>
      <c r="BK184" s="192">
        <f t="shared" si="49"/>
        <v>0</v>
      </c>
      <c r="BL184" s="16" t="s">
        <v>275</v>
      </c>
      <c r="BM184" s="16" t="s">
        <v>3460</v>
      </c>
    </row>
    <row r="185" spans="2:65" s="1" customFormat="1" ht="31.5" customHeight="1">
      <c r="B185" s="34"/>
      <c r="C185" s="181" t="s">
        <v>925</v>
      </c>
      <c r="D185" s="181" t="s">
        <v>184</v>
      </c>
      <c r="E185" s="182" t="s">
        <v>3461</v>
      </c>
      <c r="F185" s="183" t="s">
        <v>3462</v>
      </c>
      <c r="G185" s="184" t="s">
        <v>2600</v>
      </c>
      <c r="H185" s="185">
        <v>1</v>
      </c>
      <c r="I185" s="186"/>
      <c r="J185" s="187">
        <f t="shared" si="40"/>
        <v>0</v>
      </c>
      <c r="K185" s="183" t="s">
        <v>36</v>
      </c>
      <c r="L185" s="54"/>
      <c r="M185" s="188" t="s">
        <v>36</v>
      </c>
      <c r="N185" s="189" t="s">
        <v>51</v>
      </c>
      <c r="O185" s="35"/>
      <c r="P185" s="190">
        <f t="shared" si="41"/>
        <v>0</v>
      </c>
      <c r="Q185" s="190">
        <v>0</v>
      </c>
      <c r="R185" s="190">
        <f t="shared" si="42"/>
        <v>0</v>
      </c>
      <c r="S185" s="190">
        <v>0</v>
      </c>
      <c r="T185" s="191">
        <f t="shared" si="43"/>
        <v>0</v>
      </c>
      <c r="AR185" s="16" t="s">
        <v>275</v>
      </c>
      <c r="AT185" s="16" t="s">
        <v>184</v>
      </c>
      <c r="AU185" s="16" t="s">
        <v>23</v>
      </c>
      <c r="AY185" s="16" t="s">
        <v>182</v>
      </c>
      <c r="BE185" s="192">
        <f t="shared" si="44"/>
        <v>0</v>
      </c>
      <c r="BF185" s="192">
        <f t="shared" si="45"/>
        <v>0</v>
      </c>
      <c r="BG185" s="192">
        <f t="shared" si="46"/>
        <v>0</v>
      </c>
      <c r="BH185" s="192">
        <f t="shared" si="47"/>
        <v>0</v>
      </c>
      <c r="BI185" s="192">
        <f t="shared" si="48"/>
        <v>0</v>
      </c>
      <c r="BJ185" s="16" t="s">
        <v>23</v>
      </c>
      <c r="BK185" s="192">
        <f t="shared" si="49"/>
        <v>0</v>
      </c>
      <c r="BL185" s="16" t="s">
        <v>275</v>
      </c>
      <c r="BM185" s="16" t="s">
        <v>3463</v>
      </c>
    </row>
    <row r="186" spans="2:65" s="1" customFormat="1" ht="31.5" customHeight="1">
      <c r="B186" s="34"/>
      <c r="C186" s="181" t="s">
        <v>940</v>
      </c>
      <c r="D186" s="181" t="s">
        <v>184</v>
      </c>
      <c r="E186" s="182" t="s">
        <v>3464</v>
      </c>
      <c r="F186" s="183" t="s">
        <v>3465</v>
      </c>
      <c r="G186" s="184" t="s">
        <v>2600</v>
      </c>
      <c r="H186" s="185">
        <v>1</v>
      </c>
      <c r="I186" s="186"/>
      <c r="J186" s="187">
        <f t="shared" si="40"/>
        <v>0</v>
      </c>
      <c r="K186" s="183" t="s">
        <v>36</v>
      </c>
      <c r="L186" s="54"/>
      <c r="M186" s="188" t="s">
        <v>36</v>
      </c>
      <c r="N186" s="189" t="s">
        <v>51</v>
      </c>
      <c r="O186" s="35"/>
      <c r="P186" s="190">
        <f t="shared" si="41"/>
        <v>0</v>
      </c>
      <c r="Q186" s="190">
        <v>0</v>
      </c>
      <c r="R186" s="190">
        <f t="shared" si="42"/>
        <v>0</v>
      </c>
      <c r="S186" s="190">
        <v>0</v>
      </c>
      <c r="T186" s="191">
        <f t="shared" si="43"/>
        <v>0</v>
      </c>
      <c r="AR186" s="16" t="s">
        <v>275</v>
      </c>
      <c r="AT186" s="16" t="s">
        <v>184</v>
      </c>
      <c r="AU186" s="16" t="s">
        <v>23</v>
      </c>
      <c r="AY186" s="16" t="s">
        <v>182</v>
      </c>
      <c r="BE186" s="192">
        <f t="shared" si="44"/>
        <v>0</v>
      </c>
      <c r="BF186" s="192">
        <f t="shared" si="45"/>
        <v>0</v>
      </c>
      <c r="BG186" s="192">
        <f t="shared" si="46"/>
        <v>0</v>
      </c>
      <c r="BH186" s="192">
        <f t="shared" si="47"/>
        <v>0</v>
      </c>
      <c r="BI186" s="192">
        <f t="shared" si="48"/>
        <v>0</v>
      </c>
      <c r="BJ186" s="16" t="s">
        <v>23</v>
      </c>
      <c r="BK186" s="192">
        <f t="shared" si="49"/>
        <v>0</v>
      </c>
      <c r="BL186" s="16" t="s">
        <v>275</v>
      </c>
      <c r="BM186" s="16" t="s">
        <v>3466</v>
      </c>
    </row>
    <row r="187" spans="2:65" s="1" customFormat="1" ht="31.5" customHeight="1">
      <c r="B187" s="34"/>
      <c r="C187" s="181" t="s">
        <v>945</v>
      </c>
      <c r="D187" s="181" t="s">
        <v>184</v>
      </c>
      <c r="E187" s="182" t="s">
        <v>3467</v>
      </c>
      <c r="F187" s="183" t="s">
        <v>3468</v>
      </c>
      <c r="G187" s="184" t="s">
        <v>2600</v>
      </c>
      <c r="H187" s="185">
        <v>1</v>
      </c>
      <c r="I187" s="186"/>
      <c r="J187" s="187">
        <f t="shared" si="40"/>
        <v>0</v>
      </c>
      <c r="K187" s="183" t="s">
        <v>36</v>
      </c>
      <c r="L187" s="54"/>
      <c r="M187" s="188" t="s">
        <v>36</v>
      </c>
      <c r="N187" s="189" t="s">
        <v>51</v>
      </c>
      <c r="O187" s="35"/>
      <c r="P187" s="190">
        <f t="shared" si="41"/>
        <v>0</v>
      </c>
      <c r="Q187" s="190">
        <v>0</v>
      </c>
      <c r="R187" s="190">
        <f t="shared" si="42"/>
        <v>0</v>
      </c>
      <c r="S187" s="190">
        <v>0</v>
      </c>
      <c r="T187" s="191">
        <f t="shared" si="43"/>
        <v>0</v>
      </c>
      <c r="AR187" s="16" t="s">
        <v>275</v>
      </c>
      <c r="AT187" s="16" t="s">
        <v>184</v>
      </c>
      <c r="AU187" s="16" t="s">
        <v>23</v>
      </c>
      <c r="AY187" s="16" t="s">
        <v>182</v>
      </c>
      <c r="BE187" s="192">
        <f t="shared" si="44"/>
        <v>0</v>
      </c>
      <c r="BF187" s="192">
        <f t="shared" si="45"/>
        <v>0</v>
      </c>
      <c r="BG187" s="192">
        <f t="shared" si="46"/>
        <v>0</v>
      </c>
      <c r="BH187" s="192">
        <f t="shared" si="47"/>
        <v>0</v>
      </c>
      <c r="BI187" s="192">
        <f t="shared" si="48"/>
        <v>0</v>
      </c>
      <c r="BJ187" s="16" t="s">
        <v>23</v>
      </c>
      <c r="BK187" s="192">
        <f t="shared" si="49"/>
        <v>0</v>
      </c>
      <c r="BL187" s="16" t="s">
        <v>275</v>
      </c>
      <c r="BM187" s="16" t="s">
        <v>3469</v>
      </c>
    </row>
    <row r="188" spans="2:65" s="1" customFormat="1" ht="22.5" customHeight="1">
      <c r="B188" s="34"/>
      <c r="C188" s="181" t="s">
        <v>950</v>
      </c>
      <c r="D188" s="181" t="s">
        <v>184</v>
      </c>
      <c r="E188" s="182" t="s">
        <v>3470</v>
      </c>
      <c r="F188" s="183" t="s">
        <v>3471</v>
      </c>
      <c r="G188" s="184" t="s">
        <v>309</v>
      </c>
      <c r="H188" s="185">
        <v>175</v>
      </c>
      <c r="I188" s="186"/>
      <c r="J188" s="187">
        <f t="shared" si="40"/>
        <v>0</v>
      </c>
      <c r="K188" s="183" t="s">
        <v>36</v>
      </c>
      <c r="L188" s="54"/>
      <c r="M188" s="188" t="s">
        <v>36</v>
      </c>
      <c r="N188" s="189" t="s">
        <v>51</v>
      </c>
      <c r="O188" s="35"/>
      <c r="P188" s="190">
        <f t="shared" si="41"/>
        <v>0</v>
      </c>
      <c r="Q188" s="190">
        <v>0</v>
      </c>
      <c r="R188" s="190">
        <f t="shared" si="42"/>
        <v>0</v>
      </c>
      <c r="S188" s="190">
        <v>0</v>
      </c>
      <c r="T188" s="191">
        <f t="shared" si="43"/>
        <v>0</v>
      </c>
      <c r="AR188" s="16" t="s">
        <v>275</v>
      </c>
      <c r="AT188" s="16" t="s">
        <v>184</v>
      </c>
      <c r="AU188" s="16" t="s">
        <v>23</v>
      </c>
      <c r="AY188" s="16" t="s">
        <v>182</v>
      </c>
      <c r="BE188" s="192">
        <f t="shared" si="44"/>
        <v>0</v>
      </c>
      <c r="BF188" s="192">
        <f t="shared" si="45"/>
        <v>0</v>
      </c>
      <c r="BG188" s="192">
        <f t="shared" si="46"/>
        <v>0</v>
      </c>
      <c r="BH188" s="192">
        <f t="shared" si="47"/>
        <v>0</v>
      </c>
      <c r="BI188" s="192">
        <f t="shared" si="48"/>
        <v>0</v>
      </c>
      <c r="BJ188" s="16" t="s">
        <v>23</v>
      </c>
      <c r="BK188" s="192">
        <f t="shared" si="49"/>
        <v>0</v>
      </c>
      <c r="BL188" s="16" t="s">
        <v>275</v>
      </c>
      <c r="BM188" s="16" t="s">
        <v>3472</v>
      </c>
    </row>
    <row r="189" spans="2:65" s="1" customFormat="1" ht="22.5" customHeight="1">
      <c r="B189" s="34"/>
      <c r="C189" s="181" t="s">
        <v>955</v>
      </c>
      <c r="D189" s="181" t="s">
        <v>184</v>
      </c>
      <c r="E189" s="182" t="s">
        <v>3473</v>
      </c>
      <c r="F189" s="183" t="s">
        <v>3474</v>
      </c>
      <c r="G189" s="184" t="s">
        <v>309</v>
      </c>
      <c r="H189" s="185">
        <v>27</v>
      </c>
      <c r="I189" s="186"/>
      <c r="J189" s="187">
        <f t="shared" si="40"/>
        <v>0</v>
      </c>
      <c r="K189" s="183" t="s">
        <v>36</v>
      </c>
      <c r="L189" s="54"/>
      <c r="M189" s="188" t="s">
        <v>36</v>
      </c>
      <c r="N189" s="189" t="s">
        <v>51</v>
      </c>
      <c r="O189" s="35"/>
      <c r="P189" s="190">
        <f t="shared" si="41"/>
        <v>0</v>
      </c>
      <c r="Q189" s="190">
        <v>0</v>
      </c>
      <c r="R189" s="190">
        <f t="shared" si="42"/>
        <v>0</v>
      </c>
      <c r="S189" s="190">
        <v>0</v>
      </c>
      <c r="T189" s="191">
        <f t="shared" si="43"/>
        <v>0</v>
      </c>
      <c r="AR189" s="16" t="s">
        <v>275</v>
      </c>
      <c r="AT189" s="16" t="s">
        <v>184</v>
      </c>
      <c r="AU189" s="16" t="s">
        <v>23</v>
      </c>
      <c r="AY189" s="16" t="s">
        <v>182</v>
      </c>
      <c r="BE189" s="192">
        <f t="shared" si="44"/>
        <v>0</v>
      </c>
      <c r="BF189" s="192">
        <f t="shared" si="45"/>
        <v>0</v>
      </c>
      <c r="BG189" s="192">
        <f t="shared" si="46"/>
        <v>0</v>
      </c>
      <c r="BH189" s="192">
        <f t="shared" si="47"/>
        <v>0</v>
      </c>
      <c r="BI189" s="192">
        <f t="shared" si="48"/>
        <v>0</v>
      </c>
      <c r="BJ189" s="16" t="s">
        <v>23</v>
      </c>
      <c r="BK189" s="192">
        <f t="shared" si="49"/>
        <v>0</v>
      </c>
      <c r="BL189" s="16" t="s">
        <v>275</v>
      </c>
      <c r="BM189" s="16" t="s">
        <v>3475</v>
      </c>
    </row>
    <row r="190" spans="2:65" s="1" customFormat="1" ht="22.5" customHeight="1">
      <c r="B190" s="34"/>
      <c r="C190" s="181" t="s">
        <v>959</v>
      </c>
      <c r="D190" s="181" t="s">
        <v>184</v>
      </c>
      <c r="E190" s="182" t="s">
        <v>3476</v>
      </c>
      <c r="F190" s="183" t="s">
        <v>3477</v>
      </c>
      <c r="G190" s="184" t="s">
        <v>309</v>
      </c>
      <c r="H190" s="185">
        <v>560</v>
      </c>
      <c r="I190" s="186"/>
      <c r="J190" s="187">
        <f t="shared" si="40"/>
        <v>0</v>
      </c>
      <c r="K190" s="183" t="s">
        <v>36</v>
      </c>
      <c r="L190" s="54"/>
      <c r="M190" s="188" t="s">
        <v>36</v>
      </c>
      <c r="N190" s="189" t="s">
        <v>51</v>
      </c>
      <c r="O190" s="35"/>
      <c r="P190" s="190">
        <f t="shared" si="41"/>
        <v>0</v>
      </c>
      <c r="Q190" s="190">
        <v>0</v>
      </c>
      <c r="R190" s="190">
        <f t="shared" si="42"/>
        <v>0</v>
      </c>
      <c r="S190" s="190">
        <v>0</v>
      </c>
      <c r="T190" s="191">
        <f t="shared" si="43"/>
        <v>0</v>
      </c>
      <c r="AR190" s="16" t="s">
        <v>275</v>
      </c>
      <c r="AT190" s="16" t="s">
        <v>184</v>
      </c>
      <c r="AU190" s="16" t="s">
        <v>23</v>
      </c>
      <c r="AY190" s="16" t="s">
        <v>182</v>
      </c>
      <c r="BE190" s="192">
        <f t="shared" si="44"/>
        <v>0</v>
      </c>
      <c r="BF190" s="192">
        <f t="shared" si="45"/>
        <v>0</v>
      </c>
      <c r="BG190" s="192">
        <f t="shared" si="46"/>
        <v>0</v>
      </c>
      <c r="BH190" s="192">
        <f t="shared" si="47"/>
        <v>0</v>
      </c>
      <c r="BI190" s="192">
        <f t="shared" si="48"/>
        <v>0</v>
      </c>
      <c r="BJ190" s="16" t="s">
        <v>23</v>
      </c>
      <c r="BK190" s="192">
        <f t="shared" si="49"/>
        <v>0</v>
      </c>
      <c r="BL190" s="16" t="s">
        <v>275</v>
      </c>
      <c r="BM190" s="16" t="s">
        <v>3478</v>
      </c>
    </row>
    <row r="191" spans="2:65" s="1" customFormat="1" ht="22.5" customHeight="1">
      <c r="B191" s="34"/>
      <c r="C191" s="181" t="s">
        <v>33</v>
      </c>
      <c r="D191" s="181" t="s">
        <v>184</v>
      </c>
      <c r="E191" s="182" t="s">
        <v>3479</v>
      </c>
      <c r="F191" s="183" t="s">
        <v>3480</v>
      </c>
      <c r="G191" s="184" t="s">
        <v>3481</v>
      </c>
      <c r="H191" s="185">
        <v>100</v>
      </c>
      <c r="I191" s="186"/>
      <c r="J191" s="187">
        <f t="shared" si="40"/>
        <v>0</v>
      </c>
      <c r="K191" s="183" t="s">
        <v>36</v>
      </c>
      <c r="L191" s="54"/>
      <c r="M191" s="188" t="s">
        <v>36</v>
      </c>
      <c r="N191" s="189" t="s">
        <v>51</v>
      </c>
      <c r="O191" s="35"/>
      <c r="P191" s="190">
        <f t="shared" si="41"/>
        <v>0</v>
      </c>
      <c r="Q191" s="190">
        <v>0</v>
      </c>
      <c r="R191" s="190">
        <f t="shared" si="42"/>
        <v>0</v>
      </c>
      <c r="S191" s="190">
        <v>0</v>
      </c>
      <c r="T191" s="191">
        <f t="shared" si="43"/>
        <v>0</v>
      </c>
      <c r="AR191" s="16" t="s">
        <v>275</v>
      </c>
      <c r="AT191" s="16" t="s">
        <v>184</v>
      </c>
      <c r="AU191" s="16" t="s">
        <v>23</v>
      </c>
      <c r="AY191" s="16" t="s">
        <v>182</v>
      </c>
      <c r="BE191" s="192">
        <f t="shared" si="44"/>
        <v>0</v>
      </c>
      <c r="BF191" s="192">
        <f t="shared" si="45"/>
        <v>0</v>
      </c>
      <c r="BG191" s="192">
        <f t="shared" si="46"/>
        <v>0</v>
      </c>
      <c r="BH191" s="192">
        <f t="shared" si="47"/>
        <v>0</v>
      </c>
      <c r="BI191" s="192">
        <f t="shared" si="48"/>
        <v>0</v>
      </c>
      <c r="BJ191" s="16" t="s">
        <v>23</v>
      </c>
      <c r="BK191" s="192">
        <f t="shared" si="49"/>
        <v>0</v>
      </c>
      <c r="BL191" s="16" t="s">
        <v>275</v>
      </c>
      <c r="BM191" s="16" t="s">
        <v>3482</v>
      </c>
    </row>
    <row r="192" spans="2:65" s="1" customFormat="1" ht="22.5" customHeight="1">
      <c r="B192" s="34"/>
      <c r="C192" s="181" t="s">
        <v>971</v>
      </c>
      <c r="D192" s="181" t="s">
        <v>184</v>
      </c>
      <c r="E192" s="182" t="s">
        <v>3483</v>
      </c>
      <c r="F192" s="183" t="s">
        <v>3484</v>
      </c>
      <c r="G192" s="184" t="s">
        <v>309</v>
      </c>
      <c r="H192" s="185">
        <v>38</v>
      </c>
      <c r="I192" s="186"/>
      <c r="J192" s="187">
        <f t="shared" si="40"/>
        <v>0</v>
      </c>
      <c r="K192" s="183" t="s">
        <v>36</v>
      </c>
      <c r="L192" s="54"/>
      <c r="M192" s="188" t="s">
        <v>36</v>
      </c>
      <c r="N192" s="189" t="s">
        <v>51</v>
      </c>
      <c r="O192" s="35"/>
      <c r="P192" s="190">
        <f t="shared" si="41"/>
        <v>0</v>
      </c>
      <c r="Q192" s="190">
        <v>0</v>
      </c>
      <c r="R192" s="190">
        <f t="shared" si="42"/>
        <v>0</v>
      </c>
      <c r="S192" s="190">
        <v>0</v>
      </c>
      <c r="T192" s="191">
        <f t="shared" si="43"/>
        <v>0</v>
      </c>
      <c r="AR192" s="16" t="s">
        <v>275</v>
      </c>
      <c r="AT192" s="16" t="s">
        <v>184</v>
      </c>
      <c r="AU192" s="16" t="s">
        <v>23</v>
      </c>
      <c r="AY192" s="16" t="s">
        <v>182</v>
      </c>
      <c r="BE192" s="192">
        <f t="shared" si="44"/>
        <v>0</v>
      </c>
      <c r="BF192" s="192">
        <f t="shared" si="45"/>
        <v>0</v>
      </c>
      <c r="BG192" s="192">
        <f t="shared" si="46"/>
        <v>0</v>
      </c>
      <c r="BH192" s="192">
        <f t="shared" si="47"/>
        <v>0</v>
      </c>
      <c r="BI192" s="192">
        <f t="shared" si="48"/>
        <v>0</v>
      </c>
      <c r="BJ192" s="16" t="s">
        <v>23</v>
      </c>
      <c r="BK192" s="192">
        <f t="shared" si="49"/>
        <v>0</v>
      </c>
      <c r="BL192" s="16" t="s">
        <v>275</v>
      </c>
      <c r="BM192" s="16" t="s">
        <v>3485</v>
      </c>
    </row>
    <row r="193" spans="2:65" s="1" customFormat="1" ht="22.5" customHeight="1">
      <c r="B193" s="34"/>
      <c r="C193" s="181" t="s">
        <v>973</v>
      </c>
      <c r="D193" s="181" t="s">
        <v>184</v>
      </c>
      <c r="E193" s="182" t="s">
        <v>3486</v>
      </c>
      <c r="F193" s="183" t="s">
        <v>3487</v>
      </c>
      <c r="G193" s="184" t="s">
        <v>2600</v>
      </c>
      <c r="H193" s="185">
        <v>6</v>
      </c>
      <c r="I193" s="186"/>
      <c r="J193" s="187">
        <f t="shared" si="40"/>
        <v>0</v>
      </c>
      <c r="K193" s="183" t="s">
        <v>36</v>
      </c>
      <c r="L193" s="54"/>
      <c r="M193" s="188" t="s">
        <v>36</v>
      </c>
      <c r="N193" s="189" t="s">
        <v>51</v>
      </c>
      <c r="O193" s="35"/>
      <c r="P193" s="190">
        <f t="shared" si="41"/>
        <v>0</v>
      </c>
      <c r="Q193" s="190">
        <v>0</v>
      </c>
      <c r="R193" s="190">
        <f t="shared" si="42"/>
        <v>0</v>
      </c>
      <c r="S193" s="190">
        <v>0</v>
      </c>
      <c r="T193" s="191">
        <f t="shared" si="43"/>
        <v>0</v>
      </c>
      <c r="AR193" s="16" t="s">
        <v>275</v>
      </c>
      <c r="AT193" s="16" t="s">
        <v>184</v>
      </c>
      <c r="AU193" s="16" t="s">
        <v>23</v>
      </c>
      <c r="AY193" s="16" t="s">
        <v>182</v>
      </c>
      <c r="BE193" s="192">
        <f t="shared" si="44"/>
        <v>0</v>
      </c>
      <c r="BF193" s="192">
        <f t="shared" si="45"/>
        <v>0</v>
      </c>
      <c r="BG193" s="192">
        <f t="shared" si="46"/>
        <v>0</v>
      </c>
      <c r="BH193" s="192">
        <f t="shared" si="47"/>
        <v>0</v>
      </c>
      <c r="BI193" s="192">
        <f t="shared" si="48"/>
        <v>0</v>
      </c>
      <c r="BJ193" s="16" t="s">
        <v>23</v>
      </c>
      <c r="BK193" s="192">
        <f t="shared" si="49"/>
        <v>0</v>
      </c>
      <c r="BL193" s="16" t="s">
        <v>275</v>
      </c>
      <c r="BM193" s="16" t="s">
        <v>3488</v>
      </c>
    </row>
    <row r="194" spans="2:65" s="1" customFormat="1" ht="22.5" customHeight="1">
      <c r="B194" s="34"/>
      <c r="C194" s="181" t="s">
        <v>978</v>
      </c>
      <c r="D194" s="181" t="s">
        <v>184</v>
      </c>
      <c r="E194" s="182" t="s">
        <v>3489</v>
      </c>
      <c r="F194" s="183" t="s">
        <v>3490</v>
      </c>
      <c r="G194" s="184" t="s">
        <v>2600</v>
      </c>
      <c r="H194" s="185">
        <v>16</v>
      </c>
      <c r="I194" s="186"/>
      <c r="J194" s="187">
        <f t="shared" si="40"/>
        <v>0</v>
      </c>
      <c r="K194" s="183" t="s">
        <v>36</v>
      </c>
      <c r="L194" s="54"/>
      <c r="M194" s="188" t="s">
        <v>36</v>
      </c>
      <c r="N194" s="189" t="s">
        <v>51</v>
      </c>
      <c r="O194" s="35"/>
      <c r="P194" s="190">
        <f t="shared" si="41"/>
        <v>0</v>
      </c>
      <c r="Q194" s="190">
        <v>0</v>
      </c>
      <c r="R194" s="190">
        <f t="shared" si="42"/>
        <v>0</v>
      </c>
      <c r="S194" s="190">
        <v>0</v>
      </c>
      <c r="T194" s="191">
        <f t="shared" si="43"/>
        <v>0</v>
      </c>
      <c r="AR194" s="16" t="s">
        <v>275</v>
      </c>
      <c r="AT194" s="16" t="s">
        <v>184</v>
      </c>
      <c r="AU194" s="16" t="s">
        <v>23</v>
      </c>
      <c r="AY194" s="16" t="s">
        <v>182</v>
      </c>
      <c r="BE194" s="192">
        <f t="shared" si="44"/>
        <v>0</v>
      </c>
      <c r="BF194" s="192">
        <f t="shared" si="45"/>
        <v>0</v>
      </c>
      <c r="BG194" s="192">
        <f t="shared" si="46"/>
        <v>0</v>
      </c>
      <c r="BH194" s="192">
        <f t="shared" si="47"/>
        <v>0</v>
      </c>
      <c r="BI194" s="192">
        <f t="shared" si="48"/>
        <v>0</v>
      </c>
      <c r="BJ194" s="16" t="s">
        <v>23</v>
      </c>
      <c r="BK194" s="192">
        <f t="shared" si="49"/>
        <v>0</v>
      </c>
      <c r="BL194" s="16" t="s">
        <v>275</v>
      </c>
      <c r="BM194" s="16" t="s">
        <v>3491</v>
      </c>
    </row>
    <row r="195" spans="2:65" s="1" customFormat="1" ht="22.5" customHeight="1">
      <c r="B195" s="34"/>
      <c r="C195" s="181" t="s">
        <v>983</v>
      </c>
      <c r="D195" s="181" t="s">
        <v>184</v>
      </c>
      <c r="E195" s="182" t="s">
        <v>3492</v>
      </c>
      <c r="F195" s="183" t="s">
        <v>3493</v>
      </c>
      <c r="G195" s="184" t="s">
        <v>2600</v>
      </c>
      <c r="H195" s="185">
        <v>41</v>
      </c>
      <c r="I195" s="186"/>
      <c r="J195" s="187">
        <f t="shared" si="40"/>
        <v>0</v>
      </c>
      <c r="K195" s="183" t="s">
        <v>36</v>
      </c>
      <c r="L195" s="54"/>
      <c r="M195" s="188" t="s">
        <v>36</v>
      </c>
      <c r="N195" s="189" t="s">
        <v>51</v>
      </c>
      <c r="O195" s="35"/>
      <c r="P195" s="190">
        <f t="shared" si="41"/>
        <v>0</v>
      </c>
      <c r="Q195" s="190">
        <v>0</v>
      </c>
      <c r="R195" s="190">
        <f t="shared" si="42"/>
        <v>0</v>
      </c>
      <c r="S195" s="190">
        <v>0</v>
      </c>
      <c r="T195" s="191">
        <f t="shared" si="43"/>
        <v>0</v>
      </c>
      <c r="AR195" s="16" t="s">
        <v>275</v>
      </c>
      <c r="AT195" s="16" t="s">
        <v>184</v>
      </c>
      <c r="AU195" s="16" t="s">
        <v>23</v>
      </c>
      <c r="AY195" s="16" t="s">
        <v>182</v>
      </c>
      <c r="BE195" s="192">
        <f t="shared" si="44"/>
        <v>0</v>
      </c>
      <c r="BF195" s="192">
        <f t="shared" si="45"/>
        <v>0</v>
      </c>
      <c r="BG195" s="192">
        <f t="shared" si="46"/>
        <v>0</v>
      </c>
      <c r="BH195" s="192">
        <f t="shared" si="47"/>
        <v>0</v>
      </c>
      <c r="BI195" s="192">
        <f t="shared" si="48"/>
        <v>0</v>
      </c>
      <c r="BJ195" s="16" t="s">
        <v>23</v>
      </c>
      <c r="BK195" s="192">
        <f t="shared" si="49"/>
        <v>0</v>
      </c>
      <c r="BL195" s="16" t="s">
        <v>275</v>
      </c>
      <c r="BM195" s="16" t="s">
        <v>3494</v>
      </c>
    </row>
    <row r="196" spans="2:65" s="1" customFormat="1" ht="22.5" customHeight="1">
      <c r="B196" s="34"/>
      <c r="C196" s="181" t="s">
        <v>987</v>
      </c>
      <c r="D196" s="181" t="s">
        <v>184</v>
      </c>
      <c r="E196" s="182" t="s">
        <v>3495</v>
      </c>
      <c r="F196" s="183" t="s">
        <v>3496</v>
      </c>
      <c r="G196" s="184" t="s">
        <v>544</v>
      </c>
      <c r="H196" s="185">
        <v>6</v>
      </c>
      <c r="I196" s="186"/>
      <c r="J196" s="187">
        <f t="shared" si="40"/>
        <v>0</v>
      </c>
      <c r="K196" s="183" t="s">
        <v>36</v>
      </c>
      <c r="L196" s="54"/>
      <c r="M196" s="188" t="s">
        <v>36</v>
      </c>
      <c r="N196" s="189" t="s">
        <v>51</v>
      </c>
      <c r="O196" s="35"/>
      <c r="P196" s="190">
        <f t="shared" si="41"/>
        <v>0</v>
      </c>
      <c r="Q196" s="190">
        <v>0</v>
      </c>
      <c r="R196" s="190">
        <f t="shared" si="42"/>
        <v>0</v>
      </c>
      <c r="S196" s="190">
        <v>0</v>
      </c>
      <c r="T196" s="191">
        <f t="shared" si="43"/>
        <v>0</v>
      </c>
      <c r="AR196" s="16" t="s">
        <v>275</v>
      </c>
      <c r="AT196" s="16" t="s">
        <v>184</v>
      </c>
      <c r="AU196" s="16" t="s">
        <v>23</v>
      </c>
      <c r="AY196" s="16" t="s">
        <v>182</v>
      </c>
      <c r="BE196" s="192">
        <f t="shared" si="44"/>
        <v>0</v>
      </c>
      <c r="BF196" s="192">
        <f t="shared" si="45"/>
        <v>0</v>
      </c>
      <c r="BG196" s="192">
        <f t="shared" si="46"/>
        <v>0</v>
      </c>
      <c r="BH196" s="192">
        <f t="shared" si="47"/>
        <v>0</v>
      </c>
      <c r="BI196" s="192">
        <f t="shared" si="48"/>
        <v>0</v>
      </c>
      <c r="BJ196" s="16" t="s">
        <v>23</v>
      </c>
      <c r="BK196" s="192">
        <f t="shared" si="49"/>
        <v>0</v>
      </c>
      <c r="BL196" s="16" t="s">
        <v>275</v>
      </c>
      <c r="BM196" s="16" t="s">
        <v>3497</v>
      </c>
    </row>
    <row r="197" spans="2:65" s="1" customFormat="1" ht="22.5" customHeight="1">
      <c r="B197" s="34"/>
      <c r="C197" s="181" t="s">
        <v>993</v>
      </c>
      <c r="D197" s="181" t="s">
        <v>184</v>
      </c>
      <c r="E197" s="182" t="s">
        <v>3498</v>
      </c>
      <c r="F197" s="183" t="s">
        <v>3499</v>
      </c>
      <c r="G197" s="184" t="s">
        <v>309</v>
      </c>
      <c r="H197" s="185">
        <v>3480</v>
      </c>
      <c r="I197" s="186"/>
      <c r="J197" s="187">
        <f t="shared" si="40"/>
        <v>0</v>
      </c>
      <c r="K197" s="183" t="s">
        <v>36</v>
      </c>
      <c r="L197" s="54"/>
      <c r="M197" s="188" t="s">
        <v>36</v>
      </c>
      <c r="N197" s="189" t="s">
        <v>51</v>
      </c>
      <c r="O197" s="35"/>
      <c r="P197" s="190">
        <f t="shared" si="41"/>
        <v>0</v>
      </c>
      <c r="Q197" s="190">
        <v>0</v>
      </c>
      <c r="R197" s="190">
        <f t="shared" si="42"/>
        <v>0</v>
      </c>
      <c r="S197" s="190">
        <v>0</v>
      </c>
      <c r="T197" s="191">
        <f t="shared" si="43"/>
        <v>0</v>
      </c>
      <c r="AR197" s="16" t="s">
        <v>275</v>
      </c>
      <c r="AT197" s="16" t="s">
        <v>184</v>
      </c>
      <c r="AU197" s="16" t="s">
        <v>23</v>
      </c>
      <c r="AY197" s="16" t="s">
        <v>182</v>
      </c>
      <c r="BE197" s="192">
        <f t="shared" si="44"/>
        <v>0</v>
      </c>
      <c r="BF197" s="192">
        <f t="shared" si="45"/>
        <v>0</v>
      </c>
      <c r="BG197" s="192">
        <f t="shared" si="46"/>
        <v>0</v>
      </c>
      <c r="BH197" s="192">
        <f t="shared" si="47"/>
        <v>0</v>
      </c>
      <c r="BI197" s="192">
        <f t="shared" si="48"/>
        <v>0</v>
      </c>
      <c r="BJ197" s="16" t="s">
        <v>23</v>
      </c>
      <c r="BK197" s="192">
        <f t="shared" si="49"/>
        <v>0</v>
      </c>
      <c r="BL197" s="16" t="s">
        <v>275</v>
      </c>
      <c r="BM197" s="16" t="s">
        <v>3500</v>
      </c>
    </row>
    <row r="198" spans="2:65" s="1" customFormat="1" ht="22.5" customHeight="1">
      <c r="B198" s="34"/>
      <c r="C198" s="181" t="s">
        <v>995</v>
      </c>
      <c r="D198" s="181" t="s">
        <v>184</v>
      </c>
      <c r="E198" s="182" t="s">
        <v>3501</v>
      </c>
      <c r="F198" s="183" t="s">
        <v>3502</v>
      </c>
      <c r="G198" s="184" t="s">
        <v>544</v>
      </c>
      <c r="H198" s="185">
        <v>1</v>
      </c>
      <c r="I198" s="186"/>
      <c r="J198" s="187">
        <f t="shared" si="40"/>
        <v>0</v>
      </c>
      <c r="K198" s="183" t="s">
        <v>36</v>
      </c>
      <c r="L198" s="54"/>
      <c r="M198" s="188" t="s">
        <v>36</v>
      </c>
      <c r="N198" s="189" t="s">
        <v>51</v>
      </c>
      <c r="O198" s="35"/>
      <c r="P198" s="190">
        <f t="shared" si="41"/>
        <v>0</v>
      </c>
      <c r="Q198" s="190">
        <v>0</v>
      </c>
      <c r="R198" s="190">
        <f t="shared" si="42"/>
        <v>0</v>
      </c>
      <c r="S198" s="190">
        <v>0</v>
      </c>
      <c r="T198" s="191">
        <f t="shared" si="43"/>
        <v>0</v>
      </c>
      <c r="AR198" s="16" t="s">
        <v>275</v>
      </c>
      <c r="AT198" s="16" t="s">
        <v>184</v>
      </c>
      <c r="AU198" s="16" t="s">
        <v>23</v>
      </c>
      <c r="AY198" s="16" t="s">
        <v>182</v>
      </c>
      <c r="BE198" s="192">
        <f t="shared" si="44"/>
        <v>0</v>
      </c>
      <c r="BF198" s="192">
        <f t="shared" si="45"/>
        <v>0</v>
      </c>
      <c r="BG198" s="192">
        <f t="shared" si="46"/>
        <v>0</v>
      </c>
      <c r="BH198" s="192">
        <f t="shared" si="47"/>
        <v>0</v>
      </c>
      <c r="BI198" s="192">
        <f t="shared" si="48"/>
        <v>0</v>
      </c>
      <c r="BJ198" s="16" t="s">
        <v>23</v>
      </c>
      <c r="BK198" s="192">
        <f t="shared" si="49"/>
        <v>0</v>
      </c>
      <c r="BL198" s="16" t="s">
        <v>275</v>
      </c>
      <c r="BM198" s="16" t="s">
        <v>3503</v>
      </c>
    </row>
    <row r="199" spans="2:63" s="10" customFormat="1" ht="37.35" customHeight="1">
      <c r="B199" s="164"/>
      <c r="C199" s="165"/>
      <c r="D199" s="178" t="s">
        <v>79</v>
      </c>
      <c r="E199" s="231" t="s">
        <v>3504</v>
      </c>
      <c r="F199" s="231" t="s">
        <v>3505</v>
      </c>
      <c r="G199" s="165"/>
      <c r="H199" s="165"/>
      <c r="I199" s="168"/>
      <c r="J199" s="232">
        <f>BK199</f>
        <v>0</v>
      </c>
      <c r="K199" s="165"/>
      <c r="L199" s="170"/>
      <c r="M199" s="171"/>
      <c r="N199" s="172"/>
      <c r="O199" s="172"/>
      <c r="P199" s="173">
        <f>SUM(P200:P201)</f>
        <v>0</v>
      </c>
      <c r="Q199" s="172"/>
      <c r="R199" s="173">
        <f>SUM(R200:R201)</f>
        <v>0</v>
      </c>
      <c r="S199" s="172"/>
      <c r="T199" s="174">
        <f>SUM(T200:T201)</f>
        <v>0</v>
      </c>
      <c r="AR199" s="175" t="s">
        <v>23</v>
      </c>
      <c r="AT199" s="176" t="s">
        <v>79</v>
      </c>
      <c r="AU199" s="176" t="s">
        <v>80</v>
      </c>
      <c r="AY199" s="175" t="s">
        <v>182</v>
      </c>
      <c r="BK199" s="177">
        <f>SUM(BK200:BK201)</f>
        <v>0</v>
      </c>
    </row>
    <row r="200" spans="2:65" s="1" customFormat="1" ht="22.5" customHeight="1">
      <c r="B200" s="34"/>
      <c r="C200" s="181" t="s">
        <v>998</v>
      </c>
      <c r="D200" s="181" t="s">
        <v>184</v>
      </c>
      <c r="E200" s="182" t="s">
        <v>3506</v>
      </c>
      <c r="F200" s="183" t="s">
        <v>3507</v>
      </c>
      <c r="G200" s="184" t="s">
        <v>2600</v>
      </c>
      <c r="H200" s="185">
        <v>2</v>
      </c>
      <c r="I200" s="186"/>
      <c r="J200" s="187">
        <f>ROUND(I200*H200,2)</f>
        <v>0</v>
      </c>
      <c r="K200" s="183" t="s">
        <v>36</v>
      </c>
      <c r="L200" s="54"/>
      <c r="M200" s="188" t="s">
        <v>36</v>
      </c>
      <c r="N200" s="189" t="s">
        <v>51</v>
      </c>
      <c r="O200" s="35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16" t="s">
        <v>275</v>
      </c>
      <c r="AT200" s="16" t="s">
        <v>184</v>
      </c>
      <c r="AU200" s="16" t="s">
        <v>23</v>
      </c>
      <c r="AY200" s="16" t="s">
        <v>182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6" t="s">
        <v>23</v>
      </c>
      <c r="BK200" s="192">
        <f>ROUND(I200*H200,2)</f>
        <v>0</v>
      </c>
      <c r="BL200" s="16" t="s">
        <v>275</v>
      </c>
      <c r="BM200" s="16" t="s">
        <v>3508</v>
      </c>
    </row>
    <row r="201" spans="2:65" s="1" customFormat="1" ht="22.5" customHeight="1">
      <c r="B201" s="34"/>
      <c r="C201" s="181" t="s">
        <v>1017</v>
      </c>
      <c r="D201" s="181" t="s">
        <v>184</v>
      </c>
      <c r="E201" s="182" t="s">
        <v>3509</v>
      </c>
      <c r="F201" s="183" t="s">
        <v>3510</v>
      </c>
      <c r="G201" s="184" t="s">
        <v>2600</v>
      </c>
      <c r="H201" s="185">
        <v>2</v>
      </c>
      <c r="I201" s="186"/>
      <c r="J201" s="187">
        <f>ROUND(I201*H201,2)</f>
        <v>0</v>
      </c>
      <c r="K201" s="183" t="s">
        <v>36</v>
      </c>
      <c r="L201" s="54"/>
      <c r="M201" s="188" t="s">
        <v>36</v>
      </c>
      <c r="N201" s="189" t="s">
        <v>51</v>
      </c>
      <c r="O201" s="35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16" t="s">
        <v>275</v>
      </c>
      <c r="AT201" s="16" t="s">
        <v>184</v>
      </c>
      <c r="AU201" s="16" t="s">
        <v>23</v>
      </c>
      <c r="AY201" s="16" t="s">
        <v>182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6" t="s">
        <v>23</v>
      </c>
      <c r="BK201" s="192">
        <f>ROUND(I201*H201,2)</f>
        <v>0</v>
      </c>
      <c r="BL201" s="16" t="s">
        <v>275</v>
      </c>
      <c r="BM201" s="16" t="s">
        <v>3511</v>
      </c>
    </row>
    <row r="202" spans="2:63" s="10" customFormat="1" ht="37.35" customHeight="1">
      <c r="B202" s="164"/>
      <c r="C202" s="165"/>
      <c r="D202" s="178" t="s">
        <v>79</v>
      </c>
      <c r="E202" s="231" t="s">
        <v>3512</v>
      </c>
      <c r="F202" s="231" t="s">
        <v>3513</v>
      </c>
      <c r="G202" s="165"/>
      <c r="H202" s="165"/>
      <c r="I202" s="168"/>
      <c r="J202" s="232">
        <f>BK202</f>
        <v>0</v>
      </c>
      <c r="K202" s="165"/>
      <c r="L202" s="170"/>
      <c r="M202" s="171"/>
      <c r="N202" s="172"/>
      <c r="O202" s="172"/>
      <c r="P202" s="173">
        <f>SUM(P203:P204)</f>
        <v>0</v>
      </c>
      <c r="Q202" s="172"/>
      <c r="R202" s="173">
        <f>SUM(R203:R204)</f>
        <v>0</v>
      </c>
      <c r="S202" s="172"/>
      <c r="T202" s="174">
        <f>SUM(T203:T204)</f>
        <v>0</v>
      </c>
      <c r="AR202" s="175" t="s">
        <v>23</v>
      </c>
      <c r="AT202" s="176" t="s">
        <v>79</v>
      </c>
      <c r="AU202" s="176" t="s">
        <v>80</v>
      </c>
      <c r="AY202" s="175" t="s">
        <v>182</v>
      </c>
      <c r="BK202" s="177">
        <f>SUM(BK203:BK204)</f>
        <v>0</v>
      </c>
    </row>
    <row r="203" spans="2:65" s="1" customFormat="1" ht="22.5" customHeight="1">
      <c r="B203" s="34"/>
      <c r="C203" s="181" t="s">
        <v>1024</v>
      </c>
      <c r="D203" s="181" t="s">
        <v>184</v>
      </c>
      <c r="E203" s="182" t="s">
        <v>3514</v>
      </c>
      <c r="F203" s="183" t="s">
        <v>3515</v>
      </c>
      <c r="G203" s="184" t="s">
        <v>1469</v>
      </c>
      <c r="H203" s="185">
        <v>15</v>
      </c>
      <c r="I203" s="186"/>
      <c r="J203" s="187">
        <f>ROUND(I203*H203,2)</f>
        <v>0</v>
      </c>
      <c r="K203" s="183" t="s">
        <v>36</v>
      </c>
      <c r="L203" s="54"/>
      <c r="M203" s="188" t="s">
        <v>36</v>
      </c>
      <c r="N203" s="189" t="s">
        <v>51</v>
      </c>
      <c r="O203" s="35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AR203" s="16" t="s">
        <v>275</v>
      </c>
      <c r="AT203" s="16" t="s">
        <v>184</v>
      </c>
      <c r="AU203" s="16" t="s">
        <v>23</v>
      </c>
      <c r="AY203" s="16" t="s">
        <v>182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6" t="s">
        <v>23</v>
      </c>
      <c r="BK203" s="192">
        <f>ROUND(I203*H203,2)</f>
        <v>0</v>
      </c>
      <c r="BL203" s="16" t="s">
        <v>275</v>
      </c>
      <c r="BM203" s="16" t="s">
        <v>3516</v>
      </c>
    </row>
    <row r="204" spans="2:65" s="1" customFormat="1" ht="22.5" customHeight="1">
      <c r="B204" s="34"/>
      <c r="C204" s="181" t="s">
        <v>1034</v>
      </c>
      <c r="D204" s="181" t="s">
        <v>184</v>
      </c>
      <c r="E204" s="182" t="s">
        <v>3517</v>
      </c>
      <c r="F204" s="183" t="s">
        <v>3518</v>
      </c>
      <c r="G204" s="184" t="s">
        <v>1469</v>
      </c>
      <c r="H204" s="185">
        <v>10</v>
      </c>
      <c r="I204" s="186"/>
      <c r="J204" s="187">
        <f>ROUND(I204*H204,2)</f>
        <v>0</v>
      </c>
      <c r="K204" s="183" t="s">
        <v>36</v>
      </c>
      <c r="L204" s="54"/>
      <c r="M204" s="188" t="s">
        <v>36</v>
      </c>
      <c r="N204" s="189" t="s">
        <v>51</v>
      </c>
      <c r="O204" s="35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16" t="s">
        <v>275</v>
      </c>
      <c r="AT204" s="16" t="s">
        <v>184</v>
      </c>
      <c r="AU204" s="16" t="s">
        <v>23</v>
      </c>
      <c r="AY204" s="16" t="s">
        <v>182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6" t="s">
        <v>23</v>
      </c>
      <c r="BK204" s="192">
        <f>ROUND(I204*H204,2)</f>
        <v>0</v>
      </c>
      <c r="BL204" s="16" t="s">
        <v>275</v>
      </c>
      <c r="BM204" s="16" t="s">
        <v>3519</v>
      </c>
    </row>
    <row r="205" spans="2:63" s="10" customFormat="1" ht="37.35" customHeight="1">
      <c r="B205" s="164"/>
      <c r="C205" s="165"/>
      <c r="D205" s="178" t="s">
        <v>79</v>
      </c>
      <c r="E205" s="231" t="s">
        <v>3520</v>
      </c>
      <c r="F205" s="231" t="s">
        <v>3521</v>
      </c>
      <c r="G205" s="165"/>
      <c r="H205" s="165"/>
      <c r="I205" s="168"/>
      <c r="J205" s="232">
        <f>BK205</f>
        <v>0</v>
      </c>
      <c r="K205" s="165"/>
      <c r="L205" s="170"/>
      <c r="M205" s="171"/>
      <c r="N205" s="172"/>
      <c r="O205" s="172"/>
      <c r="P205" s="173">
        <f>SUM(P206:P207)</f>
        <v>0</v>
      </c>
      <c r="Q205" s="172"/>
      <c r="R205" s="173">
        <f>SUM(R206:R207)</f>
        <v>0</v>
      </c>
      <c r="S205" s="172"/>
      <c r="T205" s="174">
        <f>SUM(T206:T207)</f>
        <v>0</v>
      </c>
      <c r="AR205" s="175" t="s">
        <v>88</v>
      </c>
      <c r="AT205" s="176" t="s">
        <v>79</v>
      </c>
      <c r="AU205" s="176" t="s">
        <v>80</v>
      </c>
      <c r="AY205" s="175" t="s">
        <v>182</v>
      </c>
      <c r="BK205" s="177">
        <f>SUM(BK206:BK207)</f>
        <v>0</v>
      </c>
    </row>
    <row r="206" spans="2:65" s="1" customFormat="1" ht="22.5" customHeight="1">
      <c r="B206" s="34"/>
      <c r="C206" s="181" t="s">
        <v>1039</v>
      </c>
      <c r="D206" s="181" t="s">
        <v>184</v>
      </c>
      <c r="E206" s="182" t="s">
        <v>3522</v>
      </c>
      <c r="F206" s="183" t="s">
        <v>3523</v>
      </c>
      <c r="G206" s="184" t="s">
        <v>309</v>
      </c>
      <c r="H206" s="185">
        <v>594</v>
      </c>
      <c r="I206" s="186"/>
      <c r="J206" s="187">
        <f>ROUND(I206*H206,2)</f>
        <v>0</v>
      </c>
      <c r="K206" s="183" t="s">
        <v>36</v>
      </c>
      <c r="L206" s="54"/>
      <c r="M206" s="188" t="s">
        <v>36</v>
      </c>
      <c r="N206" s="189" t="s">
        <v>51</v>
      </c>
      <c r="O206" s="35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16" t="s">
        <v>275</v>
      </c>
      <c r="AT206" s="16" t="s">
        <v>184</v>
      </c>
      <c r="AU206" s="16" t="s">
        <v>23</v>
      </c>
      <c r="AY206" s="16" t="s">
        <v>182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6" t="s">
        <v>23</v>
      </c>
      <c r="BK206" s="192">
        <f>ROUND(I206*H206,2)</f>
        <v>0</v>
      </c>
      <c r="BL206" s="16" t="s">
        <v>275</v>
      </c>
      <c r="BM206" s="16" t="s">
        <v>3524</v>
      </c>
    </row>
    <row r="207" spans="2:65" s="1" customFormat="1" ht="22.5" customHeight="1">
      <c r="B207" s="34"/>
      <c r="C207" s="181" t="s">
        <v>1044</v>
      </c>
      <c r="D207" s="181" t="s">
        <v>184</v>
      </c>
      <c r="E207" s="182" t="s">
        <v>3525</v>
      </c>
      <c r="F207" s="183" t="s">
        <v>3526</v>
      </c>
      <c r="G207" s="184" t="s">
        <v>544</v>
      </c>
      <c r="H207" s="185">
        <v>1</v>
      </c>
      <c r="I207" s="186"/>
      <c r="J207" s="187">
        <f>ROUND(I207*H207,2)</f>
        <v>0</v>
      </c>
      <c r="K207" s="183" t="s">
        <v>36</v>
      </c>
      <c r="L207" s="54"/>
      <c r="M207" s="188" t="s">
        <v>36</v>
      </c>
      <c r="N207" s="189" t="s">
        <v>51</v>
      </c>
      <c r="O207" s="35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AR207" s="16" t="s">
        <v>275</v>
      </c>
      <c r="AT207" s="16" t="s">
        <v>184</v>
      </c>
      <c r="AU207" s="16" t="s">
        <v>23</v>
      </c>
      <c r="AY207" s="16" t="s">
        <v>182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6" t="s">
        <v>23</v>
      </c>
      <c r="BK207" s="192">
        <f>ROUND(I207*H207,2)</f>
        <v>0</v>
      </c>
      <c r="BL207" s="16" t="s">
        <v>275</v>
      </c>
      <c r="BM207" s="16" t="s">
        <v>3527</v>
      </c>
    </row>
    <row r="208" spans="2:63" s="10" customFormat="1" ht="37.35" customHeight="1">
      <c r="B208" s="164"/>
      <c r="C208" s="165"/>
      <c r="D208" s="178" t="s">
        <v>79</v>
      </c>
      <c r="E208" s="231" t="s">
        <v>3528</v>
      </c>
      <c r="F208" s="231" t="s">
        <v>3529</v>
      </c>
      <c r="G208" s="165"/>
      <c r="H208" s="165"/>
      <c r="I208" s="168"/>
      <c r="J208" s="232">
        <f>BK208</f>
        <v>0</v>
      </c>
      <c r="K208" s="165"/>
      <c r="L208" s="170"/>
      <c r="M208" s="171"/>
      <c r="N208" s="172"/>
      <c r="O208" s="172"/>
      <c r="P208" s="173">
        <f>SUM(P209:P218)</f>
        <v>0</v>
      </c>
      <c r="Q208" s="172"/>
      <c r="R208" s="173">
        <f>SUM(R209:R218)</f>
        <v>0</v>
      </c>
      <c r="S208" s="172"/>
      <c r="T208" s="174">
        <f>SUM(T209:T218)</f>
        <v>0</v>
      </c>
      <c r="AR208" s="175" t="s">
        <v>23</v>
      </c>
      <c r="AT208" s="176" t="s">
        <v>79</v>
      </c>
      <c r="AU208" s="176" t="s">
        <v>80</v>
      </c>
      <c r="AY208" s="175" t="s">
        <v>182</v>
      </c>
      <c r="BK208" s="177">
        <f>SUM(BK209:BK218)</f>
        <v>0</v>
      </c>
    </row>
    <row r="209" spans="2:65" s="1" customFormat="1" ht="22.5" customHeight="1">
      <c r="B209" s="34"/>
      <c r="C209" s="181" t="s">
        <v>1048</v>
      </c>
      <c r="D209" s="181" t="s">
        <v>184</v>
      </c>
      <c r="E209" s="182" t="s">
        <v>3530</v>
      </c>
      <c r="F209" s="183" t="s">
        <v>3531</v>
      </c>
      <c r="G209" s="184" t="s">
        <v>195</v>
      </c>
      <c r="H209" s="185">
        <v>60</v>
      </c>
      <c r="I209" s="186"/>
      <c r="J209" s="187">
        <f aca="true" t="shared" si="50" ref="J209:J218">ROUND(I209*H209,2)</f>
        <v>0</v>
      </c>
      <c r="K209" s="183" t="s">
        <v>36</v>
      </c>
      <c r="L209" s="54"/>
      <c r="M209" s="188" t="s">
        <v>36</v>
      </c>
      <c r="N209" s="189" t="s">
        <v>51</v>
      </c>
      <c r="O209" s="35"/>
      <c r="P209" s="190">
        <f aca="true" t="shared" si="51" ref="P209:P218">O209*H209</f>
        <v>0</v>
      </c>
      <c r="Q209" s="190">
        <v>0</v>
      </c>
      <c r="R209" s="190">
        <f aca="true" t="shared" si="52" ref="R209:R218">Q209*H209</f>
        <v>0</v>
      </c>
      <c r="S209" s="190">
        <v>0</v>
      </c>
      <c r="T209" s="191">
        <f aca="true" t="shared" si="53" ref="T209:T218">S209*H209</f>
        <v>0</v>
      </c>
      <c r="AR209" s="16" t="s">
        <v>275</v>
      </c>
      <c r="AT209" s="16" t="s">
        <v>184</v>
      </c>
      <c r="AU209" s="16" t="s">
        <v>23</v>
      </c>
      <c r="AY209" s="16" t="s">
        <v>182</v>
      </c>
      <c r="BE209" s="192">
        <f aca="true" t="shared" si="54" ref="BE209:BE218">IF(N209="základní",J209,0)</f>
        <v>0</v>
      </c>
      <c r="BF209" s="192">
        <f aca="true" t="shared" si="55" ref="BF209:BF218">IF(N209="snížená",J209,0)</f>
        <v>0</v>
      </c>
      <c r="BG209" s="192">
        <f aca="true" t="shared" si="56" ref="BG209:BG218">IF(N209="zákl. přenesená",J209,0)</f>
        <v>0</v>
      </c>
      <c r="BH209" s="192">
        <f aca="true" t="shared" si="57" ref="BH209:BH218">IF(N209="sníž. přenesená",J209,0)</f>
        <v>0</v>
      </c>
      <c r="BI209" s="192">
        <f aca="true" t="shared" si="58" ref="BI209:BI218">IF(N209="nulová",J209,0)</f>
        <v>0</v>
      </c>
      <c r="BJ209" s="16" t="s">
        <v>23</v>
      </c>
      <c r="BK209" s="192">
        <f aca="true" t="shared" si="59" ref="BK209:BK218">ROUND(I209*H209,2)</f>
        <v>0</v>
      </c>
      <c r="BL209" s="16" t="s">
        <v>275</v>
      </c>
      <c r="BM209" s="16" t="s">
        <v>3532</v>
      </c>
    </row>
    <row r="210" spans="2:65" s="1" customFormat="1" ht="22.5" customHeight="1">
      <c r="B210" s="34"/>
      <c r="C210" s="181" t="s">
        <v>1052</v>
      </c>
      <c r="D210" s="181" t="s">
        <v>184</v>
      </c>
      <c r="E210" s="182" t="s">
        <v>3533</v>
      </c>
      <c r="F210" s="183" t="s">
        <v>3534</v>
      </c>
      <c r="G210" s="184" t="s">
        <v>195</v>
      </c>
      <c r="H210" s="185">
        <v>8</v>
      </c>
      <c r="I210" s="186"/>
      <c r="J210" s="187">
        <f t="shared" si="50"/>
        <v>0</v>
      </c>
      <c r="K210" s="183" t="s">
        <v>36</v>
      </c>
      <c r="L210" s="54"/>
      <c r="M210" s="188" t="s">
        <v>36</v>
      </c>
      <c r="N210" s="189" t="s">
        <v>51</v>
      </c>
      <c r="O210" s="35"/>
      <c r="P210" s="190">
        <f t="shared" si="51"/>
        <v>0</v>
      </c>
      <c r="Q210" s="190">
        <v>0</v>
      </c>
      <c r="R210" s="190">
        <f t="shared" si="52"/>
        <v>0</v>
      </c>
      <c r="S210" s="190">
        <v>0</v>
      </c>
      <c r="T210" s="191">
        <f t="shared" si="53"/>
        <v>0</v>
      </c>
      <c r="AR210" s="16" t="s">
        <v>275</v>
      </c>
      <c r="AT210" s="16" t="s">
        <v>184</v>
      </c>
      <c r="AU210" s="16" t="s">
        <v>23</v>
      </c>
      <c r="AY210" s="16" t="s">
        <v>182</v>
      </c>
      <c r="BE210" s="192">
        <f t="shared" si="54"/>
        <v>0</v>
      </c>
      <c r="BF210" s="192">
        <f t="shared" si="55"/>
        <v>0</v>
      </c>
      <c r="BG210" s="192">
        <f t="shared" si="56"/>
        <v>0</v>
      </c>
      <c r="BH210" s="192">
        <f t="shared" si="57"/>
        <v>0</v>
      </c>
      <c r="BI210" s="192">
        <f t="shared" si="58"/>
        <v>0</v>
      </c>
      <c r="BJ210" s="16" t="s">
        <v>23</v>
      </c>
      <c r="BK210" s="192">
        <f t="shared" si="59"/>
        <v>0</v>
      </c>
      <c r="BL210" s="16" t="s">
        <v>275</v>
      </c>
      <c r="BM210" s="16" t="s">
        <v>3535</v>
      </c>
    </row>
    <row r="211" spans="2:65" s="1" customFormat="1" ht="22.5" customHeight="1">
      <c r="B211" s="34"/>
      <c r="C211" s="181" t="s">
        <v>1057</v>
      </c>
      <c r="D211" s="181" t="s">
        <v>184</v>
      </c>
      <c r="E211" s="182" t="s">
        <v>3536</v>
      </c>
      <c r="F211" s="183" t="s">
        <v>3537</v>
      </c>
      <c r="G211" s="184" t="s">
        <v>195</v>
      </c>
      <c r="H211" s="185">
        <v>72</v>
      </c>
      <c r="I211" s="186"/>
      <c r="J211" s="187">
        <f t="shared" si="50"/>
        <v>0</v>
      </c>
      <c r="K211" s="183" t="s">
        <v>36</v>
      </c>
      <c r="L211" s="54"/>
      <c r="M211" s="188" t="s">
        <v>36</v>
      </c>
      <c r="N211" s="189" t="s">
        <v>51</v>
      </c>
      <c r="O211" s="35"/>
      <c r="P211" s="190">
        <f t="shared" si="51"/>
        <v>0</v>
      </c>
      <c r="Q211" s="190">
        <v>0</v>
      </c>
      <c r="R211" s="190">
        <f t="shared" si="52"/>
        <v>0</v>
      </c>
      <c r="S211" s="190">
        <v>0</v>
      </c>
      <c r="T211" s="191">
        <f t="shared" si="53"/>
        <v>0</v>
      </c>
      <c r="AR211" s="16" t="s">
        <v>275</v>
      </c>
      <c r="AT211" s="16" t="s">
        <v>184</v>
      </c>
      <c r="AU211" s="16" t="s">
        <v>23</v>
      </c>
      <c r="AY211" s="16" t="s">
        <v>182</v>
      </c>
      <c r="BE211" s="192">
        <f t="shared" si="54"/>
        <v>0</v>
      </c>
      <c r="BF211" s="192">
        <f t="shared" si="55"/>
        <v>0</v>
      </c>
      <c r="BG211" s="192">
        <f t="shared" si="56"/>
        <v>0</v>
      </c>
      <c r="BH211" s="192">
        <f t="shared" si="57"/>
        <v>0</v>
      </c>
      <c r="BI211" s="192">
        <f t="shared" si="58"/>
        <v>0</v>
      </c>
      <c r="BJ211" s="16" t="s">
        <v>23</v>
      </c>
      <c r="BK211" s="192">
        <f t="shared" si="59"/>
        <v>0</v>
      </c>
      <c r="BL211" s="16" t="s">
        <v>275</v>
      </c>
      <c r="BM211" s="16" t="s">
        <v>3538</v>
      </c>
    </row>
    <row r="212" spans="2:65" s="1" customFormat="1" ht="22.5" customHeight="1">
      <c r="B212" s="34"/>
      <c r="C212" s="181" t="s">
        <v>1062</v>
      </c>
      <c r="D212" s="181" t="s">
        <v>184</v>
      </c>
      <c r="E212" s="182" t="s">
        <v>3539</v>
      </c>
      <c r="F212" s="183" t="s">
        <v>3540</v>
      </c>
      <c r="G212" s="184" t="s">
        <v>195</v>
      </c>
      <c r="H212" s="185">
        <v>20</v>
      </c>
      <c r="I212" s="186"/>
      <c r="J212" s="187">
        <f t="shared" si="50"/>
        <v>0</v>
      </c>
      <c r="K212" s="183" t="s">
        <v>36</v>
      </c>
      <c r="L212" s="54"/>
      <c r="M212" s="188" t="s">
        <v>36</v>
      </c>
      <c r="N212" s="189" t="s">
        <v>51</v>
      </c>
      <c r="O212" s="35"/>
      <c r="P212" s="190">
        <f t="shared" si="51"/>
        <v>0</v>
      </c>
      <c r="Q212" s="190">
        <v>0</v>
      </c>
      <c r="R212" s="190">
        <f t="shared" si="52"/>
        <v>0</v>
      </c>
      <c r="S212" s="190">
        <v>0</v>
      </c>
      <c r="T212" s="191">
        <f t="shared" si="53"/>
        <v>0</v>
      </c>
      <c r="AR212" s="16" t="s">
        <v>275</v>
      </c>
      <c r="AT212" s="16" t="s">
        <v>184</v>
      </c>
      <c r="AU212" s="16" t="s">
        <v>23</v>
      </c>
      <c r="AY212" s="16" t="s">
        <v>182</v>
      </c>
      <c r="BE212" s="192">
        <f t="shared" si="54"/>
        <v>0</v>
      </c>
      <c r="BF212" s="192">
        <f t="shared" si="55"/>
        <v>0</v>
      </c>
      <c r="BG212" s="192">
        <f t="shared" si="56"/>
        <v>0</v>
      </c>
      <c r="BH212" s="192">
        <f t="shared" si="57"/>
        <v>0</v>
      </c>
      <c r="BI212" s="192">
        <f t="shared" si="58"/>
        <v>0</v>
      </c>
      <c r="BJ212" s="16" t="s">
        <v>23</v>
      </c>
      <c r="BK212" s="192">
        <f t="shared" si="59"/>
        <v>0</v>
      </c>
      <c r="BL212" s="16" t="s">
        <v>275</v>
      </c>
      <c r="BM212" s="16" t="s">
        <v>3541</v>
      </c>
    </row>
    <row r="213" spans="2:65" s="1" customFormat="1" ht="22.5" customHeight="1">
      <c r="B213" s="34"/>
      <c r="C213" s="181" t="s">
        <v>1072</v>
      </c>
      <c r="D213" s="181" t="s">
        <v>184</v>
      </c>
      <c r="E213" s="182" t="s">
        <v>3542</v>
      </c>
      <c r="F213" s="183" t="s">
        <v>3543</v>
      </c>
      <c r="G213" s="184" t="s">
        <v>544</v>
      </c>
      <c r="H213" s="185">
        <v>1</v>
      </c>
      <c r="I213" s="186"/>
      <c r="J213" s="187">
        <f t="shared" si="50"/>
        <v>0</v>
      </c>
      <c r="K213" s="183" t="s">
        <v>36</v>
      </c>
      <c r="L213" s="54"/>
      <c r="M213" s="188" t="s">
        <v>36</v>
      </c>
      <c r="N213" s="189" t="s">
        <v>51</v>
      </c>
      <c r="O213" s="35"/>
      <c r="P213" s="190">
        <f t="shared" si="51"/>
        <v>0</v>
      </c>
      <c r="Q213" s="190">
        <v>0</v>
      </c>
      <c r="R213" s="190">
        <f t="shared" si="52"/>
        <v>0</v>
      </c>
      <c r="S213" s="190">
        <v>0</v>
      </c>
      <c r="T213" s="191">
        <f t="shared" si="53"/>
        <v>0</v>
      </c>
      <c r="AR213" s="16" t="s">
        <v>275</v>
      </c>
      <c r="AT213" s="16" t="s">
        <v>184</v>
      </c>
      <c r="AU213" s="16" t="s">
        <v>23</v>
      </c>
      <c r="AY213" s="16" t="s">
        <v>182</v>
      </c>
      <c r="BE213" s="192">
        <f t="shared" si="54"/>
        <v>0</v>
      </c>
      <c r="BF213" s="192">
        <f t="shared" si="55"/>
        <v>0</v>
      </c>
      <c r="BG213" s="192">
        <f t="shared" si="56"/>
        <v>0</v>
      </c>
      <c r="BH213" s="192">
        <f t="shared" si="57"/>
        <v>0</v>
      </c>
      <c r="BI213" s="192">
        <f t="shared" si="58"/>
        <v>0</v>
      </c>
      <c r="BJ213" s="16" t="s">
        <v>23</v>
      </c>
      <c r="BK213" s="192">
        <f t="shared" si="59"/>
        <v>0</v>
      </c>
      <c r="BL213" s="16" t="s">
        <v>275</v>
      </c>
      <c r="BM213" s="16" t="s">
        <v>3544</v>
      </c>
    </row>
    <row r="214" spans="2:65" s="1" customFormat="1" ht="22.5" customHeight="1">
      <c r="B214" s="34"/>
      <c r="C214" s="181" t="s">
        <v>1077</v>
      </c>
      <c r="D214" s="181" t="s">
        <v>184</v>
      </c>
      <c r="E214" s="182" t="s">
        <v>3545</v>
      </c>
      <c r="F214" s="183" t="s">
        <v>3546</v>
      </c>
      <c r="G214" s="184" t="s">
        <v>2600</v>
      </c>
      <c r="H214" s="185">
        <v>1</v>
      </c>
      <c r="I214" s="186"/>
      <c r="J214" s="187">
        <f t="shared" si="50"/>
        <v>0</v>
      </c>
      <c r="K214" s="183" t="s">
        <v>36</v>
      </c>
      <c r="L214" s="54"/>
      <c r="M214" s="188" t="s">
        <v>36</v>
      </c>
      <c r="N214" s="189" t="s">
        <v>51</v>
      </c>
      <c r="O214" s="35"/>
      <c r="P214" s="190">
        <f t="shared" si="51"/>
        <v>0</v>
      </c>
      <c r="Q214" s="190">
        <v>0</v>
      </c>
      <c r="R214" s="190">
        <f t="shared" si="52"/>
        <v>0</v>
      </c>
      <c r="S214" s="190">
        <v>0</v>
      </c>
      <c r="T214" s="191">
        <f t="shared" si="53"/>
        <v>0</v>
      </c>
      <c r="AR214" s="16" t="s">
        <v>275</v>
      </c>
      <c r="AT214" s="16" t="s">
        <v>184</v>
      </c>
      <c r="AU214" s="16" t="s">
        <v>23</v>
      </c>
      <c r="AY214" s="16" t="s">
        <v>182</v>
      </c>
      <c r="BE214" s="192">
        <f t="shared" si="54"/>
        <v>0</v>
      </c>
      <c r="BF214" s="192">
        <f t="shared" si="55"/>
        <v>0</v>
      </c>
      <c r="BG214" s="192">
        <f t="shared" si="56"/>
        <v>0</v>
      </c>
      <c r="BH214" s="192">
        <f t="shared" si="57"/>
        <v>0</v>
      </c>
      <c r="BI214" s="192">
        <f t="shared" si="58"/>
        <v>0</v>
      </c>
      <c r="BJ214" s="16" t="s">
        <v>23</v>
      </c>
      <c r="BK214" s="192">
        <f t="shared" si="59"/>
        <v>0</v>
      </c>
      <c r="BL214" s="16" t="s">
        <v>275</v>
      </c>
      <c r="BM214" s="16" t="s">
        <v>3547</v>
      </c>
    </row>
    <row r="215" spans="2:65" s="1" customFormat="1" ht="22.5" customHeight="1">
      <c r="B215" s="34"/>
      <c r="C215" s="181" t="s">
        <v>1087</v>
      </c>
      <c r="D215" s="181" t="s">
        <v>184</v>
      </c>
      <c r="E215" s="182" t="s">
        <v>3548</v>
      </c>
      <c r="F215" s="183" t="s">
        <v>3549</v>
      </c>
      <c r="G215" s="184" t="s">
        <v>2600</v>
      </c>
      <c r="H215" s="185">
        <v>1</v>
      </c>
      <c r="I215" s="186"/>
      <c r="J215" s="187">
        <f t="shared" si="50"/>
        <v>0</v>
      </c>
      <c r="K215" s="183" t="s">
        <v>36</v>
      </c>
      <c r="L215" s="54"/>
      <c r="M215" s="188" t="s">
        <v>36</v>
      </c>
      <c r="N215" s="189" t="s">
        <v>51</v>
      </c>
      <c r="O215" s="35"/>
      <c r="P215" s="190">
        <f t="shared" si="51"/>
        <v>0</v>
      </c>
      <c r="Q215" s="190">
        <v>0</v>
      </c>
      <c r="R215" s="190">
        <f t="shared" si="52"/>
        <v>0</v>
      </c>
      <c r="S215" s="190">
        <v>0</v>
      </c>
      <c r="T215" s="191">
        <f t="shared" si="53"/>
        <v>0</v>
      </c>
      <c r="AR215" s="16" t="s">
        <v>275</v>
      </c>
      <c r="AT215" s="16" t="s">
        <v>184</v>
      </c>
      <c r="AU215" s="16" t="s">
        <v>23</v>
      </c>
      <c r="AY215" s="16" t="s">
        <v>182</v>
      </c>
      <c r="BE215" s="192">
        <f t="shared" si="54"/>
        <v>0</v>
      </c>
      <c r="BF215" s="192">
        <f t="shared" si="55"/>
        <v>0</v>
      </c>
      <c r="BG215" s="192">
        <f t="shared" si="56"/>
        <v>0</v>
      </c>
      <c r="BH215" s="192">
        <f t="shared" si="57"/>
        <v>0</v>
      </c>
      <c r="BI215" s="192">
        <f t="shared" si="58"/>
        <v>0</v>
      </c>
      <c r="BJ215" s="16" t="s">
        <v>23</v>
      </c>
      <c r="BK215" s="192">
        <f t="shared" si="59"/>
        <v>0</v>
      </c>
      <c r="BL215" s="16" t="s">
        <v>275</v>
      </c>
      <c r="BM215" s="16" t="s">
        <v>3550</v>
      </c>
    </row>
    <row r="216" spans="2:65" s="1" customFormat="1" ht="22.5" customHeight="1">
      <c r="B216" s="34"/>
      <c r="C216" s="181" t="s">
        <v>1090</v>
      </c>
      <c r="D216" s="181" t="s">
        <v>184</v>
      </c>
      <c r="E216" s="182" t="s">
        <v>3551</v>
      </c>
      <c r="F216" s="183" t="s">
        <v>3552</v>
      </c>
      <c r="G216" s="184" t="s">
        <v>2600</v>
      </c>
      <c r="H216" s="185">
        <v>1</v>
      </c>
      <c r="I216" s="186"/>
      <c r="J216" s="187">
        <f t="shared" si="50"/>
        <v>0</v>
      </c>
      <c r="K216" s="183" t="s">
        <v>36</v>
      </c>
      <c r="L216" s="54"/>
      <c r="M216" s="188" t="s">
        <v>36</v>
      </c>
      <c r="N216" s="189" t="s">
        <v>51</v>
      </c>
      <c r="O216" s="35"/>
      <c r="P216" s="190">
        <f t="shared" si="51"/>
        <v>0</v>
      </c>
      <c r="Q216" s="190">
        <v>0</v>
      </c>
      <c r="R216" s="190">
        <f t="shared" si="52"/>
        <v>0</v>
      </c>
      <c r="S216" s="190">
        <v>0</v>
      </c>
      <c r="T216" s="191">
        <f t="shared" si="53"/>
        <v>0</v>
      </c>
      <c r="AR216" s="16" t="s">
        <v>275</v>
      </c>
      <c r="AT216" s="16" t="s">
        <v>184</v>
      </c>
      <c r="AU216" s="16" t="s">
        <v>23</v>
      </c>
      <c r="AY216" s="16" t="s">
        <v>182</v>
      </c>
      <c r="BE216" s="192">
        <f t="shared" si="54"/>
        <v>0</v>
      </c>
      <c r="BF216" s="192">
        <f t="shared" si="55"/>
        <v>0</v>
      </c>
      <c r="BG216" s="192">
        <f t="shared" si="56"/>
        <v>0</v>
      </c>
      <c r="BH216" s="192">
        <f t="shared" si="57"/>
        <v>0</v>
      </c>
      <c r="BI216" s="192">
        <f t="shared" si="58"/>
        <v>0</v>
      </c>
      <c r="BJ216" s="16" t="s">
        <v>23</v>
      </c>
      <c r="BK216" s="192">
        <f t="shared" si="59"/>
        <v>0</v>
      </c>
      <c r="BL216" s="16" t="s">
        <v>275</v>
      </c>
      <c r="BM216" s="16" t="s">
        <v>3553</v>
      </c>
    </row>
    <row r="217" spans="2:65" s="1" customFormat="1" ht="22.5" customHeight="1">
      <c r="B217" s="34"/>
      <c r="C217" s="181" t="s">
        <v>1099</v>
      </c>
      <c r="D217" s="181" t="s">
        <v>184</v>
      </c>
      <c r="E217" s="182" t="s">
        <v>3554</v>
      </c>
      <c r="F217" s="183" t="s">
        <v>3555</v>
      </c>
      <c r="G217" s="184" t="s">
        <v>2600</v>
      </c>
      <c r="H217" s="185">
        <v>1</v>
      </c>
      <c r="I217" s="186"/>
      <c r="J217" s="187">
        <f t="shared" si="50"/>
        <v>0</v>
      </c>
      <c r="K217" s="183" t="s">
        <v>36</v>
      </c>
      <c r="L217" s="54"/>
      <c r="M217" s="188" t="s">
        <v>36</v>
      </c>
      <c r="N217" s="189" t="s">
        <v>51</v>
      </c>
      <c r="O217" s="35"/>
      <c r="P217" s="190">
        <f t="shared" si="51"/>
        <v>0</v>
      </c>
      <c r="Q217" s="190">
        <v>0</v>
      </c>
      <c r="R217" s="190">
        <f t="shared" si="52"/>
        <v>0</v>
      </c>
      <c r="S217" s="190">
        <v>0</v>
      </c>
      <c r="T217" s="191">
        <f t="shared" si="53"/>
        <v>0</v>
      </c>
      <c r="AR217" s="16" t="s">
        <v>275</v>
      </c>
      <c r="AT217" s="16" t="s">
        <v>184</v>
      </c>
      <c r="AU217" s="16" t="s">
        <v>23</v>
      </c>
      <c r="AY217" s="16" t="s">
        <v>182</v>
      </c>
      <c r="BE217" s="192">
        <f t="shared" si="54"/>
        <v>0</v>
      </c>
      <c r="BF217" s="192">
        <f t="shared" si="55"/>
        <v>0</v>
      </c>
      <c r="BG217" s="192">
        <f t="shared" si="56"/>
        <v>0</v>
      </c>
      <c r="BH217" s="192">
        <f t="shared" si="57"/>
        <v>0</v>
      </c>
      <c r="BI217" s="192">
        <f t="shared" si="58"/>
        <v>0</v>
      </c>
      <c r="BJ217" s="16" t="s">
        <v>23</v>
      </c>
      <c r="BK217" s="192">
        <f t="shared" si="59"/>
        <v>0</v>
      </c>
      <c r="BL217" s="16" t="s">
        <v>275</v>
      </c>
      <c r="BM217" s="16" t="s">
        <v>3556</v>
      </c>
    </row>
    <row r="218" spans="2:65" s="1" customFormat="1" ht="22.5" customHeight="1">
      <c r="B218" s="34"/>
      <c r="C218" s="181" t="s">
        <v>1105</v>
      </c>
      <c r="D218" s="181" t="s">
        <v>184</v>
      </c>
      <c r="E218" s="182" t="s">
        <v>3557</v>
      </c>
      <c r="F218" s="183" t="s">
        <v>3558</v>
      </c>
      <c r="G218" s="184" t="s">
        <v>544</v>
      </c>
      <c r="H218" s="185">
        <v>1</v>
      </c>
      <c r="I218" s="186"/>
      <c r="J218" s="187">
        <f t="shared" si="50"/>
        <v>0</v>
      </c>
      <c r="K218" s="183" t="s">
        <v>36</v>
      </c>
      <c r="L218" s="54"/>
      <c r="M218" s="188" t="s">
        <v>36</v>
      </c>
      <c r="N218" s="189" t="s">
        <v>51</v>
      </c>
      <c r="O218" s="35"/>
      <c r="P218" s="190">
        <f t="shared" si="51"/>
        <v>0</v>
      </c>
      <c r="Q218" s="190">
        <v>0</v>
      </c>
      <c r="R218" s="190">
        <f t="shared" si="52"/>
        <v>0</v>
      </c>
      <c r="S218" s="190">
        <v>0</v>
      </c>
      <c r="T218" s="191">
        <f t="shared" si="53"/>
        <v>0</v>
      </c>
      <c r="AR218" s="16" t="s">
        <v>275</v>
      </c>
      <c r="AT218" s="16" t="s">
        <v>184</v>
      </c>
      <c r="AU218" s="16" t="s">
        <v>23</v>
      </c>
      <c r="AY218" s="16" t="s">
        <v>182</v>
      </c>
      <c r="BE218" s="192">
        <f t="shared" si="54"/>
        <v>0</v>
      </c>
      <c r="BF218" s="192">
        <f t="shared" si="55"/>
        <v>0</v>
      </c>
      <c r="BG218" s="192">
        <f t="shared" si="56"/>
        <v>0</v>
      </c>
      <c r="BH218" s="192">
        <f t="shared" si="57"/>
        <v>0</v>
      </c>
      <c r="BI218" s="192">
        <f t="shared" si="58"/>
        <v>0</v>
      </c>
      <c r="BJ218" s="16" t="s">
        <v>23</v>
      </c>
      <c r="BK218" s="192">
        <f t="shared" si="59"/>
        <v>0</v>
      </c>
      <c r="BL218" s="16" t="s">
        <v>275</v>
      </c>
      <c r="BM218" s="16" t="s">
        <v>3559</v>
      </c>
    </row>
    <row r="219" spans="2:63" s="10" customFormat="1" ht="37.35" customHeight="1">
      <c r="B219" s="164"/>
      <c r="C219" s="165"/>
      <c r="D219" s="178" t="s">
        <v>79</v>
      </c>
      <c r="E219" s="231" t="s">
        <v>3560</v>
      </c>
      <c r="F219" s="231" t="s">
        <v>3561</v>
      </c>
      <c r="G219" s="165"/>
      <c r="H219" s="165"/>
      <c r="I219" s="168"/>
      <c r="J219" s="232">
        <f>BK219</f>
        <v>0</v>
      </c>
      <c r="K219" s="165"/>
      <c r="L219" s="170"/>
      <c r="M219" s="171"/>
      <c r="N219" s="172"/>
      <c r="O219" s="172"/>
      <c r="P219" s="173">
        <f>SUM(P220:P224)</f>
        <v>0</v>
      </c>
      <c r="Q219" s="172"/>
      <c r="R219" s="173">
        <f>SUM(R220:R224)</f>
        <v>0</v>
      </c>
      <c r="S219" s="172"/>
      <c r="T219" s="174">
        <f>SUM(T220:T224)</f>
        <v>0</v>
      </c>
      <c r="AR219" s="175" t="s">
        <v>23</v>
      </c>
      <c r="AT219" s="176" t="s">
        <v>79</v>
      </c>
      <c r="AU219" s="176" t="s">
        <v>80</v>
      </c>
      <c r="AY219" s="175" t="s">
        <v>182</v>
      </c>
      <c r="BK219" s="177">
        <f>SUM(BK220:BK224)</f>
        <v>0</v>
      </c>
    </row>
    <row r="220" spans="2:65" s="1" customFormat="1" ht="57" customHeight="1">
      <c r="B220" s="34"/>
      <c r="C220" s="181" t="s">
        <v>1110</v>
      </c>
      <c r="D220" s="181" t="s">
        <v>184</v>
      </c>
      <c r="E220" s="182" t="s">
        <v>3562</v>
      </c>
      <c r="F220" s="183" t="s">
        <v>3563</v>
      </c>
      <c r="G220" s="184" t="s">
        <v>304</v>
      </c>
      <c r="H220" s="185">
        <v>4</v>
      </c>
      <c r="I220" s="186"/>
      <c r="J220" s="187">
        <f>ROUND(I220*H220,2)</f>
        <v>0</v>
      </c>
      <c r="K220" s="183" t="s">
        <v>36</v>
      </c>
      <c r="L220" s="54"/>
      <c r="M220" s="188" t="s">
        <v>36</v>
      </c>
      <c r="N220" s="189" t="s">
        <v>51</v>
      </c>
      <c r="O220" s="35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16" t="s">
        <v>189</v>
      </c>
      <c r="AT220" s="16" t="s">
        <v>184</v>
      </c>
      <c r="AU220" s="16" t="s">
        <v>23</v>
      </c>
      <c r="AY220" s="16" t="s">
        <v>182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6" t="s">
        <v>23</v>
      </c>
      <c r="BK220" s="192">
        <f>ROUND(I220*H220,2)</f>
        <v>0</v>
      </c>
      <c r="BL220" s="16" t="s">
        <v>189</v>
      </c>
      <c r="BM220" s="16" t="s">
        <v>3564</v>
      </c>
    </row>
    <row r="221" spans="2:65" s="1" customFormat="1" ht="22.5" customHeight="1">
      <c r="B221" s="34"/>
      <c r="C221" s="181" t="s">
        <v>1114</v>
      </c>
      <c r="D221" s="181" t="s">
        <v>184</v>
      </c>
      <c r="E221" s="182" t="s">
        <v>3565</v>
      </c>
      <c r="F221" s="183" t="s">
        <v>3566</v>
      </c>
      <c r="G221" s="184" t="s">
        <v>304</v>
      </c>
      <c r="H221" s="185">
        <v>4</v>
      </c>
      <c r="I221" s="186"/>
      <c r="J221" s="187">
        <f>ROUND(I221*H221,2)</f>
        <v>0</v>
      </c>
      <c r="K221" s="183" t="s">
        <v>36</v>
      </c>
      <c r="L221" s="54"/>
      <c r="M221" s="188" t="s">
        <v>36</v>
      </c>
      <c r="N221" s="189" t="s">
        <v>51</v>
      </c>
      <c r="O221" s="35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AR221" s="16" t="s">
        <v>189</v>
      </c>
      <c r="AT221" s="16" t="s">
        <v>184</v>
      </c>
      <c r="AU221" s="16" t="s">
        <v>23</v>
      </c>
      <c r="AY221" s="16" t="s">
        <v>182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6" t="s">
        <v>23</v>
      </c>
      <c r="BK221" s="192">
        <f>ROUND(I221*H221,2)</f>
        <v>0</v>
      </c>
      <c r="BL221" s="16" t="s">
        <v>189</v>
      </c>
      <c r="BM221" s="16" t="s">
        <v>3567</v>
      </c>
    </row>
    <row r="222" spans="2:65" s="1" customFormat="1" ht="22.5" customHeight="1">
      <c r="B222" s="34"/>
      <c r="C222" s="181" t="s">
        <v>1119</v>
      </c>
      <c r="D222" s="181" t="s">
        <v>184</v>
      </c>
      <c r="E222" s="182" t="s">
        <v>3568</v>
      </c>
      <c r="F222" s="183" t="s">
        <v>3569</v>
      </c>
      <c r="G222" s="184" t="s">
        <v>304</v>
      </c>
      <c r="H222" s="185">
        <v>4</v>
      </c>
      <c r="I222" s="186"/>
      <c r="J222" s="187">
        <f>ROUND(I222*H222,2)</f>
        <v>0</v>
      </c>
      <c r="K222" s="183" t="s">
        <v>36</v>
      </c>
      <c r="L222" s="54"/>
      <c r="M222" s="188" t="s">
        <v>36</v>
      </c>
      <c r="N222" s="189" t="s">
        <v>51</v>
      </c>
      <c r="O222" s="35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AR222" s="16" t="s">
        <v>189</v>
      </c>
      <c r="AT222" s="16" t="s">
        <v>184</v>
      </c>
      <c r="AU222" s="16" t="s">
        <v>23</v>
      </c>
      <c r="AY222" s="16" t="s">
        <v>182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6" t="s">
        <v>23</v>
      </c>
      <c r="BK222" s="192">
        <f>ROUND(I222*H222,2)</f>
        <v>0</v>
      </c>
      <c r="BL222" s="16" t="s">
        <v>189</v>
      </c>
      <c r="BM222" s="16" t="s">
        <v>3570</v>
      </c>
    </row>
    <row r="223" spans="2:65" s="1" customFormat="1" ht="22.5" customHeight="1">
      <c r="B223" s="34"/>
      <c r="C223" s="181" t="s">
        <v>1123</v>
      </c>
      <c r="D223" s="181" t="s">
        <v>184</v>
      </c>
      <c r="E223" s="182" t="s">
        <v>3571</v>
      </c>
      <c r="F223" s="183" t="s">
        <v>3572</v>
      </c>
      <c r="G223" s="184" t="s">
        <v>304</v>
      </c>
      <c r="H223" s="185">
        <v>4</v>
      </c>
      <c r="I223" s="186"/>
      <c r="J223" s="187">
        <f>ROUND(I223*H223,2)</f>
        <v>0</v>
      </c>
      <c r="K223" s="183" t="s">
        <v>36</v>
      </c>
      <c r="L223" s="54"/>
      <c r="M223" s="188" t="s">
        <v>36</v>
      </c>
      <c r="N223" s="189" t="s">
        <v>51</v>
      </c>
      <c r="O223" s="35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AR223" s="16" t="s">
        <v>189</v>
      </c>
      <c r="AT223" s="16" t="s">
        <v>184</v>
      </c>
      <c r="AU223" s="16" t="s">
        <v>23</v>
      </c>
      <c r="AY223" s="16" t="s">
        <v>182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6" t="s">
        <v>23</v>
      </c>
      <c r="BK223" s="192">
        <f>ROUND(I223*H223,2)</f>
        <v>0</v>
      </c>
      <c r="BL223" s="16" t="s">
        <v>189</v>
      </c>
      <c r="BM223" s="16" t="s">
        <v>3573</v>
      </c>
    </row>
    <row r="224" spans="2:65" s="1" customFormat="1" ht="22.5" customHeight="1">
      <c r="B224" s="34"/>
      <c r="C224" s="181" t="s">
        <v>1127</v>
      </c>
      <c r="D224" s="181" t="s">
        <v>184</v>
      </c>
      <c r="E224" s="182" t="s">
        <v>3574</v>
      </c>
      <c r="F224" s="183" t="s">
        <v>3502</v>
      </c>
      <c r="G224" s="184" t="s">
        <v>544</v>
      </c>
      <c r="H224" s="185">
        <v>1</v>
      </c>
      <c r="I224" s="186"/>
      <c r="J224" s="187">
        <f>ROUND(I224*H224,2)</f>
        <v>0</v>
      </c>
      <c r="K224" s="183" t="s">
        <v>36</v>
      </c>
      <c r="L224" s="54"/>
      <c r="M224" s="188" t="s">
        <v>36</v>
      </c>
      <c r="N224" s="233" t="s">
        <v>51</v>
      </c>
      <c r="O224" s="234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AR224" s="16" t="s">
        <v>189</v>
      </c>
      <c r="AT224" s="16" t="s">
        <v>184</v>
      </c>
      <c r="AU224" s="16" t="s">
        <v>23</v>
      </c>
      <c r="AY224" s="16" t="s">
        <v>182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6" t="s">
        <v>23</v>
      </c>
      <c r="BK224" s="192">
        <f>ROUND(I224*H224,2)</f>
        <v>0</v>
      </c>
      <c r="BL224" s="16" t="s">
        <v>189</v>
      </c>
      <c r="BM224" s="16" t="s">
        <v>3575</v>
      </c>
    </row>
    <row r="225" spans="2:12" s="1" customFormat="1" ht="6.9" customHeight="1">
      <c r="B225" s="49"/>
      <c r="C225" s="50"/>
      <c r="D225" s="50"/>
      <c r="E225" s="50"/>
      <c r="F225" s="50"/>
      <c r="G225" s="50"/>
      <c r="H225" s="50"/>
      <c r="I225" s="127"/>
      <c r="J225" s="50"/>
      <c r="K225" s="50"/>
      <c r="L225" s="54"/>
    </row>
  </sheetData>
  <sheetProtection password="CC35" sheet="1" objects="1" scenarios="1" formatColumns="0" formatRows="0" sort="0" autoFilter="0"/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0"/>
      <c r="C1" s="240"/>
      <c r="D1" s="239" t="s">
        <v>1</v>
      </c>
      <c r="E1" s="240"/>
      <c r="F1" s="241" t="s">
        <v>5505</v>
      </c>
      <c r="G1" s="365" t="s">
        <v>5506</v>
      </c>
      <c r="H1" s="365"/>
      <c r="I1" s="245"/>
      <c r="J1" s="241" t="s">
        <v>5507</v>
      </c>
      <c r="K1" s="239" t="s">
        <v>122</v>
      </c>
      <c r="L1" s="241" t="s">
        <v>5508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100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6" t="str">
        <f>'Rekapitulace stavby'!K6</f>
        <v>Střední odborné učiliště Domažlice</v>
      </c>
      <c r="F7" s="357"/>
      <c r="G7" s="357"/>
      <c r="H7" s="357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7" t="s">
        <v>3576</v>
      </c>
      <c r="F9" s="341"/>
      <c r="G9" s="341"/>
      <c r="H9" s="341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0" t="s">
        <v>36</v>
      </c>
      <c r="F24" s="368"/>
      <c r="G24" s="368"/>
      <c r="H24" s="368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ROUND(J90,2)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ROUND(SUM(BE90:BE186),2)</f>
        <v>0</v>
      </c>
      <c r="G30" s="35"/>
      <c r="H30" s="35"/>
      <c r="I30" s="119">
        <v>0.21</v>
      </c>
      <c r="J30" s="118">
        <f>ROUND(ROUND((SUM(BE90:BE186)),2)*I30,2)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ROUND(SUM(BF90:BF186),2)</f>
        <v>0</v>
      </c>
      <c r="G31" s="35"/>
      <c r="H31" s="35"/>
      <c r="I31" s="119">
        <v>0.15</v>
      </c>
      <c r="J31" s="118">
        <f>ROUND(ROUND((SUM(BF90:BF186)),2)*I31,2)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ROUND(SUM(BG90:BG186),2)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ROUND(SUM(BH90:BH186),2)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ROUND(SUM(BI90:BI186),2)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6" t="str">
        <f>E7</f>
        <v>Střední odborné učiliště Domažlice</v>
      </c>
      <c r="F45" s="341"/>
      <c r="G45" s="341"/>
      <c r="H45" s="341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7" t="str">
        <f>E9</f>
        <v>D.1.4.4 - Zařízení vzduchotechniky</v>
      </c>
      <c r="F47" s="341"/>
      <c r="G47" s="341"/>
      <c r="H47" s="341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J90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3577</v>
      </c>
      <c r="E57" s="140"/>
      <c r="F57" s="140"/>
      <c r="G57" s="140"/>
      <c r="H57" s="140"/>
      <c r="I57" s="141"/>
      <c r="J57" s="142">
        <f>J91</f>
        <v>0</v>
      </c>
      <c r="K57" s="143"/>
    </row>
    <row r="58" spans="2:11" s="8" customFormat="1" ht="19.95" customHeight="1">
      <c r="B58" s="144"/>
      <c r="C58" s="145"/>
      <c r="D58" s="146" t="s">
        <v>3578</v>
      </c>
      <c r="E58" s="147"/>
      <c r="F58" s="147"/>
      <c r="G58" s="147"/>
      <c r="H58" s="147"/>
      <c r="I58" s="148"/>
      <c r="J58" s="149">
        <f>J92</f>
        <v>0</v>
      </c>
      <c r="K58" s="150"/>
    </row>
    <row r="59" spans="2:11" s="8" customFormat="1" ht="19.95" customHeight="1">
      <c r="B59" s="144"/>
      <c r="C59" s="145"/>
      <c r="D59" s="146" t="s">
        <v>3579</v>
      </c>
      <c r="E59" s="147"/>
      <c r="F59" s="147"/>
      <c r="G59" s="147"/>
      <c r="H59" s="147"/>
      <c r="I59" s="148"/>
      <c r="J59" s="149">
        <f>J101</f>
        <v>0</v>
      </c>
      <c r="K59" s="150"/>
    </row>
    <row r="60" spans="2:11" s="8" customFormat="1" ht="19.95" customHeight="1">
      <c r="B60" s="144"/>
      <c r="C60" s="145"/>
      <c r="D60" s="146" t="s">
        <v>3580</v>
      </c>
      <c r="E60" s="147"/>
      <c r="F60" s="147"/>
      <c r="G60" s="147"/>
      <c r="H60" s="147"/>
      <c r="I60" s="148"/>
      <c r="J60" s="149">
        <f>J109</f>
        <v>0</v>
      </c>
      <c r="K60" s="150"/>
    </row>
    <row r="61" spans="2:11" s="8" customFormat="1" ht="19.95" customHeight="1">
      <c r="B61" s="144"/>
      <c r="C61" s="145"/>
      <c r="D61" s="146" t="s">
        <v>3581</v>
      </c>
      <c r="E61" s="147"/>
      <c r="F61" s="147"/>
      <c r="G61" s="147"/>
      <c r="H61" s="147"/>
      <c r="I61" s="148"/>
      <c r="J61" s="149">
        <f>J118</f>
        <v>0</v>
      </c>
      <c r="K61" s="150"/>
    </row>
    <row r="62" spans="2:11" s="8" customFormat="1" ht="19.95" customHeight="1">
      <c r="B62" s="144"/>
      <c r="C62" s="145"/>
      <c r="D62" s="146" t="s">
        <v>3582</v>
      </c>
      <c r="E62" s="147"/>
      <c r="F62" s="147"/>
      <c r="G62" s="147"/>
      <c r="H62" s="147"/>
      <c r="I62" s="148"/>
      <c r="J62" s="149">
        <f>J126</f>
        <v>0</v>
      </c>
      <c r="K62" s="150"/>
    </row>
    <row r="63" spans="2:11" s="8" customFormat="1" ht="19.95" customHeight="1">
      <c r="B63" s="144"/>
      <c r="C63" s="145"/>
      <c r="D63" s="146" t="s">
        <v>3583</v>
      </c>
      <c r="E63" s="147"/>
      <c r="F63" s="147"/>
      <c r="G63" s="147"/>
      <c r="H63" s="147"/>
      <c r="I63" s="148"/>
      <c r="J63" s="149">
        <f>J135</f>
        <v>0</v>
      </c>
      <c r="K63" s="150"/>
    </row>
    <row r="64" spans="2:11" s="8" customFormat="1" ht="19.95" customHeight="1">
      <c r="B64" s="144"/>
      <c r="C64" s="145"/>
      <c r="D64" s="146" t="s">
        <v>3584</v>
      </c>
      <c r="E64" s="147"/>
      <c r="F64" s="147"/>
      <c r="G64" s="147"/>
      <c r="H64" s="147"/>
      <c r="I64" s="148"/>
      <c r="J64" s="149">
        <f>J148</f>
        <v>0</v>
      </c>
      <c r="K64" s="150"/>
    </row>
    <row r="65" spans="2:11" s="8" customFormat="1" ht="19.95" customHeight="1">
      <c r="B65" s="144"/>
      <c r="C65" s="145"/>
      <c r="D65" s="146" t="s">
        <v>3585</v>
      </c>
      <c r="E65" s="147"/>
      <c r="F65" s="147"/>
      <c r="G65" s="147"/>
      <c r="H65" s="147"/>
      <c r="I65" s="148"/>
      <c r="J65" s="149">
        <f>J152</f>
        <v>0</v>
      </c>
      <c r="K65" s="150"/>
    </row>
    <row r="66" spans="2:11" s="8" customFormat="1" ht="19.95" customHeight="1">
      <c r="B66" s="144"/>
      <c r="C66" s="145"/>
      <c r="D66" s="146" t="s">
        <v>3586</v>
      </c>
      <c r="E66" s="147"/>
      <c r="F66" s="147"/>
      <c r="G66" s="147"/>
      <c r="H66" s="147"/>
      <c r="I66" s="148"/>
      <c r="J66" s="149">
        <f>J161</f>
        <v>0</v>
      </c>
      <c r="K66" s="150"/>
    </row>
    <row r="67" spans="2:11" s="8" customFormat="1" ht="19.95" customHeight="1">
      <c r="B67" s="144"/>
      <c r="C67" s="145"/>
      <c r="D67" s="146" t="s">
        <v>3587</v>
      </c>
      <c r="E67" s="147"/>
      <c r="F67" s="147"/>
      <c r="G67" s="147"/>
      <c r="H67" s="147"/>
      <c r="I67" s="148"/>
      <c r="J67" s="149">
        <f>J165</f>
        <v>0</v>
      </c>
      <c r="K67" s="150"/>
    </row>
    <row r="68" spans="2:11" s="8" customFormat="1" ht="19.95" customHeight="1">
      <c r="B68" s="144"/>
      <c r="C68" s="145"/>
      <c r="D68" s="146" t="s">
        <v>3588</v>
      </c>
      <c r="E68" s="147"/>
      <c r="F68" s="147"/>
      <c r="G68" s="147"/>
      <c r="H68" s="147"/>
      <c r="I68" s="148"/>
      <c r="J68" s="149">
        <f>J168</f>
        <v>0</v>
      </c>
      <c r="K68" s="150"/>
    </row>
    <row r="69" spans="2:11" s="8" customFormat="1" ht="19.95" customHeight="1">
      <c r="B69" s="144"/>
      <c r="C69" s="145"/>
      <c r="D69" s="146" t="s">
        <v>3589</v>
      </c>
      <c r="E69" s="147"/>
      <c r="F69" s="147"/>
      <c r="G69" s="147"/>
      <c r="H69" s="147"/>
      <c r="I69" s="148"/>
      <c r="J69" s="149">
        <f>J171</f>
        <v>0</v>
      </c>
      <c r="K69" s="150"/>
    </row>
    <row r="70" spans="2:11" s="8" customFormat="1" ht="19.95" customHeight="1">
      <c r="B70" s="144"/>
      <c r="C70" s="145"/>
      <c r="D70" s="146" t="s">
        <v>3590</v>
      </c>
      <c r="E70" s="147"/>
      <c r="F70" s="147"/>
      <c r="G70" s="147"/>
      <c r="H70" s="147"/>
      <c r="I70" s="148"/>
      <c r="J70" s="149">
        <f>J175</f>
        <v>0</v>
      </c>
      <c r="K70" s="150"/>
    </row>
    <row r="71" spans="2:11" s="1" customFormat="1" ht="21.75" customHeight="1">
      <c r="B71" s="34"/>
      <c r="C71" s="35"/>
      <c r="D71" s="35"/>
      <c r="E71" s="35"/>
      <c r="F71" s="35"/>
      <c r="G71" s="35"/>
      <c r="H71" s="35"/>
      <c r="I71" s="106"/>
      <c r="J71" s="35"/>
      <c r="K71" s="38"/>
    </row>
    <row r="72" spans="2:11" s="1" customFormat="1" ht="6.9" customHeight="1">
      <c r="B72" s="49"/>
      <c r="C72" s="50"/>
      <c r="D72" s="50"/>
      <c r="E72" s="50"/>
      <c r="F72" s="50"/>
      <c r="G72" s="50"/>
      <c r="H72" s="50"/>
      <c r="I72" s="127"/>
      <c r="J72" s="50"/>
      <c r="K72" s="51"/>
    </row>
    <row r="76" spans="2:12" s="1" customFormat="1" ht="6.9" customHeight="1">
      <c r="B76" s="52"/>
      <c r="C76" s="53"/>
      <c r="D76" s="53"/>
      <c r="E76" s="53"/>
      <c r="F76" s="53"/>
      <c r="G76" s="53"/>
      <c r="H76" s="53"/>
      <c r="I76" s="130"/>
      <c r="J76" s="53"/>
      <c r="K76" s="53"/>
      <c r="L76" s="54"/>
    </row>
    <row r="77" spans="2:12" s="1" customFormat="1" ht="36.9" customHeight="1">
      <c r="B77" s="34"/>
      <c r="C77" s="55" t="s">
        <v>166</v>
      </c>
      <c r="D77" s="56"/>
      <c r="E77" s="56"/>
      <c r="F77" s="56"/>
      <c r="G77" s="56"/>
      <c r="H77" s="56"/>
      <c r="I77" s="151"/>
      <c r="J77" s="56"/>
      <c r="K77" s="56"/>
      <c r="L77" s="54"/>
    </row>
    <row r="78" spans="2:12" s="1" customFormat="1" ht="6.9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12" s="1" customFormat="1" ht="14.4" customHeight="1">
      <c r="B79" s="34"/>
      <c r="C79" s="58" t="s">
        <v>16</v>
      </c>
      <c r="D79" s="56"/>
      <c r="E79" s="56"/>
      <c r="F79" s="56"/>
      <c r="G79" s="56"/>
      <c r="H79" s="56"/>
      <c r="I79" s="151"/>
      <c r="J79" s="56"/>
      <c r="K79" s="56"/>
      <c r="L79" s="54"/>
    </row>
    <row r="80" spans="2:12" s="1" customFormat="1" ht="22.5" customHeight="1">
      <c r="B80" s="34"/>
      <c r="C80" s="56"/>
      <c r="D80" s="56"/>
      <c r="E80" s="364" t="str">
        <f>E7</f>
        <v>Střední odborné učiliště Domažlice</v>
      </c>
      <c r="F80" s="334"/>
      <c r="G80" s="334"/>
      <c r="H80" s="334"/>
      <c r="I80" s="151"/>
      <c r="J80" s="56"/>
      <c r="K80" s="56"/>
      <c r="L80" s="54"/>
    </row>
    <row r="81" spans="2:12" s="1" customFormat="1" ht="14.4" customHeight="1">
      <c r="B81" s="34"/>
      <c r="C81" s="58" t="s">
        <v>124</v>
      </c>
      <c r="D81" s="56"/>
      <c r="E81" s="56"/>
      <c r="F81" s="56"/>
      <c r="G81" s="56"/>
      <c r="H81" s="56"/>
      <c r="I81" s="151"/>
      <c r="J81" s="56"/>
      <c r="K81" s="56"/>
      <c r="L81" s="54"/>
    </row>
    <row r="82" spans="2:12" s="1" customFormat="1" ht="23.25" customHeight="1">
      <c r="B82" s="34"/>
      <c r="C82" s="56"/>
      <c r="D82" s="56"/>
      <c r="E82" s="331" t="str">
        <f>E9</f>
        <v>D.1.4.4 - Zařízení vzduchotechniky</v>
      </c>
      <c r="F82" s="334"/>
      <c r="G82" s="334"/>
      <c r="H82" s="334"/>
      <c r="I82" s="151"/>
      <c r="J82" s="56"/>
      <c r="K82" s="56"/>
      <c r="L82" s="54"/>
    </row>
    <row r="83" spans="2:12" s="1" customFormat="1" ht="6.9" customHeight="1">
      <c r="B83" s="34"/>
      <c r="C83" s="56"/>
      <c r="D83" s="56"/>
      <c r="E83" s="56"/>
      <c r="F83" s="56"/>
      <c r="G83" s="56"/>
      <c r="H83" s="56"/>
      <c r="I83" s="151"/>
      <c r="J83" s="56"/>
      <c r="K83" s="56"/>
      <c r="L83" s="54"/>
    </row>
    <row r="84" spans="2:12" s="1" customFormat="1" ht="18" customHeight="1">
      <c r="B84" s="34"/>
      <c r="C84" s="58" t="s">
        <v>24</v>
      </c>
      <c r="D84" s="56"/>
      <c r="E84" s="56"/>
      <c r="F84" s="152" t="str">
        <f>F12</f>
        <v>Rohova ulice, parc.č. 946/4, 640/3</v>
      </c>
      <c r="G84" s="56"/>
      <c r="H84" s="56"/>
      <c r="I84" s="153" t="s">
        <v>26</v>
      </c>
      <c r="J84" s="66" t="str">
        <f>IF(J12="","",J12)</f>
        <v>4. 6. 2017</v>
      </c>
      <c r="K84" s="56"/>
      <c r="L84" s="54"/>
    </row>
    <row r="85" spans="2:12" s="1" customFormat="1" ht="6.9" customHeight="1">
      <c r="B85" s="34"/>
      <c r="C85" s="56"/>
      <c r="D85" s="56"/>
      <c r="E85" s="56"/>
      <c r="F85" s="56"/>
      <c r="G85" s="56"/>
      <c r="H85" s="56"/>
      <c r="I85" s="151"/>
      <c r="J85" s="56"/>
      <c r="K85" s="56"/>
      <c r="L85" s="54"/>
    </row>
    <row r="86" spans="2:12" s="1" customFormat="1" ht="13.2">
      <c r="B86" s="34"/>
      <c r="C86" s="58" t="s">
        <v>34</v>
      </c>
      <c r="D86" s="56"/>
      <c r="E86" s="56"/>
      <c r="F86" s="152" t="str">
        <f>E15</f>
        <v>Plzeňský kraj</v>
      </c>
      <c r="G86" s="56"/>
      <c r="H86" s="56"/>
      <c r="I86" s="153" t="s">
        <v>41</v>
      </c>
      <c r="J86" s="152" t="str">
        <f>E21</f>
        <v>Sladký &amp; Partners s.r.o., Nad Šárkou 60, Praha</v>
      </c>
      <c r="K86" s="56"/>
      <c r="L86" s="54"/>
    </row>
    <row r="87" spans="2:12" s="1" customFormat="1" ht="14.4" customHeight="1">
      <c r="B87" s="34"/>
      <c r="C87" s="58" t="s">
        <v>39</v>
      </c>
      <c r="D87" s="56"/>
      <c r="E87" s="56"/>
      <c r="F87" s="152" t="str">
        <f>IF(E18="","",E18)</f>
        <v/>
      </c>
      <c r="G87" s="56"/>
      <c r="H87" s="56"/>
      <c r="I87" s="151"/>
      <c r="J87" s="56"/>
      <c r="K87" s="56"/>
      <c r="L87" s="54"/>
    </row>
    <row r="88" spans="2:12" s="1" customFormat="1" ht="10.35" customHeight="1">
      <c r="B88" s="34"/>
      <c r="C88" s="56"/>
      <c r="D88" s="56"/>
      <c r="E88" s="56"/>
      <c r="F88" s="56"/>
      <c r="G88" s="56"/>
      <c r="H88" s="56"/>
      <c r="I88" s="151"/>
      <c r="J88" s="56"/>
      <c r="K88" s="56"/>
      <c r="L88" s="54"/>
    </row>
    <row r="89" spans="2:20" s="9" customFormat="1" ht="29.25" customHeight="1">
      <c r="B89" s="154"/>
      <c r="C89" s="155" t="s">
        <v>167</v>
      </c>
      <c r="D89" s="156" t="s">
        <v>65</v>
      </c>
      <c r="E89" s="156" t="s">
        <v>61</v>
      </c>
      <c r="F89" s="156" t="s">
        <v>168</v>
      </c>
      <c r="G89" s="156" t="s">
        <v>169</v>
      </c>
      <c r="H89" s="156" t="s">
        <v>170</v>
      </c>
      <c r="I89" s="157" t="s">
        <v>171</v>
      </c>
      <c r="J89" s="156" t="s">
        <v>128</v>
      </c>
      <c r="K89" s="158" t="s">
        <v>172</v>
      </c>
      <c r="L89" s="159"/>
      <c r="M89" s="74" t="s">
        <v>173</v>
      </c>
      <c r="N89" s="75" t="s">
        <v>50</v>
      </c>
      <c r="O89" s="75" t="s">
        <v>174</v>
      </c>
      <c r="P89" s="75" t="s">
        <v>175</v>
      </c>
      <c r="Q89" s="75" t="s">
        <v>176</v>
      </c>
      <c r="R89" s="75" t="s">
        <v>177</v>
      </c>
      <c r="S89" s="75" t="s">
        <v>178</v>
      </c>
      <c r="T89" s="76" t="s">
        <v>179</v>
      </c>
    </row>
    <row r="90" spans="2:63" s="1" customFormat="1" ht="29.25" customHeight="1">
      <c r="B90" s="34"/>
      <c r="C90" s="80" t="s">
        <v>129</v>
      </c>
      <c r="D90" s="56"/>
      <c r="E90" s="56"/>
      <c r="F90" s="56"/>
      <c r="G90" s="56"/>
      <c r="H90" s="56"/>
      <c r="I90" s="151"/>
      <c r="J90" s="160">
        <f>BK90</f>
        <v>0</v>
      </c>
      <c r="K90" s="56"/>
      <c r="L90" s="54"/>
      <c r="M90" s="77"/>
      <c r="N90" s="78"/>
      <c r="O90" s="78"/>
      <c r="P90" s="161">
        <f>P91</f>
        <v>0</v>
      </c>
      <c r="Q90" s="78"/>
      <c r="R90" s="161">
        <f>R91</f>
        <v>0</v>
      </c>
      <c r="S90" s="78"/>
      <c r="T90" s="162">
        <f>T91</f>
        <v>0</v>
      </c>
      <c r="AT90" s="16" t="s">
        <v>79</v>
      </c>
      <c r="AU90" s="16" t="s">
        <v>130</v>
      </c>
      <c r="BK90" s="163">
        <f>BK91</f>
        <v>0</v>
      </c>
    </row>
    <row r="91" spans="2:63" s="10" customFormat="1" ht="37.35" customHeight="1">
      <c r="B91" s="164"/>
      <c r="C91" s="165"/>
      <c r="D91" s="166" t="s">
        <v>79</v>
      </c>
      <c r="E91" s="167" t="s">
        <v>2542</v>
      </c>
      <c r="F91" s="167" t="s">
        <v>3591</v>
      </c>
      <c r="G91" s="165"/>
      <c r="H91" s="165"/>
      <c r="I91" s="168"/>
      <c r="J91" s="169">
        <f>BK91</f>
        <v>0</v>
      </c>
      <c r="K91" s="165"/>
      <c r="L91" s="170"/>
      <c r="M91" s="171"/>
      <c r="N91" s="172"/>
      <c r="O91" s="172"/>
      <c r="P91" s="173">
        <f>P92+P101+P109+P118+P126+P135+P148+P152+P161+P165+P168+P171+P175</f>
        <v>0</v>
      </c>
      <c r="Q91" s="172"/>
      <c r="R91" s="173">
        <f>R92+R101+R109+R118+R126+R135+R148+R152+R161+R165+R168+R171+R175</f>
        <v>0</v>
      </c>
      <c r="S91" s="172"/>
      <c r="T91" s="174">
        <f>T92+T101+T109+T118+T126+T135+T148+T152+T161+T165+T168+T171+T175</f>
        <v>0</v>
      </c>
      <c r="AR91" s="175" t="s">
        <v>23</v>
      </c>
      <c r="AT91" s="176" t="s">
        <v>79</v>
      </c>
      <c r="AU91" s="176" t="s">
        <v>80</v>
      </c>
      <c r="AY91" s="175" t="s">
        <v>182</v>
      </c>
      <c r="BK91" s="177">
        <f>BK92+BK101+BK109+BK118+BK126+BK135+BK148+BK152+BK161+BK165+BK168+BK171+BK175</f>
        <v>0</v>
      </c>
    </row>
    <row r="92" spans="2:63" s="10" customFormat="1" ht="19.95" customHeight="1">
      <c r="B92" s="164"/>
      <c r="C92" s="165"/>
      <c r="D92" s="178" t="s">
        <v>79</v>
      </c>
      <c r="E92" s="179" t="s">
        <v>2565</v>
      </c>
      <c r="F92" s="179" t="s">
        <v>3592</v>
      </c>
      <c r="G92" s="165"/>
      <c r="H92" s="165"/>
      <c r="I92" s="168"/>
      <c r="J92" s="180">
        <f>BK92</f>
        <v>0</v>
      </c>
      <c r="K92" s="165"/>
      <c r="L92" s="170"/>
      <c r="M92" s="171"/>
      <c r="N92" s="172"/>
      <c r="O92" s="172"/>
      <c r="P92" s="173">
        <f>SUM(P93:P100)</f>
        <v>0</v>
      </c>
      <c r="Q92" s="172"/>
      <c r="R92" s="173">
        <f>SUM(R93:R100)</f>
        <v>0</v>
      </c>
      <c r="S92" s="172"/>
      <c r="T92" s="174">
        <f>SUM(T93:T100)</f>
        <v>0</v>
      </c>
      <c r="AR92" s="175" t="s">
        <v>23</v>
      </c>
      <c r="AT92" s="176" t="s">
        <v>79</v>
      </c>
      <c r="AU92" s="176" t="s">
        <v>23</v>
      </c>
      <c r="AY92" s="175" t="s">
        <v>182</v>
      </c>
      <c r="BK92" s="177">
        <f>SUM(BK93:BK100)</f>
        <v>0</v>
      </c>
    </row>
    <row r="93" spans="2:65" s="1" customFormat="1" ht="31.5" customHeight="1">
      <c r="B93" s="34"/>
      <c r="C93" s="181" t="s">
        <v>23</v>
      </c>
      <c r="D93" s="181" t="s">
        <v>184</v>
      </c>
      <c r="E93" s="182" t="s">
        <v>3593</v>
      </c>
      <c r="F93" s="183" t="s">
        <v>3594</v>
      </c>
      <c r="G93" s="184" t="s">
        <v>2600</v>
      </c>
      <c r="H93" s="185">
        <v>1</v>
      </c>
      <c r="I93" s="186"/>
      <c r="J93" s="187">
        <f aca="true" t="shared" si="0" ref="J93:J100">ROUND(I93*H93,2)</f>
        <v>0</v>
      </c>
      <c r="K93" s="183" t="s">
        <v>36</v>
      </c>
      <c r="L93" s="54"/>
      <c r="M93" s="188" t="s">
        <v>36</v>
      </c>
      <c r="N93" s="189" t="s">
        <v>51</v>
      </c>
      <c r="O93" s="35"/>
      <c r="P93" s="190">
        <f aca="true" t="shared" si="1" ref="P93:P100">O93*H93</f>
        <v>0</v>
      </c>
      <c r="Q93" s="190">
        <v>0</v>
      </c>
      <c r="R93" s="190">
        <f aca="true" t="shared" si="2" ref="R93:R100">Q93*H93</f>
        <v>0</v>
      </c>
      <c r="S93" s="190">
        <v>0</v>
      </c>
      <c r="T93" s="191">
        <f aca="true" t="shared" si="3" ref="T93:T100">S93*H93</f>
        <v>0</v>
      </c>
      <c r="AR93" s="16" t="s">
        <v>275</v>
      </c>
      <c r="AT93" s="16" t="s">
        <v>184</v>
      </c>
      <c r="AU93" s="16" t="s">
        <v>88</v>
      </c>
      <c r="AY93" s="16" t="s">
        <v>182</v>
      </c>
      <c r="BE93" s="192">
        <f aca="true" t="shared" si="4" ref="BE93:BE100">IF(N93="základní",J93,0)</f>
        <v>0</v>
      </c>
      <c r="BF93" s="192">
        <f aca="true" t="shared" si="5" ref="BF93:BF100">IF(N93="snížená",J93,0)</f>
        <v>0</v>
      </c>
      <c r="BG93" s="192">
        <f aca="true" t="shared" si="6" ref="BG93:BG100">IF(N93="zákl. přenesená",J93,0)</f>
        <v>0</v>
      </c>
      <c r="BH93" s="192">
        <f aca="true" t="shared" si="7" ref="BH93:BH100">IF(N93="sníž. přenesená",J93,0)</f>
        <v>0</v>
      </c>
      <c r="BI93" s="192">
        <f aca="true" t="shared" si="8" ref="BI93:BI100">IF(N93="nulová",J93,0)</f>
        <v>0</v>
      </c>
      <c r="BJ93" s="16" t="s">
        <v>23</v>
      </c>
      <c r="BK93" s="192">
        <f aca="true" t="shared" si="9" ref="BK93:BK100">ROUND(I93*H93,2)</f>
        <v>0</v>
      </c>
      <c r="BL93" s="16" t="s">
        <v>275</v>
      </c>
      <c r="BM93" s="16" t="s">
        <v>3595</v>
      </c>
    </row>
    <row r="94" spans="2:65" s="1" customFormat="1" ht="22.5" customHeight="1">
      <c r="B94" s="34"/>
      <c r="C94" s="181" t="s">
        <v>88</v>
      </c>
      <c r="D94" s="181" t="s">
        <v>184</v>
      </c>
      <c r="E94" s="182" t="s">
        <v>3596</v>
      </c>
      <c r="F94" s="183" t="s">
        <v>3597</v>
      </c>
      <c r="G94" s="184" t="s">
        <v>2600</v>
      </c>
      <c r="H94" s="185">
        <v>2</v>
      </c>
      <c r="I94" s="186"/>
      <c r="J94" s="187">
        <f t="shared" si="0"/>
        <v>0</v>
      </c>
      <c r="K94" s="183" t="s">
        <v>36</v>
      </c>
      <c r="L94" s="54"/>
      <c r="M94" s="188" t="s">
        <v>36</v>
      </c>
      <c r="N94" s="189" t="s">
        <v>51</v>
      </c>
      <c r="O94" s="35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AR94" s="16" t="s">
        <v>275</v>
      </c>
      <c r="AT94" s="16" t="s">
        <v>184</v>
      </c>
      <c r="AU94" s="16" t="s">
        <v>88</v>
      </c>
      <c r="AY94" s="16" t="s">
        <v>182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6" t="s">
        <v>23</v>
      </c>
      <c r="BK94" s="192">
        <f t="shared" si="9"/>
        <v>0</v>
      </c>
      <c r="BL94" s="16" t="s">
        <v>275</v>
      </c>
      <c r="BM94" s="16" t="s">
        <v>3598</v>
      </c>
    </row>
    <row r="95" spans="2:65" s="1" customFormat="1" ht="22.5" customHeight="1">
      <c r="B95" s="34"/>
      <c r="C95" s="181" t="s">
        <v>198</v>
      </c>
      <c r="D95" s="181" t="s">
        <v>184</v>
      </c>
      <c r="E95" s="182" t="s">
        <v>3599</v>
      </c>
      <c r="F95" s="183" t="s">
        <v>3600</v>
      </c>
      <c r="G95" s="184" t="s">
        <v>2600</v>
      </c>
      <c r="H95" s="185">
        <v>1</v>
      </c>
      <c r="I95" s="186"/>
      <c r="J95" s="187">
        <f t="shared" si="0"/>
        <v>0</v>
      </c>
      <c r="K95" s="183" t="s">
        <v>36</v>
      </c>
      <c r="L95" s="54"/>
      <c r="M95" s="188" t="s">
        <v>36</v>
      </c>
      <c r="N95" s="189" t="s">
        <v>51</v>
      </c>
      <c r="O95" s="35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AR95" s="16" t="s">
        <v>275</v>
      </c>
      <c r="AT95" s="16" t="s">
        <v>184</v>
      </c>
      <c r="AU95" s="16" t="s">
        <v>88</v>
      </c>
      <c r="AY95" s="16" t="s">
        <v>182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6" t="s">
        <v>23</v>
      </c>
      <c r="BK95" s="192">
        <f t="shared" si="9"/>
        <v>0</v>
      </c>
      <c r="BL95" s="16" t="s">
        <v>275</v>
      </c>
      <c r="BM95" s="16" t="s">
        <v>3601</v>
      </c>
    </row>
    <row r="96" spans="2:65" s="1" customFormat="1" ht="22.5" customHeight="1">
      <c r="B96" s="34"/>
      <c r="C96" s="181" t="s">
        <v>189</v>
      </c>
      <c r="D96" s="181" t="s">
        <v>184</v>
      </c>
      <c r="E96" s="182" t="s">
        <v>3602</v>
      </c>
      <c r="F96" s="183" t="s">
        <v>3603</v>
      </c>
      <c r="G96" s="184" t="s">
        <v>2600</v>
      </c>
      <c r="H96" s="185">
        <v>9</v>
      </c>
      <c r="I96" s="186"/>
      <c r="J96" s="187">
        <f t="shared" si="0"/>
        <v>0</v>
      </c>
      <c r="K96" s="183" t="s">
        <v>36</v>
      </c>
      <c r="L96" s="54"/>
      <c r="M96" s="188" t="s">
        <v>36</v>
      </c>
      <c r="N96" s="189" t="s">
        <v>51</v>
      </c>
      <c r="O96" s="35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AR96" s="16" t="s">
        <v>275</v>
      </c>
      <c r="AT96" s="16" t="s">
        <v>184</v>
      </c>
      <c r="AU96" s="16" t="s">
        <v>88</v>
      </c>
      <c r="AY96" s="16" t="s">
        <v>182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6" t="s">
        <v>23</v>
      </c>
      <c r="BK96" s="192">
        <f t="shared" si="9"/>
        <v>0</v>
      </c>
      <c r="BL96" s="16" t="s">
        <v>275</v>
      </c>
      <c r="BM96" s="16" t="s">
        <v>3604</v>
      </c>
    </row>
    <row r="97" spans="2:65" s="1" customFormat="1" ht="22.5" customHeight="1">
      <c r="B97" s="34"/>
      <c r="C97" s="181" t="s">
        <v>210</v>
      </c>
      <c r="D97" s="181" t="s">
        <v>184</v>
      </c>
      <c r="E97" s="182" t="s">
        <v>3605</v>
      </c>
      <c r="F97" s="183" t="s">
        <v>3606</v>
      </c>
      <c r="G97" s="184" t="s">
        <v>3607</v>
      </c>
      <c r="H97" s="185">
        <v>12.6</v>
      </c>
      <c r="I97" s="186"/>
      <c r="J97" s="187">
        <f t="shared" si="0"/>
        <v>0</v>
      </c>
      <c r="K97" s="183" t="s">
        <v>36</v>
      </c>
      <c r="L97" s="54"/>
      <c r="M97" s="188" t="s">
        <v>36</v>
      </c>
      <c r="N97" s="189" t="s">
        <v>51</v>
      </c>
      <c r="O97" s="35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AR97" s="16" t="s">
        <v>275</v>
      </c>
      <c r="AT97" s="16" t="s">
        <v>184</v>
      </c>
      <c r="AU97" s="16" t="s">
        <v>88</v>
      </c>
      <c r="AY97" s="16" t="s">
        <v>182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6" t="s">
        <v>23</v>
      </c>
      <c r="BK97" s="192">
        <f t="shared" si="9"/>
        <v>0</v>
      </c>
      <c r="BL97" s="16" t="s">
        <v>275</v>
      </c>
      <c r="BM97" s="16" t="s">
        <v>3608</v>
      </c>
    </row>
    <row r="98" spans="2:65" s="1" customFormat="1" ht="22.5" customHeight="1">
      <c r="B98" s="34"/>
      <c r="C98" s="181" t="s">
        <v>214</v>
      </c>
      <c r="D98" s="181" t="s">
        <v>184</v>
      </c>
      <c r="E98" s="182" t="s">
        <v>3609</v>
      </c>
      <c r="F98" s="183" t="s">
        <v>3610</v>
      </c>
      <c r="G98" s="184" t="s">
        <v>2600</v>
      </c>
      <c r="H98" s="185">
        <v>1</v>
      </c>
      <c r="I98" s="186"/>
      <c r="J98" s="187">
        <f t="shared" si="0"/>
        <v>0</v>
      </c>
      <c r="K98" s="183" t="s">
        <v>36</v>
      </c>
      <c r="L98" s="54"/>
      <c r="M98" s="188" t="s">
        <v>36</v>
      </c>
      <c r="N98" s="189" t="s">
        <v>51</v>
      </c>
      <c r="O98" s="35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AR98" s="16" t="s">
        <v>275</v>
      </c>
      <c r="AT98" s="16" t="s">
        <v>184</v>
      </c>
      <c r="AU98" s="16" t="s">
        <v>88</v>
      </c>
      <c r="AY98" s="16" t="s">
        <v>182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6" t="s">
        <v>23</v>
      </c>
      <c r="BK98" s="192">
        <f t="shared" si="9"/>
        <v>0</v>
      </c>
      <c r="BL98" s="16" t="s">
        <v>275</v>
      </c>
      <c r="BM98" s="16" t="s">
        <v>3611</v>
      </c>
    </row>
    <row r="99" spans="2:65" s="1" customFormat="1" ht="22.5" customHeight="1">
      <c r="B99" s="34"/>
      <c r="C99" s="181" t="s">
        <v>222</v>
      </c>
      <c r="D99" s="181" t="s">
        <v>184</v>
      </c>
      <c r="E99" s="182" t="s">
        <v>3612</v>
      </c>
      <c r="F99" s="183" t="s">
        <v>3613</v>
      </c>
      <c r="G99" s="184" t="s">
        <v>3607</v>
      </c>
      <c r="H99" s="185">
        <v>24</v>
      </c>
      <c r="I99" s="186"/>
      <c r="J99" s="187">
        <f t="shared" si="0"/>
        <v>0</v>
      </c>
      <c r="K99" s="183" t="s">
        <v>36</v>
      </c>
      <c r="L99" s="54"/>
      <c r="M99" s="188" t="s">
        <v>36</v>
      </c>
      <c r="N99" s="189" t="s">
        <v>51</v>
      </c>
      <c r="O99" s="35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AR99" s="16" t="s">
        <v>275</v>
      </c>
      <c r="AT99" s="16" t="s">
        <v>184</v>
      </c>
      <c r="AU99" s="16" t="s">
        <v>88</v>
      </c>
      <c r="AY99" s="16" t="s">
        <v>182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6" t="s">
        <v>23</v>
      </c>
      <c r="BK99" s="192">
        <f t="shared" si="9"/>
        <v>0</v>
      </c>
      <c r="BL99" s="16" t="s">
        <v>275</v>
      </c>
      <c r="BM99" s="16" t="s">
        <v>3614</v>
      </c>
    </row>
    <row r="100" spans="2:65" s="1" customFormat="1" ht="22.5" customHeight="1">
      <c r="B100" s="34"/>
      <c r="C100" s="181" t="s">
        <v>226</v>
      </c>
      <c r="D100" s="181" t="s">
        <v>184</v>
      </c>
      <c r="E100" s="182" t="s">
        <v>3615</v>
      </c>
      <c r="F100" s="183" t="s">
        <v>3616</v>
      </c>
      <c r="G100" s="184" t="s">
        <v>2600</v>
      </c>
      <c r="H100" s="185">
        <v>1</v>
      </c>
      <c r="I100" s="186"/>
      <c r="J100" s="187">
        <f t="shared" si="0"/>
        <v>0</v>
      </c>
      <c r="K100" s="183" t="s">
        <v>36</v>
      </c>
      <c r="L100" s="54"/>
      <c r="M100" s="188" t="s">
        <v>36</v>
      </c>
      <c r="N100" s="189" t="s">
        <v>51</v>
      </c>
      <c r="O100" s="35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AR100" s="16" t="s">
        <v>275</v>
      </c>
      <c r="AT100" s="16" t="s">
        <v>184</v>
      </c>
      <c r="AU100" s="16" t="s">
        <v>88</v>
      </c>
      <c r="AY100" s="16" t="s">
        <v>182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6" t="s">
        <v>23</v>
      </c>
      <c r="BK100" s="192">
        <f t="shared" si="9"/>
        <v>0</v>
      </c>
      <c r="BL100" s="16" t="s">
        <v>275</v>
      </c>
      <c r="BM100" s="16" t="s">
        <v>3617</v>
      </c>
    </row>
    <row r="101" spans="2:63" s="10" customFormat="1" ht="29.85" customHeight="1">
      <c r="B101" s="164"/>
      <c r="C101" s="165"/>
      <c r="D101" s="178" t="s">
        <v>79</v>
      </c>
      <c r="E101" s="179" t="s">
        <v>2614</v>
      </c>
      <c r="F101" s="179" t="s">
        <v>3618</v>
      </c>
      <c r="G101" s="165"/>
      <c r="H101" s="165"/>
      <c r="I101" s="168"/>
      <c r="J101" s="180">
        <f>BK101</f>
        <v>0</v>
      </c>
      <c r="K101" s="165"/>
      <c r="L101" s="170"/>
      <c r="M101" s="171"/>
      <c r="N101" s="172"/>
      <c r="O101" s="172"/>
      <c r="P101" s="173">
        <f>SUM(P102:P108)</f>
        <v>0</v>
      </c>
      <c r="Q101" s="172"/>
      <c r="R101" s="173">
        <f>SUM(R102:R108)</f>
        <v>0</v>
      </c>
      <c r="S101" s="172"/>
      <c r="T101" s="174">
        <f>SUM(T102:T108)</f>
        <v>0</v>
      </c>
      <c r="AR101" s="175" t="s">
        <v>23</v>
      </c>
      <c r="AT101" s="176" t="s">
        <v>79</v>
      </c>
      <c r="AU101" s="176" t="s">
        <v>23</v>
      </c>
      <c r="AY101" s="175" t="s">
        <v>182</v>
      </c>
      <c r="BK101" s="177">
        <f>SUM(BK102:BK108)</f>
        <v>0</v>
      </c>
    </row>
    <row r="102" spans="2:65" s="1" customFormat="1" ht="31.5" customHeight="1">
      <c r="B102" s="34"/>
      <c r="C102" s="181" t="s">
        <v>230</v>
      </c>
      <c r="D102" s="181" t="s">
        <v>184</v>
      </c>
      <c r="E102" s="182" t="s">
        <v>3619</v>
      </c>
      <c r="F102" s="183" t="s">
        <v>3620</v>
      </c>
      <c r="G102" s="184" t="s">
        <v>2600</v>
      </c>
      <c r="H102" s="185">
        <v>1</v>
      </c>
      <c r="I102" s="186"/>
      <c r="J102" s="187">
        <f aca="true" t="shared" si="10" ref="J102:J108">ROUND(I102*H102,2)</f>
        <v>0</v>
      </c>
      <c r="K102" s="183" t="s">
        <v>36</v>
      </c>
      <c r="L102" s="54"/>
      <c r="M102" s="188" t="s">
        <v>36</v>
      </c>
      <c r="N102" s="189" t="s">
        <v>51</v>
      </c>
      <c r="O102" s="35"/>
      <c r="P102" s="190">
        <f aca="true" t="shared" si="11" ref="P102:P108">O102*H102</f>
        <v>0</v>
      </c>
      <c r="Q102" s="190">
        <v>0</v>
      </c>
      <c r="R102" s="190">
        <f aca="true" t="shared" si="12" ref="R102:R108">Q102*H102</f>
        <v>0</v>
      </c>
      <c r="S102" s="190">
        <v>0</v>
      </c>
      <c r="T102" s="191">
        <f aca="true" t="shared" si="13" ref="T102:T108">S102*H102</f>
        <v>0</v>
      </c>
      <c r="AR102" s="16" t="s">
        <v>275</v>
      </c>
      <c r="AT102" s="16" t="s">
        <v>184</v>
      </c>
      <c r="AU102" s="16" t="s">
        <v>88</v>
      </c>
      <c r="AY102" s="16" t="s">
        <v>182</v>
      </c>
      <c r="BE102" s="192">
        <f aca="true" t="shared" si="14" ref="BE102:BE108">IF(N102="základní",J102,0)</f>
        <v>0</v>
      </c>
      <c r="BF102" s="192">
        <f aca="true" t="shared" si="15" ref="BF102:BF108">IF(N102="snížená",J102,0)</f>
        <v>0</v>
      </c>
      <c r="BG102" s="192">
        <f aca="true" t="shared" si="16" ref="BG102:BG108">IF(N102="zákl. přenesená",J102,0)</f>
        <v>0</v>
      </c>
      <c r="BH102" s="192">
        <f aca="true" t="shared" si="17" ref="BH102:BH108">IF(N102="sníž. přenesená",J102,0)</f>
        <v>0</v>
      </c>
      <c r="BI102" s="192">
        <f aca="true" t="shared" si="18" ref="BI102:BI108">IF(N102="nulová",J102,0)</f>
        <v>0</v>
      </c>
      <c r="BJ102" s="16" t="s">
        <v>23</v>
      </c>
      <c r="BK102" s="192">
        <f aca="true" t="shared" si="19" ref="BK102:BK108">ROUND(I102*H102,2)</f>
        <v>0</v>
      </c>
      <c r="BL102" s="16" t="s">
        <v>275</v>
      </c>
      <c r="BM102" s="16" t="s">
        <v>3621</v>
      </c>
    </row>
    <row r="103" spans="2:65" s="1" customFormat="1" ht="22.5" customHeight="1">
      <c r="B103" s="34"/>
      <c r="C103" s="181" t="s">
        <v>28</v>
      </c>
      <c r="D103" s="181" t="s">
        <v>184</v>
      </c>
      <c r="E103" s="182" t="s">
        <v>3622</v>
      </c>
      <c r="F103" s="183" t="s">
        <v>3623</v>
      </c>
      <c r="G103" s="184" t="s">
        <v>2600</v>
      </c>
      <c r="H103" s="185">
        <v>2</v>
      </c>
      <c r="I103" s="186"/>
      <c r="J103" s="187">
        <f t="shared" si="10"/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 t="shared" si="11"/>
        <v>0</v>
      </c>
      <c r="Q103" s="190">
        <v>0</v>
      </c>
      <c r="R103" s="190">
        <f t="shared" si="12"/>
        <v>0</v>
      </c>
      <c r="S103" s="190">
        <v>0</v>
      </c>
      <c r="T103" s="191">
        <f t="shared" si="13"/>
        <v>0</v>
      </c>
      <c r="AR103" s="16" t="s">
        <v>275</v>
      </c>
      <c r="AT103" s="16" t="s">
        <v>184</v>
      </c>
      <c r="AU103" s="16" t="s">
        <v>88</v>
      </c>
      <c r="AY103" s="16" t="s">
        <v>182</v>
      </c>
      <c r="BE103" s="192">
        <f t="shared" si="14"/>
        <v>0</v>
      </c>
      <c r="BF103" s="192">
        <f t="shared" si="15"/>
        <v>0</v>
      </c>
      <c r="BG103" s="192">
        <f t="shared" si="16"/>
        <v>0</v>
      </c>
      <c r="BH103" s="192">
        <f t="shared" si="17"/>
        <v>0</v>
      </c>
      <c r="BI103" s="192">
        <f t="shared" si="18"/>
        <v>0</v>
      </c>
      <c r="BJ103" s="16" t="s">
        <v>23</v>
      </c>
      <c r="BK103" s="192">
        <f t="shared" si="19"/>
        <v>0</v>
      </c>
      <c r="BL103" s="16" t="s">
        <v>275</v>
      </c>
      <c r="BM103" s="16" t="s">
        <v>3624</v>
      </c>
    </row>
    <row r="104" spans="2:65" s="1" customFormat="1" ht="22.5" customHeight="1">
      <c r="B104" s="34"/>
      <c r="C104" s="181" t="s">
        <v>243</v>
      </c>
      <c r="D104" s="181" t="s">
        <v>184</v>
      </c>
      <c r="E104" s="182" t="s">
        <v>3625</v>
      </c>
      <c r="F104" s="183" t="s">
        <v>3626</v>
      </c>
      <c r="G104" s="184" t="s">
        <v>2600</v>
      </c>
      <c r="H104" s="185">
        <v>1</v>
      </c>
      <c r="I104" s="186"/>
      <c r="J104" s="187">
        <f t="shared" si="10"/>
        <v>0</v>
      </c>
      <c r="K104" s="183" t="s">
        <v>36</v>
      </c>
      <c r="L104" s="54"/>
      <c r="M104" s="188" t="s">
        <v>36</v>
      </c>
      <c r="N104" s="189" t="s">
        <v>51</v>
      </c>
      <c r="O104" s="35"/>
      <c r="P104" s="190">
        <f t="shared" si="11"/>
        <v>0</v>
      </c>
      <c r="Q104" s="190">
        <v>0</v>
      </c>
      <c r="R104" s="190">
        <f t="shared" si="12"/>
        <v>0</v>
      </c>
      <c r="S104" s="190">
        <v>0</v>
      </c>
      <c r="T104" s="191">
        <f t="shared" si="13"/>
        <v>0</v>
      </c>
      <c r="AR104" s="16" t="s">
        <v>275</v>
      </c>
      <c r="AT104" s="16" t="s">
        <v>184</v>
      </c>
      <c r="AU104" s="16" t="s">
        <v>88</v>
      </c>
      <c r="AY104" s="16" t="s">
        <v>182</v>
      </c>
      <c r="BE104" s="192">
        <f t="shared" si="14"/>
        <v>0</v>
      </c>
      <c r="BF104" s="192">
        <f t="shared" si="15"/>
        <v>0</v>
      </c>
      <c r="BG104" s="192">
        <f t="shared" si="16"/>
        <v>0</v>
      </c>
      <c r="BH104" s="192">
        <f t="shared" si="17"/>
        <v>0</v>
      </c>
      <c r="BI104" s="192">
        <f t="shared" si="18"/>
        <v>0</v>
      </c>
      <c r="BJ104" s="16" t="s">
        <v>23</v>
      </c>
      <c r="BK104" s="192">
        <f t="shared" si="19"/>
        <v>0</v>
      </c>
      <c r="BL104" s="16" t="s">
        <v>275</v>
      </c>
      <c r="BM104" s="16" t="s">
        <v>3627</v>
      </c>
    </row>
    <row r="105" spans="2:65" s="1" customFormat="1" ht="22.5" customHeight="1">
      <c r="B105" s="34"/>
      <c r="C105" s="181" t="s">
        <v>249</v>
      </c>
      <c r="D105" s="181" t="s">
        <v>184</v>
      </c>
      <c r="E105" s="182" t="s">
        <v>3628</v>
      </c>
      <c r="F105" s="183" t="s">
        <v>3629</v>
      </c>
      <c r="G105" s="184" t="s">
        <v>2600</v>
      </c>
      <c r="H105" s="185">
        <v>4</v>
      </c>
      <c r="I105" s="186"/>
      <c r="J105" s="187">
        <f t="shared" si="10"/>
        <v>0</v>
      </c>
      <c r="K105" s="183" t="s">
        <v>36</v>
      </c>
      <c r="L105" s="54"/>
      <c r="M105" s="188" t="s">
        <v>36</v>
      </c>
      <c r="N105" s="189" t="s">
        <v>51</v>
      </c>
      <c r="O105" s="35"/>
      <c r="P105" s="190">
        <f t="shared" si="11"/>
        <v>0</v>
      </c>
      <c r="Q105" s="190">
        <v>0</v>
      </c>
      <c r="R105" s="190">
        <f t="shared" si="12"/>
        <v>0</v>
      </c>
      <c r="S105" s="190">
        <v>0</v>
      </c>
      <c r="T105" s="191">
        <f t="shared" si="13"/>
        <v>0</v>
      </c>
      <c r="AR105" s="16" t="s">
        <v>275</v>
      </c>
      <c r="AT105" s="16" t="s">
        <v>184</v>
      </c>
      <c r="AU105" s="16" t="s">
        <v>88</v>
      </c>
      <c r="AY105" s="16" t="s">
        <v>182</v>
      </c>
      <c r="BE105" s="192">
        <f t="shared" si="14"/>
        <v>0</v>
      </c>
      <c r="BF105" s="192">
        <f t="shared" si="15"/>
        <v>0</v>
      </c>
      <c r="BG105" s="192">
        <f t="shared" si="16"/>
        <v>0</v>
      </c>
      <c r="BH105" s="192">
        <f t="shared" si="17"/>
        <v>0</v>
      </c>
      <c r="BI105" s="192">
        <f t="shared" si="18"/>
        <v>0</v>
      </c>
      <c r="BJ105" s="16" t="s">
        <v>23</v>
      </c>
      <c r="BK105" s="192">
        <f t="shared" si="19"/>
        <v>0</v>
      </c>
      <c r="BL105" s="16" t="s">
        <v>275</v>
      </c>
      <c r="BM105" s="16" t="s">
        <v>3630</v>
      </c>
    </row>
    <row r="106" spans="2:65" s="1" customFormat="1" ht="22.5" customHeight="1">
      <c r="B106" s="34"/>
      <c r="C106" s="181" t="s">
        <v>253</v>
      </c>
      <c r="D106" s="181" t="s">
        <v>184</v>
      </c>
      <c r="E106" s="182" t="s">
        <v>3631</v>
      </c>
      <c r="F106" s="183" t="s">
        <v>3606</v>
      </c>
      <c r="G106" s="184" t="s">
        <v>3607</v>
      </c>
      <c r="H106" s="185">
        <v>4.5</v>
      </c>
      <c r="I106" s="186"/>
      <c r="J106" s="187">
        <f t="shared" si="10"/>
        <v>0</v>
      </c>
      <c r="K106" s="183" t="s">
        <v>36</v>
      </c>
      <c r="L106" s="54"/>
      <c r="M106" s="188" t="s">
        <v>36</v>
      </c>
      <c r="N106" s="189" t="s">
        <v>51</v>
      </c>
      <c r="O106" s="35"/>
      <c r="P106" s="190">
        <f t="shared" si="11"/>
        <v>0</v>
      </c>
      <c r="Q106" s="190">
        <v>0</v>
      </c>
      <c r="R106" s="190">
        <f t="shared" si="12"/>
        <v>0</v>
      </c>
      <c r="S106" s="190">
        <v>0</v>
      </c>
      <c r="T106" s="191">
        <f t="shared" si="13"/>
        <v>0</v>
      </c>
      <c r="AR106" s="16" t="s">
        <v>275</v>
      </c>
      <c r="AT106" s="16" t="s">
        <v>184</v>
      </c>
      <c r="AU106" s="16" t="s">
        <v>88</v>
      </c>
      <c r="AY106" s="16" t="s">
        <v>182</v>
      </c>
      <c r="BE106" s="192">
        <f t="shared" si="14"/>
        <v>0</v>
      </c>
      <c r="BF106" s="192">
        <f t="shared" si="15"/>
        <v>0</v>
      </c>
      <c r="BG106" s="192">
        <f t="shared" si="16"/>
        <v>0</v>
      </c>
      <c r="BH106" s="192">
        <f t="shared" si="17"/>
        <v>0</v>
      </c>
      <c r="BI106" s="192">
        <f t="shared" si="18"/>
        <v>0</v>
      </c>
      <c r="BJ106" s="16" t="s">
        <v>23</v>
      </c>
      <c r="BK106" s="192">
        <f t="shared" si="19"/>
        <v>0</v>
      </c>
      <c r="BL106" s="16" t="s">
        <v>275</v>
      </c>
      <c r="BM106" s="16" t="s">
        <v>3632</v>
      </c>
    </row>
    <row r="107" spans="2:65" s="1" customFormat="1" ht="22.5" customHeight="1">
      <c r="B107" s="34"/>
      <c r="C107" s="181" t="s">
        <v>259</v>
      </c>
      <c r="D107" s="181" t="s">
        <v>184</v>
      </c>
      <c r="E107" s="182" t="s">
        <v>3633</v>
      </c>
      <c r="F107" s="183" t="s">
        <v>3613</v>
      </c>
      <c r="G107" s="184" t="s">
        <v>3607</v>
      </c>
      <c r="H107" s="185">
        <v>15</v>
      </c>
      <c r="I107" s="186"/>
      <c r="J107" s="187">
        <f t="shared" si="10"/>
        <v>0</v>
      </c>
      <c r="K107" s="183" t="s">
        <v>36</v>
      </c>
      <c r="L107" s="54"/>
      <c r="M107" s="188" t="s">
        <v>36</v>
      </c>
      <c r="N107" s="189" t="s">
        <v>51</v>
      </c>
      <c r="O107" s="35"/>
      <c r="P107" s="190">
        <f t="shared" si="11"/>
        <v>0</v>
      </c>
      <c r="Q107" s="190">
        <v>0</v>
      </c>
      <c r="R107" s="190">
        <f t="shared" si="12"/>
        <v>0</v>
      </c>
      <c r="S107" s="190">
        <v>0</v>
      </c>
      <c r="T107" s="191">
        <f t="shared" si="13"/>
        <v>0</v>
      </c>
      <c r="AR107" s="16" t="s">
        <v>275</v>
      </c>
      <c r="AT107" s="16" t="s">
        <v>184</v>
      </c>
      <c r="AU107" s="16" t="s">
        <v>88</v>
      </c>
      <c r="AY107" s="16" t="s">
        <v>182</v>
      </c>
      <c r="BE107" s="192">
        <f t="shared" si="14"/>
        <v>0</v>
      </c>
      <c r="BF107" s="192">
        <f t="shared" si="15"/>
        <v>0</v>
      </c>
      <c r="BG107" s="192">
        <f t="shared" si="16"/>
        <v>0</v>
      </c>
      <c r="BH107" s="192">
        <f t="shared" si="17"/>
        <v>0</v>
      </c>
      <c r="BI107" s="192">
        <f t="shared" si="18"/>
        <v>0</v>
      </c>
      <c r="BJ107" s="16" t="s">
        <v>23</v>
      </c>
      <c r="BK107" s="192">
        <f t="shared" si="19"/>
        <v>0</v>
      </c>
      <c r="BL107" s="16" t="s">
        <v>275</v>
      </c>
      <c r="BM107" s="16" t="s">
        <v>3634</v>
      </c>
    </row>
    <row r="108" spans="2:65" s="1" customFormat="1" ht="22.5" customHeight="1">
      <c r="B108" s="34"/>
      <c r="C108" s="181" t="s">
        <v>8</v>
      </c>
      <c r="D108" s="181" t="s">
        <v>184</v>
      </c>
      <c r="E108" s="182" t="s">
        <v>3635</v>
      </c>
      <c r="F108" s="183" t="s">
        <v>3616</v>
      </c>
      <c r="G108" s="184" t="s">
        <v>2600</v>
      </c>
      <c r="H108" s="185">
        <v>1</v>
      </c>
      <c r="I108" s="186"/>
      <c r="J108" s="187">
        <f t="shared" si="10"/>
        <v>0</v>
      </c>
      <c r="K108" s="183" t="s">
        <v>36</v>
      </c>
      <c r="L108" s="54"/>
      <c r="M108" s="188" t="s">
        <v>36</v>
      </c>
      <c r="N108" s="189" t="s">
        <v>51</v>
      </c>
      <c r="O108" s="35"/>
      <c r="P108" s="190">
        <f t="shared" si="11"/>
        <v>0</v>
      </c>
      <c r="Q108" s="190">
        <v>0</v>
      </c>
      <c r="R108" s="190">
        <f t="shared" si="12"/>
        <v>0</v>
      </c>
      <c r="S108" s="190">
        <v>0</v>
      </c>
      <c r="T108" s="191">
        <f t="shared" si="13"/>
        <v>0</v>
      </c>
      <c r="AR108" s="16" t="s">
        <v>275</v>
      </c>
      <c r="AT108" s="16" t="s">
        <v>184</v>
      </c>
      <c r="AU108" s="16" t="s">
        <v>88</v>
      </c>
      <c r="AY108" s="16" t="s">
        <v>182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16" t="s">
        <v>23</v>
      </c>
      <c r="BK108" s="192">
        <f t="shared" si="19"/>
        <v>0</v>
      </c>
      <c r="BL108" s="16" t="s">
        <v>275</v>
      </c>
      <c r="BM108" s="16" t="s">
        <v>3636</v>
      </c>
    </row>
    <row r="109" spans="2:63" s="10" customFormat="1" ht="29.85" customHeight="1">
      <c r="B109" s="164"/>
      <c r="C109" s="165"/>
      <c r="D109" s="178" t="s">
        <v>79</v>
      </c>
      <c r="E109" s="179" t="s">
        <v>2667</v>
      </c>
      <c r="F109" s="179" t="s">
        <v>3637</v>
      </c>
      <c r="G109" s="165"/>
      <c r="H109" s="165"/>
      <c r="I109" s="168"/>
      <c r="J109" s="180">
        <f>BK109</f>
        <v>0</v>
      </c>
      <c r="K109" s="165"/>
      <c r="L109" s="170"/>
      <c r="M109" s="171"/>
      <c r="N109" s="172"/>
      <c r="O109" s="172"/>
      <c r="P109" s="173">
        <f>SUM(P110:P117)</f>
        <v>0</v>
      </c>
      <c r="Q109" s="172"/>
      <c r="R109" s="173">
        <f>SUM(R110:R117)</f>
        <v>0</v>
      </c>
      <c r="S109" s="172"/>
      <c r="T109" s="174">
        <f>SUM(T110:T117)</f>
        <v>0</v>
      </c>
      <c r="AR109" s="175" t="s">
        <v>23</v>
      </c>
      <c r="AT109" s="176" t="s">
        <v>79</v>
      </c>
      <c r="AU109" s="176" t="s">
        <v>23</v>
      </c>
      <c r="AY109" s="175" t="s">
        <v>182</v>
      </c>
      <c r="BK109" s="177">
        <f>SUM(BK110:BK117)</f>
        <v>0</v>
      </c>
    </row>
    <row r="110" spans="2:65" s="1" customFormat="1" ht="31.5" customHeight="1">
      <c r="B110" s="34"/>
      <c r="C110" s="181" t="s">
        <v>275</v>
      </c>
      <c r="D110" s="181" t="s">
        <v>184</v>
      </c>
      <c r="E110" s="182" t="s">
        <v>3638</v>
      </c>
      <c r="F110" s="183" t="s">
        <v>3639</v>
      </c>
      <c r="G110" s="184" t="s">
        <v>2600</v>
      </c>
      <c r="H110" s="185">
        <v>1</v>
      </c>
      <c r="I110" s="186"/>
      <c r="J110" s="187">
        <f aca="true" t="shared" si="20" ref="J110:J117">ROUND(I110*H110,2)</f>
        <v>0</v>
      </c>
      <c r="K110" s="183" t="s">
        <v>36</v>
      </c>
      <c r="L110" s="54"/>
      <c r="M110" s="188" t="s">
        <v>36</v>
      </c>
      <c r="N110" s="189" t="s">
        <v>51</v>
      </c>
      <c r="O110" s="35"/>
      <c r="P110" s="190">
        <f aca="true" t="shared" si="21" ref="P110:P117">O110*H110</f>
        <v>0</v>
      </c>
      <c r="Q110" s="190">
        <v>0</v>
      </c>
      <c r="R110" s="190">
        <f aca="true" t="shared" si="22" ref="R110:R117">Q110*H110</f>
        <v>0</v>
      </c>
      <c r="S110" s="190">
        <v>0</v>
      </c>
      <c r="T110" s="191">
        <f aca="true" t="shared" si="23" ref="T110:T117">S110*H110</f>
        <v>0</v>
      </c>
      <c r="AR110" s="16" t="s">
        <v>275</v>
      </c>
      <c r="AT110" s="16" t="s">
        <v>184</v>
      </c>
      <c r="AU110" s="16" t="s">
        <v>88</v>
      </c>
      <c r="AY110" s="16" t="s">
        <v>182</v>
      </c>
      <c r="BE110" s="192">
        <f aca="true" t="shared" si="24" ref="BE110:BE117">IF(N110="základní",J110,0)</f>
        <v>0</v>
      </c>
      <c r="BF110" s="192">
        <f aca="true" t="shared" si="25" ref="BF110:BF117">IF(N110="snížená",J110,0)</f>
        <v>0</v>
      </c>
      <c r="BG110" s="192">
        <f aca="true" t="shared" si="26" ref="BG110:BG117">IF(N110="zákl. přenesená",J110,0)</f>
        <v>0</v>
      </c>
      <c r="BH110" s="192">
        <f aca="true" t="shared" si="27" ref="BH110:BH117">IF(N110="sníž. přenesená",J110,0)</f>
        <v>0</v>
      </c>
      <c r="BI110" s="192">
        <f aca="true" t="shared" si="28" ref="BI110:BI117">IF(N110="nulová",J110,0)</f>
        <v>0</v>
      </c>
      <c r="BJ110" s="16" t="s">
        <v>23</v>
      </c>
      <c r="BK110" s="192">
        <f aca="true" t="shared" si="29" ref="BK110:BK117">ROUND(I110*H110,2)</f>
        <v>0</v>
      </c>
      <c r="BL110" s="16" t="s">
        <v>275</v>
      </c>
      <c r="BM110" s="16" t="s">
        <v>3640</v>
      </c>
    </row>
    <row r="111" spans="2:65" s="1" customFormat="1" ht="22.5" customHeight="1">
      <c r="B111" s="34"/>
      <c r="C111" s="181" t="s">
        <v>287</v>
      </c>
      <c r="D111" s="181" t="s">
        <v>184</v>
      </c>
      <c r="E111" s="182" t="s">
        <v>3641</v>
      </c>
      <c r="F111" s="183" t="s">
        <v>3642</v>
      </c>
      <c r="G111" s="184" t="s">
        <v>2600</v>
      </c>
      <c r="H111" s="185">
        <v>2</v>
      </c>
      <c r="I111" s="186"/>
      <c r="J111" s="187">
        <f t="shared" si="20"/>
        <v>0</v>
      </c>
      <c r="K111" s="183" t="s">
        <v>36</v>
      </c>
      <c r="L111" s="54"/>
      <c r="M111" s="188" t="s">
        <v>36</v>
      </c>
      <c r="N111" s="189" t="s">
        <v>51</v>
      </c>
      <c r="O111" s="35"/>
      <c r="P111" s="190">
        <f t="shared" si="21"/>
        <v>0</v>
      </c>
      <c r="Q111" s="190">
        <v>0</v>
      </c>
      <c r="R111" s="190">
        <f t="shared" si="22"/>
        <v>0</v>
      </c>
      <c r="S111" s="190">
        <v>0</v>
      </c>
      <c r="T111" s="191">
        <f t="shared" si="23"/>
        <v>0</v>
      </c>
      <c r="AR111" s="16" t="s">
        <v>275</v>
      </c>
      <c r="AT111" s="16" t="s">
        <v>184</v>
      </c>
      <c r="AU111" s="16" t="s">
        <v>88</v>
      </c>
      <c r="AY111" s="16" t="s">
        <v>182</v>
      </c>
      <c r="BE111" s="192">
        <f t="shared" si="24"/>
        <v>0</v>
      </c>
      <c r="BF111" s="192">
        <f t="shared" si="25"/>
        <v>0</v>
      </c>
      <c r="BG111" s="192">
        <f t="shared" si="26"/>
        <v>0</v>
      </c>
      <c r="BH111" s="192">
        <f t="shared" si="27"/>
        <v>0</v>
      </c>
      <c r="BI111" s="192">
        <f t="shared" si="28"/>
        <v>0</v>
      </c>
      <c r="BJ111" s="16" t="s">
        <v>23</v>
      </c>
      <c r="BK111" s="192">
        <f t="shared" si="29"/>
        <v>0</v>
      </c>
      <c r="BL111" s="16" t="s">
        <v>275</v>
      </c>
      <c r="BM111" s="16" t="s">
        <v>3643</v>
      </c>
    </row>
    <row r="112" spans="2:65" s="1" customFormat="1" ht="22.5" customHeight="1">
      <c r="B112" s="34"/>
      <c r="C112" s="181" t="s">
        <v>292</v>
      </c>
      <c r="D112" s="181" t="s">
        <v>184</v>
      </c>
      <c r="E112" s="182" t="s">
        <v>3644</v>
      </c>
      <c r="F112" s="183" t="s">
        <v>3645</v>
      </c>
      <c r="G112" s="184" t="s">
        <v>2600</v>
      </c>
      <c r="H112" s="185">
        <v>1</v>
      </c>
      <c r="I112" s="186"/>
      <c r="J112" s="187">
        <f t="shared" si="20"/>
        <v>0</v>
      </c>
      <c r="K112" s="183" t="s">
        <v>36</v>
      </c>
      <c r="L112" s="54"/>
      <c r="M112" s="188" t="s">
        <v>36</v>
      </c>
      <c r="N112" s="189" t="s">
        <v>51</v>
      </c>
      <c r="O112" s="35"/>
      <c r="P112" s="190">
        <f t="shared" si="21"/>
        <v>0</v>
      </c>
      <c r="Q112" s="190">
        <v>0</v>
      </c>
      <c r="R112" s="190">
        <f t="shared" si="22"/>
        <v>0</v>
      </c>
      <c r="S112" s="190">
        <v>0</v>
      </c>
      <c r="T112" s="191">
        <f t="shared" si="23"/>
        <v>0</v>
      </c>
      <c r="AR112" s="16" t="s">
        <v>275</v>
      </c>
      <c r="AT112" s="16" t="s">
        <v>184</v>
      </c>
      <c r="AU112" s="16" t="s">
        <v>88</v>
      </c>
      <c r="AY112" s="16" t="s">
        <v>182</v>
      </c>
      <c r="BE112" s="192">
        <f t="shared" si="24"/>
        <v>0</v>
      </c>
      <c r="BF112" s="192">
        <f t="shared" si="25"/>
        <v>0</v>
      </c>
      <c r="BG112" s="192">
        <f t="shared" si="26"/>
        <v>0</v>
      </c>
      <c r="BH112" s="192">
        <f t="shared" si="27"/>
        <v>0</v>
      </c>
      <c r="BI112" s="192">
        <f t="shared" si="28"/>
        <v>0</v>
      </c>
      <c r="BJ112" s="16" t="s">
        <v>23</v>
      </c>
      <c r="BK112" s="192">
        <f t="shared" si="29"/>
        <v>0</v>
      </c>
      <c r="BL112" s="16" t="s">
        <v>275</v>
      </c>
      <c r="BM112" s="16" t="s">
        <v>3646</v>
      </c>
    </row>
    <row r="113" spans="2:65" s="1" customFormat="1" ht="22.5" customHeight="1">
      <c r="B113" s="34"/>
      <c r="C113" s="181" t="s">
        <v>297</v>
      </c>
      <c r="D113" s="181" t="s">
        <v>184</v>
      </c>
      <c r="E113" s="182" t="s">
        <v>3647</v>
      </c>
      <c r="F113" s="183" t="s">
        <v>3603</v>
      </c>
      <c r="G113" s="184" t="s">
        <v>2600</v>
      </c>
      <c r="H113" s="185">
        <v>8</v>
      </c>
      <c r="I113" s="186"/>
      <c r="J113" s="187">
        <f t="shared" si="20"/>
        <v>0</v>
      </c>
      <c r="K113" s="183" t="s">
        <v>36</v>
      </c>
      <c r="L113" s="54"/>
      <c r="M113" s="188" t="s">
        <v>36</v>
      </c>
      <c r="N113" s="189" t="s">
        <v>51</v>
      </c>
      <c r="O113" s="35"/>
      <c r="P113" s="190">
        <f t="shared" si="21"/>
        <v>0</v>
      </c>
      <c r="Q113" s="190">
        <v>0</v>
      </c>
      <c r="R113" s="190">
        <f t="shared" si="22"/>
        <v>0</v>
      </c>
      <c r="S113" s="190">
        <v>0</v>
      </c>
      <c r="T113" s="191">
        <f t="shared" si="23"/>
        <v>0</v>
      </c>
      <c r="AR113" s="16" t="s">
        <v>275</v>
      </c>
      <c r="AT113" s="16" t="s">
        <v>184</v>
      </c>
      <c r="AU113" s="16" t="s">
        <v>88</v>
      </c>
      <c r="AY113" s="16" t="s">
        <v>182</v>
      </c>
      <c r="BE113" s="192">
        <f t="shared" si="24"/>
        <v>0</v>
      </c>
      <c r="BF113" s="192">
        <f t="shared" si="25"/>
        <v>0</v>
      </c>
      <c r="BG113" s="192">
        <f t="shared" si="26"/>
        <v>0</v>
      </c>
      <c r="BH113" s="192">
        <f t="shared" si="27"/>
        <v>0</v>
      </c>
      <c r="BI113" s="192">
        <f t="shared" si="28"/>
        <v>0</v>
      </c>
      <c r="BJ113" s="16" t="s">
        <v>23</v>
      </c>
      <c r="BK113" s="192">
        <f t="shared" si="29"/>
        <v>0</v>
      </c>
      <c r="BL113" s="16" t="s">
        <v>275</v>
      </c>
      <c r="BM113" s="16" t="s">
        <v>3648</v>
      </c>
    </row>
    <row r="114" spans="2:65" s="1" customFormat="1" ht="22.5" customHeight="1">
      <c r="B114" s="34"/>
      <c r="C114" s="181" t="s">
        <v>301</v>
      </c>
      <c r="D114" s="181" t="s">
        <v>184</v>
      </c>
      <c r="E114" s="182" t="s">
        <v>3649</v>
      </c>
      <c r="F114" s="183" t="s">
        <v>3606</v>
      </c>
      <c r="G114" s="184" t="s">
        <v>3607</v>
      </c>
      <c r="H114" s="185">
        <v>8.4</v>
      </c>
      <c r="I114" s="186"/>
      <c r="J114" s="187">
        <f t="shared" si="20"/>
        <v>0</v>
      </c>
      <c r="K114" s="183" t="s">
        <v>36</v>
      </c>
      <c r="L114" s="54"/>
      <c r="M114" s="188" t="s">
        <v>36</v>
      </c>
      <c r="N114" s="189" t="s">
        <v>51</v>
      </c>
      <c r="O114" s="35"/>
      <c r="P114" s="190">
        <f t="shared" si="21"/>
        <v>0</v>
      </c>
      <c r="Q114" s="190">
        <v>0</v>
      </c>
      <c r="R114" s="190">
        <f t="shared" si="22"/>
        <v>0</v>
      </c>
      <c r="S114" s="190">
        <v>0</v>
      </c>
      <c r="T114" s="191">
        <f t="shared" si="23"/>
        <v>0</v>
      </c>
      <c r="AR114" s="16" t="s">
        <v>275</v>
      </c>
      <c r="AT114" s="16" t="s">
        <v>184</v>
      </c>
      <c r="AU114" s="16" t="s">
        <v>88</v>
      </c>
      <c r="AY114" s="16" t="s">
        <v>182</v>
      </c>
      <c r="BE114" s="192">
        <f t="shared" si="24"/>
        <v>0</v>
      </c>
      <c r="BF114" s="192">
        <f t="shared" si="25"/>
        <v>0</v>
      </c>
      <c r="BG114" s="192">
        <f t="shared" si="26"/>
        <v>0</v>
      </c>
      <c r="BH114" s="192">
        <f t="shared" si="27"/>
        <v>0</v>
      </c>
      <c r="BI114" s="192">
        <f t="shared" si="28"/>
        <v>0</v>
      </c>
      <c r="BJ114" s="16" t="s">
        <v>23</v>
      </c>
      <c r="BK114" s="192">
        <f t="shared" si="29"/>
        <v>0</v>
      </c>
      <c r="BL114" s="16" t="s">
        <v>275</v>
      </c>
      <c r="BM114" s="16" t="s">
        <v>3650</v>
      </c>
    </row>
    <row r="115" spans="2:65" s="1" customFormat="1" ht="22.5" customHeight="1">
      <c r="B115" s="34"/>
      <c r="C115" s="181" t="s">
        <v>7</v>
      </c>
      <c r="D115" s="181" t="s">
        <v>184</v>
      </c>
      <c r="E115" s="182" t="s">
        <v>3651</v>
      </c>
      <c r="F115" s="183" t="s">
        <v>3652</v>
      </c>
      <c r="G115" s="184" t="s">
        <v>2600</v>
      </c>
      <c r="H115" s="185">
        <v>1</v>
      </c>
      <c r="I115" s="186"/>
      <c r="J115" s="187">
        <f t="shared" si="20"/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t="shared" si="21"/>
        <v>0</v>
      </c>
      <c r="Q115" s="190">
        <v>0</v>
      </c>
      <c r="R115" s="190">
        <f t="shared" si="22"/>
        <v>0</v>
      </c>
      <c r="S115" s="190">
        <v>0</v>
      </c>
      <c r="T115" s="191">
        <f t="shared" si="23"/>
        <v>0</v>
      </c>
      <c r="AR115" s="16" t="s">
        <v>275</v>
      </c>
      <c r="AT115" s="16" t="s">
        <v>184</v>
      </c>
      <c r="AU115" s="16" t="s">
        <v>88</v>
      </c>
      <c r="AY115" s="16" t="s">
        <v>182</v>
      </c>
      <c r="BE115" s="192">
        <f t="shared" si="24"/>
        <v>0</v>
      </c>
      <c r="BF115" s="192">
        <f t="shared" si="25"/>
        <v>0</v>
      </c>
      <c r="BG115" s="192">
        <f t="shared" si="26"/>
        <v>0</v>
      </c>
      <c r="BH115" s="192">
        <f t="shared" si="27"/>
        <v>0</v>
      </c>
      <c r="BI115" s="192">
        <f t="shared" si="28"/>
        <v>0</v>
      </c>
      <c r="BJ115" s="16" t="s">
        <v>23</v>
      </c>
      <c r="BK115" s="192">
        <f t="shared" si="29"/>
        <v>0</v>
      </c>
      <c r="BL115" s="16" t="s">
        <v>275</v>
      </c>
      <c r="BM115" s="16" t="s">
        <v>3653</v>
      </c>
    </row>
    <row r="116" spans="2:65" s="1" customFormat="1" ht="22.5" customHeight="1">
      <c r="B116" s="34"/>
      <c r="C116" s="181" t="s">
        <v>313</v>
      </c>
      <c r="D116" s="181" t="s">
        <v>184</v>
      </c>
      <c r="E116" s="182" t="s">
        <v>3654</v>
      </c>
      <c r="F116" s="183" t="s">
        <v>3655</v>
      </c>
      <c r="G116" s="184" t="s">
        <v>3607</v>
      </c>
      <c r="H116" s="185">
        <v>23</v>
      </c>
      <c r="I116" s="186"/>
      <c r="J116" s="187">
        <f t="shared" si="2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21"/>
        <v>0</v>
      </c>
      <c r="Q116" s="190">
        <v>0</v>
      </c>
      <c r="R116" s="190">
        <f t="shared" si="22"/>
        <v>0</v>
      </c>
      <c r="S116" s="190">
        <v>0</v>
      </c>
      <c r="T116" s="191">
        <f t="shared" si="23"/>
        <v>0</v>
      </c>
      <c r="AR116" s="16" t="s">
        <v>275</v>
      </c>
      <c r="AT116" s="16" t="s">
        <v>184</v>
      </c>
      <c r="AU116" s="16" t="s">
        <v>88</v>
      </c>
      <c r="AY116" s="16" t="s">
        <v>182</v>
      </c>
      <c r="BE116" s="192">
        <f t="shared" si="24"/>
        <v>0</v>
      </c>
      <c r="BF116" s="192">
        <f t="shared" si="25"/>
        <v>0</v>
      </c>
      <c r="BG116" s="192">
        <f t="shared" si="26"/>
        <v>0</v>
      </c>
      <c r="BH116" s="192">
        <f t="shared" si="27"/>
        <v>0</v>
      </c>
      <c r="BI116" s="192">
        <f t="shared" si="28"/>
        <v>0</v>
      </c>
      <c r="BJ116" s="16" t="s">
        <v>23</v>
      </c>
      <c r="BK116" s="192">
        <f t="shared" si="29"/>
        <v>0</v>
      </c>
      <c r="BL116" s="16" t="s">
        <v>275</v>
      </c>
      <c r="BM116" s="16" t="s">
        <v>3656</v>
      </c>
    </row>
    <row r="117" spans="2:65" s="1" customFormat="1" ht="22.5" customHeight="1">
      <c r="B117" s="34"/>
      <c r="C117" s="181" t="s">
        <v>321</v>
      </c>
      <c r="D117" s="181" t="s">
        <v>184</v>
      </c>
      <c r="E117" s="182" t="s">
        <v>3657</v>
      </c>
      <c r="F117" s="183" t="s">
        <v>3616</v>
      </c>
      <c r="G117" s="184" t="s">
        <v>2600</v>
      </c>
      <c r="H117" s="185">
        <v>1</v>
      </c>
      <c r="I117" s="186"/>
      <c r="J117" s="187">
        <f t="shared" si="2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21"/>
        <v>0</v>
      </c>
      <c r="Q117" s="190">
        <v>0</v>
      </c>
      <c r="R117" s="190">
        <f t="shared" si="22"/>
        <v>0</v>
      </c>
      <c r="S117" s="190">
        <v>0</v>
      </c>
      <c r="T117" s="191">
        <f t="shared" si="23"/>
        <v>0</v>
      </c>
      <c r="AR117" s="16" t="s">
        <v>275</v>
      </c>
      <c r="AT117" s="16" t="s">
        <v>184</v>
      </c>
      <c r="AU117" s="16" t="s">
        <v>88</v>
      </c>
      <c r="AY117" s="16" t="s">
        <v>182</v>
      </c>
      <c r="BE117" s="192">
        <f t="shared" si="24"/>
        <v>0</v>
      </c>
      <c r="BF117" s="192">
        <f t="shared" si="25"/>
        <v>0</v>
      </c>
      <c r="BG117" s="192">
        <f t="shared" si="26"/>
        <v>0</v>
      </c>
      <c r="BH117" s="192">
        <f t="shared" si="27"/>
        <v>0</v>
      </c>
      <c r="BI117" s="192">
        <f t="shared" si="28"/>
        <v>0</v>
      </c>
      <c r="BJ117" s="16" t="s">
        <v>23</v>
      </c>
      <c r="BK117" s="192">
        <f t="shared" si="29"/>
        <v>0</v>
      </c>
      <c r="BL117" s="16" t="s">
        <v>275</v>
      </c>
      <c r="BM117" s="16" t="s">
        <v>3658</v>
      </c>
    </row>
    <row r="118" spans="2:63" s="10" customFormat="1" ht="29.85" customHeight="1">
      <c r="B118" s="164"/>
      <c r="C118" s="165"/>
      <c r="D118" s="178" t="s">
        <v>79</v>
      </c>
      <c r="E118" s="179" t="s">
        <v>3444</v>
      </c>
      <c r="F118" s="179" t="s">
        <v>3659</v>
      </c>
      <c r="G118" s="165"/>
      <c r="H118" s="165"/>
      <c r="I118" s="168"/>
      <c r="J118" s="180">
        <f>BK118</f>
        <v>0</v>
      </c>
      <c r="K118" s="165"/>
      <c r="L118" s="170"/>
      <c r="M118" s="171"/>
      <c r="N118" s="172"/>
      <c r="O118" s="172"/>
      <c r="P118" s="173">
        <f>SUM(P119:P125)</f>
        <v>0</v>
      </c>
      <c r="Q118" s="172"/>
      <c r="R118" s="173">
        <f>SUM(R119:R125)</f>
        <v>0</v>
      </c>
      <c r="S118" s="172"/>
      <c r="T118" s="174">
        <f>SUM(T119:T125)</f>
        <v>0</v>
      </c>
      <c r="AR118" s="175" t="s">
        <v>23</v>
      </c>
      <c r="AT118" s="176" t="s">
        <v>79</v>
      </c>
      <c r="AU118" s="176" t="s">
        <v>23</v>
      </c>
      <c r="AY118" s="175" t="s">
        <v>182</v>
      </c>
      <c r="BK118" s="177">
        <f>SUM(BK119:BK125)</f>
        <v>0</v>
      </c>
    </row>
    <row r="119" spans="2:65" s="1" customFormat="1" ht="31.5" customHeight="1">
      <c r="B119" s="34"/>
      <c r="C119" s="181" t="s">
        <v>325</v>
      </c>
      <c r="D119" s="181" t="s">
        <v>184</v>
      </c>
      <c r="E119" s="182" t="s">
        <v>3660</v>
      </c>
      <c r="F119" s="183" t="s">
        <v>3661</v>
      </c>
      <c r="G119" s="184" t="s">
        <v>2600</v>
      </c>
      <c r="H119" s="185">
        <v>1</v>
      </c>
      <c r="I119" s="186"/>
      <c r="J119" s="187">
        <f aca="true" t="shared" si="30" ref="J119:J125">ROUND(I119*H119,2)</f>
        <v>0</v>
      </c>
      <c r="K119" s="183" t="s">
        <v>36</v>
      </c>
      <c r="L119" s="54"/>
      <c r="M119" s="188" t="s">
        <v>36</v>
      </c>
      <c r="N119" s="189" t="s">
        <v>51</v>
      </c>
      <c r="O119" s="35"/>
      <c r="P119" s="190">
        <f aca="true" t="shared" si="31" ref="P119:P125">O119*H119</f>
        <v>0</v>
      </c>
      <c r="Q119" s="190">
        <v>0</v>
      </c>
      <c r="R119" s="190">
        <f aca="true" t="shared" si="32" ref="R119:R125">Q119*H119</f>
        <v>0</v>
      </c>
      <c r="S119" s="190">
        <v>0</v>
      </c>
      <c r="T119" s="191">
        <f aca="true" t="shared" si="33" ref="T119:T125">S119*H119</f>
        <v>0</v>
      </c>
      <c r="AR119" s="16" t="s">
        <v>275</v>
      </c>
      <c r="AT119" s="16" t="s">
        <v>184</v>
      </c>
      <c r="AU119" s="16" t="s">
        <v>88</v>
      </c>
      <c r="AY119" s="16" t="s">
        <v>182</v>
      </c>
      <c r="BE119" s="192">
        <f aca="true" t="shared" si="34" ref="BE119:BE125">IF(N119="základní",J119,0)</f>
        <v>0</v>
      </c>
      <c r="BF119" s="192">
        <f aca="true" t="shared" si="35" ref="BF119:BF125">IF(N119="snížená",J119,0)</f>
        <v>0</v>
      </c>
      <c r="BG119" s="192">
        <f aca="true" t="shared" si="36" ref="BG119:BG125">IF(N119="zákl. přenesená",J119,0)</f>
        <v>0</v>
      </c>
      <c r="BH119" s="192">
        <f aca="true" t="shared" si="37" ref="BH119:BH125">IF(N119="sníž. přenesená",J119,0)</f>
        <v>0</v>
      </c>
      <c r="BI119" s="192">
        <f aca="true" t="shared" si="38" ref="BI119:BI125">IF(N119="nulová",J119,0)</f>
        <v>0</v>
      </c>
      <c r="BJ119" s="16" t="s">
        <v>23</v>
      </c>
      <c r="BK119" s="192">
        <f aca="true" t="shared" si="39" ref="BK119:BK125">ROUND(I119*H119,2)</f>
        <v>0</v>
      </c>
      <c r="BL119" s="16" t="s">
        <v>275</v>
      </c>
      <c r="BM119" s="16" t="s">
        <v>3662</v>
      </c>
    </row>
    <row r="120" spans="2:65" s="1" customFormat="1" ht="22.5" customHeight="1">
      <c r="B120" s="34"/>
      <c r="C120" s="181" t="s">
        <v>330</v>
      </c>
      <c r="D120" s="181" t="s">
        <v>184</v>
      </c>
      <c r="E120" s="182" t="s">
        <v>3663</v>
      </c>
      <c r="F120" s="183" t="s">
        <v>3664</v>
      </c>
      <c r="G120" s="184" t="s">
        <v>2600</v>
      </c>
      <c r="H120" s="185">
        <v>2</v>
      </c>
      <c r="I120" s="186"/>
      <c r="J120" s="187">
        <f t="shared" si="30"/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t="shared" si="31"/>
        <v>0</v>
      </c>
      <c r="Q120" s="190">
        <v>0</v>
      </c>
      <c r="R120" s="190">
        <f t="shared" si="32"/>
        <v>0</v>
      </c>
      <c r="S120" s="190">
        <v>0</v>
      </c>
      <c r="T120" s="191">
        <f t="shared" si="33"/>
        <v>0</v>
      </c>
      <c r="AR120" s="16" t="s">
        <v>275</v>
      </c>
      <c r="AT120" s="16" t="s">
        <v>184</v>
      </c>
      <c r="AU120" s="16" t="s">
        <v>88</v>
      </c>
      <c r="AY120" s="16" t="s">
        <v>182</v>
      </c>
      <c r="BE120" s="192">
        <f t="shared" si="34"/>
        <v>0</v>
      </c>
      <c r="BF120" s="192">
        <f t="shared" si="35"/>
        <v>0</v>
      </c>
      <c r="BG120" s="192">
        <f t="shared" si="36"/>
        <v>0</v>
      </c>
      <c r="BH120" s="192">
        <f t="shared" si="37"/>
        <v>0</v>
      </c>
      <c r="BI120" s="192">
        <f t="shared" si="38"/>
        <v>0</v>
      </c>
      <c r="BJ120" s="16" t="s">
        <v>23</v>
      </c>
      <c r="BK120" s="192">
        <f t="shared" si="39"/>
        <v>0</v>
      </c>
      <c r="BL120" s="16" t="s">
        <v>275</v>
      </c>
      <c r="BM120" s="16" t="s">
        <v>3665</v>
      </c>
    </row>
    <row r="121" spans="2:65" s="1" customFormat="1" ht="22.5" customHeight="1">
      <c r="B121" s="34"/>
      <c r="C121" s="181" t="s">
        <v>335</v>
      </c>
      <c r="D121" s="181" t="s">
        <v>184</v>
      </c>
      <c r="E121" s="182" t="s">
        <v>3666</v>
      </c>
      <c r="F121" s="183" t="s">
        <v>3667</v>
      </c>
      <c r="G121" s="184" t="s">
        <v>2600</v>
      </c>
      <c r="H121" s="185">
        <v>1</v>
      </c>
      <c r="I121" s="186"/>
      <c r="J121" s="187">
        <f t="shared" si="3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31"/>
        <v>0</v>
      </c>
      <c r="Q121" s="190">
        <v>0</v>
      </c>
      <c r="R121" s="190">
        <f t="shared" si="32"/>
        <v>0</v>
      </c>
      <c r="S121" s="190">
        <v>0</v>
      </c>
      <c r="T121" s="191">
        <f t="shared" si="33"/>
        <v>0</v>
      </c>
      <c r="AR121" s="16" t="s">
        <v>275</v>
      </c>
      <c r="AT121" s="16" t="s">
        <v>184</v>
      </c>
      <c r="AU121" s="16" t="s">
        <v>88</v>
      </c>
      <c r="AY121" s="16" t="s">
        <v>182</v>
      </c>
      <c r="BE121" s="192">
        <f t="shared" si="34"/>
        <v>0</v>
      </c>
      <c r="BF121" s="192">
        <f t="shared" si="35"/>
        <v>0</v>
      </c>
      <c r="BG121" s="192">
        <f t="shared" si="36"/>
        <v>0</v>
      </c>
      <c r="BH121" s="192">
        <f t="shared" si="37"/>
        <v>0</v>
      </c>
      <c r="BI121" s="192">
        <f t="shared" si="38"/>
        <v>0</v>
      </c>
      <c r="BJ121" s="16" t="s">
        <v>23</v>
      </c>
      <c r="BK121" s="192">
        <f t="shared" si="39"/>
        <v>0</v>
      </c>
      <c r="BL121" s="16" t="s">
        <v>275</v>
      </c>
      <c r="BM121" s="16" t="s">
        <v>3668</v>
      </c>
    </row>
    <row r="122" spans="2:65" s="1" customFormat="1" ht="22.5" customHeight="1">
      <c r="B122" s="34"/>
      <c r="C122" s="181" t="s">
        <v>342</v>
      </c>
      <c r="D122" s="181" t="s">
        <v>184</v>
      </c>
      <c r="E122" s="182" t="s">
        <v>3669</v>
      </c>
      <c r="F122" s="183" t="s">
        <v>3603</v>
      </c>
      <c r="G122" s="184" t="s">
        <v>2600</v>
      </c>
      <c r="H122" s="185">
        <v>8</v>
      </c>
      <c r="I122" s="186"/>
      <c r="J122" s="187">
        <f t="shared" si="3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31"/>
        <v>0</v>
      </c>
      <c r="Q122" s="190">
        <v>0</v>
      </c>
      <c r="R122" s="190">
        <f t="shared" si="32"/>
        <v>0</v>
      </c>
      <c r="S122" s="190">
        <v>0</v>
      </c>
      <c r="T122" s="191">
        <f t="shared" si="33"/>
        <v>0</v>
      </c>
      <c r="AR122" s="16" t="s">
        <v>275</v>
      </c>
      <c r="AT122" s="16" t="s">
        <v>184</v>
      </c>
      <c r="AU122" s="16" t="s">
        <v>88</v>
      </c>
      <c r="AY122" s="16" t="s">
        <v>182</v>
      </c>
      <c r="BE122" s="192">
        <f t="shared" si="34"/>
        <v>0</v>
      </c>
      <c r="BF122" s="192">
        <f t="shared" si="35"/>
        <v>0</v>
      </c>
      <c r="BG122" s="192">
        <f t="shared" si="36"/>
        <v>0</v>
      </c>
      <c r="BH122" s="192">
        <f t="shared" si="37"/>
        <v>0</v>
      </c>
      <c r="BI122" s="192">
        <f t="shared" si="38"/>
        <v>0</v>
      </c>
      <c r="BJ122" s="16" t="s">
        <v>23</v>
      </c>
      <c r="BK122" s="192">
        <f t="shared" si="39"/>
        <v>0</v>
      </c>
      <c r="BL122" s="16" t="s">
        <v>275</v>
      </c>
      <c r="BM122" s="16" t="s">
        <v>3670</v>
      </c>
    </row>
    <row r="123" spans="2:65" s="1" customFormat="1" ht="22.5" customHeight="1">
      <c r="B123" s="34"/>
      <c r="C123" s="181" t="s">
        <v>347</v>
      </c>
      <c r="D123" s="181" t="s">
        <v>184</v>
      </c>
      <c r="E123" s="182" t="s">
        <v>3671</v>
      </c>
      <c r="F123" s="183" t="s">
        <v>3606</v>
      </c>
      <c r="G123" s="184" t="s">
        <v>3607</v>
      </c>
      <c r="H123" s="185">
        <v>6</v>
      </c>
      <c r="I123" s="186"/>
      <c r="J123" s="187">
        <f t="shared" si="3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31"/>
        <v>0</v>
      </c>
      <c r="Q123" s="190">
        <v>0</v>
      </c>
      <c r="R123" s="190">
        <f t="shared" si="32"/>
        <v>0</v>
      </c>
      <c r="S123" s="190">
        <v>0</v>
      </c>
      <c r="T123" s="191">
        <f t="shared" si="33"/>
        <v>0</v>
      </c>
      <c r="AR123" s="16" t="s">
        <v>275</v>
      </c>
      <c r="AT123" s="16" t="s">
        <v>184</v>
      </c>
      <c r="AU123" s="16" t="s">
        <v>88</v>
      </c>
      <c r="AY123" s="16" t="s">
        <v>182</v>
      </c>
      <c r="BE123" s="192">
        <f t="shared" si="34"/>
        <v>0</v>
      </c>
      <c r="BF123" s="192">
        <f t="shared" si="35"/>
        <v>0</v>
      </c>
      <c r="BG123" s="192">
        <f t="shared" si="36"/>
        <v>0</v>
      </c>
      <c r="BH123" s="192">
        <f t="shared" si="37"/>
        <v>0</v>
      </c>
      <c r="BI123" s="192">
        <f t="shared" si="38"/>
        <v>0</v>
      </c>
      <c r="BJ123" s="16" t="s">
        <v>23</v>
      </c>
      <c r="BK123" s="192">
        <f t="shared" si="39"/>
        <v>0</v>
      </c>
      <c r="BL123" s="16" t="s">
        <v>275</v>
      </c>
      <c r="BM123" s="16" t="s">
        <v>3672</v>
      </c>
    </row>
    <row r="124" spans="2:65" s="1" customFormat="1" ht="22.5" customHeight="1">
      <c r="B124" s="34"/>
      <c r="C124" s="181" t="s">
        <v>353</v>
      </c>
      <c r="D124" s="181" t="s">
        <v>184</v>
      </c>
      <c r="E124" s="182" t="s">
        <v>3673</v>
      </c>
      <c r="F124" s="183" t="s">
        <v>3613</v>
      </c>
      <c r="G124" s="184" t="s">
        <v>3607</v>
      </c>
      <c r="H124" s="185">
        <v>23</v>
      </c>
      <c r="I124" s="186"/>
      <c r="J124" s="187">
        <f t="shared" si="3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31"/>
        <v>0</v>
      </c>
      <c r="Q124" s="190">
        <v>0</v>
      </c>
      <c r="R124" s="190">
        <f t="shared" si="32"/>
        <v>0</v>
      </c>
      <c r="S124" s="190">
        <v>0</v>
      </c>
      <c r="T124" s="191">
        <f t="shared" si="33"/>
        <v>0</v>
      </c>
      <c r="AR124" s="16" t="s">
        <v>275</v>
      </c>
      <c r="AT124" s="16" t="s">
        <v>184</v>
      </c>
      <c r="AU124" s="16" t="s">
        <v>88</v>
      </c>
      <c r="AY124" s="16" t="s">
        <v>182</v>
      </c>
      <c r="BE124" s="192">
        <f t="shared" si="34"/>
        <v>0</v>
      </c>
      <c r="BF124" s="192">
        <f t="shared" si="35"/>
        <v>0</v>
      </c>
      <c r="BG124" s="192">
        <f t="shared" si="36"/>
        <v>0</v>
      </c>
      <c r="BH124" s="192">
        <f t="shared" si="37"/>
        <v>0</v>
      </c>
      <c r="BI124" s="192">
        <f t="shared" si="38"/>
        <v>0</v>
      </c>
      <c r="BJ124" s="16" t="s">
        <v>23</v>
      </c>
      <c r="BK124" s="192">
        <f t="shared" si="39"/>
        <v>0</v>
      </c>
      <c r="BL124" s="16" t="s">
        <v>275</v>
      </c>
      <c r="BM124" s="16" t="s">
        <v>3674</v>
      </c>
    </row>
    <row r="125" spans="2:65" s="1" customFormat="1" ht="22.5" customHeight="1">
      <c r="B125" s="34"/>
      <c r="C125" s="181" t="s">
        <v>357</v>
      </c>
      <c r="D125" s="181" t="s">
        <v>184</v>
      </c>
      <c r="E125" s="182" t="s">
        <v>3675</v>
      </c>
      <c r="F125" s="183" t="s">
        <v>3616</v>
      </c>
      <c r="G125" s="184" t="s">
        <v>2600</v>
      </c>
      <c r="H125" s="185">
        <v>1</v>
      </c>
      <c r="I125" s="186"/>
      <c r="J125" s="187">
        <f t="shared" si="30"/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 t="shared" si="31"/>
        <v>0</v>
      </c>
      <c r="Q125" s="190">
        <v>0</v>
      </c>
      <c r="R125" s="190">
        <f t="shared" si="32"/>
        <v>0</v>
      </c>
      <c r="S125" s="190">
        <v>0</v>
      </c>
      <c r="T125" s="191">
        <f t="shared" si="33"/>
        <v>0</v>
      </c>
      <c r="AR125" s="16" t="s">
        <v>275</v>
      </c>
      <c r="AT125" s="16" t="s">
        <v>184</v>
      </c>
      <c r="AU125" s="16" t="s">
        <v>88</v>
      </c>
      <c r="AY125" s="16" t="s">
        <v>182</v>
      </c>
      <c r="BE125" s="192">
        <f t="shared" si="34"/>
        <v>0</v>
      </c>
      <c r="BF125" s="192">
        <f t="shared" si="35"/>
        <v>0</v>
      </c>
      <c r="BG125" s="192">
        <f t="shared" si="36"/>
        <v>0</v>
      </c>
      <c r="BH125" s="192">
        <f t="shared" si="37"/>
        <v>0</v>
      </c>
      <c r="BI125" s="192">
        <f t="shared" si="38"/>
        <v>0</v>
      </c>
      <c r="BJ125" s="16" t="s">
        <v>23</v>
      </c>
      <c r="BK125" s="192">
        <f t="shared" si="39"/>
        <v>0</v>
      </c>
      <c r="BL125" s="16" t="s">
        <v>275</v>
      </c>
      <c r="BM125" s="16" t="s">
        <v>3676</v>
      </c>
    </row>
    <row r="126" spans="2:63" s="10" customFormat="1" ht="29.85" customHeight="1">
      <c r="B126" s="164"/>
      <c r="C126" s="165"/>
      <c r="D126" s="178" t="s">
        <v>79</v>
      </c>
      <c r="E126" s="179" t="s">
        <v>3504</v>
      </c>
      <c r="F126" s="179" t="s">
        <v>3677</v>
      </c>
      <c r="G126" s="165"/>
      <c r="H126" s="165"/>
      <c r="I126" s="168"/>
      <c r="J126" s="180">
        <f>BK126</f>
        <v>0</v>
      </c>
      <c r="K126" s="165"/>
      <c r="L126" s="170"/>
      <c r="M126" s="171"/>
      <c r="N126" s="172"/>
      <c r="O126" s="172"/>
      <c r="P126" s="173">
        <f>SUM(P127:P134)</f>
        <v>0</v>
      </c>
      <c r="Q126" s="172"/>
      <c r="R126" s="173">
        <f>SUM(R127:R134)</f>
        <v>0</v>
      </c>
      <c r="S126" s="172"/>
      <c r="T126" s="174">
        <f>SUM(T127:T134)</f>
        <v>0</v>
      </c>
      <c r="AR126" s="175" t="s">
        <v>23</v>
      </c>
      <c r="AT126" s="176" t="s">
        <v>79</v>
      </c>
      <c r="AU126" s="176" t="s">
        <v>23</v>
      </c>
      <c r="AY126" s="175" t="s">
        <v>182</v>
      </c>
      <c r="BK126" s="177">
        <f>SUM(BK127:BK134)</f>
        <v>0</v>
      </c>
    </row>
    <row r="127" spans="2:65" s="1" customFormat="1" ht="31.5" customHeight="1">
      <c r="B127" s="34"/>
      <c r="C127" s="181" t="s">
        <v>362</v>
      </c>
      <c r="D127" s="181" t="s">
        <v>184</v>
      </c>
      <c r="E127" s="182" t="s">
        <v>3678</v>
      </c>
      <c r="F127" s="183" t="s">
        <v>3679</v>
      </c>
      <c r="G127" s="184" t="s">
        <v>2600</v>
      </c>
      <c r="H127" s="185">
        <v>1</v>
      </c>
      <c r="I127" s="186"/>
      <c r="J127" s="187">
        <f aca="true" t="shared" si="40" ref="J127:J134">ROUND(I127*H127,2)</f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aca="true" t="shared" si="41" ref="P127:P134">O127*H127</f>
        <v>0</v>
      </c>
      <c r="Q127" s="190">
        <v>0</v>
      </c>
      <c r="R127" s="190">
        <f aca="true" t="shared" si="42" ref="R127:R134">Q127*H127</f>
        <v>0</v>
      </c>
      <c r="S127" s="190">
        <v>0</v>
      </c>
      <c r="T127" s="191">
        <f aca="true" t="shared" si="43" ref="T127:T134">S127*H127</f>
        <v>0</v>
      </c>
      <c r="AR127" s="16" t="s">
        <v>275</v>
      </c>
      <c r="AT127" s="16" t="s">
        <v>184</v>
      </c>
      <c r="AU127" s="16" t="s">
        <v>88</v>
      </c>
      <c r="AY127" s="16" t="s">
        <v>182</v>
      </c>
      <c r="BE127" s="192">
        <f aca="true" t="shared" si="44" ref="BE127:BE134">IF(N127="základní",J127,0)</f>
        <v>0</v>
      </c>
      <c r="BF127" s="192">
        <f aca="true" t="shared" si="45" ref="BF127:BF134">IF(N127="snížená",J127,0)</f>
        <v>0</v>
      </c>
      <c r="BG127" s="192">
        <f aca="true" t="shared" si="46" ref="BG127:BG134">IF(N127="zákl. přenesená",J127,0)</f>
        <v>0</v>
      </c>
      <c r="BH127" s="192">
        <f aca="true" t="shared" si="47" ref="BH127:BH134">IF(N127="sníž. přenesená",J127,0)</f>
        <v>0</v>
      </c>
      <c r="BI127" s="192">
        <f aca="true" t="shared" si="48" ref="BI127:BI134">IF(N127="nulová",J127,0)</f>
        <v>0</v>
      </c>
      <c r="BJ127" s="16" t="s">
        <v>23</v>
      </c>
      <c r="BK127" s="192">
        <f aca="true" t="shared" si="49" ref="BK127:BK134">ROUND(I127*H127,2)</f>
        <v>0</v>
      </c>
      <c r="BL127" s="16" t="s">
        <v>275</v>
      </c>
      <c r="BM127" s="16" t="s">
        <v>3680</v>
      </c>
    </row>
    <row r="128" spans="2:65" s="1" customFormat="1" ht="22.5" customHeight="1">
      <c r="B128" s="34"/>
      <c r="C128" s="181" t="s">
        <v>366</v>
      </c>
      <c r="D128" s="181" t="s">
        <v>184</v>
      </c>
      <c r="E128" s="182" t="s">
        <v>3681</v>
      </c>
      <c r="F128" s="183" t="s">
        <v>3682</v>
      </c>
      <c r="G128" s="184" t="s">
        <v>2600</v>
      </c>
      <c r="H128" s="185">
        <v>2</v>
      </c>
      <c r="I128" s="186"/>
      <c r="J128" s="187">
        <f t="shared" si="40"/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 t="shared" si="41"/>
        <v>0</v>
      </c>
      <c r="Q128" s="190">
        <v>0</v>
      </c>
      <c r="R128" s="190">
        <f t="shared" si="42"/>
        <v>0</v>
      </c>
      <c r="S128" s="190">
        <v>0</v>
      </c>
      <c r="T128" s="191">
        <f t="shared" si="43"/>
        <v>0</v>
      </c>
      <c r="AR128" s="16" t="s">
        <v>275</v>
      </c>
      <c r="AT128" s="16" t="s">
        <v>184</v>
      </c>
      <c r="AU128" s="16" t="s">
        <v>88</v>
      </c>
      <c r="AY128" s="16" t="s">
        <v>182</v>
      </c>
      <c r="BE128" s="192">
        <f t="shared" si="44"/>
        <v>0</v>
      </c>
      <c r="BF128" s="192">
        <f t="shared" si="45"/>
        <v>0</v>
      </c>
      <c r="BG128" s="192">
        <f t="shared" si="46"/>
        <v>0</v>
      </c>
      <c r="BH128" s="192">
        <f t="shared" si="47"/>
        <v>0</v>
      </c>
      <c r="BI128" s="192">
        <f t="shared" si="48"/>
        <v>0</v>
      </c>
      <c r="BJ128" s="16" t="s">
        <v>23</v>
      </c>
      <c r="BK128" s="192">
        <f t="shared" si="49"/>
        <v>0</v>
      </c>
      <c r="BL128" s="16" t="s">
        <v>275</v>
      </c>
      <c r="BM128" s="16" t="s">
        <v>3683</v>
      </c>
    </row>
    <row r="129" spans="2:65" s="1" customFormat="1" ht="22.5" customHeight="1">
      <c r="B129" s="34"/>
      <c r="C129" s="181" t="s">
        <v>374</v>
      </c>
      <c r="D129" s="181" t="s">
        <v>184</v>
      </c>
      <c r="E129" s="182" t="s">
        <v>3684</v>
      </c>
      <c r="F129" s="183" t="s">
        <v>3685</v>
      </c>
      <c r="G129" s="184" t="s">
        <v>2600</v>
      </c>
      <c r="H129" s="185">
        <v>1</v>
      </c>
      <c r="I129" s="186"/>
      <c r="J129" s="187">
        <f t="shared" si="40"/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t="shared" si="41"/>
        <v>0</v>
      </c>
      <c r="Q129" s="190">
        <v>0</v>
      </c>
      <c r="R129" s="190">
        <f t="shared" si="42"/>
        <v>0</v>
      </c>
      <c r="S129" s="190">
        <v>0</v>
      </c>
      <c r="T129" s="191">
        <f t="shared" si="43"/>
        <v>0</v>
      </c>
      <c r="AR129" s="16" t="s">
        <v>275</v>
      </c>
      <c r="AT129" s="16" t="s">
        <v>184</v>
      </c>
      <c r="AU129" s="16" t="s">
        <v>88</v>
      </c>
      <c r="AY129" s="16" t="s">
        <v>182</v>
      </c>
      <c r="BE129" s="192">
        <f t="shared" si="44"/>
        <v>0</v>
      </c>
      <c r="BF129" s="192">
        <f t="shared" si="45"/>
        <v>0</v>
      </c>
      <c r="BG129" s="192">
        <f t="shared" si="46"/>
        <v>0</v>
      </c>
      <c r="BH129" s="192">
        <f t="shared" si="47"/>
        <v>0</v>
      </c>
      <c r="BI129" s="192">
        <f t="shared" si="48"/>
        <v>0</v>
      </c>
      <c r="BJ129" s="16" t="s">
        <v>23</v>
      </c>
      <c r="BK129" s="192">
        <f t="shared" si="49"/>
        <v>0</v>
      </c>
      <c r="BL129" s="16" t="s">
        <v>275</v>
      </c>
      <c r="BM129" s="16" t="s">
        <v>3686</v>
      </c>
    </row>
    <row r="130" spans="2:65" s="1" customFormat="1" ht="22.5" customHeight="1">
      <c r="B130" s="34"/>
      <c r="C130" s="181" t="s">
        <v>385</v>
      </c>
      <c r="D130" s="181" t="s">
        <v>184</v>
      </c>
      <c r="E130" s="182" t="s">
        <v>3687</v>
      </c>
      <c r="F130" s="183" t="s">
        <v>3688</v>
      </c>
      <c r="G130" s="184" t="s">
        <v>2600</v>
      </c>
      <c r="H130" s="185">
        <v>2</v>
      </c>
      <c r="I130" s="186"/>
      <c r="J130" s="187">
        <f t="shared" si="4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41"/>
        <v>0</v>
      </c>
      <c r="Q130" s="190">
        <v>0</v>
      </c>
      <c r="R130" s="190">
        <f t="shared" si="42"/>
        <v>0</v>
      </c>
      <c r="S130" s="190">
        <v>0</v>
      </c>
      <c r="T130" s="191">
        <f t="shared" si="43"/>
        <v>0</v>
      </c>
      <c r="AR130" s="16" t="s">
        <v>275</v>
      </c>
      <c r="AT130" s="16" t="s">
        <v>184</v>
      </c>
      <c r="AU130" s="16" t="s">
        <v>88</v>
      </c>
      <c r="AY130" s="16" t="s">
        <v>182</v>
      </c>
      <c r="BE130" s="192">
        <f t="shared" si="44"/>
        <v>0</v>
      </c>
      <c r="BF130" s="192">
        <f t="shared" si="45"/>
        <v>0</v>
      </c>
      <c r="BG130" s="192">
        <f t="shared" si="46"/>
        <v>0</v>
      </c>
      <c r="BH130" s="192">
        <f t="shared" si="47"/>
        <v>0</v>
      </c>
      <c r="BI130" s="192">
        <f t="shared" si="48"/>
        <v>0</v>
      </c>
      <c r="BJ130" s="16" t="s">
        <v>23</v>
      </c>
      <c r="BK130" s="192">
        <f t="shared" si="49"/>
        <v>0</v>
      </c>
      <c r="BL130" s="16" t="s">
        <v>275</v>
      </c>
      <c r="BM130" s="16" t="s">
        <v>3689</v>
      </c>
    </row>
    <row r="131" spans="2:65" s="1" customFormat="1" ht="22.5" customHeight="1">
      <c r="B131" s="34"/>
      <c r="C131" s="181" t="s">
        <v>389</v>
      </c>
      <c r="D131" s="181" t="s">
        <v>184</v>
      </c>
      <c r="E131" s="182" t="s">
        <v>3690</v>
      </c>
      <c r="F131" s="183" t="s">
        <v>3606</v>
      </c>
      <c r="G131" s="184" t="s">
        <v>3607</v>
      </c>
      <c r="H131" s="185">
        <v>2.2</v>
      </c>
      <c r="I131" s="186"/>
      <c r="J131" s="187">
        <f t="shared" si="4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41"/>
        <v>0</v>
      </c>
      <c r="Q131" s="190">
        <v>0</v>
      </c>
      <c r="R131" s="190">
        <f t="shared" si="42"/>
        <v>0</v>
      </c>
      <c r="S131" s="190">
        <v>0</v>
      </c>
      <c r="T131" s="191">
        <f t="shared" si="43"/>
        <v>0</v>
      </c>
      <c r="AR131" s="16" t="s">
        <v>275</v>
      </c>
      <c r="AT131" s="16" t="s">
        <v>184</v>
      </c>
      <c r="AU131" s="16" t="s">
        <v>88</v>
      </c>
      <c r="AY131" s="16" t="s">
        <v>182</v>
      </c>
      <c r="BE131" s="192">
        <f t="shared" si="44"/>
        <v>0</v>
      </c>
      <c r="BF131" s="192">
        <f t="shared" si="45"/>
        <v>0</v>
      </c>
      <c r="BG131" s="192">
        <f t="shared" si="46"/>
        <v>0</v>
      </c>
      <c r="BH131" s="192">
        <f t="shared" si="47"/>
        <v>0</v>
      </c>
      <c r="BI131" s="192">
        <f t="shared" si="48"/>
        <v>0</v>
      </c>
      <c r="BJ131" s="16" t="s">
        <v>23</v>
      </c>
      <c r="BK131" s="192">
        <f t="shared" si="49"/>
        <v>0</v>
      </c>
      <c r="BL131" s="16" t="s">
        <v>275</v>
      </c>
      <c r="BM131" s="16" t="s">
        <v>3691</v>
      </c>
    </row>
    <row r="132" spans="2:65" s="1" customFormat="1" ht="22.5" customHeight="1">
      <c r="B132" s="34"/>
      <c r="C132" s="181" t="s">
        <v>395</v>
      </c>
      <c r="D132" s="181" t="s">
        <v>184</v>
      </c>
      <c r="E132" s="182" t="s">
        <v>3692</v>
      </c>
      <c r="F132" s="183" t="s">
        <v>3693</v>
      </c>
      <c r="G132" s="184" t="s">
        <v>2600</v>
      </c>
      <c r="H132" s="185">
        <v>1</v>
      </c>
      <c r="I132" s="186"/>
      <c r="J132" s="187">
        <f t="shared" si="4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41"/>
        <v>0</v>
      </c>
      <c r="Q132" s="190">
        <v>0</v>
      </c>
      <c r="R132" s="190">
        <f t="shared" si="42"/>
        <v>0</v>
      </c>
      <c r="S132" s="190">
        <v>0</v>
      </c>
      <c r="T132" s="191">
        <f t="shared" si="43"/>
        <v>0</v>
      </c>
      <c r="AR132" s="16" t="s">
        <v>275</v>
      </c>
      <c r="AT132" s="16" t="s">
        <v>184</v>
      </c>
      <c r="AU132" s="16" t="s">
        <v>88</v>
      </c>
      <c r="AY132" s="16" t="s">
        <v>182</v>
      </c>
      <c r="BE132" s="192">
        <f t="shared" si="44"/>
        <v>0</v>
      </c>
      <c r="BF132" s="192">
        <f t="shared" si="45"/>
        <v>0</v>
      </c>
      <c r="BG132" s="192">
        <f t="shared" si="46"/>
        <v>0</v>
      </c>
      <c r="BH132" s="192">
        <f t="shared" si="47"/>
        <v>0</v>
      </c>
      <c r="BI132" s="192">
        <f t="shared" si="48"/>
        <v>0</v>
      </c>
      <c r="BJ132" s="16" t="s">
        <v>23</v>
      </c>
      <c r="BK132" s="192">
        <f t="shared" si="49"/>
        <v>0</v>
      </c>
      <c r="BL132" s="16" t="s">
        <v>275</v>
      </c>
      <c r="BM132" s="16" t="s">
        <v>3694</v>
      </c>
    </row>
    <row r="133" spans="2:65" s="1" customFormat="1" ht="22.5" customHeight="1">
      <c r="B133" s="34"/>
      <c r="C133" s="181" t="s">
        <v>405</v>
      </c>
      <c r="D133" s="181" t="s">
        <v>184</v>
      </c>
      <c r="E133" s="182" t="s">
        <v>3695</v>
      </c>
      <c r="F133" s="183" t="s">
        <v>3696</v>
      </c>
      <c r="G133" s="184" t="s">
        <v>3607</v>
      </c>
      <c r="H133" s="185">
        <v>7</v>
      </c>
      <c r="I133" s="186"/>
      <c r="J133" s="187">
        <f t="shared" si="4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41"/>
        <v>0</v>
      </c>
      <c r="Q133" s="190">
        <v>0</v>
      </c>
      <c r="R133" s="190">
        <f t="shared" si="42"/>
        <v>0</v>
      </c>
      <c r="S133" s="190">
        <v>0</v>
      </c>
      <c r="T133" s="191">
        <f t="shared" si="43"/>
        <v>0</v>
      </c>
      <c r="AR133" s="16" t="s">
        <v>275</v>
      </c>
      <c r="AT133" s="16" t="s">
        <v>184</v>
      </c>
      <c r="AU133" s="16" t="s">
        <v>88</v>
      </c>
      <c r="AY133" s="16" t="s">
        <v>182</v>
      </c>
      <c r="BE133" s="192">
        <f t="shared" si="44"/>
        <v>0</v>
      </c>
      <c r="BF133" s="192">
        <f t="shared" si="45"/>
        <v>0</v>
      </c>
      <c r="BG133" s="192">
        <f t="shared" si="46"/>
        <v>0</v>
      </c>
      <c r="BH133" s="192">
        <f t="shared" si="47"/>
        <v>0</v>
      </c>
      <c r="BI133" s="192">
        <f t="shared" si="48"/>
        <v>0</v>
      </c>
      <c r="BJ133" s="16" t="s">
        <v>23</v>
      </c>
      <c r="BK133" s="192">
        <f t="shared" si="49"/>
        <v>0</v>
      </c>
      <c r="BL133" s="16" t="s">
        <v>275</v>
      </c>
      <c r="BM133" s="16" t="s">
        <v>3697</v>
      </c>
    </row>
    <row r="134" spans="2:65" s="1" customFormat="1" ht="22.5" customHeight="1">
      <c r="B134" s="34"/>
      <c r="C134" s="181" t="s">
        <v>416</v>
      </c>
      <c r="D134" s="181" t="s">
        <v>184</v>
      </c>
      <c r="E134" s="182" t="s">
        <v>3698</v>
      </c>
      <c r="F134" s="183" t="s">
        <v>3616</v>
      </c>
      <c r="G134" s="184" t="s">
        <v>2600</v>
      </c>
      <c r="H134" s="185">
        <v>1</v>
      </c>
      <c r="I134" s="186"/>
      <c r="J134" s="187">
        <f t="shared" si="4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41"/>
        <v>0</v>
      </c>
      <c r="Q134" s="190">
        <v>0</v>
      </c>
      <c r="R134" s="190">
        <f t="shared" si="42"/>
        <v>0</v>
      </c>
      <c r="S134" s="190">
        <v>0</v>
      </c>
      <c r="T134" s="191">
        <f t="shared" si="43"/>
        <v>0</v>
      </c>
      <c r="AR134" s="16" t="s">
        <v>275</v>
      </c>
      <c r="AT134" s="16" t="s">
        <v>184</v>
      </c>
      <c r="AU134" s="16" t="s">
        <v>88</v>
      </c>
      <c r="AY134" s="16" t="s">
        <v>182</v>
      </c>
      <c r="BE134" s="192">
        <f t="shared" si="44"/>
        <v>0</v>
      </c>
      <c r="BF134" s="192">
        <f t="shared" si="45"/>
        <v>0</v>
      </c>
      <c r="BG134" s="192">
        <f t="shared" si="46"/>
        <v>0</v>
      </c>
      <c r="BH134" s="192">
        <f t="shared" si="47"/>
        <v>0</v>
      </c>
      <c r="BI134" s="192">
        <f t="shared" si="48"/>
        <v>0</v>
      </c>
      <c r="BJ134" s="16" t="s">
        <v>23</v>
      </c>
      <c r="BK134" s="192">
        <f t="shared" si="49"/>
        <v>0</v>
      </c>
      <c r="BL134" s="16" t="s">
        <v>275</v>
      </c>
      <c r="BM134" s="16" t="s">
        <v>3699</v>
      </c>
    </row>
    <row r="135" spans="2:63" s="10" customFormat="1" ht="29.85" customHeight="1">
      <c r="B135" s="164"/>
      <c r="C135" s="165"/>
      <c r="D135" s="178" t="s">
        <v>79</v>
      </c>
      <c r="E135" s="179" t="s">
        <v>3512</v>
      </c>
      <c r="F135" s="179" t="s">
        <v>3700</v>
      </c>
      <c r="G135" s="165"/>
      <c r="H135" s="165"/>
      <c r="I135" s="168"/>
      <c r="J135" s="180">
        <f>BK135</f>
        <v>0</v>
      </c>
      <c r="K135" s="165"/>
      <c r="L135" s="170"/>
      <c r="M135" s="171"/>
      <c r="N135" s="172"/>
      <c r="O135" s="172"/>
      <c r="P135" s="173">
        <f>SUM(P136:P147)</f>
        <v>0</v>
      </c>
      <c r="Q135" s="172"/>
      <c r="R135" s="173">
        <f>SUM(R136:R147)</f>
        <v>0</v>
      </c>
      <c r="S135" s="172"/>
      <c r="T135" s="174">
        <f>SUM(T136:T147)</f>
        <v>0</v>
      </c>
      <c r="AR135" s="175" t="s">
        <v>23</v>
      </c>
      <c r="AT135" s="176" t="s">
        <v>79</v>
      </c>
      <c r="AU135" s="176" t="s">
        <v>23</v>
      </c>
      <c r="AY135" s="175" t="s">
        <v>182</v>
      </c>
      <c r="BK135" s="177">
        <f>SUM(BK136:BK147)</f>
        <v>0</v>
      </c>
    </row>
    <row r="136" spans="2:65" s="1" customFormat="1" ht="31.5" customHeight="1">
      <c r="B136" s="34"/>
      <c r="C136" s="181" t="s">
        <v>421</v>
      </c>
      <c r="D136" s="181" t="s">
        <v>184</v>
      </c>
      <c r="E136" s="182" t="s">
        <v>3701</v>
      </c>
      <c r="F136" s="183" t="s">
        <v>3702</v>
      </c>
      <c r="G136" s="184" t="s">
        <v>2600</v>
      </c>
      <c r="H136" s="185">
        <v>1</v>
      </c>
      <c r="I136" s="186"/>
      <c r="J136" s="187">
        <f aca="true" t="shared" si="50" ref="J136:J147">ROUND(I136*H136,2)</f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aca="true" t="shared" si="51" ref="P136:P147">O136*H136</f>
        <v>0</v>
      </c>
      <c r="Q136" s="190">
        <v>0</v>
      </c>
      <c r="R136" s="190">
        <f aca="true" t="shared" si="52" ref="R136:R147">Q136*H136</f>
        <v>0</v>
      </c>
      <c r="S136" s="190">
        <v>0</v>
      </c>
      <c r="T136" s="191">
        <f aca="true" t="shared" si="53" ref="T136:T147">S136*H136</f>
        <v>0</v>
      </c>
      <c r="AR136" s="16" t="s">
        <v>275</v>
      </c>
      <c r="AT136" s="16" t="s">
        <v>184</v>
      </c>
      <c r="AU136" s="16" t="s">
        <v>88</v>
      </c>
      <c r="AY136" s="16" t="s">
        <v>182</v>
      </c>
      <c r="BE136" s="192">
        <f aca="true" t="shared" si="54" ref="BE136:BE147">IF(N136="základní",J136,0)</f>
        <v>0</v>
      </c>
      <c r="BF136" s="192">
        <f aca="true" t="shared" si="55" ref="BF136:BF147">IF(N136="snížená",J136,0)</f>
        <v>0</v>
      </c>
      <c r="BG136" s="192">
        <f aca="true" t="shared" si="56" ref="BG136:BG147">IF(N136="zákl. přenesená",J136,0)</f>
        <v>0</v>
      </c>
      <c r="BH136" s="192">
        <f aca="true" t="shared" si="57" ref="BH136:BH147">IF(N136="sníž. přenesená",J136,0)</f>
        <v>0</v>
      </c>
      <c r="BI136" s="192">
        <f aca="true" t="shared" si="58" ref="BI136:BI147">IF(N136="nulová",J136,0)</f>
        <v>0</v>
      </c>
      <c r="BJ136" s="16" t="s">
        <v>23</v>
      </c>
      <c r="BK136" s="192">
        <f aca="true" t="shared" si="59" ref="BK136:BK147">ROUND(I136*H136,2)</f>
        <v>0</v>
      </c>
      <c r="BL136" s="16" t="s">
        <v>275</v>
      </c>
      <c r="BM136" s="16" t="s">
        <v>3703</v>
      </c>
    </row>
    <row r="137" spans="2:65" s="1" customFormat="1" ht="22.5" customHeight="1">
      <c r="B137" s="34"/>
      <c r="C137" s="181" t="s">
        <v>426</v>
      </c>
      <c r="D137" s="181" t="s">
        <v>184</v>
      </c>
      <c r="E137" s="182" t="s">
        <v>3704</v>
      </c>
      <c r="F137" s="183" t="s">
        <v>3705</v>
      </c>
      <c r="G137" s="184" t="s">
        <v>2600</v>
      </c>
      <c r="H137" s="185">
        <v>2</v>
      </c>
      <c r="I137" s="186"/>
      <c r="J137" s="187">
        <f t="shared" si="50"/>
        <v>0</v>
      </c>
      <c r="K137" s="183" t="s">
        <v>36</v>
      </c>
      <c r="L137" s="54"/>
      <c r="M137" s="188" t="s">
        <v>36</v>
      </c>
      <c r="N137" s="189" t="s">
        <v>51</v>
      </c>
      <c r="O137" s="35"/>
      <c r="P137" s="190">
        <f t="shared" si="51"/>
        <v>0</v>
      </c>
      <c r="Q137" s="190">
        <v>0</v>
      </c>
      <c r="R137" s="190">
        <f t="shared" si="52"/>
        <v>0</v>
      </c>
      <c r="S137" s="190">
        <v>0</v>
      </c>
      <c r="T137" s="191">
        <f t="shared" si="53"/>
        <v>0</v>
      </c>
      <c r="AR137" s="16" t="s">
        <v>275</v>
      </c>
      <c r="AT137" s="16" t="s">
        <v>184</v>
      </c>
      <c r="AU137" s="16" t="s">
        <v>88</v>
      </c>
      <c r="AY137" s="16" t="s">
        <v>182</v>
      </c>
      <c r="BE137" s="192">
        <f t="shared" si="54"/>
        <v>0</v>
      </c>
      <c r="BF137" s="192">
        <f t="shared" si="55"/>
        <v>0</v>
      </c>
      <c r="BG137" s="192">
        <f t="shared" si="56"/>
        <v>0</v>
      </c>
      <c r="BH137" s="192">
        <f t="shared" si="57"/>
        <v>0</v>
      </c>
      <c r="BI137" s="192">
        <f t="shared" si="58"/>
        <v>0</v>
      </c>
      <c r="BJ137" s="16" t="s">
        <v>23</v>
      </c>
      <c r="BK137" s="192">
        <f t="shared" si="59"/>
        <v>0</v>
      </c>
      <c r="BL137" s="16" t="s">
        <v>275</v>
      </c>
      <c r="BM137" s="16" t="s">
        <v>3706</v>
      </c>
    </row>
    <row r="138" spans="2:65" s="1" customFormat="1" ht="22.5" customHeight="1">
      <c r="B138" s="34"/>
      <c r="C138" s="181" t="s">
        <v>430</v>
      </c>
      <c r="D138" s="181" t="s">
        <v>184</v>
      </c>
      <c r="E138" s="182" t="s">
        <v>3707</v>
      </c>
      <c r="F138" s="183" t="s">
        <v>3708</v>
      </c>
      <c r="G138" s="184" t="s">
        <v>2600</v>
      </c>
      <c r="H138" s="185">
        <v>1</v>
      </c>
      <c r="I138" s="186"/>
      <c r="J138" s="187">
        <f t="shared" si="50"/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 t="shared" si="51"/>
        <v>0</v>
      </c>
      <c r="Q138" s="190">
        <v>0</v>
      </c>
      <c r="R138" s="190">
        <f t="shared" si="52"/>
        <v>0</v>
      </c>
      <c r="S138" s="190">
        <v>0</v>
      </c>
      <c r="T138" s="191">
        <f t="shared" si="53"/>
        <v>0</v>
      </c>
      <c r="AR138" s="16" t="s">
        <v>275</v>
      </c>
      <c r="AT138" s="16" t="s">
        <v>184</v>
      </c>
      <c r="AU138" s="16" t="s">
        <v>88</v>
      </c>
      <c r="AY138" s="16" t="s">
        <v>182</v>
      </c>
      <c r="BE138" s="192">
        <f t="shared" si="54"/>
        <v>0</v>
      </c>
      <c r="BF138" s="192">
        <f t="shared" si="55"/>
        <v>0</v>
      </c>
      <c r="BG138" s="192">
        <f t="shared" si="56"/>
        <v>0</v>
      </c>
      <c r="BH138" s="192">
        <f t="shared" si="57"/>
        <v>0</v>
      </c>
      <c r="BI138" s="192">
        <f t="shared" si="58"/>
        <v>0</v>
      </c>
      <c r="BJ138" s="16" t="s">
        <v>23</v>
      </c>
      <c r="BK138" s="192">
        <f t="shared" si="59"/>
        <v>0</v>
      </c>
      <c r="BL138" s="16" t="s">
        <v>275</v>
      </c>
      <c r="BM138" s="16" t="s">
        <v>3709</v>
      </c>
    </row>
    <row r="139" spans="2:65" s="1" customFormat="1" ht="31.5" customHeight="1">
      <c r="B139" s="34"/>
      <c r="C139" s="181" t="s">
        <v>434</v>
      </c>
      <c r="D139" s="181" t="s">
        <v>184</v>
      </c>
      <c r="E139" s="182" t="s">
        <v>3710</v>
      </c>
      <c r="F139" s="183" t="s">
        <v>3711</v>
      </c>
      <c r="G139" s="184" t="s">
        <v>2600</v>
      </c>
      <c r="H139" s="185">
        <v>1</v>
      </c>
      <c r="I139" s="186"/>
      <c r="J139" s="187">
        <f t="shared" si="50"/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 t="shared" si="51"/>
        <v>0</v>
      </c>
      <c r="Q139" s="190">
        <v>0</v>
      </c>
      <c r="R139" s="190">
        <f t="shared" si="52"/>
        <v>0</v>
      </c>
      <c r="S139" s="190">
        <v>0</v>
      </c>
      <c r="T139" s="191">
        <f t="shared" si="53"/>
        <v>0</v>
      </c>
      <c r="AR139" s="16" t="s">
        <v>275</v>
      </c>
      <c r="AT139" s="16" t="s">
        <v>184</v>
      </c>
      <c r="AU139" s="16" t="s">
        <v>88</v>
      </c>
      <c r="AY139" s="16" t="s">
        <v>182</v>
      </c>
      <c r="BE139" s="192">
        <f t="shared" si="54"/>
        <v>0</v>
      </c>
      <c r="BF139" s="192">
        <f t="shared" si="55"/>
        <v>0</v>
      </c>
      <c r="BG139" s="192">
        <f t="shared" si="56"/>
        <v>0</v>
      </c>
      <c r="BH139" s="192">
        <f t="shared" si="57"/>
        <v>0</v>
      </c>
      <c r="BI139" s="192">
        <f t="shared" si="58"/>
        <v>0</v>
      </c>
      <c r="BJ139" s="16" t="s">
        <v>23</v>
      </c>
      <c r="BK139" s="192">
        <f t="shared" si="59"/>
        <v>0</v>
      </c>
      <c r="BL139" s="16" t="s">
        <v>275</v>
      </c>
      <c r="BM139" s="16" t="s">
        <v>3712</v>
      </c>
    </row>
    <row r="140" spans="2:65" s="1" customFormat="1" ht="31.5" customHeight="1">
      <c r="B140" s="34"/>
      <c r="C140" s="181" t="s">
        <v>438</v>
      </c>
      <c r="D140" s="181" t="s">
        <v>184</v>
      </c>
      <c r="E140" s="182" t="s">
        <v>3713</v>
      </c>
      <c r="F140" s="183" t="s">
        <v>3714</v>
      </c>
      <c r="G140" s="184" t="s">
        <v>2600</v>
      </c>
      <c r="H140" s="185">
        <v>1</v>
      </c>
      <c r="I140" s="186"/>
      <c r="J140" s="187">
        <f t="shared" si="50"/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 t="shared" si="51"/>
        <v>0</v>
      </c>
      <c r="Q140" s="190">
        <v>0</v>
      </c>
      <c r="R140" s="190">
        <f t="shared" si="52"/>
        <v>0</v>
      </c>
      <c r="S140" s="190">
        <v>0</v>
      </c>
      <c r="T140" s="191">
        <f t="shared" si="53"/>
        <v>0</v>
      </c>
      <c r="AR140" s="16" t="s">
        <v>275</v>
      </c>
      <c r="AT140" s="16" t="s">
        <v>184</v>
      </c>
      <c r="AU140" s="16" t="s">
        <v>88</v>
      </c>
      <c r="AY140" s="16" t="s">
        <v>182</v>
      </c>
      <c r="BE140" s="192">
        <f t="shared" si="54"/>
        <v>0</v>
      </c>
      <c r="BF140" s="192">
        <f t="shared" si="55"/>
        <v>0</v>
      </c>
      <c r="BG140" s="192">
        <f t="shared" si="56"/>
        <v>0</v>
      </c>
      <c r="BH140" s="192">
        <f t="shared" si="57"/>
        <v>0</v>
      </c>
      <c r="BI140" s="192">
        <f t="shared" si="58"/>
        <v>0</v>
      </c>
      <c r="BJ140" s="16" t="s">
        <v>23</v>
      </c>
      <c r="BK140" s="192">
        <f t="shared" si="59"/>
        <v>0</v>
      </c>
      <c r="BL140" s="16" t="s">
        <v>275</v>
      </c>
      <c r="BM140" s="16" t="s">
        <v>3715</v>
      </c>
    </row>
    <row r="141" spans="2:65" s="1" customFormat="1" ht="31.5" customHeight="1">
      <c r="B141" s="34"/>
      <c r="C141" s="181" t="s">
        <v>446</v>
      </c>
      <c r="D141" s="181" t="s">
        <v>184</v>
      </c>
      <c r="E141" s="182" t="s">
        <v>3716</v>
      </c>
      <c r="F141" s="183" t="s">
        <v>3717</v>
      </c>
      <c r="G141" s="184" t="s">
        <v>2600</v>
      </c>
      <c r="H141" s="185">
        <v>1</v>
      </c>
      <c r="I141" s="186"/>
      <c r="J141" s="187">
        <f t="shared" si="50"/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 t="shared" si="51"/>
        <v>0</v>
      </c>
      <c r="Q141" s="190">
        <v>0</v>
      </c>
      <c r="R141" s="190">
        <f t="shared" si="52"/>
        <v>0</v>
      </c>
      <c r="S141" s="190">
        <v>0</v>
      </c>
      <c r="T141" s="191">
        <f t="shared" si="53"/>
        <v>0</v>
      </c>
      <c r="AR141" s="16" t="s">
        <v>275</v>
      </c>
      <c r="AT141" s="16" t="s">
        <v>184</v>
      </c>
      <c r="AU141" s="16" t="s">
        <v>88</v>
      </c>
      <c r="AY141" s="16" t="s">
        <v>182</v>
      </c>
      <c r="BE141" s="192">
        <f t="shared" si="54"/>
        <v>0</v>
      </c>
      <c r="BF141" s="192">
        <f t="shared" si="55"/>
        <v>0</v>
      </c>
      <c r="BG141" s="192">
        <f t="shared" si="56"/>
        <v>0</v>
      </c>
      <c r="BH141" s="192">
        <f t="shared" si="57"/>
        <v>0</v>
      </c>
      <c r="BI141" s="192">
        <f t="shared" si="58"/>
        <v>0</v>
      </c>
      <c r="BJ141" s="16" t="s">
        <v>23</v>
      </c>
      <c r="BK141" s="192">
        <f t="shared" si="59"/>
        <v>0</v>
      </c>
      <c r="BL141" s="16" t="s">
        <v>275</v>
      </c>
      <c r="BM141" s="16" t="s">
        <v>3718</v>
      </c>
    </row>
    <row r="142" spans="2:65" s="1" customFormat="1" ht="31.5" customHeight="1">
      <c r="B142" s="34"/>
      <c r="C142" s="181" t="s">
        <v>459</v>
      </c>
      <c r="D142" s="181" t="s">
        <v>184</v>
      </c>
      <c r="E142" s="182" t="s">
        <v>3719</v>
      </c>
      <c r="F142" s="183" t="s">
        <v>3720</v>
      </c>
      <c r="G142" s="184" t="s">
        <v>2600</v>
      </c>
      <c r="H142" s="185">
        <v>1</v>
      </c>
      <c r="I142" s="186"/>
      <c r="J142" s="187">
        <f t="shared" si="50"/>
        <v>0</v>
      </c>
      <c r="K142" s="183" t="s">
        <v>36</v>
      </c>
      <c r="L142" s="54"/>
      <c r="M142" s="188" t="s">
        <v>36</v>
      </c>
      <c r="N142" s="189" t="s">
        <v>51</v>
      </c>
      <c r="O142" s="35"/>
      <c r="P142" s="190">
        <f t="shared" si="51"/>
        <v>0</v>
      </c>
      <c r="Q142" s="190">
        <v>0</v>
      </c>
      <c r="R142" s="190">
        <f t="shared" si="52"/>
        <v>0</v>
      </c>
      <c r="S142" s="190">
        <v>0</v>
      </c>
      <c r="T142" s="191">
        <f t="shared" si="53"/>
        <v>0</v>
      </c>
      <c r="AR142" s="16" t="s">
        <v>275</v>
      </c>
      <c r="AT142" s="16" t="s">
        <v>184</v>
      </c>
      <c r="AU142" s="16" t="s">
        <v>88</v>
      </c>
      <c r="AY142" s="16" t="s">
        <v>182</v>
      </c>
      <c r="BE142" s="192">
        <f t="shared" si="54"/>
        <v>0</v>
      </c>
      <c r="BF142" s="192">
        <f t="shared" si="55"/>
        <v>0</v>
      </c>
      <c r="BG142" s="192">
        <f t="shared" si="56"/>
        <v>0</v>
      </c>
      <c r="BH142" s="192">
        <f t="shared" si="57"/>
        <v>0</v>
      </c>
      <c r="BI142" s="192">
        <f t="shared" si="58"/>
        <v>0</v>
      </c>
      <c r="BJ142" s="16" t="s">
        <v>23</v>
      </c>
      <c r="BK142" s="192">
        <f t="shared" si="59"/>
        <v>0</v>
      </c>
      <c r="BL142" s="16" t="s">
        <v>275</v>
      </c>
      <c r="BM142" s="16" t="s">
        <v>3721</v>
      </c>
    </row>
    <row r="143" spans="2:65" s="1" customFormat="1" ht="31.5" customHeight="1">
      <c r="B143" s="34"/>
      <c r="C143" s="181" t="s">
        <v>471</v>
      </c>
      <c r="D143" s="181" t="s">
        <v>184</v>
      </c>
      <c r="E143" s="182" t="s">
        <v>3722</v>
      </c>
      <c r="F143" s="183" t="s">
        <v>3723</v>
      </c>
      <c r="G143" s="184" t="s">
        <v>2600</v>
      </c>
      <c r="H143" s="185">
        <v>1</v>
      </c>
      <c r="I143" s="186"/>
      <c r="J143" s="187">
        <f t="shared" si="50"/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 t="shared" si="51"/>
        <v>0</v>
      </c>
      <c r="Q143" s="190">
        <v>0</v>
      </c>
      <c r="R143" s="190">
        <f t="shared" si="52"/>
        <v>0</v>
      </c>
      <c r="S143" s="190">
        <v>0</v>
      </c>
      <c r="T143" s="191">
        <f t="shared" si="53"/>
        <v>0</v>
      </c>
      <c r="AR143" s="16" t="s">
        <v>275</v>
      </c>
      <c r="AT143" s="16" t="s">
        <v>184</v>
      </c>
      <c r="AU143" s="16" t="s">
        <v>88</v>
      </c>
      <c r="AY143" s="16" t="s">
        <v>182</v>
      </c>
      <c r="BE143" s="192">
        <f t="shared" si="54"/>
        <v>0</v>
      </c>
      <c r="BF143" s="192">
        <f t="shared" si="55"/>
        <v>0</v>
      </c>
      <c r="BG143" s="192">
        <f t="shared" si="56"/>
        <v>0</v>
      </c>
      <c r="BH143" s="192">
        <f t="shared" si="57"/>
        <v>0</v>
      </c>
      <c r="BI143" s="192">
        <f t="shared" si="58"/>
        <v>0</v>
      </c>
      <c r="BJ143" s="16" t="s">
        <v>23</v>
      </c>
      <c r="BK143" s="192">
        <f t="shared" si="59"/>
        <v>0</v>
      </c>
      <c r="BL143" s="16" t="s">
        <v>275</v>
      </c>
      <c r="BM143" s="16" t="s">
        <v>3724</v>
      </c>
    </row>
    <row r="144" spans="2:65" s="1" customFormat="1" ht="22.5" customHeight="1">
      <c r="B144" s="34"/>
      <c r="C144" s="181" t="s">
        <v>475</v>
      </c>
      <c r="D144" s="181" t="s">
        <v>184</v>
      </c>
      <c r="E144" s="182" t="s">
        <v>3725</v>
      </c>
      <c r="F144" s="183" t="s">
        <v>3655</v>
      </c>
      <c r="G144" s="184" t="s">
        <v>3607</v>
      </c>
      <c r="H144" s="185">
        <v>6</v>
      </c>
      <c r="I144" s="186"/>
      <c r="J144" s="187">
        <f t="shared" si="50"/>
        <v>0</v>
      </c>
      <c r="K144" s="183" t="s">
        <v>36</v>
      </c>
      <c r="L144" s="54"/>
      <c r="M144" s="188" t="s">
        <v>36</v>
      </c>
      <c r="N144" s="189" t="s">
        <v>51</v>
      </c>
      <c r="O144" s="35"/>
      <c r="P144" s="190">
        <f t="shared" si="51"/>
        <v>0</v>
      </c>
      <c r="Q144" s="190">
        <v>0</v>
      </c>
      <c r="R144" s="190">
        <f t="shared" si="52"/>
        <v>0</v>
      </c>
      <c r="S144" s="190">
        <v>0</v>
      </c>
      <c r="T144" s="191">
        <f t="shared" si="53"/>
        <v>0</v>
      </c>
      <c r="AR144" s="16" t="s">
        <v>275</v>
      </c>
      <c r="AT144" s="16" t="s">
        <v>184</v>
      </c>
      <c r="AU144" s="16" t="s">
        <v>88</v>
      </c>
      <c r="AY144" s="16" t="s">
        <v>182</v>
      </c>
      <c r="BE144" s="192">
        <f t="shared" si="54"/>
        <v>0</v>
      </c>
      <c r="BF144" s="192">
        <f t="shared" si="55"/>
        <v>0</v>
      </c>
      <c r="BG144" s="192">
        <f t="shared" si="56"/>
        <v>0</v>
      </c>
      <c r="BH144" s="192">
        <f t="shared" si="57"/>
        <v>0</v>
      </c>
      <c r="BI144" s="192">
        <f t="shared" si="58"/>
        <v>0</v>
      </c>
      <c r="BJ144" s="16" t="s">
        <v>23</v>
      </c>
      <c r="BK144" s="192">
        <f t="shared" si="59"/>
        <v>0</v>
      </c>
      <c r="BL144" s="16" t="s">
        <v>275</v>
      </c>
      <c r="BM144" s="16" t="s">
        <v>3726</v>
      </c>
    </row>
    <row r="145" spans="2:65" s="1" customFormat="1" ht="22.5" customHeight="1">
      <c r="B145" s="34"/>
      <c r="C145" s="181" t="s">
        <v>480</v>
      </c>
      <c r="D145" s="181" t="s">
        <v>184</v>
      </c>
      <c r="E145" s="182" t="s">
        <v>3727</v>
      </c>
      <c r="F145" s="183" t="s">
        <v>3728</v>
      </c>
      <c r="G145" s="184" t="s">
        <v>3607</v>
      </c>
      <c r="H145" s="185">
        <v>15</v>
      </c>
      <c r="I145" s="186"/>
      <c r="J145" s="187">
        <f t="shared" si="50"/>
        <v>0</v>
      </c>
      <c r="K145" s="183" t="s">
        <v>36</v>
      </c>
      <c r="L145" s="54"/>
      <c r="M145" s="188" t="s">
        <v>36</v>
      </c>
      <c r="N145" s="189" t="s">
        <v>51</v>
      </c>
      <c r="O145" s="35"/>
      <c r="P145" s="190">
        <f t="shared" si="51"/>
        <v>0</v>
      </c>
      <c r="Q145" s="190">
        <v>0</v>
      </c>
      <c r="R145" s="190">
        <f t="shared" si="52"/>
        <v>0</v>
      </c>
      <c r="S145" s="190">
        <v>0</v>
      </c>
      <c r="T145" s="191">
        <f t="shared" si="53"/>
        <v>0</v>
      </c>
      <c r="AR145" s="16" t="s">
        <v>275</v>
      </c>
      <c r="AT145" s="16" t="s">
        <v>184</v>
      </c>
      <c r="AU145" s="16" t="s">
        <v>88</v>
      </c>
      <c r="AY145" s="16" t="s">
        <v>182</v>
      </c>
      <c r="BE145" s="192">
        <f t="shared" si="54"/>
        <v>0</v>
      </c>
      <c r="BF145" s="192">
        <f t="shared" si="55"/>
        <v>0</v>
      </c>
      <c r="BG145" s="192">
        <f t="shared" si="56"/>
        <v>0</v>
      </c>
      <c r="BH145" s="192">
        <f t="shared" si="57"/>
        <v>0</v>
      </c>
      <c r="BI145" s="192">
        <f t="shared" si="58"/>
        <v>0</v>
      </c>
      <c r="BJ145" s="16" t="s">
        <v>23</v>
      </c>
      <c r="BK145" s="192">
        <f t="shared" si="59"/>
        <v>0</v>
      </c>
      <c r="BL145" s="16" t="s">
        <v>275</v>
      </c>
      <c r="BM145" s="16" t="s">
        <v>3729</v>
      </c>
    </row>
    <row r="146" spans="2:65" s="1" customFormat="1" ht="22.5" customHeight="1">
      <c r="B146" s="34"/>
      <c r="C146" s="181" t="s">
        <v>494</v>
      </c>
      <c r="D146" s="181" t="s">
        <v>184</v>
      </c>
      <c r="E146" s="182" t="s">
        <v>3730</v>
      </c>
      <c r="F146" s="183" t="s">
        <v>3731</v>
      </c>
      <c r="G146" s="184" t="s">
        <v>2600</v>
      </c>
      <c r="H146" s="185">
        <v>1</v>
      </c>
      <c r="I146" s="186"/>
      <c r="J146" s="187">
        <f t="shared" si="50"/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 t="shared" si="51"/>
        <v>0</v>
      </c>
      <c r="Q146" s="190">
        <v>0</v>
      </c>
      <c r="R146" s="190">
        <f t="shared" si="52"/>
        <v>0</v>
      </c>
      <c r="S146" s="190">
        <v>0</v>
      </c>
      <c r="T146" s="191">
        <f t="shared" si="53"/>
        <v>0</v>
      </c>
      <c r="AR146" s="16" t="s">
        <v>275</v>
      </c>
      <c r="AT146" s="16" t="s">
        <v>184</v>
      </c>
      <c r="AU146" s="16" t="s">
        <v>88</v>
      </c>
      <c r="AY146" s="16" t="s">
        <v>182</v>
      </c>
      <c r="BE146" s="192">
        <f t="shared" si="54"/>
        <v>0</v>
      </c>
      <c r="BF146" s="192">
        <f t="shared" si="55"/>
        <v>0</v>
      </c>
      <c r="BG146" s="192">
        <f t="shared" si="56"/>
        <v>0</v>
      </c>
      <c r="BH146" s="192">
        <f t="shared" si="57"/>
        <v>0</v>
      </c>
      <c r="BI146" s="192">
        <f t="shared" si="58"/>
        <v>0</v>
      </c>
      <c r="BJ146" s="16" t="s">
        <v>23</v>
      </c>
      <c r="BK146" s="192">
        <f t="shared" si="59"/>
        <v>0</v>
      </c>
      <c r="BL146" s="16" t="s">
        <v>275</v>
      </c>
      <c r="BM146" s="16" t="s">
        <v>3732</v>
      </c>
    </row>
    <row r="147" spans="2:65" s="1" customFormat="1" ht="22.5" customHeight="1">
      <c r="B147" s="34"/>
      <c r="C147" s="181" t="s">
        <v>503</v>
      </c>
      <c r="D147" s="181" t="s">
        <v>184</v>
      </c>
      <c r="E147" s="182" t="s">
        <v>3733</v>
      </c>
      <c r="F147" s="183" t="s">
        <v>3616</v>
      </c>
      <c r="G147" s="184" t="s">
        <v>2600</v>
      </c>
      <c r="H147" s="185">
        <v>1</v>
      </c>
      <c r="I147" s="186"/>
      <c r="J147" s="187">
        <f t="shared" si="50"/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 t="shared" si="51"/>
        <v>0</v>
      </c>
      <c r="Q147" s="190">
        <v>0</v>
      </c>
      <c r="R147" s="190">
        <f t="shared" si="52"/>
        <v>0</v>
      </c>
      <c r="S147" s="190">
        <v>0</v>
      </c>
      <c r="T147" s="191">
        <f t="shared" si="53"/>
        <v>0</v>
      </c>
      <c r="AR147" s="16" t="s">
        <v>275</v>
      </c>
      <c r="AT147" s="16" t="s">
        <v>184</v>
      </c>
      <c r="AU147" s="16" t="s">
        <v>88</v>
      </c>
      <c r="AY147" s="16" t="s">
        <v>182</v>
      </c>
      <c r="BE147" s="192">
        <f t="shared" si="54"/>
        <v>0</v>
      </c>
      <c r="BF147" s="192">
        <f t="shared" si="55"/>
        <v>0</v>
      </c>
      <c r="BG147" s="192">
        <f t="shared" si="56"/>
        <v>0</v>
      </c>
      <c r="BH147" s="192">
        <f t="shared" si="57"/>
        <v>0</v>
      </c>
      <c r="BI147" s="192">
        <f t="shared" si="58"/>
        <v>0</v>
      </c>
      <c r="BJ147" s="16" t="s">
        <v>23</v>
      </c>
      <c r="BK147" s="192">
        <f t="shared" si="59"/>
        <v>0</v>
      </c>
      <c r="BL147" s="16" t="s">
        <v>275</v>
      </c>
      <c r="BM147" s="16" t="s">
        <v>3734</v>
      </c>
    </row>
    <row r="148" spans="2:63" s="10" customFormat="1" ht="29.85" customHeight="1">
      <c r="B148" s="164"/>
      <c r="C148" s="165"/>
      <c r="D148" s="178" t="s">
        <v>79</v>
      </c>
      <c r="E148" s="179" t="s">
        <v>3520</v>
      </c>
      <c r="F148" s="179" t="s">
        <v>3735</v>
      </c>
      <c r="G148" s="165"/>
      <c r="H148" s="165"/>
      <c r="I148" s="168"/>
      <c r="J148" s="180">
        <f>BK148</f>
        <v>0</v>
      </c>
      <c r="K148" s="165"/>
      <c r="L148" s="170"/>
      <c r="M148" s="171"/>
      <c r="N148" s="172"/>
      <c r="O148" s="172"/>
      <c r="P148" s="173">
        <f>SUM(P149:P151)</f>
        <v>0</v>
      </c>
      <c r="Q148" s="172"/>
      <c r="R148" s="173">
        <f>SUM(R149:R151)</f>
        <v>0</v>
      </c>
      <c r="S148" s="172"/>
      <c r="T148" s="174">
        <f>SUM(T149:T151)</f>
        <v>0</v>
      </c>
      <c r="AR148" s="175" t="s">
        <v>23</v>
      </c>
      <c r="AT148" s="176" t="s">
        <v>79</v>
      </c>
      <c r="AU148" s="176" t="s">
        <v>23</v>
      </c>
      <c r="AY148" s="175" t="s">
        <v>182</v>
      </c>
      <c r="BK148" s="177">
        <f>SUM(BK149:BK151)</f>
        <v>0</v>
      </c>
    </row>
    <row r="149" spans="2:65" s="1" customFormat="1" ht="44.25" customHeight="1">
      <c r="B149" s="34"/>
      <c r="C149" s="181" t="s">
        <v>509</v>
      </c>
      <c r="D149" s="181" t="s">
        <v>184</v>
      </c>
      <c r="E149" s="182" t="s">
        <v>3736</v>
      </c>
      <c r="F149" s="183" t="s">
        <v>3737</v>
      </c>
      <c r="G149" s="184" t="s">
        <v>2600</v>
      </c>
      <c r="H149" s="185">
        <v>4</v>
      </c>
      <c r="I149" s="186"/>
      <c r="J149" s="187">
        <f>ROUND(I149*H149,2)</f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AR149" s="16" t="s">
        <v>275</v>
      </c>
      <c r="AT149" s="16" t="s">
        <v>184</v>
      </c>
      <c r="AU149" s="16" t="s">
        <v>88</v>
      </c>
      <c r="AY149" s="16" t="s">
        <v>182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6" t="s">
        <v>23</v>
      </c>
      <c r="BK149" s="192">
        <f>ROUND(I149*H149,2)</f>
        <v>0</v>
      </c>
      <c r="BL149" s="16" t="s">
        <v>275</v>
      </c>
      <c r="BM149" s="16" t="s">
        <v>3738</v>
      </c>
    </row>
    <row r="150" spans="2:65" s="1" customFormat="1" ht="22.5" customHeight="1">
      <c r="B150" s="34"/>
      <c r="C150" s="181" t="s">
        <v>515</v>
      </c>
      <c r="D150" s="181" t="s">
        <v>184</v>
      </c>
      <c r="E150" s="182" t="s">
        <v>3739</v>
      </c>
      <c r="F150" s="183" t="s">
        <v>3740</v>
      </c>
      <c r="G150" s="184" t="s">
        <v>2600</v>
      </c>
      <c r="H150" s="185">
        <v>4</v>
      </c>
      <c r="I150" s="186"/>
      <c r="J150" s="187">
        <f>ROUND(I150*H150,2)</f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AR150" s="16" t="s">
        <v>275</v>
      </c>
      <c r="AT150" s="16" t="s">
        <v>184</v>
      </c>
      <c r="AU150" s="16" t="s">
        <v>88</v>
      </c>
      <c r="AY150" s="16" t="s">
        <v>182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23</v>
      </c>
      <c r="BK150" s="192">
        <f>ROUND(I150*H150,2)</f>
        <v>0</v>
      </c>
      <c r="BL150" s="16" t="s">
        <v>275</v>
      </c>
      <c r="BM150" s="16" t="s">
        <v>3741</v>
      </c>
    </row>
    <row r="151" spans="2:65" s="1" customFormat="1" ht="22.5" customHeight="1">
      <c r="B151" s="34"/>
      <c r="C151" s="181" t="s">
        <v>519</v>
      </c>
      <c r="D151" s="181" t="s">
        <v>184</v>
      </c>
      <c r="E151" s="182" t="s">
        <v>3742</v>
      </c>
      <c r="F151" s="183" t="s">
        <v>3743</v>
      </c>
      <c r="G151" s="184" t="s">
        <v>3607</v>
      </c>
      <c r="H151" s="185">
        <v>2</v>
      </c>
      <c r="I151" s="186"/>
      <c r="J151" s="187">
        <f>ROUND(I151*H151,2)</f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16" t="s">
        <v>275</v>
      </c>
      <c r="AT151" s="16" t="s">
        <v>184</v>
      </c>
      <c r="AU151" s="16" t="s">
        <v>88</v>
      </c>
      <c r="AY151" s="16" t="s">
        <v>182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6" t="s">
        <v>23</v>
      </c>
      <c r="BK151" s="192">
        <f>ROUND(I151*H151,2)</f>
        <v>0</v>
      </c>
      <c r="BL151" s="16" t="s">
        <v>275</v>
      </c>
      <c r="BM151" s="16" t="s">
        <v>3744</v>
      </c>
    </row>
    <row r="152" spans="2:63" s="10" customFormat="1" ht="29.85" customHeight="1">
      <c r="B152" s="164"/>
      <c r="C152" s="165"/>
      <c r="D152" s="178" t="s">
        <v>79</v>
      </c>
      <c r="E152" s="179" t="s">
        <v>3528</v>
      </c>
      <c r="F152" s="179" t="s">
        <v>3745</v>
      </c>
      <c r="G152" s="165"/>
      <c r="H152" s="165"/>
      <c r="I152" s="168"/>
      <c r="J152" s="180">
        <f>BK152</f>
        <v>0</v>
      </c>
      <c r="K152" s="165"/>
      <c r="L152" s="170"/>
      <c r="M152" s="171"/>
      <c r="N152" s="172"/>
      <c r="O152" s="172"/>
      <c r="P152" s="173">
        <f>SUM(P153:P160)</f>
        <v>0</v>
      </c>
      <c r="Q152" s="172"/>
      <c r="R152" s="173">
        <f>SUM(R153:R160)</f>
        <v>0</v>
      </c>
      <c r="S152" s="172"/>
      <c r="T152" s="174">
        <f>SUM(T153:T160)</f>
        <v>0</v>
      </c>
      <c r="AR152" s="175" t="s">
        <v>23</v>
      </c>
      <c r="AT152" s="176" t="s">
        <v>79</v>
      </c>
      <c r="AU152" s="176" t="s">
        <v>23</v>
      </c>
      <c r="AY152" s="175" t="s">
        <v>182</v>
      </c>
      <c r="BK152" s="177">
        <f>SUM(BK153:BK160)</f>
        <v>0</v>
      </c>
    </row>
    <row r="153" spans="2:65" s="1" customFormat="1" ht="44.25" customHeight="1">
      <c r="B153" s="34"/>
      <c r="C153" s="181" t="s">
        <v>525</v>
      </c>
      <c r="D153" s="181" t="s">
        <v>184</v>
      </c>
      <c r="E153" s="182" t="s">
        <v>3746</v>
      </c>
      <c r="F153" s="183" t="s">
        <v>3747</v>
      </c>
      <c r="G153" s="184" t="s">
        <v>2600</v>
      </c>
      <c r="H153" s="185">
        <v>1</v>
      </c>
      <c r="I153" s="186"/>
      <c r="J153" s="187">
        <f aca="true" t="shared" si="60" ref="J153:J160">ROUND(I153*H153,2)</f>
        <v>0</v>
      </c>
      <c r="K153" s="183" t="s">
        <v>36</v>
      </c>
      <c r="L153" s="54"/>
      <c r="M153" s="188" t="s">
        <v>36</v>
      </c>
      <c r="N153" s="189" t="s">
        <v>51</v>
      </c>
      <c r="O153" s="35"/>
      <c r="P153" s="190">
        <f aca="true" t="shared" si="61" ref="P153:P160">O153*H153</f>
        <v>0</v>
      </c>
      <c r="Q153" s="190">
        <v>0</v>
      </c>
      <c r="R153" s="190">
        <f aca="true" t="shared" si="62" ref="R153:R160">Q153*H153</f>
        <v>0</v>
      </c>
      <c r="S153" s="190">
        <v>0</v>
      </c>
      <c r="T153" s="191">
        <f aca="true" t="shared" si="63" ref="T153:T160">S153*H153</f>
        <v>0</v>
      </c>
      <c r="AR153" s="16" t="s">
        <v>275</v>
      </c>
      <c r="AT153" s="16" t="s">
        <v>184</v>
      </c>
      <c r="AU153" s="16" t="s">
        <v>88</v>
      </c>
      <c r="AY153" s="16" t="s">
        <v>182</v>
      </c>
      <c r="BE153" s="192">
        <f aca="true" t="shared" si="64" ref="BE153:BE160">IF(N153="základní",J153,0)</f>
        <v>0</v>
      </c>
      <c r="BF153" s="192">
        <f aca="true" t="shared" si="65" ref="BF153:BF160">IF(N153="snížená",J153,0)</f>
        <v>0</v>
      </c>
      <c r="BG153" s="192">
        <f aca="true" t="shared" si="66" ref="BG153:BG160">IF(N153="zákl. přenesená",J153,0)</f>
        <v>0</v>
      </c>
      <c r="BH153" s="192">
        <f aca="true" t="shared" si="67" ref="BH153:BH160">IF(N153="sníž. přenesená",J153,0)</f>
        <v>0</v>
      </c>
      <c r="BI153" s="192">
        <f aca="true" t="shared" si="68" ref="BI153:BI160">IF(N153="nulová",J153,0)</f>
        <v>0</v>
      </c>
      <c r="BJ153" s="16" t="s">
        <v>23</v>
      </c>
      <c r="BK153" s="192">
        <f aca="true" t="shared" si="69" ref="BK153:BK160">ROUND(I153*H153,2)</f>
        <v>0</v>
      </c>
      <c r="BL153" s="16" t="s">
        <v>275</v>
      </c>
      <c r="BM153" s="16" t="s">
        <v>3748</v>
      </c>
    </row>
    <row r="154" spans="2:65" s="1" customFormat="1" ht="44.25" customHeight="1">
      <c r="B154" s="34"/>
      <c r="C154" s="181" t="s">
        <v>536</v>
      </c>
      <c r="D154" s="181" t="s">
        <v>184</v>
      </c>
      <c r="E154" s="182" t="s">
        <v>3749</v>
      </c>
      <c r="F154" s="183" t="s">
        <v>3750</v>
      </c>
      <c r="G154" s="184" t="s">
        <v>2600</v>
      </c>
      <c r="H154" s="185">
        <v>1</v>
      </c>
      <c r="I154" s="186"/>
      <c r="J154" s="187">
        <f t="shared" si="60"/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t="shared" si="61"/>
        <v>0</v>
      </c>
      <c r="Q154" s="190">
        <v>0</v>
      </c>
      <c r="R154" s="190">
        <f t="shared" si="62"/>
        <v>0</v>
      </c>
      <c r="S154" s="190">
        <v>0</v>
      </c>
      <c r="T154" s="191">
        <f t="shared" si="63"/>
        <v>0</v>
      </c>
      <c r="AR154" s="16" t="s">
        <v>275</v>
      </c>
      <c r="AT154" s="16" t="s">
        <v>184</v>
      </c>
      <c r="AU154" s="16" t="s">
        <v>88</v>
      </c>
      <c r="AY154" s="16" t="s">
        <v>182</v>
      </c>
      <c r="BE154" s="192">
        <f t="shared" si="64"/>
        <v>0</v>
      </c>
      <c r="BF154" s="192">
        <f t="shared" si="65"/>
        <v>0</v>
      </c>
      <c r="BG154" s="192">
        <f t="shared" si="66"/>
        <v>0</v>
      </c>
      <c r="BH154" s="192">
        <f t="shared" si="67"/>
        <v>0</v>
      </c>
      <c r="BI154" s="192">
        <f t="shared" si="68"/>
        <v>0</v>
      </c>
      <c r="BJ154" s="16" t="s">
        <v>23</v>
      </c>
      <c r="BK154" s="192">
        <f t="shared" si="69"/>
        <v>0</v>
      </c>
      <c r="BL154" s="16" t="s">
        <v>275</v>
      </c>
      <c r="BM154" s="16" t="s">
        <v>3751</v>
      </c>
    </row>
    <row r="155" spans="2:65" s="1" customFormat="1" ht="31.5" customHeight="1">
      <c r="B155" s="34"/>
      <c r="C155" s="181" t="s">
        <v>541</v>
      </c>
      <c r="D155" s="181" t="s">
        <v>184</v>
      </c>
      <c r="E155" s="182" t="s">
        <v>3752</v>
      </c>
      <c r="F155" s="183" t="s">
        <v>3753</v>
      </c>
      <c r="G155" s="184" t="s">
        <v>2600</v>
      </c>
      <c r="H155" s="185">
        <v>1</v>
      </c>
      <c r="I155" s="186"/>
      <c r="J155" s="187">
        <f t="shared" si="6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61"/>
        <v>0</v>
      </c>
      <c r="Q155" s="190">
        <v>0</v>
      </c>
      <c r="R155" s="190">
        <f t="shared" si="62"/>
        <v>0</v>
      </c>
      <c r="S155" s="190">
        <v>0</v>
      </c>
      <c r="T155" s="191">
        <f t="shared" si="63"/>
        <v>0</v>
      </c>
      <c r="AR155" s="16" t="s">
        <v>275</v>
      </c>
      <c r="AT155" s="16" t="s">
        <v>184</v>
      </c>
      <c r="AU155" s="16" t="s">
        <v>88</v>
      </c>
      <c r="AY155" s="16" t="s">
        <v>182</v>
      </c>
      <c r="BE155" s="192">
        <f t="shared" si="64"/>
        <v>0</v>
      </c>
      <c r="BF155" s="192">
        <f t="shared" si="65"/>
        <v>0</v>
      </c>
      <c r="BG155" s="192">
        <f t="shared" si="66"/>
        <v>0</v>
      </c>
      <c r="BH155" s="192">
        <f t="shared" si="67"/>
        <v>0</v>
      </c>
      <c r="BI155" s="192">
        <f t="shared" si="68"/>
        <v>0</v>
      </c>
      <c r="BJ155" s="16" t="s">
        <v>23</v>
      </c>
      <c r="BK155" s="192">
        <f t="shared" si="69"/>
        <v>0</v>
      </c>
      <c r="BL155" s="16" t="s">
        <v>275</v>
      </c>
      <c r="BM155" s="16" t="s">
        <v>3754</v>
      </c>
    </row>
    <row r="156" spans="2:65" s="1" customFormat="1" ht="31.5" customHeight="1">
      <c r="B156" s="34"/>
      <c r="C156" s="181" t="s">
        <v>547</v>
      </c>
      <c r="D156" s="181" t="s">
        <v>184</v>
      </c>
      <c r="E156" s="182" t="s">
        <v>3755</v>
      </c>
      <c r="F156" s="183" t="s">
        <v>3756</v>
      </c>
      <c r="G156" s="184" t="s">
        <v>309</v>
      </c>
      <c r="H156" s="185">
        <v>20</v>
      </c>
      <c r="I156" s="186"/>
      <c r="J156" s="187">
        <f t="shared" si="60"/>
        <v>0</v>
      </c>
      <c r="K156" s="183" t="s">
        <v>36</v>
      </c>
      <c r="L156" s="54"/>
      <c r="M156" s="188" t="s">
        <v>36</v>
      </c>
      <c r="N156" s="189" t="s">
        <v>51</v>
      </c>
      <c r="O156" s="35"/>
      <c r="P156" s="190">
        <f t="shared" si="61"/>
        <v>0</v>
      </c>
      <c r="Q156" s="190">
        <v>0</v>
      </c>
      <c r="R156" s="190">
        <f t="shared" si="62"/>
        <v>0</v>
      </c>
      <c r="S156" s="190">
        <v>0</v>
      </c>
      <c r="T156" s="191">
        <f t="shared" si="63"/>
        <v>0</v>
      </c>
      <c r="AR156" s="16" t="s">
        <v>275</v>
      </c>
      <c r="AT156" s="16" t="s">
        <v>184</v>
      </c>
      <c r="AU156" s="16" t="s">
        <v>88</v>
      </c>
      <c r="AY156" s="16" t="s">
        <v>182</v>
      </c>
      <c r="BE156" s="192">
        <f t="shared" si="64"/>
        <v>0</v>
      </c>
      <c r="BF156" s="192">
        <f t="shared" si="65"/>
        <v>0</v>
      </c>
      <c r="BG156" s="192">
        <f t="shared" si="66"/>
        <v>0</v>
      </c>
      <c r="BH156" s="192">
        <f t="shared" si="67"/>
        <v>0</v>
      </c>
      <c r="BI156" s="192">
        <f t="shared" si="68"/>
        <v>0</v>
      </c>
      <c r="BJ156" s="16" t="s">
        <v>23</v>
      </c>
      <c r="BK156" s="192">
        <f t="shared" si="69"/>
        <v>0</v>
      </c>
      <c r="BL156" s="16" t="s">
        <v>275</v>
      </c>
      <c r="BM156" s="16" t="s">
        <v>3757</v>
      </c>
    </row>
    <row r="157" spans="2:65" s="1" customFormat="1" ht="31.5" customHeight="1">
      <c r="B157" s="34"/>
      <c r="C157" s="181" t="s">
        <v>555</v>
      </c>
      <c r="D157" s="181" t="s">
        <v>184</v>
      </c>
      <c r="E157" s="182" t="s">
        <v>3758</v>
      </c>
      <c r="F157" s="183" t="s">
        <v>3759</v>
      </c>
      <c r="G157" s="184" t="s">
        <v>2600</v>
      </c>
      <c r="H157" s="185">
        <v>1</v>
      </c>
      <c r="I157" s="186"/>
      <c r="J157" s="187">
        <f t="shared" si="60"/>
        <v>0</v>
      </c>
      <c r="K157" s="183" t="s">
        <v>36</v>
      </c>
      <c r="L157" s="54"/>
      <c r="M157" s="188" t="s">
        <v>36</v>
      </c>
      <c r="N157" s="189" t="s">
        <v>51</v>
      </c>
      <c r="O157" s="35"/>
      <c r="P157" s="190">
        <f t="shared" si="61"/>
        <v>0</v>
      </c>
      <c r="Q157" s="190">
        <v>0</v>
      </c>
      <c r="R157" s="190">
        <f t="shared" si="62"/>
        <v>0</v>
      </c>
      <c r="S157" s="190">
        <v>0</v>
      </c>
      <c r="T157" s="191">
        <f t="shared" si="63"/>
        <v>0</v>
      </c>
      <c r="AR157" s="16" t="s">
        <v>275</v>
      </c>
      <c r="AT157" s="16" t="s">
        <v>184</v>
      </c>
      <c r="AU157" s="16" t="s">
        <v>88</v>
      </c>
      <c r="AY157" s="16" t="s">
        <v>182</v>
      </c>
      <c r="BE157" s="192">
        <f t="shared" si="64"/>
        <v>0</v>
      </c>
      <c r="BF157" s="192">
        <f t="shared" si="65"/>
        <v>0</v>
      </c>
      <c r="BG157" s="192">
        <f t="shared" si="66"/>
        <v>0</v>
      </c>
      <c r="BH157" s="192">
        <f t="shared" si="67"/>
        <v>0</v>
      </c>
      <c r="BI157" s="192">
        <f t="shared" si="68"/>
        <v>0</v>
      </c>
      <c r="BJ157" s="16" t="s">
        <v>23</v>
      </c>
      <c r="BK157" s="192">
        <f t="shared" si="69"/>
        <v>0</v>
      </c>
      <c r="BL157" s="16" t="s">
        <v>275</v>
      </c>
      <c r="BM157" s="16" t="s">
        <v>3760</v>
      </c>
    </row>
    <row r="158" spans="2:65" s="1" customFormat="1" ht="22.5" customHeight="1">
      <c r="B158" s="34"/>
      <c r="C158" s="181" t="s">
        <v>561</v>
      </c>
      <c r="D158" s="181" t="s">
        <v>184</v>
      </c>
      <c r="E158" s="182" t="s">
        <v>3761</v>
      </c>
      <c r="F158" s="183" t="s">
        <v>3762</v>
      </c>
      <c r="G158" s="184" t="s">
        <v>2600</v>
      </c>
      <c r="H158" s="185">
        <v>1</v>
      </c>
      <c r="I158" s="186"/>
      <c r="J158" s="187">
        <f t="shared" si="60"/>
        <v>0</v>
      </c>
      <c r="K158" s="183" t="s">
        <v>36</v>
      </c>
      <c r="L158" s="54"/>
      <c r="M158" s="188" t="s">
        <v>36</v>
      </c>
      <c r="N158" s="189" t="s">
        <v>51</v>
      </c>
      <c r="O158" s="35"/>
      <c r="P158" s="190">
        <f t="shared" si="61"/>
        <v>0</v>
      </c>
      <c r="Q158" s="190">
        <v>0</v>
      </c>
      <c r="R158" s="190">
        <f t="shared" si="62"/>
        <v>0</v>
      </c>
      <c r="S158" s="190">
        <v>0</v>
      </c>
      <c r="T158" s="191">
        <f t="shared" si="63"/>
        <v>0</v>
      </c>
      <c r="AR158" s="16" t="s">
        <v>275</v>
      </c>
      <c r="AT158" s="16" t="s">
        <v>184</v>
      </c>
      <c r="AU158" s="16" t="s">
        <v>88</v>
      </c>
      <c r="AY158" s="16" t="s">
        <v>182</v>
      </c>
      <c r="BE158" s="192">
        <f t="shared" si="64"/>
        <v>0</v>
      </c>
      <c r="BF158" s="192">
        <f t="shared" si="65"/>
        <v>0</v>
      </c>
      <c r="BG158" s="192">
        <f t="shared" si="66"/>
        <v>0</v>
      </c>
      <c r="BH158" s="192">
        <f t="shared" si="67"/>
        <v>0</v>
      </c>
      <c r="BI158" s="192">
        <f t="shared" si="68"/>
        <v>0</v>
      </c>
      <c r="BJ158" s="16" t="s">
        <v>23</v>
      </c>
      <c r="BK158" s="192">
        <f t="shared" si="69"/>
        <v>0</v>
      </c>
      <c r="BL158" s="16" t="s">
        <v>275</v>
      </c>
      <c r="BM158" s="16" t="s">
        <v>3763</v>
      </c>
    </row>
    <row r="159" spans="2:65" s="1" customFormat="1" ht="22.5" customHeight="1">
      <c r="B159" s="34"/>
      <c r="C159" s="181" t="s">
        <v>566</v>
      </c>
      <c r="D159" s="181" t="s">
        <v>184</v>
      </c>
      <c r="E159" s="182" t="s">
        <v>3764</v>
      </c>
      <c r="F159" s="183" t="s">
        <v>3765</v>
      </c>
      <c r="G159" s="184" t="s">
        <v>2600</v>
      </c>
      <c r="H159" s="185">
        <v>1</v>
      </c>
      <c r="I159" s="186"/>
      <c r="J159" s="187">
        <f t="shared" si="60"/>
        <v>0</v>
      </c>
      <c r="K159" s="183" t="s">
        <v>36</v>
      </c>
      <c r="L159" s="54"/>
      <c r="M159" s="188" t="s">
        <v>36</v>
      </c>
      <c r="N159" s="189" t="s">
        <v>51</v>
      </c>
      <c r="O159" s="35"/>
      <c r="P159" s="190">
        <f t="shared" si="61"/>
        <v>0</v>
      </c>
      <c r="Q159" s="190">
        <v>0</v>
      </c>
      <c r="R159" s="190">
        <f t="shared" si="62"/>
        <v>0</v>
      </c>
      <c r="S159" s="190">
        <v>0</v>
      </c>
      <c r="T159" s="191">
        <f t="shared" si="63"/>
        <v>0</v>
      </c>
      <c r="AR159" s="16" t="s">
        <v>275</v>
      </c>
      <c r="AT159" s="16" t="s">
        <v>184</v>
      </c>
      <c r="AU159" s="16" t="s">
        <v>88</v>
      </c>
      <c r="AY159" s="16" t="s">
        <v>182</v>
      </c>
      <c r="BE159" s="192">
        <f t="shared" si="64"/>
        <v>0</v>
      </c>
      <c r="BF159" s="192">
        <f t="shared" si="65"/>
        <v>0</v>
      </c>
      <c r="BG159" s="192">
        <f t="shared" si="66"/>
        <v>0</v>
      </c>
      <c r="BH159" s="192">
        <f t="shared" si="67"/>
        <v>0</v>
      </c>
      <c r="BI159" s="192">
        <f t="shared" si="68"/>
        <v>0</v>
      </c>
      <c r="BJ159" s="16" t="s">
        <v>23</v>
      </c>
      <c r="BK159" s="192">
        <f t="shared" si="69"/>
        <v>0</v>
      </c>
      <c r="BL159" s="16" t="s">
        <v>275</v>
      </c>
      <c r="BM159" s="16" t="s">
        <v>3766</v>
      </c>
    </row>
    <row r="160" spans="2:65" s="1" customFormat="1" ht="22.5" customHeight="1">
      <c r="B160" s="34"/>
      <c r="C160" s="181" t="s">
        <v>570</v>
      </c>
      <c r="D160" s="181" t="s">
        <v>184</v>
      </c>
      <c r="E160" s="182" t="s">
        <v>3767</v>
      </c>
      <c r="F160" s="183" t="s">
        <v>3768</v>
      </c>
      <c r="G160" s="184" t="s">
        <v>3607</v>
      </c>
      <c r="H160" s="185">
        <v>1</v>
      </c>
      <c r="I160" s="186"/>
      <c r="J160" s="187">
        <f t="shared" si="60"/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 t="shared" si="61"/>
        <v>0</v>
      </c>
      <c r="Q160" s="190">
        <v>0</v>
      </c>
      <c r="R160" s="190">
        <f t="shared" si="62"/>
        <v>0</v>
      </c>
      <c r="S160" s="190">
        <v>0</v>
      </c>
      <c r="T160" s="191">
        <f t="shared" si="63"/>
        <v>0</v>
      </c>
      <c r="AR160" s="16" t="s">
        <v>275</v>
      </c>
      <c r="AT160" s="16" t="s">
        <v>184</v>
      </c>
      <c r="AU160" s="16" t="s">
        <v>88</v>
      </c>
      <c r="AY160" s="16" t="s">
        <v>182</v>
      </c>
      <c r="BE160" s="192">
        <f t="shared" si="64"/>
        <v>0</v>
      </c>
      <c r="BF160" s="192">
        <f t="shared" si="65"/>
        <v>0</v>
      </c>
      <c r="BG160" s="192">
        <f t="shared" si="66"/>
        <v>0</v>
      </c>
      <c r="BH160" s="192">
        <f t="shared" si="67"/>
        <v>0</v>
      </c>
      <c r="BI160" s="192">
        <f t="shared" si="68"/>
        <v>0</v>
      </c>
      <c r="BJ160" s="16" t="s">
        <v>23</v>
      </c>
      <c r="BK160" s="192">
        <f t="shared" si="69"/>
        <v>0</v>
      </c>
      <c r="BL160" s="16" t="s">
        <v>275</v>
      </c>
      <c r="BM160" s="16" t="s">
        <v>3769</v>
      </c>
    </row>
    <row r="161" spans="2:63" s="10" customFormat="1" ht="29.85" customHeight="1">
      <c r="B161" s="164"/>
      <c r="C161" s="165"/>
      <c r="D161" s="178" t="s">
        <v>79</v>
      </c>
      <c r="E161" s="179" t="s">
        <v>3560</v>
      </c>
      <c r="F161" s="179" t="s">
        <v>3770</v>
      </c>
      <c r="G161" s="165"/>
      <c r="H161" s="165"/>
      <c r="I161" s="168"/>
      <c r="J161" s="180">
        <f>BK161</f>
        <v>0</v>
      </c>
      <c r="K161" s="165"/>
      <c r="L161" s="170"/>
      <c r="M161" s="171"/>
      <c r="N161" s="172"/>
      <c r="O161" s="172"/>
      <c r="P161" s="173">
        <f>SUM(P162:P164)</f>
        <v>0</v>
      </c>
      <c r="Q161" s="172"/>
      <c r="R161" s="173">
        <f>SUM(R162:R164)</f>
        <v>0</v>
      </c>
      <c r="S161" s="172"/>
      <c r="T161" s="174">
        <f>SUM(T162:T164)</f>
        <v>0</v>
      </c>
      <c r="AR161" s="175" t="s">
        <v>23</v>
      </c>
      <c r="AT161" s="176" t="s">
        <v>79</v>
      </c>
      <c r="AU161" s="176" t="s">
        <v>23</v>
      </c>
      <c r="AY161" s="175" t="s">
        <v>182</v>
      </c>
      <c r="BK161" s="177">
        <f>SUM(BK162:BK164)</f>
        <v>0</v>
      </c>
    </row>
    <row r="162" spans="2:65" s="1" customFormat="1" ht="31.5" customHeight="1">
      <c r="B162" s="34"/>
      <c r="C162" s="181" t="s">
        <v>576</v>
      </c>
      <c r="D162" s="181" t="s">
        <v>184</v>
      </c>
      <c r="E162" s="182" t="s">
        <v>3771</v>
      </c>
      <c r="F162" s="183" t="s">
        <v>3772</v>
      </c>
      <c r="G162" s="184" t="s">
        <v>2600</v>
      </c>
      <c r="H162" s="185">
        <v>2</v>
      </c>
      <c r="I162" s="186"/>
      <c r="J162" s="187">
        <f>ROUND(I162*H162,2)</f>
        <v>0</v>
      </c>
      <c r="K162" s="183" t="s">
        <v>36</v>
      </c>
      <c r="L162" s="54"/>
      <c r="M162" s="188" t="s">
        <v>36</v>
      </c>
      <c r="N162" s="189" t="s">
        <v>51</v>
      </c>
      <c r="O162" s="35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AR162" s="16" t="s">
        <v>275</v>
      </c>
      <c r="AT162" s="16" t="s">
        <v>184</v>
      </c>
      <c r="AU162" s="16" t="s">
        <v>88</v>
      </c>
      <c r="AY162" s="16" t="s">
        <v>182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6" t="s">
        <v>23</v>
      </c>
      <c r="BK162" s="192">
        <f>ROUND(I162*H162,2)</f>
        <v>0</v>
      </c>
      <c r="BL162" s="16" t="s">
        <v>275</v>
      </c>
      <c r="BM162" s="16" t="s">
        <v>3773</v>
      </c>
    </row>
    <row r="163" spans="2:65" s="1" customFormat="1" ht="57" customHeight="1">
      <c r="B163" s="34"/>
      <c r="C163" s="181" t="s">
        <v>581</v>
      </c>
      <c r="D163" s="181" t="s">
        <v>184</v>
      </c>
      <c r="E163" s="182" t="s">
        <v>3774</v>
      </c>
      <c r="F163" s="183" t="s">
        <v>3775</v>
      </c>
      <c r="G163" s="184" t="s">
        <v>2600</v>
      </c>
      <c r="H163" s="185">
        <v>2</v>
      </c>
      <c r="I163" s="186"/>
      <c r="J163" s="187">
        <f>ROUND(I163*H163,2)</f>
        <v>0</v>
      </c>
      <c r="K163" s="183" t="s">
        <v>36</v>
      </c>
      <c r="L163" s="54"/>
      <c r="M163" s="188" t="s">
        <v>36</v>
      </c>
      <c r="N163" s="189" t="s">
        <v>51</v>
      </c>
      <c r="O163" s="35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AR163" s="16" t="s">
        <v>275</v>
      </c>
      <c r="AT163" s="16" t="s">
        <v>184</v>
      </c>
      <c r="AU163" s="16" t="s">
        <v>88</v>
      </c>
      <c r="AY163" s="16" t="s">
        <v>182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6" t="s">
        <v>23</v>
      </c>
      <c r="BK163" s="192">
        <f>ROUND(I163*H163,2)</f>
        <v>0</v>
      </c>
      <c r="BL163" s="16" t="s">
        <v>275</v>
      </c>
      <c r="BM163" s="16" t="s">
        <v>3776</v>
      </c>
    </row>
    <row r="164" spans="2:65" s="1" customFormat="1" ht="31.5" customHeight="1">
      <c r="B164" s="34"/>
      <c r="C164" s="181" t="s">
        <v>587</v>
      </c>
      <c r="D164" s="181" t="s">
        <v>184</v>
      </c>
      <c r="E164" s="182" t="s">
        <v>3777</v>
      </c>
      <c r="F164" s="183" t="s">
        <v>3778</v>
      </c>
      <c r="G164" s="184" t="s">
        <v>309</v>
      </c>
      <c r="H164" s="185">
        <v>25</v>
      </c>
      <c r="I164" s="186"/>
      <c r="J164" s="187">
        <f>ROUND(I164*H164,2)</f>
        <v>0</v>
      </c>
      <c r="K164" s="183" t="s">
        <v>36</v>
      </c>
      <c r="L164" s="54"/>
      <c r="M164" s="188" t="s">
        <v>36</v>
      </c>
      <c r="N164" s="189" t="s">
        <v>51</v>
      </c>
      <c r="O164" s="35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16" t="s">
        <v>275</v>
      </c>
      <c r="AT164" s="16" t="s">
        <v>184</v>
      </c>
      <c r="AU164" s="16" t="s">
        <v>88</v>
      </c>
      <c r="AY164" s="16" t="s">
        <v>182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6" t="s">
        <v>23</v>
      </c>
      <c r="BK164" s="192">
        <f>ROUND(I164*H164,2)</f>
        <v>0</v>
      </c>
      <c r="BL164" s="16" t="s">
        <v>275</v>
      </c>
      <c r="BM164" s="16" t="s">
        <v>3779</v>
      </c>
    </row>
    <row r="165" spans="2:63" s="10" customFormat="1" ht="29.85" customHeight="1">
      <c r="B165" s="164"/>
      <c r="C165" s="165"/>
      <c r="D165" s="178" t="s">
        <v>79</v>
      </c>
      <c r="E165" s="179" t="s">
        <v>3780</v>
      </c>
      <c r="F165" s="179" t="s">
        <v>3781</v>
      </c>
      <c r="G165" s="165"/>
      <c r="H165" s="165"/>
      <c r="I165" s="168"/>
      <c r="J165" s="180">
        <f>BK165</f>
        <v>0</v>
      </c>
      <c r="K165" s="165"/>
      <c r="L165" s="170"/>
      <c r="M165" s="171"/>
      <c r="N165" s="172"/>
      <c r="O165" s="172"/>
      <c r="P165" s="173">
        <f>SUM(P166:P167)</f>
        <v>0</v>
      </c>
      <c r="Q165" s="172"/>
      <c r="R165" s="173">
        <f>SUM(R166:R167)</f>
        <v>0</v>
      </c>
      <c r="S165" s="172"/>
      <c r="T165" s="174">
        <f>SUM(T166:T167)</f>
        <v>0</v>
      </c>
      <c r="AR165" s="175" t="s">
        <v>23</v>
      </c>
      <c r="AT165" s="176" t="s">
        <v>79</v>
      </c>
      <c r="AU165" s="176" t="s">
        <v>23</v>
      </c>
      <c r="AY165" s="175" t="s">
        <v>182</v>
      </c>
      <c r="BK165" s="177">
        <f>SUM(BK166:BK167)</f>
        <v>0</v>
      </c>
    </row>
    <row r="166" spans="2:65" s="1" customFormat="1" ht="31.5" customHeight="1">
      <c r="B166" s="34"/>
      <c r="C166" s="181" t="s">
        <v>591</v>
      </c>
      <c r="D166" s="181" t="s">
        <v>184</v>
      </c>
      <c r="E166" s="182" t="s">
        <v>3782</v>
      </c>
      <c r="F166" s="183" t="s">
        <v>3783</v>
      </c>
      <c r="G166" s="184" t="s">
        <v>2600</v>
      </c>
      <c r="H166" s="185">
        <v>1</v>
      </c>
      <c r="I166" s="186"/>
      <c r="J166" s="187">
        <f>ROUND(I166*H166,2)</f>
        <v>0</v>
      </c>
      <c r="K166" s="183" t="s">
        <v>36</v>
      </c>
      <c r="L166" s="54"/>
      <c r="M166" s="188" t="s">
        <v>36</v>
      </c>
      <c r="N166" s="189" t="s">
        <v>51</v>
      </c>
      <c r="O166" s="35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16" t="s">
        <v>275</v>
      </c>
      <c r="AT166" s="16" t="s">
        <v>184</v>
      </c>
      <c r="AU166" s="16" t="s">
        <v>88</v>
      </c>
      <c r="AY166" s="16" t="s">
        <v>182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6" t="s">
        <v>23</v>
      </c>
      <c r="BK166" s="192">
        <f>ROUND(I166*H166,2)</f>
        <v>0</v>
      </c>
      <c r="BL166" s="16" t="s">
        <v>275</v>
      </c>
      <c r="BM166" s="16" t="s">
        <v>3784</v>
      </c>
    </row>
    <row r="167" spans="2:65" s="1" customFormat="1" ht="57" customHeight="1">
      <c r="B167" s="34"/>
      <c r="C167" s="181" t="s">
        <v>596</v>
      </c>
      <c r="D167" s="181" t="s">
        <v>184</v>
      </c>
      <c r="E167" s="182" t="s">
        <v>3785</v>
      </c>
      <c r="F167" s="183" t="s">
        <v>3786</v>
      </c>
      <c r="G167" s="184" t="s">
        <v>2600</v>
      </c>
      <c r="H167" s="185">
        <v>1</v>
      </c>
      <c r="I167" s="186"/>
      <c r="J167" s="187">
        <f>ROUND(I167*H167,2)</f>
        <v>0</v>
      </c>
      <c r="K167" s="183" t="s">
        <v>36</v>
      </c>
      <c r="L167" s="54"/>
      <c r="M167" s="188" t="s">
        <v>36</v>
      </c>
      <c r="N167" s="189" t="s">
        <v>51</v>
      </c>
      <c r="O167" s="35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16" t="s">
        <v>275</v>
      </c>
      <c r="AT167" s="16" t="s">
        <v>184</v>
      </c>
      <c r="AU167" s="16" t="s">
        <v>88</v>
      </c>
      <c r="AY167" s="16" t="s">
        <v>182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6" t="s">
        <v>23</v>
      </c>
      <c r="BK167" s="192">
        <f>ROUND(I167*H167,2)</f>
        <v>0</v>
      </c>
      <c r="BL167" s="16" t="s">
        <v>275</v>
      </c>
      <c r="BM167" s="16" t="s">
        <v>3787</v>
      </c>
    </row>
    <row r="168" spans="2:63" s="10" customFormat="1" ht="29.85" customHeight="1">
      <c r="B168" s="164"/>
      <c r="C168" s="165"/>
      <c r="D168" s="178" t="s">
        <v>79</v>
      </c>
      <c r="E168" s="179" t="s">
        <v>3788</v>
      </c>
      <c r="F168" s="179" t="s">
        <v>3789</v>
      </c>
      <c r="G168" s="165"/>
      <c r="H168" s="165"/>
      <c r="I168" s="168"/>
      <c r="J168" s="180">
        <f>BK168</f>
        <v>0</v>
      </c>
      <c r="K168" s="165"/>
      <c r="L168" s="170"/>
      <c r="M168" s="171"/>
      <c r="N168" s="172"/>
      <c r="O168" s="172"/>
      <c r="P168" s="173">
        <f>SUM(P169:P170)</f>
        <v>0</v>
      </c>
      <c r="Q168" s="172"/>
      <c r="R168" s="173">
        <f>SUM(R169:R170)</f>
        <v>0</v>
      </c>
      <c r="S168" s="172"/>
      <c r="T168" s="174">
        <f>SUM(T169:T170)</f>
        <v>0</v>
      </c>
      <c r="AR168" s="175" t="s">
        <v>23</v>
      </c>
      <c r="AT168" s="176" t="s">
        <v>79</v>
      </c>
      <c r="AU168" s="176" t="s">
        <v>23</v>
      </c>
      <c r="AY168" s="175" t="s">
        <v>182</v>
      </c>
      <c r="BK168" s="177">
        <f>SUM(BK169:BK170)</f>
        <v>0</v>
      </c>
    </row>
    <row r="169" spans="2:65" s="1" customFormat="1" ht="22.5" customHeight="1">
      <c r="B169" s="34"/>
      <c r="C169" s="181" t="s">
        <v>606</v>
      </c>
      <c r="D169" s="181" t="s">
        <v>184</v>
      </c>
      <c r="E169" s="182" t="s">
        <v>3790</v>
      </c>
      <c r="F169" s="183" t="s">
        <v>3791</v>
      </c>
      <c r="G169" s="184" t="s">
        <v>2600</v>
      </c>
      <c r="H169" s="185">
        <v>1</v>
      </c>
      <c r="I169" s="186"/>
      <c r="J169" s="187">
        <f>ROUND(I169*H169,2)</f>
        <v>0</v>
      </c>
      <c r="K169" s="183" t="s">
        <v>36</v>
      </c>
      <c r="L169" s="54"/>
      <c r="M169" s="188" t="s">
        <v>36</v>
      </c>
      <c r="N169" s="189" t="s">
        <v>51</v>
      </c>
      <c r="O169" s="35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AR169" s="16" t="s">
        <v>275</v>
      </c>
      <c r="AT169" s="16" t="s">
        <v>184</v>
      </c>
      <c r="AU169" s="16" t="s">
        <v>88</v>
      </c>
      <c r="AY169" s="16" t="s">
        <v>182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6" t="s">
        <v>23</v>
      </c>
      <c r="BK169" s="192">
        <f>ROUND(I169*H169,2)</f>
        <v>0</v>
      </c>
      <c r="BL169" s="16" t="s">
        <v>275</v>
      </c>
      <c r="BM169" s="16" t="s">
        <v>3792</v>
      </c>
    </row>
    <row r="170" spans="2:65" s="1" customFormat="1" ht="22.5" customHeight="1">
      <c r="B170" s="34"/>
      <c r="C170" s="181" t="s">
        <v>615</v>
      </c>
      <c r="D170" s="181" t="s">
        <v>184</v>
      </c>
      <c r="E170" s="182" t="s">
        <v>3793</v>
      </c>
      <c r="F170" s="183" t="s">
        <v>3794</v>
      </c>
      <c r="G170" s="184" t="s">
        <v>3607</v>
      </c>
      <c r="H170" s="185">
        <v>2</v>
      </c>
      <c r="I170" s="186"/>
      <c r="J170" s="187">
        <f>ROUND(I170*H170,2)</f>
        <v>0</v>
      </c>
      <c r="K170" s="183" t="s">
        <v>36</v>
      </c>
      <c r="L170" s="54"/>
      <c r="M170" s="188" t="s">
        <v>36</v>
      </c>
      <c r="N170" s="189" t="s">
        <v>51</v>
      </c>
      <c r="O170" s="35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16" t="s">
        <v>275</v>
      </c>
      <c r="AT170" s="16" t="s">
        <v>184</v>
      </c>
      <c r="AU170" s="16" t="s">
        <v>88</v>
      </c>
      <c r="AY170" s="16" t="s">
        <v>182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6" t="s">
        <v>23</v>
      </c>
      <c r="BK170" s="192">
        <f>ROUND(I170*H170,2)</f>
        <v>0</v>
      </c>
      <c r="BL170" s="16" t="s">
        <v>275</v>
      </c>
      <c r="BM170" s="16" t="s">
        <v>3795</v>
      </c>
    </row>
    <row r="171" spans="2:63" s="10" customFormat="1" ht="29.85" customHeight="1">
      <c r="B171" s="164"/>
      <c r="C171" s="165"/>
      <c r="D171" s="178" t="s">
        <v>79</v>
      </c>
      <c r="E171" s="179" t="s">
        <v>3796</v>
      </c>
      <c r="F171" s="179" t="s">
        <v>3797</v>
      </c>
      <c r="G171" s="165"/>
      <c r="H171" s="165"/>
      <c r="I171" s="168"/>
      <c r="J171" s="180">
        <f>BK171</f>
        <v>0</v>
      </c>
      <c r="K171" s="165"/>
      <c r="L171" s="170"/>
      <c r="M171" s="171"/>
      <c r="N171" s="172"/>
      <c r="O171" s="172"/>
      <c r="P171" s="173">
        <f>SUM(P172:P174)</f>
        <v>0</v>
      </c>
      <c r="Q171" s="172"/>
      <c r="R171" s="173">
        <f>SUM(R172:R174)</f>
        <v>0</v>
      </c>
      <c r="S171" s="172"/>
      <c r="T171" s="174">
        <f>SUM(T172:T174)</f>
        <v>0</v>
      </c>
      <c r="AR171" s="175" t="s">
        <v>23</v>
      </c>
      <c r="AT171" s="176" t="s">
        <v>79</v>
      </c>
      <c r="AU171" s="176" t="s">
        <v>23</v>
      </c>
      <c r="AY171" s="175" t="s">
        <v>182</v>
      </c>
      <c r="BK171" s="177">
        <f>SUM(BK172:BK174)</f>
        <v>0</v>
      </c>
    </row>
    <row r="172" spans="2:65" s="1" customFormat="1" ht="31.5" customHeight="1">
      <c r="B172" s="34"/>
      <c r="C172" s="181" t="s">
        <v>619</v>
      </c>
      <c r="D172" s="181" t="s">
        <v>184</v>
      </c>
      <c r="E172" s="182" t="s">
        <v>3798</v>
      </c>
      <c r="F172" s="183" t="s">
        <v>3799</v>
      </c>
      <c r="G172" s="184" t="s">
        <v>2600</v>
      </c>
      <c r="H172" s="185">
        <v>8</v>
      </c>
      <c r="I172" s="186"/>
      <c r="J172" s="187">
        <f>ROUND(I172*H172,2)</f>
        <v>0</v>
      </c>
      <c r="K172" s="183" t="s">
        <v>36</v>
      </c>
      <c r="L172" s="54"/>
      <c r="M172" s="188" t="s">
        <v>36</v>
      </c>
      <c r="N172" s="189" t="s">
        <v>51</v>
      </c>
      <c r="O172" s="35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16" t="s">
        <v>275</v>
      </c>
      <c r="AT172" s="16" t="s">
        <v>184</v>
      </c>
      <c r="AU172" s="16" t="s">
        <v>88</v>
      </c>
      <c r="AY172" s="16" t="s">
        <v>182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6" t="s">
        <v>23</v>
      </c>
      <c r="BK172" s="192">
        <f>ROUND(I172*H172,2)</f>
        <v>0</v>
      </c>
      <c r="BL172" s="16" t="s">
        <v>275</v>
      </c>
      <c r="BM172" s="16" t="s">
        <v>3800</v>
      </c>
    </row>
    <row r="173" spans="2:65" s="1" customFormat="1" ht="31.5" customHeight="1">
      <c r="B173" s="34"/>
      <c r="C173" s="181" t="s">
        <v>629</v>
      </c>
      <c r="D173" s="181" t="s">
        <v>184</v>
      </c>
      <c r="E173" s="182" t="s">
        <v>3801</v>
      </c>
      <c r="F173" s="183" t="s">
        <v>3802</v>
      </c>
      <c r="G173" s="184" t="s">
        <v>3607</v>
      </c>
      <c r="H173" s="185">
        <v>4</v>
      </c>
      <c r="I173" s="186"/>
      <c r="J173" s="187">
        <f>ROUND(I173*H173,2)</f>
        <v>0</v>
      </c>
      <c r="K173" s="183" t="s">
        <v>36</v>
      </c>
      <c r="L173" s="54"/>
      <c r="M173" s="188" t="s">
        <v>36</v>
      </c>
      <c r="N173" s="189" t="s">
        <v>51</v>
      </c>
      <c r="O173" s="35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16" t="s">
        <v>275</v>
      </c>
      <c r="AT173" s="16" t="s">
        <v>184</v>
      </c>
      <c r="AU173" s="16" t="s">
        <v>88</v>
      </c>
      <c r="AY173" s="16" t="s">
        <v>182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6" t="s">
        <v>23</v>
      </c>
      <c r="BK173" s="192">
        <f>ROUND(I173*H173,2)</f>
        <v>0</v>
      </c>
      <c r="BL173" s="16" t="s">
        <v>275</v>
      </c>
      <c r="BM173" s="16" t="s">
        <v>3803</v>
      </c>
    </row>
    <row r="174" spans="2:65" s="1" customFormat="1" ht="22.5" customHeight="1">
      <c r="B174" s="34"/>
      <c r="C174" s="181" t="s">
        <v>633</v>
      </c>
      <c r="D174" s="181" t="s">
        <v>184</v>
      </c>
      <c r="E174" s="182" t="s">
        <v>3804</v>
      </c>
      <c r="F174" s="183" t="s">
        <v>3805</v>
      </c>
      <c r="G174" s="184" t="s">
        <v>2600</v>
      </c>
      <c r="H174" s="185">
        <v>3</v>
      </c>
      <c r="I174" s="186"/>
      <c r="J174" s="187">
        <f>ROUND(I174*H174,2)</f>
        <v>0</v>
      </c>
      <c r="K174" s="183" t="s">
        <v>36</v>
      </c>
      <c r="L174" s="54"/>
      <c r="M174" s="188" t="s">
        <v>36</v>
      </c>
      <c r="N174" s="189" t="s">
        <v>51</v>
      </c>
      <c r="O174" s="35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16" t="s">
        <v>275</v>
      </c>
      <c r="AT174" s="16" t="s">
        <v>184</v>
      </c>
      <c r="AU174" s="16" t="s">
        <v>88</v>
      </c>
      <c r="AY174" s="16" t="s">
        <v>182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6" t="s">
        <v>23</v>
      </c>
      <c r="BK174" s="192">
        <f>ROUND(I174*H174,2)</f>
        <v>0</v>
      </c>
      <c r="BL174" s="16" t="s">
        <v>275</v>
      </c>
      <c r="BM174" s="16" t="s">
        <v>3806</v>
      </c>
    </row>
    <row r="175" spans="2:63" s="10" customFormat="1" ht="29.85" customHeight="1">
      <c r="B175" s="164"/>
      <c r="C175" s="165"/>
      <c r="D175" s="178" t="s">
        <v>79</v>
      </c>
      <c r="E175" s="179" t="s">
        <v>3807</v>
      </c>
      <c r="F175" s="179" t="s">
        <v>3808</v>
      </c>
      <c r="G175" s="165"/>
      <c r="H175" s="165"/>
      <c r="I175" s="168"/>
      <c r="J175" s="180">
        <f>BK175</f>
        <v>0</v>
      </c>
      <c r="K175" s="165"/>
      <c r="L175" s="170"/>
      <c r="M175" s="171"/>
      <c r="N175" s="172"/>
      <c r="O175" s="172"/>
      <c r="P175" s="173">
        <f>SUM(P176:P186)</f>
        <v>0</v>
      </c>
      <c r="Q175" s="172"/>
      <c r="R175" s="173">
        <f>SUM(R176:R186)</f>
        <v>0</v>
      </c>
      <c r="S175" s="172"/>
      <c r="T175" s="174">
        <f>SUM(T176:T186)</f>
        <v>0</v>
      </c>
      <c r="AR175" s="175" t="s">
        <v>23</v>
      </c>
      <c r="AT175" s="176" t="s">
        <v>79</v>
      </c>
      <c r="AU175" s="176" t="s">
        <v>23</v>
      </c>
      <c r="AY175" s="175" t="s">
        <v>182</v>
      </c>
      <c r="BK175" s="177">
        <f>SUM(BK176:BK186)</f>
        <v>0</v>
      </c>
    </row>
    <row r="176" spans="2:65" s="1" customFormat="1" ht="31.5" customHeight="1">
      <c r="B176" s="34"/>
      <c r="C176" s="181" t="s">
        <v>638</v>
      </c>
      <c r="D176" s="181" t="s">
        <v>184</v>
      </c>
      <c r="E176" s="182" t="s">
        <v>3809</v>
      </c>
      <c r="F176" s="183" t="s">
        <v>3810</v>
      </c>
      <c r="G176" s="184" t="s">
        <v>2600</v>
      </c>
      <c r="H176" s="185">
        <v>1</v>
      </c>
      <c r="I176" s="186"/>
      <c r="J176" s="187">
        <f aca="true" t="shared" si="70" ref="J176:J186">ROUND(I176*H176,2)</f>
        <v>0</v>
      </c>
      <c r="K176" s="183" t="s">
        <v>36</v>
      </c>
      <c r="L176" s="54"/>
      <c r="M176" s="188" t="s">
        <v>36</v>
      </c>
      <c r="N176" s="189" t="s">
        <v>51</v>
      </c>
      <c r="O176" s="35"/>
      <c r="P176" s="190">
        <f aca="true" t="shared" si="71" ref="P176:P186">O176*H176</f>
        <v>0</v>
      </c>
      <c r="Q176" s="190">
        <v>0</v>
      </c>
      <c r="R176" s="190">
        <f aca="true" t="shared" si="72" ref="R176:R186">Q176*H176</f>
        <v>0</v>
      </c>
      <c r="S176" s="190">
        <v>0</v>
      </c>
      <c r="T176" s="191">
        <f aca="true" t="shared" si="73" ref="T176:T186">S176*H176</f>
        <v>0</v>
      </c>
      <c r="AR176" s="16" t="s">
        <v>275</v>
      </c>
      <c r="AT176" s="16" t="s">
        <v>184</v>
      </c>
      <c r="AU176" s="16" t="s">
        <v>88</v>
      </c>
      <c r="AY176" s="16" t="s">
        <v>182</v>
      </c>
      <c r="BE176" s="192">
        <f aca="true" t="shared" si="74" ref="BE176:BE186">IF(N176="základní",J176,0)</f>
        <v>0</v>
      </c>
      <c r="BF176" s="192">
        <f aca="true" t="shared" si="75" ref="BF176:BF186">IF(N176="snížená",J176,0)</f>
        <v>0</v>
      </c>
      <c r="BG176" s="192">
        <f aca="true" t="shared" si="76" ref="BG176:BG186">IF(N176="zákl. přenesená",J176,0)</f>
        <v>0</v>
      </c>
      <c r="BH176" s="192">
        <f aca="true" t="shared" si="77" ref="BH176:BH186">IF(N176="sníž. přenesená",J176,0)</f>
        <v>0</v>
      </c>
      <c r="BI176" s="192">
        <f aca="true" t="shared" si="78" ref="BI176:BI186">IF(N176="nulová",J176,0)</f>
        <v>0</v>
      </c>
      <c r="BJ176" s="16" t="s">
        <v>23</v>
      </c>
      <c r="BK176" s="192">
        <f aca="true" t="shared" si="79" ref="BK176:BK186">ROUND(I176*H176,2)</f>
        <v>0</v>
      </c>
      <c r="BL176" s="16" t="s">
        <v>275</v>
      </c>
      <c r="BM176" s="16" t="s">
        <v>3811</v>
      </c>
    </row>
    <row r="177" spans="2:65" s="1" customFormat="1" ht="44.25" customHeight="1">
      <c r="B177" s="34"/>
      <c r="C177" s="181" t="s">
        <v>671</v>
      </c>
      <c r="D177" s="181" t="s">
        <v>184</v>
      </c>
      <c r="E177" s="182" t="s">
        <v>3812</v>
      </c>
      <c r="F177" s="183" t="s">
        <v>3813</v>
      </c>
      <c r="G177" s="184" t="s">
        <v>195</v>
      </c>
      <c r="H177" s="185">
        <v>14</v>
      </c>
      <c r="I177" s="186"/>
      <c r="J177" s="187">
        <f t="shared" si="70"/>
        <v>0</v>
      </c>
      <c r="K177" s="183" t="s">
        <v>36</v>
      </c>
      <c r="L177" s="54"/>
      <c r="M177" s="188" t="s">
        <v>36</v>
      </c>
      <c r="N177" s="189" t="s">
        <v>51</v>
      </c>
      <c r="O177" s="35"/>
      <c r="P177" s="190">
        <f t="shared" si="71"/>
        <v>0</v>
      </c>
      <c r="Q177" s="190">
        <v>0</v>
      </c>
      <c r="R177" s="190">
        <f t="shared" si="72"/>
        <v>0</v>
      </c>
      <c r="S177" s="190">
        <v>0</v>
      </c>
      <c r="T177" s="191">
        <f t="shared" si="73"/>
        <v>0</v>
      </c>
      <c r="AR177" s="16" t="s">
        <v>275</v>
      </c>
      <c r="AT177" s="16" t="s">
        <v>184</v>
      </c>
      <c r="AU177" s="16" t="s">
        <v>88</v>
      </c>
      <c r="AY177" s="16" t="s">
        <v>182</v>
      </c>
      <c r="BE177" s="192">
        <f t="shared" si="74"/>
        <v>0</v>
      </c>
      <c r="BF177" s="192">
        <f t="shared" si="75"/>
        <v>0</v>
      </c>
      <c r="BG177" s="192">
        <f t="shared" si="76"/>
        <v>0</v>
      </c>
      <c r="BH177" s="192">
        <f t="shared" si="77"/>
        <v>0</v>
      </c>
      <c r="BI177" s="192">
        <f t="shared" si="78"/>
        <v>0</v>
      </c>
      <c r="BJ177" s="16" t="s">
        <v>23</v>
      </c>
      <c r="BK177" s="192">
        <f t="shared" si="79"/>
        <v>0</v>
      </c>
      <c r="BL177" s="16" t="s">
        <v>275</v>
      </c>
      <c r="BM177" s="16" t="s">
        <v>3814</v>
      </c>
    </row>
    <row r="178" spans="2:65" s="1" customFormat="1" ht="22.5" customHeight="1">
      <c r="B178" s="34"/>
      <c r="C178" s="181" t="s">
        <v>699</v>
      </c>
      <c r="D178" s="181" t="s">
        <v>184</v>
      </c>
      <c r="E178" s="182" t="s">
        <v>3815</v>
      </c>
      <c r="F178" s="183" t="s">
        <v>3534</v>
      </c>
      <c r="G178" s="184" t="s">
        <v>195</v>
      </c>
      <c r="H178" s="185">
        <v>16</v>
      </c>
      <c r="I178" s="186"/>
      <c r="J178" s="187">
        <f t="shared" si="70"/>
        <v>0</v>
      </c>
      <c r="K178" s="183" t="s">
        <v>36</v>
      </c>
      <c r="L178" s="54"/>
      <c r="M178" s="188" t="s">
        <v>36</v>
      </c>
      <c r="N178" s="189" t="s">
        <v>51</v>
      </c>
      <c r="O178" s="35"/>
      <c r="P178" s="190">
        <f t="shared" si="71"/>
        <v>0</v>
      </c>
      <c r="Q178" s="190">
        <v>0</v>
      </c>
      <c r="R178" s="190">
        <f t="shared" si="72"/>
        <v>0</v>
      </c>
      <c r="S178" s="190">
        <v>0</v>
      </c>
      <c r="T178" s="191">
        <f t="shared" si="73"/>
        <v>0</v>
      </c>
      <c r="AR178" s="16" t="s">
        <v>275</v>
      </c>
      <c r="AT178" s="16" t="s">
        <v>184</v>
      </c>
      <c r="AU178" s="16" t="s">
        <v>88</v>
      </c>
      <c r="AY178" s="16" t="s">
        <v>182</v>
      </c>
      <c r="BE178" s="192">
        <f t="shared" si="74"/>
        <v>0</v>
      </c>
      <c r="BF178" s="192">
        <f t="shared" si="75"/>
        <v>0</v>
      </c>
      <c r="BG178" s="192">
        <f t="shared" si="76"/>
        <v>0</v>
      </c>
      <c r="BH178" s="192">
        <f t="shared" si="77"/>
        <v>0</v>
      </c>
      <c r="BI178" s="192">
        <f t="shared" si="78"/>
        <v>0</v>
      </c>
      <c r="BJ178" s="16" t="s">
        <v>23</v>
      </c>
      <c r="BK178" s="192">
        <f t="shared" si="79"/>
        <v>0</v>
      </c>
      <c r="BL178" s="16" t="s">
        <v>275</v>
      </c>
      <c r="BM178" s="16" t="s">
        <v>3816</v>
      </c>
    </row>
    <row r="179" spans="2:65" s="1" customFormat="1" ht="22.5" customHeight="1">
      <c r="B179" s="34"/>
      <c r="C179" s="181" t="s">
        <v>703</v>
      </c>
      <c r="D179" s="181" t="s">
        <v>184</v>
      </c>
      <c r="E179" s="182" t="s">
        <v>3817</v>
      </c>
      <c r="F179" s="183" t="s">
        <v>3537</v>
      </c>
      <c r="G179" s="184" t="s">
        <v>195</v>
      </c>
      <c r="H179" s="185">
        <v>72</v>
      </c>
      <c r="I179" s="186"/>
      <c r="J179" s="187">
        <f t="shared" si="70"/>
        <v>0</v>
      </c>
      <c r="K179" s="183" t="s">
        <v>36</v>
      </c>
      <c r="L179" s="54"/>
      <c r="M179" s="188" t="s">
        <v>36</v>
      </c>
      <c r="N179" s="189" t="s">
        <v>51</v>
      </c>
      <c r="O179" s="35"/>
      <c r="P179" s="190">
        <f t="shared" si="71"/>
        <v>0</v>
      </c>
      <c r="Q179" s="190">
        <v>0</v>
      </c>
      <c r="R179" s="190">
        <f t="shared" si="72"/>
        <v>0</v>
      </c>
      <c r="S179" s="190">
        <v>0</v>
      </c>
      <c r="T179" s="191">
        <f t="shared" si="73"/>
        <v>0</v>
      </c>
      <c r="AR179" s="16" t="s">
        <v>275</v>
      </c>
      <c r="AT179" s="16" t="s">
        <v>184</v>
      </c>
      <c r="AU179" s="16" t="s">
        <v>88</v>
      </c>
      <c r="AY179" s="16" t="s">
        <v>182</v>
      </c>
      <c r="BE179" s="192">
        <f t="shared" si="74"/>
        <v>0</v>
      </c>
      <c r="BF179" s="192">
        <f t="shared" si="75"/>
        <v>0</v>
      </c>
      <c r="BG179" s="192">
        <f t="shared" si="76"/>
        <v>0</v>
      </c>
      <c r="BH179" s="192">
        <f t="shared" si="77"/>
        <v>0</v>
      </c>
      <c r="BI179" s="192">
        <f t="shared" si="78"/>
        <v>0</v>
      </c>
      <c r="BJ179" s="16" t="s">
        <v>23</v>
      </c>
      <c r="BK179" s="192">
        <f t="shared" si="79"/>
        <v>0</v>
      </c>
      <c r="BL179" s="16" t="s">
        <v>275</v>
      </c>
      <c r="BM179" s="16" t="s">
        <v>3818</v>
      </c>
    </row>
    <row r="180" spans="2:65" s="1" customFormat="1" ht="22.5" customHeight="1">
      <c r="B180" s="34"/>
      <c r="C180" s="181" t="s">
        <v>708</v>
      </c>
      <c r="D180" s="181" t="s">
        <v>184</v>
      </c>
      <c r="E180" s="182" t="s">
        <v>3819</v>
      </c>
      <c r="F180" s="183" t="s">
        <v>3820</v>
      </c>
      <c r="G180" s="184" t="s">
        <v>195</v>
      </c>
      <c r="H180" s="185">
        <v>8</v>
      </c>
      <c r="I180" s="186"/>
      <c r="J180" s="187">
        <f t="shared" si="70"/>
        <v>0</v>
      </c>
      <c r="K180" s="183" t="s">
        <v>36</v>
      </c>
      <c r="L180" s="54"/>
      <c r="M180" s="188" t="s">
        <v>36</v>
      </c>
      <c r="N180" s="189" t="s">
        <v>51</v>
      </c>
      <c r="O180" s="35"/>
      <c r="P180" s="190">
        <f t="shared" si="71"/>
        <v>0</v>
      </c>
      <c r="Q180" s="190">
        <v>0</v>
      </c>
      <c r="R180" s="190">
        <f t="shared" si="72"/>
        <v>0</v>
      </c>
      <c r="S180" s="190">
        <v>0</v>
      </c>
      <c r="T180" s="191">
        <f t="shared" si="73"/>
        <v>0</v>
      </c>
      <c r="AR180" s="16" t="s">
        <v>275</v>
      </c>
      <c r="AT180" s="16" t="s">
        <v>184</v>
      </c>
      <c r="AU180" s="16" t="s">
        <v>88</v>
      </c>
      <c r="AY180" s="16" t="s">
        <v>182</v>
      </c>
      <c r="BE180" s="192">
        <f t="shared" si="74"/>
        <v>0</v>
      </c>
      <c r="BF180" s="192">
        <f t="shared" si="75"/>
        <v>0</v>
      </c>
      <c r="BG180" s="192">
        <f t="shared" si="76"/>
        <v>0</v>
      </c>
      <c r="BH180" s="192">
        <f t="shared" si="77"/>
        <v>0</v>
      </c>
      <c r="BI180" s="192">
        <f t="shared" si="78"/>
        <v>0</v>
      </c>
      <c r="BJ180" s="16" t="s">
        <v>23</v>
      </c>
      <c r="BK180" s="192">
        <f t="shared" si="79"/>
        <v>0</v>
      </c>
      <c r="BL180" s="16" t="s">
        <v>275</v>
      </c>
      <c r="BM180" s="16" t="s">
        <v>3821</v>
      </c>
    </row>
    <row r="181" spans="2:65" s="1" customFormat="1" ht="44.25" customHeight="1">
      <c r="B181" s="34"/>
      <c r="C181" s="181" t="s">
        <v>712</v>
      </c>
      <c r="D181" s="181" t="s">
        <v>184</v>
      </c>
      <c r="E181" s="182" t="s">
        <v>3822</v>
      </c>
      <c r="F181" s="183" t="s">
        <v>3823</v>
      </c>
      <c r="G181" s="184" t="s">
        <v>2600</v>
      </c>
      <c r="H181" s="185">
        <v>1</v>
      </c>
      <c r="I181" s="186"/>
      <c r="J181" s="187">
        <f t="shared" si="70"/>
        <v>0</v>
      </c>
      <c r="K181" s="183" t="s">
        <v>36</v>
      </c>
      <c r="L181" s="54"/>
      <c r="M181" s="188" t="s">
        <v>36</v>
      </c>
      <c r="N181" s="189" t="s">
        <v>51</v>
      </c>
      <c r="O181" s="35"/>
      <c r="P181" s="190">
        <f t="shared" si="71"/>
        <v>0</v>
      </c>
      <c r="Q181" s="190">
        <v>0</v>
      </c>
      <c r="R181" s="190">
        <f t="shared" si="72"/>
        <v>0</v>
      </c>
      <c r="S181" s="190">
        <v>0</v>
      </c>
      <c r="T181" s="191">
        <f t="shared" si="73"/>
        <v>0</v>
      </c>
      <c r="AR181" s="16" t="s">
        <v>275</v>
      </c>
      <c r="AT181" s="16" t="s">
        <v>184</v>
      </c>
      <c r="AU181" s="16" t="s">
        <v>88</v>
      </c>
      <c r="AY181" s="16" t="s">
        <v>182</v>
      </c>
      <c r="BE181" s="192">
        <f t="shared" si="74"/>
        <v>0</v>
      </c>
      <c r="BF181" s="192">
        <f t="shared" si="75"/>
        <v>0</v>
      </c>
      <c r="BG181" s="192">
        <f t="shared" si="76"/>
        <v>0</v>
      </c>
      <c r="BH181" s="192">
        <f t="shared" si="77"/>
        <v>0</v>
      </c>
      <c r="BI181" s="192">
        <f t="shared" si="78"/>
        <v>0</v>
      </c>
      <c r="BJ181" s="16" t="s">
        <v>23</v>
      </c>
      <c r="BK181" s="192">
        <f t="shared" si="79"/>
        <v>0</v>
      </c>
      <c r="BL181" s="16" t="s">
        <v>275</v>
      </c>
      <c r="BM181" s="16" t="s">
        <v>3824</v>
      </c>
    </row>
    <row r="182" spans="2:65" s="1" customFormat="1" ht="44.25" customHeight="1">
      <c r="B182" s="34"/>
      <c r="C182" s="181" t="s">
        <v>717</v>
      </c>
      <c r="D182" s="181" t="s">
        <v>184</v>
      </c>
      <c r="E182" s="182" t="s">
        <v>3825</v>
      </c>
      <c r="F182" s="183" t="s">
        <v>3826</v>
      </c>
      <c r="G182" s="184" t="s">
        <v>2600</v>
      </c>
      <c r="H182" s="185">
        <v>1</v>
      </c>
      <c r="I182" s="186"/>
      <c r="J182" s="187">
        <f t="shared" si="70"/>
        <v>0</v>
      </c>
      <c r="K182" s="183" t="s">
        <v>36</v>
      </c>
      <c r="L182" s="54"/>
      <c r="M182" s="188" t="s">
        <v>36</v>
      </c>
      <c r="N182" s="189" t="s">
        <v>51</v>
      </c>
      <c r="O182" s="35"/>
      <c r="P182" s="190">
        <f t="shared" si="71"/>
        <v>0</v>
      </c>
      <c r="Q182" s="190">
        <v>0</v>
      </c>
      <c r="R182" s="190">
        <f t="shared" si="72"/>
        <v>0</v>
      </c>
      <c r="S182" s="190">
        <v>0</v>
      </c>
      <c r="T182" s="191">
        <f t="shared" si="73"/>
        <v>0</v>
      </c>
      <c r="AR182" s="16" t="s">
        <v>275</v>
      </c>
      <c r="AT182" s="16" t="s">
        <v>184</v>
      </c>
      <c r="AU182" s="16" t="s">
        <v>88</v>
      </c>
      <c r="AY182" s="16" t="s">
        <v>182</v>
      </c>
      <c r="BE182" s="192">
        <f t="shared" si="74"/>
        <v>0</v>
      </c>
      <c r="BF182" s="192">
        <f t="shared" si="75"/>
        <v>0</v>
      </c>
      <c r="BG182" s="192">
        <f t="shared" si="76"/>
        <v>0</v>
      </c>
      <c r="BH182" s="192">
        <f t="shared" si="77"/>
        <v>0</v>
      </c>
      <c r="BI182" s="192">
        <f t="shared" si="78"/>
        <v>0</v>
      </c>
      <c r="BJ182" s="16" t="s">
        <v>23</v>
      </c>
      <c r="BK182" s="192">
        <f t="shared" si="79"/>
        <v>0</v>
      </c>
      <c r="BL182" s="16" t="s">
        <v>275</v>
      </c>
      <c r="BM182" s="16" t="s">
        <v>3827</v>
      </c>
    </row>
    <row r="183" spans="2:65" s="1" customFormat="1" ht="31.5" customHeight="1">
      <c r="B183" s="34"/>
      <c r="C183" s="181" t="s">
        <v>729</v>
      </c>
      <c r="D183" s="181" t="s">
        <v>184</v>
      </c>
      <c r="E183" s="182" t="s">
        <v>3828</v>
      </c>
      <c r="F183" s="183" t="s">
        <v>3829</v>
      </c>
      <c r="G183" s="184" t="s">
        <v>2600</v>
      </c>
      <c r="H183" s="185">
        <v>1</v>
      </c>
      <c r="I183" s="186"/>
      <c r="J183" s="187">
        <f t="shared" si="70"/>
        <v>0</v>
      </c>
      <c r="K183" s="183" t="s">
        <v>36</v>
      </c>
      <c r="L183" s="54"/>
      <c r="M183" s="188" t="s">
        <v>36</v>
      </c>
      <c r="N183" s="189" t="s">
        <v>51</v>
      </c>
      <c r="O183" s="35"/>
      <c r="P183" s="190">
        <f t="shared" si="71"/>
        <v>0</v>
      </c>
      <c r="Q183" s="190">
        <v>0</v>
      </c>
      <c r="R183" s="190">
        <f t="shared" si="72"/>
        <v>0</v>
      </c>
      <c r="S183" s="190">
        <v>0</v>
      </c>
      <c r="T183" s="191">
        <f t="shared" si="73"/>
        <v>0</v>
      </c>
      <c r="AR183" s="16" t="s">
        <v>275</v>
      </c>
      <c r="AT183" s="16" t="s">
        <v>184</v>
      </c>
      <c r="AU183" s="16" t="s">
        <v>88</v>
      </c>
      <c r="AY183" s="16" t="s">
        <v>182</v>
      </c>
      <c r="BE183" s="192">
        <f t="shared" si="74"/>
        <v>0</v>
      </c>
      <c r="BF183" s="192">
        <f t="shared" si="75"/>
        <v>0</v>
      </c>
      <c r="BG183" s="192">
        <f t="shared" si="76"/>
        <v>0</v>
      </c>
      <c r="BH183" s="192">
        <f t="shared" si="77"/>
        <v>0</v>
      </c>
      <c r="BI183" s="192">
        <f t="shared" si="78"/>
        <v>0</v>
      </c>
      <c r="BJ183" s="16" t="s">
        <v>23</v>
      </c>
      <c r="BK183" s="192">
        <f t="shared" si="79"/>
        <v>0</v>
      </c>
      <c r="BL183" s="16" t="s">
        <v>275</v>
      </c>
      <c r="BM183" s="16" t="s">
        <v>3830</v>
      </c>
    </row>
    <row r="184" spans="2:65" s="1" customFormat="1" ht="31.5" customHeight="1">
      <c r="B184" s="34"/>
      <c r="C184" s="181" t="s">
        <v>734</v>
      </c>
      <c r="D184" s="181" t="s">
        <v>184</v>
      </c>
      <c r="E184" s="182" t="s">
        <v>3831</v>
      </c>
      <c r="F184" s="183" t="s">
        <v>3832</v>
      </c>
      <c r="G184" s="184" t="s">
        <v>2600</v>
      </c>
      <c r="H184" s="185">
        <v>1</v>
      </c>
      <c r="I184" s="186"/>
      <c r="J184" s="187">
        <f t="shared" si="70"/>
        <v>0</v>
      </c>
      <c r="K184" s="183" t="s">
        <v>36</v>
      </c>
      <c r="L184" s="54"/>
      <c r="M184" s="188" t="s">
        <v>36</v>
      </c>
      <c r="N184" s="189" t="s">
        <v>51</v>
      </c>
      <c r="O184" s="35"/>
      <c r="P184" s="190">
        <f t="shared" si="71"/>
        <v>0</v>
      </c>
      <c r="Q184" s="190">
        <v>0</v>
      </c>
      <c r="R184" s="190">
        <f t="shared" si="72"/>
        <v>0</v>
      </c>
      <c r="S184" s="190">
        <v>0</v>
      </c>
      <c r="T184" s="191">
        <f t="shared" si="73"/>
        <v>0</v>
      </c>
      <c r="AR184" s="16" t="s">
        <v>275</v>
      </c>
      <c r="AT184" s="16" t="s">
        <v>184</v>
      </c>
      <c r="AU184" s="16" t="s">
        <v>88</v>
      </c>
      <c r="AY184" s="16" t="s">
        <v>182</v>
      </c>
      <c r="BE184" s="192">
        <f t="shared" si="74"/>
        <v>0</v>
      </c>
      <c r="BF184" s="192">
        <f t="shared" si="75"/>
        <v>0</v>
      </c>
      <c r="BG184" s="192">
        <f t="shared" si="76"/>
        <v>0</v>
      </c>
      <c r="BH184" s="192">
        <f t="shared" si="77"/>
        <v>0</v>
      </c>
      <c r="BI184" s="192">
        <f t="shared" si="78"/>
        <v>0</v>
      </c>
      <c r="BJ184" s="16" t="s">
        <v>23</v>
      </c>
      <c r="BK184" s="192">
        <f t="shared" si="79"/>
        <v>0</v>
      </c>
      <c r="BL184" s="16" t="s">
        <v>275</v>
      </c>
      <c r="BM184" s="16" t="s">
        <v>3833</v>
      </c>
    </row>
    <row r="185" spans="2:65" s="1" customFormat="1" ht="22.5" customHeight="1">
      <c r="B185" s="34"/>
      <c r="C185" s="181" t="s">
        <v>740</v>
      </c>
      <c r="D185" s="181" t="s">
        <v>184</v>
      </c>
      <c r="E185" s="182" t="s">
        <v>3834</v>
      </c>
      <c r="F185" s="183" t="s">
        <v>3555</v>
      </c>
      <c r="G185" s="184" t="s">
        <v>2600</v>
      </c>
      <c r="H185" s="185">
        <v>1</v>
      </c>
      <c r="I185" s="186"/>
      <c r="J185" s="187">
        <f t="shared" si="70"/>
        <v>0</v>
      </c>
      <c r="K185" s="183" t="s">
        <v>36</v>
      </c>
      <c r="L185" s="54"/>
      <c r="M185" s="188" t="s">
        <v>36</v>
      </c>
      <c r="N185" s="189" t="s">
        <v>51</v>
      </c>
      <c r="O185" s="35"/>
      <c r="P185" s="190">
        <f t="shared" si="71"/>
        <v>0</v>
      </c>
      <c r="Q185" s="190">
        <v>0</v>
      </c>
      <c r="R185" s="190">
        <f t="shared" si="72"/>
        <v>0</v>
      </c>
      <c r="S185" s="190">
        <v>0</v>
      </c>
      <c r="T185" s="191">
        <f t="shared" si="73"/>
        <v>0</v>
      </c>
      <c r="AR185" s="16" t="s">
        <v>275</v>
      </c>
      <c r="AT185" s="16" t="s">
        <v>184</v>
      </c>
      <c r="AU185" s="16" t="s">
        <v>88</v>
      </c>
      <c r="AY185" s="16" t="s">
        <v>182</v>
      </c>
      <c r="BE185" s="192">
        <f t="shared" si="74"/>
        <v>0</v>
      </c>
      <c r="BF185" s="192">
        <f t="shared" si="75"/>
        <v>0</v>
      </c>
      <c r="BG185" s="192">
        <f t="shared" si="76"/>
        <v>0</v>
      </c>
      <c r="BH185" s="192">
        <f t="shared" si="77"/>
        <v>0</v>
      </c>
      <c r="BI185" s="192">
        <f t="shared" si="78"/>
        <v>0</v>
      </c>
      <c r="BJ185" s="16" t="s">
        <v>23</v>
      </c>
      <c r="BK185" s="192">
        <f t="shared" si="79"/>
        <v>0</v>
      </c>
      <c r="BL185" s="16" t="s">
        <v>275</v>
      </c>
      <c r="BM185" s="16" t="s">
        <v>3835</v>
      </c>
    </row>
    <row r="186" spans="2:65" s="1" customFormat="1" ht="22.5" customHeight="1">
      <c r="B186" s="34"/>
      <c r="C186" s="181" t="s">
        <v>744</v>
      </c>
      <c r="D186" s="181" t="s">
        <v>184</v>
      </c>
      <c r="E186" s="182" t="s">
        <v>3836</v>
      </c>
      <c r="F186" s="183" t="s">
        <v>3558</v>
      </c>
      <c r="G186" s="184" t="s">
        <v>2600</v>
      </c>
      <c r="H186" s="185">
        <v>1</v>
      </c>
      <c r="I186" s="186"/>
      <c r="J186" s="187">
        <f t="shared" si="70"/>
        <v>0</v>
      </c>
      <c r="K186" s="183" t="s">
        <v>36</v>
      </c>
      <c r="L186" s="54"/>
      <c r="M186" s="188" t="s">
        <v>36</v>
      </c>
      <c r="N186" s="233" t="s">
        <v>51</v>
      </c>
      <c r="O186" s="234"/>
      <c r="P186" s="235">
        <f t="shared" si="71"/>
        <v>0</v>
      </c>
      <c r="Q186" s="235">
        <v>0</v>
      </c>
      <c r="R186" s="235">
        <f t="shared" si="72"/>
        <v>0</v>
      </c>
      <c r="S186" s="235">
        <v>0</v>
      </c>
      <c r="T186" s="236">
        <f t="shared" si="73"/>
        <v>0</v>
      </c>
      <c r="AR186" s="16" t="s">
        <v>275</v>
      </c>
      <c r="AT186" s="16" t="s">
        <v>184</v>
      </c>
      <c r="AU186" s="16" t="s">
        <v>88</v>
      </c>
      <c r="AY186" s="16" t="s">
        <v>182</v>
      </c>
      <c r="BE186" s="192">
        <f t="shared" si="74"/>
        <v>0</v>
      </c>
      <c r="BF186" s="192">
        <f t="shared" si="75"/>
        <v>0</v>
      </c>
      <c r="BG186" s="192">
        <f t="shared" si="76"/>
        <v>0</v>
      </c>
      <c r="BH186" s="192">
        <f t="shared" si="77"/>
        <v>0</v>
      </c>
      <c r="BI186" s="192">
        <f t="shared" si="78"/>
        <v>0</v>
      </c>
      <c r="BJ186" s="16" t="s">
        <v>23</v>
      </c>
      <c r="BK186" s="192">
        <f t="shared" si="79"/>
        <v>0</v>
      </c>
      <c r="BL186" s="16" t="s">
        <v>275</v>
      </c>
      <c r="BM186" s="16" t="s">
        <v>3837</v>
      </c>
    </row>
    <row r="187" spans="2:12" s="1" customFormat="1" ht="6.9" customHeight="1">
      <c r="B187" s="49"/>
      <c r="C187" s="50"/>
      <c r="D187" s="50"/>
      <c r="E187" s="50"/>
      <c r="F187" s="50"/>
      <c r="G187" s="50"/>
      <c r="H187" s="50"/>
      <c r="I187" s="127"/>
      <c r="J187" s="50"/>
      <c r="K187" s="50"/>
      <c r="L187" s="54"/>
    </row>
  </sheetData>
  <sheetProtection password="CC35" sheet="1" objects="1" scenarios="1" formatColumns="0" formatRows="0" sort="0" autoFilter="0"/>
  <autoFilter ref="C89:K89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0"/>
      <c r="C1" s="240"/>
      <c r="D1" s="239" t="s">
        <v>1</v>
      </c>
      <c r="E1" s="240"/>
      <c r="F1" s="241" t="s">
        <v>5505</v>
      </c>
      <c r="G1" s="365" t="s">
        <v>5506</v>
      </c>
      <c r="H1" s="365"/>
      <c r="I1" s="245"/>
      <c r="J1" s="241" t="s">
        <v>5507</v>
      </c>
      <c r="K1" s="239" t="s">
        <v>122</v>
      </c>
      <c r="L1" s="241" t="s">
        <v>5508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103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6" t="str">
        <f>'Rekapitulace stavby'!K6</f>
        <v>Střední odborné učiliště Domažlice</v>
      </c>
      <c r="F7" s="357"/>
      <c r="G7" s="357"/>
      <c r="H7" s="357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7" t="s">
        <v>3838</v>
      </c>
      <c r="F9" s="341"/>
      <c r="G9" s="341"/>
      <c r="H9" s="341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36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3839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tr">
        <f>IF('Rekapitulace stavby'!AN10="","",'Rekapitulace stavby'!AN10)</f>
        <v/>
      </c>
      <c r="K14" s="38"/>
    </row>
    <row r="15" spans="2:11" s="1" customFormat="1" ht="18" customHeight="1">
      <c r="B15" s="34"/>
      <c r="C15" s="35"/>
      <c r="D15" s="35"/>
      <c r="E15" s="27" t="str">
        <f>IF('Rekapitulace stavby'!E11="","",'Rekapitulace stavby'!E11)</f>
        <v>Plzeňský kraj</v>
      </c>
      <c r="F15" s="35"/>
      <c r="G15" s="35"/>
      <c r="H15" s="35"/>
      <c r="I15" s="107" t="s">
        <v>38</v>
      </c>
      <c r="J15" s="27" t="str">
        <f>IF('Rekapitulace stavby'!AN11="","",'Rekapitulace stavby'!AN11)</f>
        <v/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0" t="s">
        <v>36</v>
      </c>
      <c r="F24" s="368"/>
      <c r="G24" s="368"/>
      <c r="H24" s="368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ROUND(J83,2)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ROUND(SUM(BE83:BE190),2)</f>
        <v>0</v>
      </c>
      <c r="G30" s="35"/>
      <c r="H30" s="35"/>
      <c r="I30" s="119">
        <v>0.21</v>
      </c>
      <c r="J30" s="118">
        <f>ROUND(ROUND((SUM(BE83:BE190)),2)*I30,2)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ROUND(SUM(BF83:BF190),2)</f>
        <v>0</v>
      </c>
      <c r="G31" s="35"/>
      <c r="H31" s="35"/>
      <c r="I31" s="119">
        <v>0.15</v>
      </c>
      <c r="J31" s="118">
        <f>ROUND(ROUND((SUM(BF83:BF190)),2)*I31,2)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ROUND(SUM(BG83:BG190),2)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ROUND(SUM(BH83:BH190),2)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ROUND(SUM(BI83:BI190),2)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6" t="str">
        <f>E7</f>
        <v>Střední odborné učiliště Domažlice</v>
      </c>
      <c r="F45" s="341"/>
      <c r="G45" s="341"/>
      <c r="H45" s="341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7" t="str">
        <f>E9</f>
        <v xml:space="preserve">D.1.4.5 - Zařízení silnoproudé elektroinstalace </v>
      </c>
      <c r="F47" s="341"/>
      <c r="G47" s="341"/>
      <c r="H47" s="341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 xml:space="preserve"> 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J83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3840</v>
      </c>
      <c r="E57" s="140"/>
      <c r="F57" s="140"/>
      <c r="G57" s="140"/>
      <c r="H57" s="140"/>
      <c r="I57" s="141"/>
      <c r="J57" s="142">
        <f>J84</f>
        <v>0</v>
      </c>
      <c r="K57" s="143"/>
    </row>
    <row r="58" spans="2:11" s="7" customFormat="1" ht="24.9" customHeight="1">
      <c r="B58" s="137"/>
      <c r="C58" s="138"/>
      <c r="D58" s="139" t="s">
        <v>3841</v>
      </c>
      <c r="E58" s="140"/>
      <c r="F58" s="140"/>
      <c r="G58" s="140"/>
      <c r="H58" s="140"/>
      <c r="I58" s="141"/>
      <c r="J58" s="142">
        <f>J89</f>
        <v>0</v>
      </c>
      <c r="K58" s="143"/>
    </row>
    <row r="59" spans="2:11" s="7" customFormat="1" ht="24.9" customHeight="1">
      <c r="B59" s="137"/>
      <c r="C59" s="138"/>
      <c r="D59" s="139" t="s">
        <v>3842</v>
      </c>
      <c r="E59" s="140"/>
      <c r="F59" s="140"/>
      <c r="G59" s="140"/>
      <c r="H59" s="140"/>
      <c r="I59" s="141"/>
      <c r="J59" s="142">
        <f>J109</f>
        <v>0</v>
      </c>
      <c r="K59" s="143"/>
    </row>
    <row r="60" spans="2:11" s="7" customFormat="1" ht="24.9" customHeight="1">
      <c r="B60" s="137"/>
      <c r="C60" s="138"/>
      <c r="D60" s="139" t="s">
        <v>3843</v>
      </c>
      <c r="E60" s="140"/>
      <c r="F60" s="140"/>
      <c r="G60" s="140"/>
      <c r="H60" s="140"/>
      <c r="I60" s="141"/>
      <c r="J60" s="142">
        <f>J128</f>
        <v>0</v>
      </c>
      <c r="K60" s="143"/>
    </row>
    <row r="61" spans="2:11" s="7" customFormat="1" ht="24.9" customHeight="1">
      <c r="B61" s="137"/>
      <c r="C61" s="138"/>
      <c r="D61" s="139" t="s">
        <v>3844</v>
      </c>
      <c r="E61" s="140"/>
      <c r="F61" s="140"/>
      <c r="G61" s="140"/>
      <c r="H61" s="140"/>
      <c r="I61" s="141"/>
      <c r="J61" s="142">
        <f>J144</f>
        <v>0</v>
      </c>
      <c r="K61" s="143"/>
    </row>
    <row r="62" spans="2:11" s="7" customFormat="1" ht="24.9" customHeight="1">
      <c r="B62" s="137"/>
      <c r="C62" s="138"/>
      <c r="D62" s="139" t="s">
        <v>3845</v>
      </c>
      <c r="E62" s="140"/>
      <c r="F62" s="140"/>
      <c r="G62" s="140"/>
      <c r="H62" s="140"/>
      <c r="I62" s="141"/>
      <c r="J62" s="142">
        <f>J156</f>
        <v>0</v>
      </c>
      <c r="K62" s="143"/>
    </row>
    <row r="63" spans="2:11" s="7" customFormat="1" ht="24.9" customHeight="1">
      <c r="B63" s="137"/>
      <c r="C63" s="138"/>
      <c r="D63" s="139" t="s">
        <v>3846</v>
      </c>
      <c r="E63" s="140"/>
      <c r="F63" s="140"/>
      <c r="G63" s="140"/>
      <c r="H63" s="140"/>
      <c r="I63" s="141"/>
      <c r="J63" s="142">
        <f>J171</f>
        <v>0</v>
      </c>
      <c r="K63" s="143"/>
    </row>
    <row r="64" spans="2:11" s="1" customFormat="1" ht="21.75" customHeight="1">
      <c r="B64" s="34"/>
      <c r="C64" s="35"/>
      <c r="D64" s="35"/>
      <c r="E64" s="35"/>
      <c r="F64" s="35"/>
      <c r="G64" s="35"/>
      <c r="H64" s="35"/>
      <c r="I64" s="106"/>
      <c r="J64" s="35"/>
      <c r="K64" s="38"/>
    </row>
    <row r="65" spans="2:11" s="1" customFormat="1" ht="6.9" customHeight="1">
      <c r="B65" s="49"/>
      <c r="C65" s="50"/>
      <c r="D65" s="50"/>
      <c r="E65" s="50"/>
      <c r="F65" s="50"/>
      <c r="G65" s="50"/>
      <c r="H65" s="50"/>
      <c r="I65" s="127"/>
      <c r="J65" s="50"/>
      <c r="K65" s="51"/>
    </row>
    <row r="69" spans="2:12" s="1" customFormat="1" ht="6.9" customHeight="1">
      <c r="B69" s="52"/>
      <c r="C69" s="53"/>
      <c r="D69" s="53"/>
      <c r="E69" s="53"/>
      <c r="F69" s="53"/>
      <c r="G69" s="53"/>
      <c r="H69" s="53"/>
      <c r="I69" s="130"/>
      <c r="J69" s="53"/>
      <c r="K69" s="53"/>
      <c r="L69" s="54"/>
    </row>
    <row r="70" spans="2:12" s="1" customFormat="1" ht="36.9" customHeight="1">
      <c r="B70" s="34"/>
      <c r="C70" s="55" t="s">
        <v>166</v>
      </c>
      <c r="D70" s="56"/>
      <c r="E70" s="56"/>
      <c r="F70" s="56"/>
      <c r="G70" s="56"/>
      <c r="H70" s="56"/>
      <c r="I70" s="151"/>
      <c r="J70" s="56"/>
      <c r="K70" s="56"/>
      <c r="L70" s="54"/>
    </row>
    <row r="71" spans="2:12" s="1" customFormat="1" ht="6.9" customHeight="1">
      <c r="B71" s="34"/>
      <c r="C71" s="56"/>
      <c r="D71" s="56"/>
      <c r="E71" s="56"/>
      <c r="F71" s="56"/>
      <c r="G71" s="56"/>
      <c r="H71" s="56"/>
      <c r="I71" s="151"/>
      <c r="J71" s="56"/>
      <c r="K71" s="56"/>
      <c r="L71" s="54"/>
    </row>
    <row r="72" spans="2:12" s="1" customFormat="1" ht="14.4" customHeight="1">
      <c r="B72" s="34"/>
      <c r="C72" s="58" t="s">
        <v>16</v>
      </c>
      <c r="D72" s="56"/>
      <c r="E72" s="56"/>
      <c r="F72" s="56"/>
      <c r="G72" s="56"/>
      <c r="H72" s="56"/>
      <c r="I72" s="151"/>
      <c r="J72" s="56"/>
      <c r="K72" s="56"/>
      <c r="L72" s="54"/>
    </row>
    <row r="73" spans="2:12" s="1" customFormat="1" ht="22.5" customHeight="1">
      <c r="B73" s="34"/>
      <c r="C73" s="56"/>
      <c r="D73" s="56"/>
      <c r="E73" s="364" t="str">
        <f>E7</f>
        <v>Střední odborné učiliště Domažlice</v>
      </c>
      <c r="F73" s="334"/>
      <c r="G73" s="334"/>
      <c r="H73" s="334"/>
      <c r="I73" s="151"/>
      <c r="J73" s="56"/>
      <c r="K73" s="56"/>
      <c r="L73" s="54"/>
    </row>
    <row r="74" spans="2:12" s="1" customFormat="1" ht="14.4" customHeight="1">
      <c r="B74" s="34"/>
      <c r="C74" s="58" t="s">
        <v>124</v>
      </c>
      <c r="D74" s="56"/>
      <c r="E74" s="56"/>
      <c r="F74" s="56"/>
      <c r="G74" s="56"/>
      <c r="H74" s="56"/>
      <c r="I74" s="151"/>
      <c r="J74" s="56"/>
      <c r="K74" s="56"/>
      <c r="L74" s="54"/>
    </row>
    <row r="75" spans="2:12" s="1" customFormat="1" ht="23.25" customHeight="1">
      <c r="B75" s="34"/>
      <c r="C75" s="56"/>
      <c r="D75" s="56"/>
      <c r="E75" s="331" t="str">
        <f>E9</f>
        <v xml:space="preserve">D.1.4.5 - Zařízení silnoproudé elektroinstalace </v>
      </c>
      <c r="F75" s="334"/>
      <c r="G75" s="334"/>
      <c r="H75" s="334"/>
      <c r="I75" s="151"/>
      <c r="J75" s="56"/>
      <c r="K75" s="56"/>
      <c r="L75" s="54"/>
    </row>
    <row r="76" spans="2:12" s="1" customFormat="1" ht="6.9" customHeight="1">
      <c r="B76" s="34"/>
      <c r="C76" s="56"/>
      <c r="D76" s="56"/>
      <c r="E76" s="56"/>
      <c r="F76" s="56"/>
      <c r="G76" s="56"/>
      <c r="H76" s="56"/>
      <c r="I76" s="151"/>
      <c r="J76" s="56"/>
      <c r="K76" s="56"/>
      <c r="L76" s="54"/>
    </row>
    <row r="77" spans="2:12" s="1" customFormat="1" ht="18" customHeight="1">
      <c r="B77" s="34"/>
      <c r="C77" s="58" t="s">
        <v>24</v>
      </c>
      <c r="D77" s="56"/>
      <c r="E77" s="56"/>
      <c r="F77" s="152" t="str">
        <f>F12</f>
        <v xml:space="preserve"> </v>
      </c>
      <c r="G77" s="56"/>
      <c r="H77" s="56"/>
      <c r="I77" s="153" t="s">
        <v>26</v>
      </c>
      <c r="J77" s="66" t="str">
        <f>IF(J12="","",J12)</f>
        <v>4. 6. 2017</v>
      </c>
      <c r="K77" s="56"/>
      <c r="L77" s="54"/>
    </row>
    <row r="78" spans="2:12" s="1" customFormat="1" ht="6.9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12" s="1" customFormat="1" ht="13.2">
      <c r="B79" s="34"/>
      <c r="C79" s="58" t="s">
        <v>34</v>
      </c>
      <c r="D79" s="56"/>
      <c r="E79" s="56"/>
      <c r="F79" s="152" t="str">
        <f>E15</f>
        <v>Plzeňský kraj</v>
      </c>
      <c r="G79" s="56"/>
      <c r="H79" s="56"/>
      <c r="I79" s="153" t="s">
        <v>41</v>
      </c>
      <c r="J79" s="152" t="str">
        <f>E21</f>
        <v>Sladký &amp; Partners s.r.o., Nad Šárkou 60, Praha</v>
      </c>
      <c r="K79" s="56"/>
      <c r="L79" s="54"/>
    </row>
    <row r="80" spans="2:12" s="1" customFormat="1" ht="14.4" customHeight="1">
      <c r="B80" s="34"/>
      <c r="C80" s="58" t="s">
        <v>39</v>
      </c>
      <c r="D80" s="56"/>
      <c r="E80" s="56"/>
      <c r="F80" s="152" t="str">
        <f>IF(E18="","",E18)</f>
        <v/>
      </c>
      <c r="G80" s="56"/>
      <c r="H80" s="56"/>
      <c r="I80" s="151"/>
      <c r="J80" s="56"/>
      <c r="K80" s="56"/>
      <c r="L80" s="54"/>
    </row>
    <row r="81" spans="2:12" s="1" customFormat="1" ht="10.35" customHeight="1">
      <c r="B81" s="34"/>
      <c r="C81" s="56"/>
      <c r="D81" s="56"/>
      <c r="E81" s="56"/>
      <c r="F81" s="56"/>
      <c r="G81" s="56"/>
      <c r="H81" s="56"/>
      <c r="I81" s="151"/>
      <c r="J81" s="56"/>
      <c r="K81" s="56"/>
      <c r="L81" s="54"/>
    </row>
    <row r="82" spans="2:20" s="9" customFormat="1" ht="29.25" customHeight="1">
      <c r="B82" s="154"/>
      <c r="C82" s="155" t="s">
        <v>167</v>
      </c>
      <c r="D82" s="156" t="s">
        <v>65</v>
      </c>
      <c r="E82" s="156" t="s">
        <v>61</v>
      </c>
      <c r="F82" s="156" t="s">
        <v>168</v>
      </c>
      <c r="G82" s="156" t="s">
        <v>169</v>
      </c>
      <c r="H82" s="156" t="s">
        <v>170</v>
      </c>
      <c r="I82" s="157" t="s">
        <v>171</v>
      </c>
      <c r="J82" s="156" t="s">
        <v>128</v>
      </c>
      <c r="K82" s="158" t="s">
        <v>172</v>
      </c>
      <c r="L82" s="159"/>
      <c r="M82" s="74" t="s">
        <v>173</v>
      </c>
      <c r="N82" s="75" t="s">
        <v>50</v>
      </c>
      <c r="O82" s="75" t="s">
        <v>174</v>
      </c>
      <c r="P82" s="75" t="s">
        <v>175</v>
      </c>
      <c r="Q82" s="75" t="s">
        <v>176</v>
      </c>
      <c r="R82" s="75" t="s">
        <v>177</v>
      </c>
      <c r="S82" s="75" t="s">
        <v>178</v>
      </c>
      <c r="T82" s="76" t="s">
        <v>179</v>
      </c>
    </row>
    <row r="83" spans="2:63" s="1" customFormat="1" ht="29.25" customHeight="1">
      <c r="B83" s="34"/>
      <c r="C83" s="80" t="s">
        <v>129</v>
      </c>
      <c r="D83" s="56"/>
      <c r="E83" s="56"/>
      <c r="F83" s="56"/>
      <c r="G83" s="56"/>
      <c r="H83" s="56"/>
      <c r="I83" s="151"/>
      <c r="J83" s="160">
        <f>BK83</f>
        <v>0</v>
      </c>
      <c r="K83" s="56"/>
      <c r="L83" s="54"/>
      <c r="M83" s="77"/>
      <c r="N83" s="78"/>
      <c r="O83" s="78"/>
      <c r="P83" s="161">
        <f>P84+P89+P109+P128+P144+P156+P171</f>
        <v>0</v>
      </c>
      <c r="Q83" s="78"/>
      <c r="R83" s="161">
        <f>R84+R89+R109+R128+R144+R156+R171</f>
        <v>0</v>
      </c>
      <c r="S83" s="78"/>
      <c r="T83" s="162">
        <f>T84+T89+T109+T128+T144+T156+T171</f>
        <v>0</v>
      </c>
      <c r="AT83" s="16" t="s">
        <v>79</v>
      </c>
      <c r="AU83" s="16" t="s">
        <v>130</v>
      </c>
      <c r="BK83" s="163">
        <f>BK84+BK89+BK109+BK128+BK144+BK156+BK171</f>
        <v>0</v>
      </c>
    </row>
    <row r="84" spans="2:63" s="10" customFormat="1" ht="37.35" customHeight="1">
      <c r="B84" s="164"/>
      <c r="C84" s="165"/>
      <c r="D84" s="178" t="s">
        <v>79</v>
      </c>
      <c r="E84" s="231" t="s">
        <v>2542</v>
      </c>
      <c r="F84" s="231" t="s">
        <v>3847</v>
      </c>
      <c r="G84" s="165"/>
      <c r="H84" s="165"/>
      <c r="I84" s="168"/>
      <c r="J84" s="232">
        <f>BK84</f>
        <v>0</v>
      </c>
      <c r="K84" s="165"/>
      <c r="L84" s="170"/>
      <c r="M84" s="171"/>
      <c r="N84" s="172"/>
      <c r="O84" s="172"/>
      <c r="P84" s="173">
        <f>SUM(P85:P88)</f>
        <v>0</v>
      </c>
      <c r="Q84" s="172"/>
      <c r="R84" s="173">
        <f>SUM(R85:R88)</f>
        <v>0</v>
      </c>
      <c r="S84" s="172"/>
      <c r="T84" s="174">
        <f>SUM(T85:T88)</f>
        <v>0</v>
      </c>
      <c r="AR84" s="175" t="s">
        <v>23</v>
      </c>
      <c r="AT84" s="176" t="s">
        <v>79</v>
      </c>
      <c r="AU84" s="176" t="s">
        <v>80</v>
      </c>
      <c r="AY84" s="175" t="s">
        <v>182</v>
      </c>
      <c r="BK84" s="177">
        <f>SUM(BK85:BK88)</f>
        <v>0</v>
      </c>
    </row>
    <row r="85" spans="2:65" s="1" customFormat="1" ht="31.5" customHeight="1">
      <c r="B85" s="34"/>
      <c r="C85" s="181" t="s">
        <v>23</v>
      </c>
      <c r="D85" s="181" t="s">
        <v>184</v>
      </c>
      <c r="E85" s="182" t="s">
        <v>3848</v>
      </c>
      <c r="F85" s="183" t="s">
        <v>3849</v>
      </c>
      <c r="G85" s="184" t="s">
        <v>2600</v>
      </c>
      <c r="H85" s="185">
        <v>1</v>
      </c>
      <c r="I85" s="186"/>
      <c r="J85" s="187">
        <f>ROUND(I85*H85,2)</f>
        <v>0</v>
      </c>
      <c r="K85" s="183" t="s">
        <v>36</v>
      </c>
      <c r="L85" s="54"/>
      <c r="M85" s="188" t="s">
        <v>36</v>
      </c>
      <c r="N85" s="189" t="s">
        <v>51</v>
      </c>
      <c r="O85" s="35"/>
      <c r="P85" s="190">
        <f>O85*H85</f>
        <v>0</v>
      </c>
      <c r="Q85" s="190">
        <v>0</v>
      </c>
      <c r="R85" s="190">
        <f>Q85*H85</f>
        <v>0</v>
      </c>
      <c r="S85" s="190">
        <v>0</v>
      </c>
      <c r="T85" s="191">
        <f>S85*H85</f>
        <v>0</v>
      </c>
      <c r="AR85" s="16" t="s">
        <v>275</v>
      </c>
      <c r="AT85" s="16" t="s">
        <v>184</v>
      </c>
      <c r="AU85" s="16" t="s">
        <v>23</v>
      </c>
      <c r="AY85" s="16" t="s">
        <v>182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16" t="s">
        <v>23</v>
      </c>
      <c r="BK85" s="192">
        <f>ROUND(I85*H85,2)</f>
        <v>0</v>
      </c>
      <c r="BL85" s="16" t="s">
        <v>275</v>
      </c>
      <c r="BM85" s="16" t="s">
        <v>3850</v>
      </c>
    </row>
    <row r="86" spans="2:65" s="1" customFormat="1" ht="22.5" customHeight="1">
      <c r="B86" s="34"/>
      <c r="C86" s="181" t="s">
        <v>88</v>
      </c>
      <c r="D86" s="181" t="s">
        <v>184</v>
      </c>
      <c r="E86" s="182" t="s">
        <v>3851</v>
      </c>
      <c r="F86" s="183" t="s">
        <v>3852</v>
      </c>
      <c r="G86" s="184" t="s">
        <v>2600</v>
      </c>
      <c r="H86" s="185">
        <v>1</v>
      </c>
      <c r="I86" s="186"/>
      <c r="J86" s="187">
        <f>ROUND(I86*H86,2)</f>
        <v>0</v>
      </c>
      <c r="K86" s="183" t="s">
        <v>36</v>
      </c>
      <c r="L86" s="54"/>
      <c r="M86" s="188" t="s">
        <v>36</v>
      </c>
      <c r="N86" s="189" t="s">
        <v>51</v>
      </c>
      <c r="O86" s="35"/>
      <c r="P86" s="190">
        <f>O86*H86</f>
        <v>0</v>
      </c>
      <c r="Q86" s="190">
        <v>0</v>
      </c>
      <c r="R86" s="190">
        <f>Q86*H86</f>
        <v>0</v>
      </c>
      <c r="S86" s="190">
        <v>0</v>
      </c>
      <c r="T86" s="191">
        <f>S86*H86</f>
        <v>0</v>
      </c>
      <c r="AR86" s="16" t="s">
        <v>275</v>
      </c>
      <c r="AT86" s="16" t="s">
        <v>184</v>
      </c>
      <c r="AU86" s="16" t="s">
        <v>23</v>
      </c>
      <c r="AY86" s="16" t="s">
        <v>182</v>
      </c>
      <c r="BE86" s="192">
        <f>IF(N86="základní",J86,0)</f>
        <v>0</v>
      </c>
      <c r="BF86" s="192">
        <f>IF(N86="snížená",J86,0)</f>
        <v>0</v>
      </c>
      <c r="BG86" s="192">
        <f>IF(N86="zákl. přenesená",J86,0)</f>
        <v>0</v>
      </c>
      <c r="BH86" s="192">
        <f>IF(N86="sníž. přenesená",J86,0)</f>
        <v>0</v>
      </c>
      <c r="BI86" s="192">
        <f>IF(N86="nulová",J86,0)</f>
        <v>0</v>
      </c>
      <c r="BJ86" s="16" t="s">
        <v>23</v>
      </c>
      <c r="BK86" s="192">
        <f>ROUND(I86*H86,2)</f>
        <v>0</v>
      </c>
      <c r="BL86" s="16" t="s">
        <v>275</v>
      </c>
      <c r="BM86" s="16" t="s">
        <v>3853</v>
      </c>
    </row>
    <row r="87" spans="2:65" s="1" customFormat="1" ht="22.5" customHeight="1">
      <c r="B87" s="34"/>
      <c r="C87" s="181" t="s">
        <v>198</v>
      </c>
      <c r="D87" s="181" t="s">
        <v>184</v>
      </c>
      <c r="E87" s="182" t="s">
        <v>3854</v>
      </c>
      <c r="F87" s="183" t="s">
        <v>3855</v>
      </c>
      <c r="G87" s="184" t="s">
        <v>2600</v>
      </c>
      <c r="H87" s="185">
        <v>1</v>
      </c>
      <c r="I87" s="186"/>
      <c r="J87" s="187">
        <f>ROUND(I87*H87,2)</f>
        <v>0</v>
      </c>
      <c r="K87" s="183" t="s">
        <v>36</v>
      </c>
      <c r="L87" s="54"/>
      <c r="M87" s="188" t="s">
        <v>36</v>
      </c>
      <c r="N87" s="189" t="s">
        <v>51</v>
      </c>
      <c r="O87" s="35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AR87" s="16" t="s">
        <v>275</v>
      </c>
      <c r="AT87" s="16" t="s">
        <v>184</v>
      </c>
      <c r="AU87" s="16" t="s">
        <v>23</v>
      </c>
      <c r="AY87" s="16" t="s">
        <v>182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16" t="s">
        <v>23</v>
      </c>
      <c r="BK87" s="192">
        <f>ROUND(I87*H87,2)</f>
        <v>0</v>
      </c>
      <c r="BL87" s="16" t="s">
        <v>275</v>
      </c>
      <c r="BM87" s="16" t="s">
        <v>3856</v>
      </c>
    </row>
    <row r="88" spans="2:65" s="1" customFormat="1" ht="22.5" customHeight="1">
      <c r="B88" s="34"/>
      <c r="C88" s="181" t="s">
        <v>189</v>
      </c>
      <c r="D88" s="181" t="s">
        <v>184</v>
      </c>
      <c r="E88" s="182" t="s">
        <v>3857</v>
      </c>
      <c r="F88" s="183" t="s">
        <v>3858</v>
      </c>
      <c r="G88" s="184" t="s">
        <v>2600</v>
      </c>
      <c r="H88" s="185">
        <v>1</v>
      </c>
      <c r="I88" s="186"/>
      <c r="J88" s="187">
        <f>ROUND(I88*H88,2)</f>
        <v>0</v>
      </c>
      <c r="K88" s="183" t="s">
        <v>36</v>
      </c>
      <c r="L88" s="54"/>
      <c r="M88" s="188" t="s">
        <v>36</v>
      </c>
      <c r="N88" s="189" t="s">
        <v>51</v>
      </c>
      <c r="O88" s="35"/>
      <c r="P88" s="190">
        <f>O88*H88</f>
        <v>0</v>
      </c>
      <c r="Q88" s="190">
        <v>0</v>
      </c>
      <c r="R88" s="190">
        <f>Q88*H88</f>
        <v>0</v>
      </c>
      <c r="S88" s="190">
        <v>0</v>
      </c>
      <c r="T88" s="191">
        <f>S88*H88</f>
        <v>0</v>
      </c>
      <c r="AR88" s="16" t="s">
        <v>275</v>
      </c>
      <c r="AT88" s="16" t="s">
        <v>184</v>
      </c>
      <c r="AU88" s="16" t="s">
        <v>23</v>
      </c>
      <c r="AY88" s="16" t="s">
        <v>182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6" t="s">
        <v>23</v>
      </c>
      <c r="BK88" s="192">
        <f>ROUND(I88*H88,2)</f>
        <v>0</v>
      </c>
      <c r="BL88" s="16" t="s">
        <v>275</v>
      </c>
      <c r="BM88" s="16" t="s">
        <v>3859</v>
      </c>
    </row>
    <row r="89" spans="2:63" s="10" customFormat="1" ht="37.35" customHeight="1">
      <c r="B89" s="164"/>
      <c r="C89" s="165"/>
      <c r="D89" s="178" t="s">
        <v>79</v>
      </c>
      <c r="E89" s="231" t="s">
        <v>2565</v>
      </c>
      <c r="F89" s="231" t="s">
        <v>3860</v>
      </c>
      <c r="G89" s="165"/>
      <c r="H89" s="165"/>
      <c r="I89" s="168"/>
      <c r="J89" s="232">
        <f>BK89</f>
        <v>0</v>
      </c>
      <c r="K89" s="165"/>
      <c r="L89" s="170"/>
      <c r="M89" s="171"/>
      <c r="N89" s="172"/>
      <c r="O89" s="172"/>
      <c r="P89" s="173">
        <f>SUM(P90:P108)</f>
        <v>0</v>
      </c>
      <c r="Q89" s="172"/>
      <c r="R89" s="173">
        <f>SUM(R90:R108)</f>
        <v>0</v>
      </c>
      <c r="S89" s="172"/>
      <c r="T89" s="174">
        <f>SUM(T90:T108)</f>
        <v>0</v>
      </c>
      <c r="AR89" s="175" t="s">
        <v>23</v>
      </c>
      <c r="AT89" s="176" t="s">
        <v>79</v>
      </c>
      <c r="AU89" s="176" t="s">
        <v>80</v>
      </c>
      <c r="AY89" s="175" t="s">
        <v>182</v>
      </c>
      <c r="BK89" s="177">
        <f>SUM(BK90:BK108)</f>
        <v>0</v>
      </c>
    </row>
    <row r="90" spans="2:65" s="1" customFormat="1" ht="31.5" customHeight="1">
      <c r="B90" s="34"/>
      <c r="C90" s="181" t="s">
        <v>210</v>
      </c>
      <c r="D90" s="181" t="s">
        <v>184</v>
      </c>
      <c r="E90" s="182" t="s">
        <v>3861</v>
      </c>
      <c r="F90" s="183" t="s">
        <v>3862</v>
      </c>
      <c r="G90" s="184" t="s">
        <v>2600</v>
      </c>
      <c r="H90" s="185">
        <v>2</v>
      </c>
      <c r="I90" s="186"/>
      <c r="J90" s="187">
        <f aca="true" t="shared" si="0" ref="J90:J108">ROUND(I90*H90,2)</f>
        <v>0</v>
      </c>
      <c r="K90" s="183" t="s">
        <v>36</v>
      </c>
      <c r="L90" s="54"/>
      <c r="M90" s="188" t="s">
        <v>36</v>
      </c>
      <c r="N90" s="189" t="s">
        <v>51</v>
      </c>
      <c r="O90" s="35"/>
      <c r="P90" s="190">
        <f aca="true" t="shared" si="1" ref="P90:P108">O90*H90</f>
        <v>0</v>
      </c>
      <c r="Q90" s="190">
        <v>0</v>
      </c>
      <c r="R90" s="190">
        <f aca="true" t="shared" si="2" ref="R90:R108">Q90*H90</f>
        <v>0</v>
      </c>
      <c r="S90" s="190">
        <v>0</v>
      </c>
      <c r="T90" s="191">
        <f aca="true" t="shared" si="3" ref="T90:T108">S90*H90</f>
        <v>0</v>
      </c>
      <c r="AR90" s="16" t="s">
        <v>275</v>
      </c>
      <c r="AT90" s="16" t="s">
        <v>184</v>
      </c>
      <c r="AU90" s="16" t="s">
        <v>23</v>
      </c>
      <c r="AY90" s="16" t="s">
        <v>182</v>
      </c>
      <c r="BE90" s="192">
        <f aca="true" t="shared" si="4" ref="BE90:BE108">IF(N90="základní",J90,0)</f>
        <v>0</v>
      </c>
      <c r="BF90" s="192">
        <f aca="true" t="shared" si="5" ref="BF90:BF108">IF(N90="snížená",J90,0)</f>
        <v>0</v>
      </c>
      <c r="BG90" s="192">
        <f aca="true" t="shared" si="6" ref="BG90:BG108">IF(N90="zákl. přenesená",J90,0)</f>
        <v>0</v>
      </c>
      <c r="BH90" s="192">
        <f aca="true" t="shared" si="7" ref="BH90:BH108">IF(N90="sníž. přenesená",J90,0)</f>
        <v>0</v>
      </c>
      <c r="BI90" s="192">
        <f aca="true" t="shared" si="8" ref="BI90:BI108">IF(N90="nulová",J90,0)</f>
        <v>0</v>
      </c>
      <c r="BJ90" s="16" t="s">
        <v>23</v>
      </c>
      <c r="BK90" s="192">
        <f aca="true" t="shared" si="9" ref="BK90:BK108">ROUND(I90*H90,2)</f>
        <v>0</v>
      </c>
      <c r="BL90" s="16" t="s">
        <v>275</v>
      </c>
      <c r="BM90" s="16" t="s">
        <v>3863</v>
      </c>
    </row>
    <row r="91" spans="2:65" s="1" customFormat="1" ht="22.5" customHeight="1">
      <c r="B91" s="34"/>
      <c r="C91" s="181" t="s">
        <v>214</v>
      </c>
      <c r="D91" s="181" t="s">
        <v>184</v>
      </c>
      <c r="E91" s="182" t="s">
        <v>3864</v>
      </c>
      <c r="F91" s="183" t="s">
        <v>3865</v>
      </c>
      <c r="G91" s="184" t="s">
        <v>2600</v>
      </c>
      <c r="H91" s="185">
        <v>40</v>
      </c>
      <c r="I91" s="186"/>
      <c r="J91" s="187">
        <f t="shared" si="0"/>
        <v>0</v>
      </c>
      <c r="K91" s="183" t="s">
        <v>36</v>
      </c>
      <c r="L91" s="54"/>
      <c r="M91" s="188" t="s">
        <v>36</v>
      </c>
      <c r="N91" s="189" t="s">
        <v>51</v>
      </c>
      <c r="O91" s="35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16" t="s">
        <v>275</v>
      </c>
      <c r="AT91" s="16" t="s">
        <v>184</v>
      </c>
      <c r="AU91" s="16" t="s">
        <v>23</v>
      </c>
      <c r="AY91" s="16" t="s">
        <v>182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6" t="s">
        <v>23</v>
      </c>
      <c r="BK91" s="192">
        <f t="shared" si="9"/>
        <v>0</v>
      </c>
      <c r="BL91" s="16" t="s">
        <v>275</v>
      </c>
      <c r="BM91" s="16" t="s">
        <v>3866</v>
      </c>
    </row>
    <row r="92" spans="2:65" s="1" customFormat="1" ht="31.5" customHeight="1">
      <c r="B92" s="34"/>
      <c r="C92" s="181" t="s">
        <v>222</v>
      </c>
      <c r="D92" s="181" t="s">
        <v>184</v>
      </c>
      <c r="E92" s="182" t="s">
        <v>3867</v>
      </c>
      <c r="F92" s="183" t="s">
        <v>3868</v>
      </c>
      <c r="G92" s="184" t="s">
        <v>2600</v>
      </c>
      <c r="H92" s="185">
        <v>10</v>
      </c>
      <c r="I92" s="186"/>
      <c r="J92" s="187">
        <f t="shared" si="0"/>
        <v>0</v>
      </c>
      <c r="K92" s="183" t="s">
        <v>36</v>
      </c>
      <c r="L92" s="54"/>
      <c r="M92" s="188" t="s">
        <v>36</v>
      </c>
      <c r="N92" s="189" t="s">
        <v>51</v>
      </c>
      <c r="O92" s="35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AR92" s="16" t="s">
        <v>275</v>
      </c>
      <c r="AT92" s="16" t="s">
        <v>184</v>
      </c>
      <c r="AU92" s="16" t="s">
        <v>23</v>
      </c>
      <c r="AY92" s="16" t="s">
        <v>182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6" t="s">
        <v>23</v>
      </c>
      <c r="BK92" s="192">
        <f t="shared" si="9"/>
        <v>0</v>
      </c>
      <c r="BL92" s="16" t="s">
        <v>275</v>
      </c>
      <c r="BM92" s="16" t="s">
        <v>3869</v>
      </c>
    </row>
    <row r="93" spans="2:65" s="1" customFormat="1" ht="22.5" customHeight="1">
      <c r="B93" s="34"/>
      <c r="C93" s="181" t="s">
        <v>226</v>
      </c>
      <c r="D93" s="181" t="s">
        <v>184</v>
      </c>
      <c r="E93" s="182" t="s">
        <v>3870</v>
      </c>
      <c r="F93" s="183" t="s">
        <v>3871</v>
      </c>
      <c r="G93" s="184" t="s">
        <v>2600</v>
      </c>
      <c r="H93" s="185">
        <v>20</v>
      </c>
      <c r="I93" s="186"/>
      <c r="J93" s="187">
        <f t="shared" si="0"/>
        <v>0</v>
      </c>
      <c r="K93" s="183" t="s">
        <v>36</v>
      </c>
      <c r="L93" s="54"/>
      <c r="M93" s="188" t="s">
        <v>36</v>
      </c>
      <c r="N93" s="189" t="s">
        <v>51</v>
      </c>
      <c r="O93" s="35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AR93" s="16" t="s">
        <v>275</v>
      </c>
      <c r="AT93" s="16" t="s">
        <v>184</v>
      </c>
      <c r="AU93" s="16" t="s">
        <v>23</v>
      </c>
      <c r="AY93" s="16" t="s">
        <v>182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6" t="s">
        <v>23</v>
      </c>
      <c r="BK93" s="192">
        <f t="shared" si="9"/>
        <v>0</v>
      </c>
      <c r="BL93" s="16" t="s">
        <v>275</v>
      </c>
      <c r="BM93" s="16" t="s">
        <v>3872</v>
      </c>
    </row>
    <row r="94" spans="2:65" s="1" customFormat="1" ht="31.5" customHeight="1">
      <c r="B94" s="34"/>
      <c r="C94" s="181" t="s">
        <v>230</v>
      </c>
      <c r="D94" s="181" t="s">
        <v>184</v>
      </c>
      <c r="E94" s="182" t="s">
        <v>3873</v>
      </c>
      <c r="F94" s="183" t="s">
        <v>3874</v>
      </c>
      <c r="G94" s="184" t="s">
        <v>2600</v>
      </c>
      <c r="H94" s="185">
        <v>5</v>
      </c>
      <c r="I94" s="186"/>
      <c r="J94" s="187">
        <f t="shared" si="0"/>
        <v>0</v>
      </c>
      <c r="K94" s="183" t="s">
        <v>36</v>
      </c>
      <c r="L94" s="54"/>
      <c r="M94" s="188" t="s">
        <v>36</v>
      </c>
      <c r="N94" s="189" t="s">
        <v>51</v>
      </c>
      <c r="O94" s="35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AR94" s="16" t="s">
        <v>275</v>
      </c>
      <c r="AT94" s="16" t="s">
        <v>184</v>
      </c>
      <c r="AU94" s="16" t="s">
        <v>23</v>
      </c>
      <c r="AY94" s="16" t="s">
        <v>182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6" t="s">
        <v>23</v>
      </c>
      <c r="BK94" s="192">
        <f t="shared" si="9"/>
        <v>0</v>
      </c>
      <c r="BL94" s="16" t="s">
        <v>275</v>
      </c>
      <c r="BM94" s="16" t="s">
        <v>3875</v>
      </c>
    </row>
    <row r="95" spans="2:65" s="1" customFormat="1" ht="22.5" customHeight="1">
      <c r="B95" s="34"/>
      <c r="C95" s="181" t="s">
        <v>28</v>
      </c>
      <c r="D95" s="181" t="s">
        <v>184</v>
      </c>
      <c r="E95" s="182" t="s">
        <v>3876</v>
      </c>
      <c r="F95" s="183" t="s">
        <v>3877</v>
      </c>
      <c r="G95" s="184" t="s">
        <v>2600</v>
      </c>
      <c r="H95" s="185">
        <v>4</v>
      </c>
      <c r="I95" s="186"/>
      <c r="J95" s="187">
        <f t="shared" si="0"/>
        <v>0</v>
      </c>
      <c r="K95" s="183" t="s">
        <v>36</v>
      </c>
      <c r="L95" s="54"/>
      <c r="M95" s="188" t="s">
        <v>36</v>
      </c>
      <c r="N95" s="189" t="s">
        <v>51</v>
      </c>
      <c r="O95" s="35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AR95" s="16" t="s">
        <v>275</v>
      </c>
      <c r="AT95" s="16" t="s">
        <v>184</v>
      </c>
      <c r="AU95" s="16" t="s">
        <v>23</v>
      </c>
      <c r="AY95" s="16" t="s">
        <v>182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6" t="s">
        <v>23</v>
      </c>
      <c r="BK95" s="192">
        <f t="shared" si="9"/>
        <v>0</v>
      </c>
      <c r="BL95" s="16" t="s">
        <v>275</v>
      </c>
      <c r="BM95" s="16" t="s">
        <v>3878</v>
      </c>
    </row>
    <row r="96" spans="2:65" s="1" customFormat="1" ht="22.5" customHeight="1">
      <c r="B96" s="34"/>
      <c r="C96" s="181" t="s">
        <v>243</v>
      </c>
      <c r="D96" s="181" t="s">
        <v>184</v>
      </c>
      <c r="E96" s="182" t="s">
        <v>3879</v>
      </c>
      <c r="F96" s="183" t="s">
        <v>3880</v>
      </c>
      <c r="G96" s="184" t="s">
        <v>2600</v>
      </c>
      <c r="H96" s="185">
        <v>29</v>
      </c>
      <c r="I96" s="186"/>
      <c r="J96" s="187">
        <f t="shared" si="0"/>
        <v>0</v>
      </c>
      <c r="K96" s="183" t="s">
        <v>36</v>
      </c>
      <c r="L96" s="54"/>
      <c r="M96" s="188" t="s">
        <v>36</v>
      </c>
      <c r="N96" s="189" t="s">
        <v>51</v>
      </c>
      <c r="O96" s="35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AR96" s="16" t="s">
        <v>275</v>
      </c>
      <c r="AT96" s="16" t="s">
        <v>184</v>
      </c>
      <c r="AU96" s="16" t="s">
        <v>23</v>
      </c>
      <c r="AY96" s="16" t="s">
        <v>182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6" t="s">
        <v>23</v>
      </c>
      <c r="BK96" s="192">
        <f t="shared" si="9"/>
        <v>0</v>
      </c>
      <c r="BL96" s="16" t="s">
        <v>275</v>
      </c>
      <c r="BM96" s="16" t="s">
        <v>3881</v>
      </c>
    </row>
    <row r="97" spans="2:65" s="1" customFormat="1" ht="22.5" customHeight="1">
      <c r="B97" s="34"/>
      <c r="C97" s="181" t="s">
        <v>249</v>
      </c>
      <c r="D97" s="181" t="s">
        <v>184</v>
      </c>
      <c r="E97" s="182" t="s">
        <v>3882</v>
      </c>
      <c r="F97" s="183" t="s">
        <v>3883</v>
      </c>
      <c r="G97" s="184" t="s">
        <v>2600</v>
      </c>
      <c r="H97" s="185">
        <v>5</v>
      </c>
      <c r="I97" s="186"/>
      <c r="J97" s="187">
        <f t="shared" si="0"/>
        <v>0</v>
      </c>
      <c r="K97" s="183" t="s">
        <v>36</v>
      </c>
      <c r="L97" s="54"/>
      <c r="M97" s="188" t="s">
        <v>36</v>
      </c>
      <c r="N97" s="189" t="s">
        <v>51</v>
      </c>
      <c r="O97" s="35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AR97" s="16" t="s">
        <v>275</v>
      </c>
      <c r="AT97" s="16" t="s">
        <v>184</v>
      </c>
      <c r="AU97" s="16" t="s">
        <v>23</v>
      </c>
      <c r="AY97" s="16" t="s">
        <v>182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6" t="s">
        <v>23</v>
      </c>
      <c r="BK97" s="192">
        <f t="shared" si="9"/>
        <v>0</v>
      </c>
      <c r="BL97" s="16" t="s">
        <v>275</v>
      </c>
      <c r="BM97" s="16" t="s">
        <v>3884</v>
      </c>
    </row>
    <row r="98" spans="2:65" s="1" customFormat="1" ht="31.5" customHeight="1">
      <c r="B98" s="34"/>
      <c r="C98" s="181" t="s">
        <v>253</v>
      </c>
      <c r="D98" s="181" t="s">
        <v>184</v>
      </c>
      <c r="E98" s="182" t="s">
        <v>3885</v>
      </c>
      <c r="F98" s="183" t="s">
        <v>3886</v>
      </c>
      <c r="G98" s="184" t="s">
        <v>2600</v>
      </c>
      <c r="H98" s="185">
        <v>1</v>
      </c>
      <c r="I98" s="186"/>
      <c r="J98" s="187">
        <f t="shared" si="0"/>
        <v>0</v>
      </c>
      <c r="K98" s="183" t="s">
        <v>36</v>
      </c>
      <c r="L98" s="54"/>
      <c r="M98" s="188" t="s">
        <v>36</v>
      </c>
      <c r="N98" s="189" t="s">
        <v>51</v>
      </c>
      <c r="O98" s="35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AR98" s="16" t="s">
        <v>275</v>
      </c>
      <c r="AT98" s="16" t="s">
        <v>184</v>
      </c>
      <c r="AU98" s="16" t="s">
        <v>23</v>
      </c>
      <c r="AY98" s="16" t="s">
        <v>182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6" t="s">
        <v>23</v>
      </c>
      <c r="BK98" s="192">
        <f t="shared" si="9"/>
        <v>0</v>
      </c>
      <c r="BL98" s="16" t="s">
        <v>275</v>
      </c>
      <c r="BM98" s="16" t="s">
        <v>3887</v>
      </c>
    </row>
    <row r="99" spans="2:65" s="1" customFormat="1" ht="22.5" customHeight="1">
      <c r="B99" s="34"/>
      <c r="C99" s="181" t="s">
        <v>259</v>
      </c>
      <c r="D99" s="181" t="s">
        <v>184</v>
      </c>
      <c r="E99" s="182" t="s">
        <v>3888</v>
      </c>
      <c r="F99" s="183" t="s">
        <v>3889</v>
      </c>
      <c r="G99" s="184" t="s">
        <v>2600</v>
      </c>
      <c r="H99" s="185">
        <v>3</v>
      </c>
      <c r="I99" s="186"/>
      <c r="J99" s="187">
        <f t="shared" si="0"/>
        <v>0</v>
      </c>
      <c r="K99" s="183" t="s">
        <v>36</v>
      </c>
      <c r="L99" s="54"/>
      <c r="M99" s="188" t="s">
        <v>36</v>
      </c>
      <c r="N99" s="189" t="s">
        <v>51</v>
      </c>
      <c r="O99" s="35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AR99" s="16" t="s">
        <v>275</v>
      </c>
      <c r="AT99" s="16" t="s">
        <v>184</v>
      </c>
      <c r="AU99" s="16" t="s">
        <v>23</v>
      </c>
      <c r="AY99" s="16" t="s">
        <v>182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6" t="s">
        <v>23</v>
      </c>
      <c r="BK99" s="192">
        <f t="shared" si="9"/>
        <v>0</v>
      </c>
      <c r="BL99" s="16" t="s">
        <v>275</v>
      </c>
      <c r="BM99" s="16" t="s">
        <v>3890</v>
      </c>
    </row>
    <row r="100" spans="2:65" s="1" customFormat="1" ht="22.5" customHeight="1">
      <c r="B100" s="34"/>
      <c r="C100" s="181" t="s">
        <v>8</v>
      </c>
      <c r="D100" s="181" t="s">
        <v>184</v>
      </c>
      <c r="E100" s="182" t="s">
        <v>3891</v>
      </c>
      <c r="F100" s="183" t="s">
        <v>3892</v>
      </c>
      <c r="G100" s="184" t="s">
        <v>2600</v>
      </c>
      <c r="H100" s="185">
        <v>1</v>
      </c>
      <c r="I100" s="186"/>
      <c r="J100" s="187">
        <f t="shared" si="0"/>
        <v>0</v>
      </c>
      <c r="K100" s="183" t="s">
        <v>36</v>
      </c>
      <c r="L100" s="54"/>
      <c r="M100" s="188" t="s">
        <v>36</v>
      </c>
      <c r="N100" s="189" t="s">
        <v>51</v>
      </c>
      <c r="O100" s="35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AR100" s="16" t="s">
        <v>275</v>
      </c>
      <c r="AT100" s="16" t="s">
        <v>184</v>
      </c>
      <c r="AU100" s="16" t="s">
        <v>23</v>
      </c>
      <c r="AY100" s="16" t="s">
        <v>182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6" t="s">
        <v>23</v>
      </c>
      <c r="BK100" s="192">
        <f t="shared" si="9"/>
        <v>0</v>
      </c>
      <c r="BL100" s="16" t="s">
        <v>275</v>
      </c>
      <c r="BM100" s="16" t="s">
        <v>3893</v>
      </c>
    </row>
    <row r="101" spans="2:65" s="1" customFormat="1" ht="22.5" customHeight="1">
      <c r="B101" s="34"/>
      <c r="C101" s="181" t="s">
        <v>275</v>
      </c>
      <c r="D101" s="181" t="s">
        <v>184</v>
      </c>
      <c r="E101" s="182" t="s">
        <v>3894</v>
      </c>
      <c r="F101" s="183" t="s">
        <v>3895</v>
      </c>
      <c r="G101" s="184" t="s">
        <v>2600</v>
      </c>
      <c r="H101" s="185">
        <v>4</v>
      </c>
      <c r="I101" s="186"/>
      <c r="J101" s="187">
        <f t="shared" si="0"/>
        <v>0</v>
      </c>
      <c r="K101" s="183" t="s">
        <v>36</v>
      </c>
      <c r="L101" s="54"/>
      <c r="M101" s="188" t="s">
        <v>36</v>
      </c>
      <c r="N101" s="189" t="s">
        <v>51</v>
      </c>
      <c r="O101" s="35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AR101" s="16" t="s">
        <v>275</v>
      </c>
      <c r="AT101" s="16" t="s">
        <v>184</v>
      </c>
      <c r="AU101" s="16" t="s">
        <v>23</v>
      </c>
      <c r="AY101" s="16" t="s">
        <v>182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6" t="s">
        <v>23</v>
      </c>
      <c r="BK101" s="192">
        <f t="shared" si="9"/>
        <v>0</v>
      </c>
      <c r="BL101" s="16" t="s">
        <v>275</v>
      </c>
      <c r="BM101" s="16" t="s">
        <v>3896</v>
      </c>
    </row>
    <row r="102" spans="2:65" s="1" customFormat="1" ht="22.5" customHeight="1">
      <c r="B102" s="34"/>
      <c r="C102" s="181" t="s">
        <v>287</v>
      </c>
      <c r="D102" s="181" t="s">
        <v>184</v>
      </c>
      <c r="E102" s="182" t="s">
        <v>3897</v>
      </c>
      <c r="F102" s="183" t="s">
        <v>3898</v>
      </c>
      <c r="G102" s="184" t="s">
        <v>2600</v>
      </c>
      <c r="H102" s="185">
        <v>28</v>
      </c>
      <c r="I102" s="186"/>
      <c r="J102" s="187">
        <f t="shared" si="0"/>
        <v>0</v>
      </c>
      <c r="K102" s="183" t="s">
        <v>36</v>
      </c>
      <c r="L102" s="54"/>
      <c r="M102" s="188" t="s">
        <v>36</v>
      </c>
      <c r="N102" s="189" t="s">
        <v>51</v>
      </c>
      <c r="O102" s="35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AR102" s="16" t="s">
        <v>275</v>
      </c>
      <c r="AT102" s="16" t="s">
        <v>184</v>
      </c>
      <c r="AU102" s="16" t="s">
        <v>23</v>
      </c>
      <c r="AY102" s="16" t="s">
        <v>182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6" t="s">
        <v>23</v>
      </c>
      <c r="BK102" s="192">
        <f t="shared" si="9"/>
        <v>0</v>
      </c>
      <c r="BL102" s="16" t="s">
        <v>275</v>
      </c>
      <c r="BM102" s="16" t="s">
        <v>3899</v>
      </c>
    </row>
    <row r="103" spans="2:65" s="1" customFormat="1" ht="31.5" customHeight="1">
      <c r="B103" s="34"/>
      <c r="C103" s="181" t="s">
        <v>292</v>
      </c>
      <c r="D103" s="181" t="s">
        <v>184</v>
      </c>
      <c r="E103" s="182" t="s">
        <v>3900</v>
      </c>
      <c r="F103" s="183" t="s">
        <v>3901</v>
      </c>
      <c r="G103" s="184" t="s">
        <v>2600</v>
      </c>
      <c r="H103" s="185">
        <v>4</v>
      </c>
      <c r="I103" s="186"/>
      <c r="J103" s="187">
        <f t="shared" si="0"/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AR103" s="16" t="s">
        <v>275</v>
      </c>
      <c r="AT103" s="16" t="s">
        <v>184</v>
      </c>
      <c r="AU103" s="16" t="s">
        <v>23</v>
      </c>
      <c r="AY103" s="16" t="s">
        <v>182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6" t="s">
        <v>23</v>
      </c>
      <c r="BK103" s="192">
        <f t="shared" si="9"/>
        <v>0</v>
      </c>
      <c r="BL103" s="16" t="s">
        <v>275</v>
      </c>
      <c r="BM103" s="16" t="s">
        <v>3902</v>
      </c>
    </row>
    <row r="104" spans="2:65" s="1" customFormat="1" ht="22.5" customHeight="1">
      <c r="B104" s="34"/>
      <c r="C104" s="181" t="s">
        <v>297</v>
      </c>
      <c r="D104" s="181" t="s">
        <v>184</v>
      </c>
      <c r="E104" s="182" t="s">
        <v>3903</v>
      </c>
      <c r="F104" s="183" t="s">
        <v>3904</v>
      </c>
      <c r="G104" s="184" t="s">
        <v>309</v>
      </c>
      <c r="H104" s="185">
        <v>120</v>
      </c>
      <c r="I104" s="186"/>
      <c r="J104" s="187">
        <f t="shared" si="0"/>
        <v>0</v>
      </c>
      <c r="K104" s="183" t="s">
        <v>36</v>
      </c>
      <c r="L104" s="54"/>
      <c r="M104" s="188" t="s">
        <v>36</v>
      </c>
      <c r="N104" s="189" t="s">
        <v>51</v>
      </c>
      <c r="O104" s="35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AR104" s="16" t="s">
        <v>275</v>
      </c>
      <c r="AT104" s="16" t="s">
        <v>184</v>
      </c>
      <c r="AU104" s="16" t="s">
        <v>23</v>
      </c>
      <c r="AY104" s="16" t="s">
        <v>182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6" t="s">
        <v>23</v>
      </c>
      <c r="BK104" s="192">
        <f t="shared" si="9"/>
        <v>0</v>
      </c>
      <c r="BL104" s="16" t="s">
        <v>275</v>
      </c>
      <c r="BM104" s="16" t="s">
        <v>3905</v>
      </c>
    </row>
    <row r="105" spans="2:65" s="1" customFormat="1" ht="22.5" customHeight="1">
      <c r="B105" s="34"/>
      <c r="C105" s="181" t="s">
        <v>301</v>
      </c>
      <c r="D105" s="181" t="s">
        <v>184</v>
      </c>
      <c r="E105" s="182" t="s">
        <v>3906</v>
      </c>
      <c r="F105" s="183" t="s">
        <v>3907</v>
      </c>
      <c r="G105" s="184" t="s">
        <v>2600</v>
      </c>
      <c r="H105" s="185">
        <v>6</v>
      </c>
      <c r="I105" s="186"/>
      <c r="J105" s="187">
        <f t="shared" si="0"/>
        <v>0</v>
      </c>
      <c r="K105" s="183" t="s">
        <v>36</v>
      </c>
      <c r="L105" s="54"/>
      <c r="M105" s="188" t="s">
        <v>36</v>
      </c>
      <c r="N105" s="189" t="s">
        <v>51</v>
      </c>
      <c r="O105" s="35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AR105" s="16" t="s">
        <v>275</v>
      </c>
      <c r="AT105" s="16" t="s">
        <v>184</v>
      </c>
      <c r="AU105" s="16" t="s">
        <v>23</v>
      </c>
      <c r="AY105" s="16" t="s">
        <v>182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6" t="s">
        <v>23</v>
      </c>
      <c r="BK105" s="192">
        <f t="shared" si="9"/>
        <v>0</v>
      </c>
      <c r="BL105" s="16" t="s">
        <v>275</v>
      </c>
      <c r="BM105" s="16" t="s">
        <v>3908</v>
      </c>
    </row>
    <row r="106" spans="2:65" s="1" customFormat="1" ht="31.5" customHeight="1">
      <c r="B106" s="34"/>
      <c r="C106" s="181" t="s">
        <v>7</v>
      </c>
      <c r="D106" s="181" t="s">
        <v>184</v>
      </c>
      <c r="E106" s="182" t="s">
        <v>3909</v>
      </c>
      <c r="F106" s="183" t="s">
        <v>3910</v>
      </c>
      <c r="G106" s="184" t="s">
        <v>2600</v>
      </c>
      <c r="H106" s="185">
        <v>1</v>
      </c>
      <c r="I106" s="186"/>
      <c r="J106" s="187">
        <f t="shared" si="0"/>
        <v>0</v>
      </c>
      <c r="K106" s="183" t="s">
        <v>36</v>
      </c>
      <c r="L106" s="54"/>
      <c r="M106" s="188" t="s">
        <v>36</v>
      </c>
      <c r="N106" s="189" t="s">
        <v>51</v>
      </c>
      <c r="O106" s="35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AR106" s="16" t="s">
        <v>275</v>
      </c>
      <c r="AT106" s="16" t="s">
        <v>184</v>
      </c>
      <c r="AU106" s="16" t="s">
        <v>23</v>
      </c>
      <c r="AY106" s="16" t="s">
        <v>182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6" t="s">
        <v>23</v>
      </c>
      <c r="BK106" s="192">
        <f t="shared" si="9"/>
        <v>0</v>
      </c>
      <c r="BL106" s="16" t="s">
        <v>275</v>
      </c>
      <c r="BM106" s="16" t="s">
        <v>3911</v>
      </c>
    </row>
    <row r="107" spans="2:65" s="1" customFormat="1" ht="22.5" customHeight="1">
      <c r="B107" s="34"/>
      <c r="C107" s="181" t="s">
        <v>313</v>
      </c>
      <c r="D107" s="181" t="s">
        <v>184</v>
      </c>
      <c r="E107" s="182" t="s">
        <v>3912</v>
      </c>
      <c r="F107" s="183" t="s">
        <v>3913</v>
      </c>
      <c r="G107" s="184" t="s">
        <v>2600</v>
      </c>
      <c r="H107" s="185">
        <v>2</v>
      </c>
      <c r="I107" s="186"/>
      <c r="J107" s="187">
        <f t="shared" si="0"/>
        <v>0</v>
      </c>
      <c r="K107" s="183" t="s">
        <v>36</v>
      </c>
      <c r="L107" s="54"/>
      <c r="M107" s="188" t="s">
        <v>36</v>
      </c>
      <c r="N107" s="189" t="s">
        <v>51</v>
      </c>
      <c r="O107" s="35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AR107" s="16" t="s">
        <v>275</v>
      </c>
      <c r="AT107" s="16" t="s">
        <v>184</v>
      </c>
      <c r="AU107" s="16" t="s">
        <v>23</v>
      </c>
      <c r="AY107" s="16" t="s">
        <v>182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6" t="s">
        <v>23</v>
      </c>
      <c r="BK107" s="192">
        <f t="shared" si="9"/>
        <v>0</v>
      </c>
      <c r="BL107" s="16" t="s">
        <v>275</v>
      </c>
      <c r="BM107" s="16" t="s">
        <v>3914</v>
      </c>
    </row>
    <row r="108" spans="2:65" s="1" customFormat="1" ht="22.5" customHeight="1">
      <c r="B108" s="34"/>
      <c r="C108" s="181" t="s">
        <v>321</v>
      </c>
      <c r="D108" s="181" t="s">
        <v>184</v>
      </c>
      <c r="E108" s="182" t="s">
        <v>3915</v>
      </c>
      <c r="F108" s="183" t="s">
        <v>3916</v>
      </c>
      <c r="G108" s="184" t="s">
        <v>2600</v>
      </c>
      <c r="H108" s="185">
        <v>16</v>
      </c>
      <c r="I108" s="186"/>
      <c r="J108" s="187">
        <f t="shared" si="0"/>
        <v>0</v>
      </c>
      <c r="K108" s="183" t="s">
        <v>36</v>
      </c>
      <c r="L108" s="54"/>
      <c r="M108" s="188" t="s">
        <v>36</v>
      </c>
      <c r="N108" s="189" t="s">
        <v>51</v>
      </c>
      <c r="O108" s="35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AR108" s="16" t="s">
        <v>275</v>
      </c>
      <c r="AT108" s="16" t="s">
        <v>184</v>
      </c>
      <c r="AU108" s="16" t="s">
        <v>23</v>
      </c>
      <c r="AY108" s="16" t="s">
        <v>182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6" t="s">
        <v>23</v>
      </c>
      <c r="BK108" s="192">
        <f t="shared" si="9"/>
        <v>0</v>
      </c>
      <c r="BL108" s="16" t="s">
        <v>275</v>
      </c>
      <c r="BM108" s="16" t="s">
        <v>3917</v>
      </c>
    </row>
    <row r="109" spans="2:63" s="10" customFormat="1" ht="37.35" customHeight="1">
      <c r="B109" s="164"/>
      <c r="C109" s="165"/>
      <c r="D109" s="178" t="s">
        <v>79</v>
      </c>
      <c r="E109" s="231" t="s">
        <v>2614</v>
      </c>
      <c r="F109" s="231" t="s">
        <v>3918</v>
      </c>
      <c r="G109" s="165"/>
      <c r="H109" s="165"/>
      <c r="I109" s="168"/>
      <c r="J109" s="232">
        <f>BK109</f>
        <v>0</v>
      </c>
      <c r="K109" s="165"/>
      <c r="L109" s="170"/>
      <c r="M109" s="171"/>
      <c r="N109" s="172"/>
      <c r="O109" s="172"/>
      <c r="P109" s="173">
        <f>SUM(P110:P127)</f>
        <v>0</v>
      </c>
      <c r="Q109" s="172"/>
      <c r="R109" s="173">
        <f>SUM(R110:R127)</f>
        <v>0</v>
      </c>
      <c r="S109" s="172"/>
      <c r="T109" s="174">
        <f>SUM(T110:T127)</f>
        <v>0</v>
      </c>
      <c r="AR109" s="175" t="s">
        <v>23</v>
      </c>
      <c r="AT109" s="176" t="s">
        <v>79</v>
      </c>
      <c r="AU109" s="176" t="s">
        <v>80</v>
      </c>
      <c r="AY109" s="175" t="s">
        <v>182</v>
      </c>
      <c r="BK109" s="177">
        <f>SUM(BK110:BK127)</f>
        <v>0</v>
      </c>
    </row>
    <row r="110" spans="2:65" s="1" customFormat="1" ht="22.5" customHeight="1">
      <c r="B110" s="34"/>
      <c r="C110" s="181" t="s">
        <v>325</v>
      </c>
      <c r="D110" s="181" t="s">
        <v>184</v>
      </c>
      <c r="E110" s="182" t="s">
        <v>3919</v>
      </c>
      <c r="F110" s="183" t="s">
        <v>3920</v>
      </c>
      <c r="G110" s="184" t="s">
        <v>2600</v>
      </c>
      <c r="H110" s="185">
        <v>1</v>
      </c>
      <c r="I110" s="186"/>
      <c r="J110" s="187">
        <f aca="true" t="shared" si="10" ref="J110:J127">ROUND(I110*H110,2)</f>
        <v>0</v>
      </c>
      <c r="K110" s="183" t="s">
        <v>36</v>
      </c>
      <c r="L110" s="54"/>
      <c r="M110" s="188" t="s">
        <v>36</v>
      </c>
      <c r="N110" s="189" t="s">
        <v>51</v>
      </c>
      <c r="O110" s="35"/>
      <c r="P110" s="190">
        <f aca="true" t="shared" si="11" ref="P110:P127">O110*H110</f>
        <v>0</v>
      </c>
      <c r="Q110" s="190">
        <v>0</v>
      </c>
      <c r="R110" s="190">
        <f aca="true" t="shared" si="12" ref="R110:R127">Q110*H110</f>
        <v>0</v>
      </c>
      <c r="S110" s="190">
        <v>0</v>
      </c>
      <c r="T110" s="191">
        <f aca="true" t="shared" si="13" ref="T110:T127">S110*H110</f>
        <v>0</v>
      </c>
      <c r="AR110" s="16" t="s">
        <v>275</v>
      </c>
      <c r="AT110" s="16" t="s">
        <v>184</v>
      </c>
      <c r="AU110" s="16" t="s">
        <v>23</v>
      </c>
      <c r="AY110" s="16" t="s">
        <v>182</v>
      </c>
      <c r="BE110" s="192">
        <f aca="true" t="shared" si="14" ref="BE110:BE127">IF(N110="základní",J110,0)</f>
        <v>0</v>
      </c>
      <c r="BF110" s="192">
        <f aca="true" t="shared" si="15" ref="BF110:BF127">IF(N110="snížená",J110,0)</f>
        <v>0</v>
      </c>
      <c r="BG110" s="192">
        <f aca="true" t="shared" si="16" ref="BG110:BG127">IF(N110="zákl. přenesená",J110,0)</f>
        <v>0</v>
      </c>
      <c r="BH110" s="192">
        <f aca="true" t="shared" si="17" ref="BH110:BH127">IF(N110="sníž. přenesená",J110,0)</f>
        <v>0</v>
      </c>
      <c r="BI110" s="192">
        <f aca="true" t="shared" si="18" ref="BI110:BI127">IF(N110="nulová",J110,0)</f>
        <v>0</v>
      </c>
      <c r="BJ110" s="16" t="s">
        <v>23</v>
      </c>
      <c r="BK110" s="192">
        <f aca="true" t="shared" si="19" ref="BK110:BK127">ROUND(I110*H110,2)</f>
        <v>0</v>
      </c>
      <c r="BL110" s="16" t="s">
        <v>275</v>
      </c>
      <c r="BM110" s="16" t="s">
        <v>3921</v>
      </c>
    </row>
    <row r="111" spans="2:65" s="1" customFormat="1" ht="22.5" customHeight="1">
      <c r="B111" s="34"/>
      <c r="C111" s="181" t="s">
        <v>330</v>
      </c>
      <c r="D111" s="181" t="s">
        <v>184</v>
      </c>
      <c r="E111" s="182" t="s">
        <v>3922</v>
      </c>
      <c r="F111" s="183" t="s">
        <v>3923</v>
      </c>
      <c r="G111" s="184" t="s">
        <v>2600</v>
      </c>
      <c r="H111" s="185">
        <v>26</v>
      </c>
      <c r="I111" s="186"/>
      <c r="J111" s="187">
        <f t="shared" si="10"/>
        <v>0</v>
      </c>
      <c r="K111" s="183" t="s">
        <v>36</v>
      </c>
      <c r="L111" s="54"/>
      <c r="M111" s="188" t="s">
        <v>36</v>
      </c>
      <c r="N111" s="189" t="s">
        <v>51</v>
      </c>
      <c r="O111" s="35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AR111" s="16" t="s">
        <v>275</v>
      </c>
      <c r="AT111" s="16" t="s">
        <v>184</v>
      </c>
      <c r="AU111" s="16" t="s">
        <v>23</v>
      </c>
      <c r="AY111" s="16" t="s">
        <v>182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6" t="s">
        <v>23</v>
      </c>
      <c r="BK111" s="192">
        <f t="shared" si="19"/>
        <v>0</v>
      </c>
      <c r="BL111" s="16" t="s">
        <v>275</v>
      </c>
      <c r="BM111" s="16" t="s">
        <v>3924</v>
      </c>
    </row>
    <row r="112" spans="2:65" s="1" customFormat="1" ht="22.5" customHeight="1">
      <c r="B112" s="34"/>
      <c r="C112" s="181" t="s">
        <v>335</v>
      </c>
      <c r="D112" s="181" t="s">
        <v>184</v>
      </c>
      <c r="E112" s="182" t="s">
        <v>3925</v>
      </c>
      <c r="F112" s="183" t="s">
        <v>3926</v>
      </c>
      <c r="G112" s="184" t="s">
        <v>2600</v>
      </c>
      <c r="H112" s="185">
        <v>9</v>
      </c>
      <c r="I112" s="186"/>
      <c r="J112" s="187">
        <f t="shared" si="10"/>
        <v>0</v>
      </c>
      <c r="K112" s="183" t="s">
        <v>36</v>
      </c>
      <c r="L112" s="54"/>
      <c r="M112" s="188" t="s">
        <v>36</v>
      </c>
      <c r="N112" s="189" t="s">
        <v>51</v>
      </c>
      <c r="O112" s="35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AR112" s="16" t="s">
        <v>275</v>
      </c>
      <c r="AT112" s="16" t="s">
        <v>184</v>
      </c>
      <c r="AU112" s="16" t="s">
        <v>23</v>
      </c>
      <c r="AY112" s="16" t="s">
        <v>182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6" t="s">
        <v>23</v>
      </c>
      <c r="BK112" s="192">
        <f t="shared" si="19"/>
        <v>0</v>
      </c>
      <c r="BL112" s="16" t="s">
        <v>275</v>
      </c>
      <c r="BM112" s="16" t="s">
        <v>3927</v>
      </c>
    </row>
    <row r="113" spans="2:65" s="1" customFormat="1" ht="22.5" customHeight="1">
      <c r="B113" s="34"/>
      <c r="C113" s="181" t="s">
        <v>342</v>
      </c>
      <c r="D113" s="181" t="s">
        <v>184</v>
      </c>
      <c r="E113" s="182" t="s">
        <v>3928</v>
      </c>
      <c r="F113" s="183" t="s">
        <v>3929</v>
      </c>
      <c r="G113" s="184" t="s">
        <v>2600</v>
      </c>
      <c r="H113" s="185">
        <v>10</v>
      </c>
      <c r="I113" s="186"/>
      <c r="J113" s="187">
        <f t="shared" si="10"/>
        <v>0</v>
      </c>
      <c r="K113" s="183" t="s">
        <v>36</v>
      </c>
      <c r="L113" s="54"/>
      <c r="M113" s="188" t="s">
        <v>36</v>
      </c>
      <c r="N113" s="189" t="s">
        <v>51</v>
      </c>
      <c r="O113" s="35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AR113" s="16" t="s">
        <v>275</v>
      </c>
      <c r="AT113" s="16" t="s">
        <v>184</v>
      </c>
      <c r="AU113" s="16" t="s">
        <v>23</v>
      </c>
      <c r="AY113" s="16" t="s">
        <v>182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6" t="s">
        <v>23</v>
      </c>
      <c r="BK113" s="192">
        <f t="shared" si="19"/>
        <v>0</v>
      </c>
      <c r="BL113" s="16" t="s">
        <v>275</v>
      </c>
      <c r="BM113" s="16" t="s">
        <v>3930</v>
      </c>
    </row>
    <row r="114" spans="2:65" s="1" customFormat="1" ht="22.5" customHeight="1">
      <c r="B114" s="34"/>
      <c r="C114" s="181" t="s">
        <v>347</v>
      </c>
      <c r="D114" s="181" t="s">
        <v>184</v>
      </c>
      <c r="E114" s="182" t="s">
        <v>3931</v>
      </c>
      <c r="F114" s="183" t="s">
        <v>3932</v>
      </c>
      <c r="G114" s="184" t="s">
        <v>2600</v>
      </c>
      <c r="H114" s="185">
        <v>6</v>
      </c>
      <c r="I114" s="186"/>
      <c r="J114" s="187">
        <f t="shared" si="10"/>
        <v>0</v>
      </c>
      <c r="K114" s="183" t="s">
        <v>36</v>
      </c>
      <c r="L114" s="54"/>
      <c r="M114" s="188" t="s">
        <v>36</v>
      </c>
      <c r="N114" s="189" t="s">
        <v>51</v>
      </c>
      <c r="O114" s="35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AR114" s="16" t="s">
        <v>275</v>
      </c>
      <c r="AT114" s="16" t="s">
        <v>184</v>
      </c>
      <c r="AU114" s="16" t="s">
        <v>23</v>
      </c>
      <c r="AY114" s="16" t="s">
        <v>182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6" t="s">
        <v>23</v>
      </c>
      <c r="BK114" s="192">
        <f t="shared" si="19"/>
        <v>0</v>
      </c>
      <c r="BL114" s="16" t="s">
        <v>275</v>
      </c>
      <c r="BM114" s="16" t="s">
        <v>3933</v>
      </c>
    </row>
    <row r="115" spans="2:65" s="1" customFormat="1" ht="22.5" customHeight="1">
      <c r="B115" s="34"/>
      <c r="C115" s="181" t="s">
        <v>353</v>
      </c>
      <c r="D115" s="181" t="s">
        <v>184</v>
      </c>
      <c r="E115" s="182" t="s">
        <v>3934</v>
      </c>
      <c r="F115" s="183" t="s">
        <v>3935</v>
      </c>
      <c r="G115" s="184" t="s">
        <v>2600</v>
      </c>
      <c r="H115" s="185">
        <v>25</v>
      </c>
      <c r="I115" s="186"/>
      <c r="J115" s="187">
        <f t="shared" si="10"/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AR115" s="16" t="s">
        <v>275</v>
      </c>
      <c r="AT115" s="16" t="s">
        <v>184</v>
      </c>
      <c r="AU115" s="16" t="s">
        <v>23</v>
      </c>
      <c r="AY115" s="16" t="s">
        <v>182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6" t="s">
        <v>23</v>
      </c>
      <c r="BK115" s="192">
        <f t="shared" si="19"/>
        <v>0</v>
      </c>
      <c r="BL115" s="16" t="s">
        <v>275</v>
      </c>
      <c r="BM115" s="16" t="s">
        <v>3936</v>
      </c>
    </row>
    <row r="116" spans="2:65" s="1" customFormat="1" ht="22.5" customHeight="1">
      <c r="B116" s="34"/>
      <c r="C116" s="181" t="s">
        <v>357</v>
      </c>
      <c r="D116" s="181" t="s">
        <v>184</v>
      </c>
      <c r="E116" s="182" t="s">
        <v>3937</v>
      </c>
      <c r="F116" s="183" t="s">
        <v>3938</v>
      </c>
      <c r="G116" s="184" t="s">
        <v>2600</v>
      </c>
      <c r="H116" s="185">
        <v>29</v>
      </c>
      <c r="I116" s="186"/>
      <c r="J116" s="187">
        <f t="shared" si="1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AR116" s="16" t="s">
        <v>275</v>
      </c>
      <c r="AT116" s="16" t="s">
        <v>184</v>
      </c>
      <c r="AU116" s="16" t="s">
        <v>23</v>
      </c>
      <c r="AY116" s="16" t="s">
        <v>182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6" t="s">
        <v>23</v>
      </c>
      <c r="BK116" s="192">
        <f t="shared" si="19"/>
        <v>0</v>
      </c>
      <c r="BL116" s="16" t="s">
        <v>275</v>
      </c>
      <c r="BM116" s="16" t="s">
        <v>3939</v>
      </c>
    </row>
    <row r="117" spans="2:65" s="1" customFormat="1" ht="31.5" customHeight="1">
      <c r="B117" s="34"/>
      <c r="C117" s="181" t="s">
        <v>362</v>
      </c>
      <c r="D117" s="181" t="s">
        <v>184</v>
      </c>
      <c r="E117" s="182" t="s">
        <v>3940</v>
      </c>
      <c r="F117" s="183" t="s">
        <v>3941</v>
      </c>
      <c r="G117" s="184" t="s">
        <v>2600</v>
      </c>
      <c r="H117" s="185">
        <v>244</v>
      </c>
      <c r="I117" s="186"/>
      <c r="J117" s="187">
        <f t="shared" si="1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AR117" s="16" t="s">
        <v>275</v>
      </c>
      <c r="AT117" s="16" t="s">
        <v>184</v>
      </c>
      <c r="AU117" s="16" t="s">
        <v>23</v>
      </c>
      <c r="AY117" s="16" t="s">
        <v>182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6" t="s">
        <v>23</v>
      </c>
      <c r="BK117" s="192">
        <f t="shared" si="19"/>
        <v>0</v>
      </c>
      <c r="BL117" s="16" t="s">
        <v>275</v>
      </c>
      <c r="BM117" s="16" t="s">
        <v>3942</v>
      </c>
    </row>
    <row r="118" spans="2:65" s="1" customFormat="1" ht="31.5" customHeight="1">
      <c r="B118" s="34"/>
      <c r="C118" s="181" t="s">
        <v>366</v>
      </c>
      <c r="D118" s="181" t="s">
        <v>184</v>
      </c>
      <c r="E118" s="182" t="s">
        <v>3943</v>
      </c>
      <c r="F118" s="183" t="s">
        <v>3944</v>
      </c>
      <c r="G118" s="184" t="s">
        <v>2600</v>
      </c>
      <c r="H118" s="185">
        <v>34</v>
      </c>
      <c r="I118" s="186"/>
      <c r="J118" s="187">
        <f t="shared" si="10"/>
        <v>0</v>
      </c>
      <c r="K118" s="183" t="s">
        <v>36</v>
      </c>
      <c r="L118" s="54"/>
      <c r="M118" s="188" t="s">
        <v>36</v>
      </c>
      <c r="N118" s="189" t="s">
        <v>51</v>
      </c>
      <c r="O118" s="35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AR118" s="16" t="s">
        <v>275</v>
      </c>
      <c r="AT118" s="16" t="s">
        <v>184</v>
      </c>
      <c r="AU118" s="16" t="s">
        <v>23</v>
      </c>
      <c r="AY118" s="16" t="s">
        <v>182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6" t="s">
        <v>23</v>
      </c>
      <c r="BK118" s="192">
        <f t="shared" si="19"/>
        <v>0</v>
      </c>
      <c r="BL118" s="16" t="s">
        <v>275</v>
      </c>
      <c r="BM118" s="16" t="s">
        <v>3945</v>
      </c>
    </row>
    <row r="119" spans="2:65" s="1" customFormat="1" ht="22.5" customHeight="1">
      <c r="B119" s="34"/>
      <c r="C119" s="181" t="s">
        <v>374</v>
      </c>
      <c r="D119" s="181" t="s">
        <v>184</v>
      </c>
      <c r="E119" s="182" t="s">
        <v>3946</v>
      </c>
      <c r="F119" s="183" t="s">
        <v>3947</v>
      </c>
      <c r="G119" s="184" t="s">
        <v>2600</v>
      </c>
      <c r="H119" s="185">
        <v>4</v>
      </c>
      <c r="I119" s="186"/>
      <c r="J119" s="187">
        <f t="shared" si="10"/>
        <v>0</v>
      </c>
      <c r="K119" s="183" t="s">
        <v>36</v>
      </c>
      <c r="L119" s="54"/>
      <c r="M119" s="188" t="s">
        <v>36</v>
      </c>
      <c r="N119" s="189" t="s">
        <v>51</v>
      </c>
      <c r="O119" s="35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AR119" s="16" t="s">
        <v>275</v>
      </c>
      <c r="AT119" s="16" t="s">
        <v>184</v>
      </c>
      <c r="AU119" s="16" t="s">
        <v>23</v>
      </c>
      <c r="AY119" s="16" t="s">
        <v>182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6" t="s">
        <v>23</v>
      </c>
      <c r="BK119" s="192">
        <f t="shared" si="19"/>
        <v>0</v>
      </c>
      <c r="BL119" s="16" t="s">
        <v>275</v>
      </c>
      <c r="BM119" s="16" t="s">
        <v>3948</v>
      </c>
    </row>
    <row r="120" spans="2:65" s="1" customFormat="1" ht="22.5" customHeight="1">
      <c r="B120" s="34"/>
      <c r="C120" s="181" t="s">
        <v>385</v>
      </c>
      <c r="D120" s="181" t="s">
        <v>184</v>
      </c>
      <c r="E120" s="182" t="s">
        <v>3949</v>
      </c>
      <c r="F120" s="183" t="s">
        <v>3950</v>
      </c>
      <c r="G120" s="184" t="s">
        <v>2600</v>
      </c>
      <c r="H120" s="185">
        <v>4</v>
      </c>
      <c r="I120" s="186"/>
      <c r="J120" s="187">
        <f t="shared" si="10"/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AR120" s="16" t="s">
        <v>275</v>
      </c>
      <c r="AT120" s="16" t="s">
        <v>184</v>
      </c>
      <c r="AU120" s="16" t="s">
        <v>23</v>
      </c>
      <c r="AY120" s="16" t="s">
        <v>182</v>
      </c>
      <c r="BE120" s="192">
        <f t="shared" si="14"/>
        <v>0</v>
      </c>
      <c r="BF120" s="192">
        <f t="shared" si="15"/>
        <v>0</v>
      </c>
      <c r="BG120" s="192">
        <f t="shared" si="16"/>
        <v>0</v>
      </c>
      <c r="BH120" s="192">
        <f t="shared" si="17"/>
        <v>0</v>
      </c>
      <c r="BI120" s="192">
        <f t="shared" si="18"/>
        <v>0</v>
      </c>
      <c r="BJ120" s="16" t="s">
        <v>23</v>
      </c>
      <c r="BK120" s="192">
        <f t="shared" si="19"/>
        <v>0</v>
      </c>
      <c r="BL120" s="16" t="s">
        <v>275</v>
      </c>
      <c r="BM120" s="16" t="s">
        <v>3951</v>
      </c>
    </row>
    <row r="121" spans="2:65" s="1" customFormat="1" ht="22.5" customHeight="1">
      <c r="B121" s="34"/>
      <c r="C121" s="181" t="s">
        <v>389</v>
      </c>
      <c r="D121" s="181" t="s">
        <v>184</v>
      </c>
      <c r="E121" s="182" t="s">
        <v>3952</v>
      </c>
      <c r="F121" s="183" t="s">
        <v>3953</v>
      </c>
      <c r="G121" s="184" t="s">
        <v>2600</v>
      </c>
      <c r="H121" s="185">
        <v>2</v>
      </c>
      <c r="I121" s="186"/>
      <c r="J121" s="187">
        <f t="shared" si="1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AR121" s="16" t="s">
        <v>275</v>
      </c>
      <c r="AT121" s="16" t="s">
        <v>184</v>
      </c>
      <c r="AU121" s="16" t="s">
        <v>23</v>
      </c>
      <c r="AY121" s="16" t="s">
        <v>182</v>
      </c>
      <c r="BE121" s="192">
        <f t="shared" si="14"/>
        <v>0</v>
      </c>
      <c r="BF121" s="192">
        <f t="shared" si="15"/>
        <v>0</v>
      </c>
      <c r="BG121" s="192">
        <f t="shared" si="16"/>
        <v>0</v>
      </c>
      <c r="BH121" s="192">
        <f t="shared" si="17"/>
        <v>0</v>
      </c>
      <c r="BI121" s="192">
        <f t="shared" si="18"/>
        <v>0</v>
      </c>
      <c r="BJ121" s="16" t="s">
        <v>23</v>
      </c>
      <c r="BK121" s="192">
        <f t="shared" si="19"/>
        <v>0</v>
      </c>
      <c r="BL121" s="16" t="s">
        <v>275</v>
      </c>
      <c r="BM121" s="16" t="s">
        <v>3954</v>
      </c>
    </row>
    <row r="122" spans="2:65" s="1" customFormat="1" ht="22.5" customHeight="1">
      <c r="B122" s="34"/>
      <c r="C122" s="181" t="s">
        <v>395</v>
      </c>
      <c r="D122" s="181" t="s">
        <v>184</v>
      </c>
      <c r="E122" s="182" t="s">
        <v>3955</v>
      </c>
      <c r="F122" s="183" t="s">
        <v>3956</v>
      </c>
      <c r="G122" s="184" t="s">
        <v>2600</v>
      </c>
      <c r="H122" s="185">
        <v>38</v>
      </c>
      <c r="I122" s="186"/>
      <c r="J122" s="187">
        <f t="shared" si="1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11"/>
        <v>0</v>
      </c>
      <c r="Q122" s="190">
        <v>0</v>
      </c>
      <c r="R122" s="190">
        <f t="shared" si="12"/>
        <v>0</v>
      </c>
      <c r="S122" s="190">
        <v>0</v>
      </c>
      <c r="T122" s="191">
        <f t="shared" si="13"/>
        <v>0</v>
      </c>
      <c r="AR122" s="16" t="s">
        <v>275</v>
      </c>
      <c r="AT122" s="16" t="s">
        <v>184</v>
      </c>
      <c r="AU122" s="16" t="s">
        <v>23</v>
      </c>
      <c r="AY122" s="16" t="s">
        <v>182</v>
      </c>
      <c r="BE122" s="192">
        <f t="shared" si="14"/>
        <v>0</v>
      </c>
      <c r="BF122" s="192">
        <f t="shared" si="15"/>
        <v>0</v>
      </c>
      <c r="BG122" s="192">
        <f t="shared" si="16"/>
        <v>0</v>
      </c>
      <c r="BH122" s="192">
        <f t="shared" si="17"/>
        <v>0</v>
      </c>
      <c r="BI122" s="192">
        <f t="shared" si="18"/>
        <v>0</v>
      </c>
      <c r="BJ122" s="16" t="s">
        <v>23</v>
      </c>
      <c r="BK122" s="192">
        <f t="shared" si="19"/>
        <v>0</v>
      </c>
      <c r="BL122" s="16" t="s">
        <v>275</v>
      </c>
      <c r="BM122" s="16" t="s">
        <v>3957</v>
      </c>
    </row>
    <row r="123" spans="2:65" s="1" customFormat="1" ht="22.5" customHeight="1">
      <c r="B123" s="34"/>
      <c r="C123" s="181" t="s">
        <v>405</v>
      </c>
      <c r="D123" s="181" t="s">
        <v>184</v>
      </c>
      <c r="E123" s="182" t="s">
        <v>3958</v>
      </c>
      <c r="F123" s="183" t="s">
        <v>3959</v>
      </c>
      <c r="G123" s="184" t="s">
        <v>2600</v>
      </c>
      <c r="H123" s="185">
        <v>11</v>
      </c>
      <c r="I123" s="186"/>
      <c r="J123" s="187">
        <f t="shared" si="1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11"/>
        <v>0</v>
      </c>
      <c r="Q123" s="190">
        <v>0</v>
      </c>
      <c r="R123" s="190">
        <f t="shared" si="12"/>
        <v>0</v>
      </c>
      <c r="S123" s="190">
        <v>0</v>
      </c>
      <c r="T123" s="191">
        <f t="shared" si="13"/>
        <v>0</v>
      </c>
      <c r="AR123" s="16" t="s">
        <v>275</v>
      </c>
      <c r="AT123" s="16" t="s">
        <v>184</v>
      </c>
      <c r="AU123" s="16" t="s">
        <v>23</v>
      </c>
      <c r="AY123" s="16" t="s">
        <v>182</v>
      </c>
      <c r="BE123" s="192">
        <f t="shared" si="14"/>
        <v>0</v>
      </c>
      <c r="BF123" s="192">
        <f t="shared" si="15"/>
        <v>0</v>
      </c>
      <c r="BG123" s="192">
        <f t="shared" si="16"/>
        <v>0</v>
      </c>
      <c r="BH123" s="192">
        <f t="shared" si="17"/>
        <v>0</v>
      </c>
      <c r="BI123" s="192">
        <f t="shared" si="18"/>
        <v>0</v>
      </c>
      <c r="BJ123" s="16" t="s">
        <v>23</v>
      </c>
      <c r="BK123" s="192">
        <f t="shared" si="19"/>
        <v>0</v>
      </c>
      <c r="BL123" s="16" t="s">
        <v>275</v>
      </c>
      <c r="BM123" s="16" t="s">
        <v>3960</v>
      </c>
    </row>
    <row r="124" spans="2:65" s="1" customFormat="1" ht="31.5" customHeight="1">
      <c r="B124" s="34"/>
      <c r="C124" s="181" t="s">
        <v>416</v>
      </c>
      <c r="D124" s="181" t="s">
        <v>184</v>
      </c>
      <c r="E124" s="182" t="s">
        <v>3961</v>
      </c>
      <c r="F124" s="183" t="s">
        <v>3962</v>
      </c>
      <c r="G124" s="184" t="s">
        <v>2600</v>
      </c>
      <c r="H124" s="185">
        <v>4</v>
      </c>
      <c r="I124" s="186"/>
      <c r="J124" s="187">
        <f t="shared" si="1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11"/>
        <v>0</v>
      </c>
      <c r="Q124" s="190">
        <v>0</v>
      </c>
      <c r="R124" s="190">
        <f t="shared" si="12"/>
        <v>0</v>
      </c>
      <c r="S124" s="190">
        <v>0</v>
      </c>
      <c r="T124" s="191">
        <f t="shared" si="13"/>
        <v>0</v>
      </c>
      <c r="AR124" s="16" t="s">
        <v>275</v>
      </c>
      <c r="AT124" s="16" t="s">
        <v>184</v>
      </c>
      <c r="AU124" s="16" t="s">
        <v>23</v>
      </c>
      <c r="AY124" s="16" t="s">
        <v>182</v>
      </c>
      <c r="BE124" s="192">
        <f t="shared" si="14"/>
        <v>0</v>
      </c>
      <c r="BF124" s="192">
        <f t="shared" si="15"/>
        <v>0</v>
      </c>
      <c r="BG124" s="192">
        <f t="shared" si="16"/>
        <v>0</v>
      </c>
      <c r="BH124" s="192">
        <f t="shared" si="17"/>
        <v>0</v>
      </c>
      <c r="BI124" s="192">
        <f t="shared" si="18"/>
        <v>0</v>
      </c>
      <c r="BJ124" s="16" t="s">
        <v>23</v>
      </c>
      <c r="BK124" s="192">
        <f t="shared" si="19"/>
        <v>0</v>
      </c>
      <c r="BL124" s="16" t="s">
        <v>275</v>
      </c>
      <c r="BM124" s="16" t="s">
        <v>3963</v>
      </c>
    </row>
    <row r="125" spans="2:65" s="1" customFormat="1" ht="22.5" customHeight="1">
      <c r="B125" s="34"/>
      <c r="C125" s="181" t="s">
        <v>421</v>
      </c>
      <c r="D125" s="181" t="s">
        <v>184</v>
      </c>
      <c r="E125" s="182" t="s">
        <v>3964</v>
      </c>
      <c r="F125" s="183" t="s">
        <v>3965</v>
      </c>
      <c r="G125" s="184" t="s">
        <v>2600</v>
      </c>
      <c r="H125" s="185">
        <v>2</v>
      </c>
      <c r="I125" s="186"/>
      <c r="J125" s="187">
        <f t="shared" si="10"/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 t="shared" si="11"/>
        <v>0</v>
      </c>
      <c r="Q125" s="190">
        <v>0</v>
      </c>
      <c r="R125" s="190">
        <f t="shared" si="12"/>
        <v>0</v>
      </c>
      <c r="S125" s="190">
        <v>0</v>
      </c>
      <c r="T125" s="191">
        <f t="shared" si="13"/>
        <v>0</v>
      </c>
      <c r="AR125" s="16" t="s">
        <v>275</v>
      </c>
      <c r="AT125" s="16" t="s">
        <v>184</v>
      </c>
      <c r="AU125" s="16" t="s">
        <v>23</v>
      </c>
      <c r="AY125" s="16" t="s">
        <v>182</v>
      </c>
      <c r="BE125" s="192">
        <f t="shared" si="14"/>
        <v>0</v>
      </c>
      <c r="BF125" s="192">
        <f t="shared" si="15"/>
        <v>0</v>
      </c>
      <c r="BG125" s="192">
        <f t="shared" si="16"/>
        <v>0</v>
      </c>
      <c r="BH125" s="192">
        <f t="shared" si="17"/>
        <v>0</v>
      </c>
      <c r="BI125" s="192">
        <f t="shared" si="18"/>
        <v>0</v>
      </c>
      <c r="BJ125" s="16" t="s">
        <v>23</v>
      </c>
      <c r="BK125" s="192">
        <f t="shared" si="19"/>
        <v>0</v>
      </c>
      <c r="BL125" s="16" t="s">
        <v>275</v>
      </c>
      <c r="BM125" s="16" t="s">
        <v>3966</v>
      </c>
    </row>
    <row r="126" spans="2:65" s="1" customFormat="1" ht="22.5" customHeight="1">
      <c r="B126" s="34"/>
      <c r="C126" s="181" t="s">
        <v>426</v>
      </c>
      <c r="D126" s="181" t="s">
        <v>184</v>
      </c>
      <c r="E126" s="182" t="s">
        <v>3967</v>
      </c>
      <c r="F126" s="183" t="s">
        <v>3968</v>
      </c>
      <c r="G126" s="184" t="s">
        <v>2600</v>
      </c>
      <c r="H126" s="185">
        <v>1</v>
      </c>
      <c r="I126" s="186"/>
      <c r="J126" s="187">
        <f t="shared" si="10"/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 t="shared" si="11"/>
        <v>0</v>
      </c>
      <c r="Q126" s="190">
        <v>0</v>
      </c>
      <c r="R126" s="190">
        <f t="shared" si="12"/>
        <v>0</v>
      </c>
      <c r="S126" s="190">
        <v>0</v>
      </c>
      <c r="T126" s="191">
        <f t="shared" si="13"/>
        <v>0</v>
      </c>
      <c r="AR126" s="16" t="s">
        <v>275</v>
      </c>
      <c r="AT126" s="16" t="s">
        <v>184</v>
      </c>
      <c r="AU126" s="16" t="s">
        <v>23</v>
      </c>
      <c r="AY126" s="16" t="s">
        <v>182</v>
      </c>
      <c r="BE126" s="192">
        <f t="shared" si="14"/>
        <v>0</v>
      </c>
      <c r="BF126" s="192">
        <f t="shared" si="15"/>
        <v>0</v>
      </c>
      <c r="BG126" s="192">
        <f t="shared" si="16"/>
        <v>0</v>
      </c>
      <c r="BH126" s="192">
        <f t="shared" si="17"/>
        <v>0</v>
      </c>
      <c r="BI126" s="192">
        <f t="shared" si="18"/>
        <v>0</v>
      </c>
      <c r="BJ126" s="16" t="s">
        <v>23</v>
      </c>
      <c r="BK126" s="192">
        <f t="shared" si="19"/>
        <v>0</v>
      </c>
      <c r="BL126" s="16" t="s">
        <v>275</v>
      </c>
      <c r="BM126" s="16" t="s">
        <v>3969</v>
      </c>
    </row>
    <row r="127" spans="2:65" s="1" customFormat="1" ht="22.5" customHeight="1">
      <c r="B127" s="34"/>
      <c r="C127" s="181" t="s">
        <v>430</v>
      </c>
      <c r="D127" s="181" t="s">
        <v>184</v>
      </c>
      <c r="E127" s="182" t="s">
        <v>3970</v>
      </c>
      <c r="F127" s="183" t="s">
        <v>3971</v>
      </c>
      <c r="G127" s="184" t="s">
        <v>2600</v>
      </c>
      <c r="H127" s="185">
        <v>5</v>
      </c>
      <c r="I127" s="186"/>
      <c r="J127" s="187">
        <f t="shared" si="10"/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t="shared" si="11"/>
        <v>0</v>
      </c>
      <c r="Q127" s="190">
        <v>0</v>
      </c>
      <c r="R127" s="190">
        <f t="shared" si="12"/>
        <v>0</v>
      </c>
      <c r="S127" s="190">
        <v>0</v>
      </c>
      <c r="T127" s="191">
        <f t="shared" si="13"/>
        <v>0</v>
      </c>
      <c r="AR127" s="16" t="s">
        <v>275</v>
      </c>
      <c r="AT127" s="16" t="s">
        <v>184</v>
      </c>
      <c r="AU127" s="16" t="s">
        <v>23</v>
      </c>
      <c r="AY127" s="16" t="s">
        <v>182</v>
      </c>
      <c r="BE127" s="192">
        <f t="shared" si="14"/>
        <v>0</v>
      </c>
      <c r="BF127" s="192">
        <f t="shared" si="15"/>
        <v>0</v>
      </c>
      <c r="BG127" s="192">
        <f t="shared" si="16"/>
        <v>0</v>
      </c>
      <c r="BH127" s="192">
        <f t="shared" si="17"/>
        <v>0</v>
      </c>
      <c r="BI127" s="192">
        <f t="shared" si="18"/>
        <v>0</v>
      </c>
      <c r="BJ127" s="16" t="s">
        <v>23</v>
      </c>
      <c r="BK127" s="192">
        <f t="shared" si="19"/>
        <v>0</v>
      </c>
      <c r="BL127" s="16" t="s">
        <v>275</v>
      </c>
      <c r="BM127" s="16" t="s">
        <v>3972</v>
      </c>
    </row>
    <row r="128" spans="2:63" s="10" customFormat="1" ht="37.35" customHeight="1">
      <c r="B128" s="164"/>
      <c r="C128" s="165"/>
      <c r="D128" s="178" t="s">
        <v>79</v>
      </c>
      <c r="E128" s="231" t="s">
        <v>2667</v>
      </c>
      <c r="F128" s="231" t="s">
        <v>3973</v>
      </c>
      <c r="G128" s="165"/>
      <c r="H128" s="165"/>
      <c r="I128" s="168"/>
      <c r="J128" s="232">
        <f>BK128</f>
        <v>0</v>
      </c>
      <c r="K128" s="165"/>
      <c r="L128" s="170"/>
      <c r="M128" s="171"/>
      <c r="N128" s="172"/>
      <c r="O128" s="172"/>
      <c r="P128" s="173">
        <f>SUM(P129:P143)</f>
        <v>0</v>
      </c>
      <c r="Q128" s="172"/>
      <c r="R128" s="173">
        <f>SUM(R129:R143)</f>
        <v>0</v>
      </c>
      <c r="S128" s="172"/>
      <c r="T128" s="174">
        <f>SUM(T129:T143)</f>
        <v>0</v>
      </c>
      <c r="AR128" s="175" t="s">
        <v>23</v>
      </c>
      <c r="AT128" s="176" t="s">
        <v>79</v>
      </c>
      <c r="AU128" s="176" t="s">
        <v>80</v>
      </c>
      <c r="AY128" s="175" t="s">
        <v>182</v>
      </c>
      <c r="BK128" s="177">
        <f>SUM(BK129:BK143)</f>
        <v>0</v>
      </c>
    </row>
    <row r="129" spans="2:65" s="1" customFormat="1" ht="22.5" customHeight="1">
      <c r="B129" s="34"/>
      <c r="C129" s="181" t="s">
        <v>434</v>
      </c>
      <c r="D129" s="181" t="s">
        <v>184</v>
      </c>
      <c r="E129" s="182" t="s">
        <v>3974</v>
      </c>
      <c r="F129" s="183" t="s">
        <v>3975</v>
      </c>
      <c r="G129" s="184" t="s">
        <v>309</v>
      </c>
      <c r="H129" s="185">
        <v>80</v>
      </c>
      <c r="I129" s="186"/>
      <c r="J129" s="187">
        <f aca="true" t="shared" si="20" ref="J129:J143">ROUND(I129*H129,2)</f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aca="true" t="shared" si="21" ref="P129:P143">O129*H129</f>
        <v>0</v>
      </c>
      <c r="Q129" s="190">
        <v>0</v>
      </c>
      <c r="R129" s="190">
        <f aca="true" t="shared" si="22" ref="R129:R143">Q129*H129</f>
        <v>0</v>
      </c>
      <c r="S129" s="190">
        <v>0</v>
      </c>
      <c r="T129" s="191">
        <f aca="true" t="shared" si="23" ref="T129:T143">S129*H129</f>
        <v>0</v>
      </c>
      <c r="AR129" s="16" t="s">
        <v>275</v>
      </c>
      <c r="AT129" s="16" t="s">
        <v>184</v>
      </c>
      <c r="AU129" s="16" t="s">
        <v>23</v>
      </c>
      <c r="AY129" s="16" t="s">
        <v>182</v>
      </c>
      <c r="BE129" s="192">
        <f aca="true" t="shared" si="24" ref="BE129:BE143">IF(N129="základní",J129,0)</f>
        <v>0</v>
      </c>
      <c r="BF129" s="192">
        <f aca="true" t="shared" si="25" ref="BF129:BF143">IF(N129="snížená",J129,0)</f>
        <v>0</v>
      </c>
      <c r="BG129" s="192">
        <f aca="true" t="shared" si="26" ref="BG129:BG143">IF(N129="zákl. přenesená",J129,0)</f>
        <v>0</v>
      </c>
      <c r="BH129" s="192">
        <f aca="true" t="shared" si="27" ref="BH129:BH143">IF(N129="sníž. přenesená",J129,0)</f>
        <v>0</v>
      </c>
      <c r="BI129" s="192">
        <f aca="true" t="shared" si="28" ref="BI129:BI143">IF(N129="nulová",J129,0)</f>
        <v>0</v>
      </c>
      <c r="BJ129" s="16" t="s">
        <v>23</v>
      </c>
      <c r="BK129" s="192">
        <f aca="true" t="shared" si="29" ref="BK129:BK143">ROUND(I129*H129,2)</f>
        <v>0</v>
      </c>
      <c r="BL129" s="16" t="s">
        <v>275</v>
      </c>
      <c r="BM129" s="16" t="s">
        <v>3976</v>
      </c>
    </row>
    <row r="130" spans="2:65" s="1" customFormat="1" ht="22.5" customHeight="1">
      <c r="B130" s="34"/>
      <c r="C130" s="181" t="s">
        <v>438</v>
      </c>
      <c r="D130" s="181" t="s">
        <v>184</v>
      </c>
      <c r="E130" s="182" t="s">
        <v>3977</v>
      </c>
      <c r="F130" s="183" t="s">
        <v>3978</v>
      </c>
      <c r="G130" s="184" t="s">
        <v>309</v>
      </c>
      <c r="H130" s="185">
        <v>20</v>
      </c>
      <c r="I130" s="186"/>
      <c r="J130" s="187">
        <f t="shared" si="2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21"/>
        <v>0</v>
      </c>
      <c r="Q130" s="190">
        <v>0</v>
      </c>
      <c r="R130" s="190">
        <f t="shared" si="22"/>
        <v>0</v>
      </c>
      <c r="S130" s="190">
        <v>0</v>
      </c>
      <c r="T130" s="191">
        <f t="shared" si="23"/>
        <v>0</v>
      </c>
      <c r="AR130" s="16" t="s">
        <v>275</v>
      </c>
      <c r="AT130" s="16" t="s">
        <v>184</v>
      </c>
      <c r="AU130" s="16" t="s">
        <v>23</v>
      </c>
      <c r="AY130" s="16" t="s">
        <v>182</v>
      </c>
      <c r="BE130" s="192">
        <f t="shared" si="24"/>
        <v>0</v>
      </c>
      <c r="BF130" s="192">
        <f t="shared" si="25"/>
        <v>0</v>
      </c>
      <c r="BG130" s="192">
        <f t="shared" si="26"/>
        <v>0</v>
      </c>
      <c r="BH130" s="192">
        <f t="shared" si="27"/>
        <v>0</v>
      </c>
      <c r="BI130" s="192">
        <f t="shared" si="28"/>
        <v>0</v>
      </c>
      <c r="BJ130" s="16" t="s">
        <v>23</v>
      </c>
      <c r="BK130" s="192">
        <f t="shared" si="29"/>
        <v>0</v>
      </c>
      <c r="BL130" s="16" t="s">
        <v>275</v>
      </c>
      <c r="BM130" s="16" t="s">
        <v>3979</v>
      </c>
    </row>
    <row r="131" spans="2:65" s="1" customFormat="1" ht="22.5" customHeight="1">
      <c r="B131" s="34"/>
      <c r="C131" s="181" t="s">
        <v>446</v>
      </c>
      <c r="D131" s="181" t="s">
        <v>184</v>
      </c>
      <c r="E131" s="182" t="s">
        <v>3980</v>
      </c>
      <c r="F131" s="183" t="s">
        <v>3981</v>
      </c>
      <c r="G131" s="184" t="s">
        <v>309</v>
      </c>
      <c r="H131" s="185">
        <v>80</v>
      </c>
      <c r="I131" s="186"/>
      <c r="J131" s="187">
        <f t="shared" si="2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21"/>
        <v>0</v>
      </c>
      <c r="Q131" s="190">
        <v>0</v>
      </c>
      <c r="R131" s="190">
        <f t="shared" si="22"/>
        <v>0</v>
      </c>
      <c r="S131" s="190">
        <v>0</v>
      </c>
      <c r="T131" s="191">
        <f t="shared" si="23"/>
        <v>0</v>
      </c>
      <c r="AR131" s="16" t="s">
        <v>275</v>
      </c>
      <c r="AT131" s="16" t="s">
        <v>184</v>
      </c>
      <c r="AU131" s="16" t="s">
        <v>23</v>
      </c>
      <c r="AY131" s="16" t="s">
        <v>182</v>
      </c>
      <c r="BE131" s="192">
        <f t="shared" si="24"/>
        <v>0</v>
      </c>
      <c r="BF131" s="192">
        <f t="shared" si="25"/>
        <v>0</v>
      </c>
      <c r="BG131" s="192">
        <f t="shared" si="26"/>
        <v>0</v>
      </c>
      <c r="BH131" s="192">
        <f t="shared" si="27"/>
        <v>0</v>
      </c>
      <c r="BI131" s="192">
        <f t="shared" si="28"/>
        <v>0</v>
      </c>
      <c r="BJ131" s="16" t="s">
        <v>23</v>
      </c>
      <c r="BK131" s="192">
        <f t="shared" si="29"/>
        <v>0</v>
      </c>
      <c r="BL131" s="16" t="s">
        <v>275</v>
      </c>
      <c r="BM131" s="16" t="s">
        <v>3982</v>
      </c>
    </row>
    <row r="132" spans="2:65" s="1" customFormat="1" ht="22.5" customHeight="1">
      <c r="B132" s="34"/>
      <c r="C132" s="181" t="s">
        <v>459</v>
      </c>
      <c r="D132" s="181" t="s">
        <v>184</v>
      </c>
      <c r="E132" s="182" t="s">
        <v>3983</v>
      </c>
      <c r="F132" s="183" t="s">
        <v>3984</v>
      </c>
      <c r="G132" s="184" t="s">
        <v>309</v>
      </c>
      <c r="H132" s="185">
        <v>15</v>
      </c>
      <c r="I132" s="186"/>
      <c r="J132" s="187">
        <f t="shared" si="2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21"/>
        <v>0</v>
      </c>
      <c r="Q132" s="190">
        <v>0</v>
      </c>
      <c r="R132" s="190">
        <f t="shared" si="22"/>
        <v>0</v>
      </c>
      <c r="S132" s="190">
        <v>0</v>
      </c>
      <c r="T132" s="191">
        <f t="shared" si="23"/>
        <v>0</v>
      </c>
      <c r="AR132" s="16" t="s">
        <v>275</v>
      </c>
      <c r="AT132" s="16" t="s">
        <v>184</v>
      </c>
      <c r="AU132" s="16" t="s">
        <v>23</v>
      </c>
      <c r="AY132" s="16" t="s">
        <v>182</v>
      </c>
      <c r="BE132" s="192">
        <f t="shared" si="24"/>
        <v>0</v>
      </c>
      <c r="BF132" s="192">
        <f t="shared" si="25"/>
        <v>0</v>
      </c>
      <c r="BG132" s="192">
        <f t="shared" si="26"/>
        <v>0</v>
      </c>
      <c r="BH132" s="192">
        <f t="shared" si="27"/>
        <v>0</v>
      </c>
      <c r="BI132" s="192">
        <f t="shared" si="28"/>
        <v>0</v>
      </c>
      <c r="BJ132" s="16" t="s">
        <v>23</v>
      </c>
      <c r="BK132" s="192">
        <f t="shared" si="29"/>
        <v>0</v>
      </c>
      <c r="BL132" s="16" t="s">
        <v>275</v>
      </c>
      <c r="BM132" s="16" t="s">
        <v>3985</v>
      </c>
    </row>
    <row r="133" spans="2:65" s="1" customFormat="1" ht="22.5" customHeight="1">
      <c r="B133" s="34"/>
      <c r="C133" s="181" t="s">
        <v>471</v>
      </c>
      <c r="D133" s="181" t="s">
        <v>184</v>
      </c>
      <c r="E133" s="182" t="s">
        <v>3986</v>
      </c>
      <c r="F133" s="183" t="s">
        <v>3987</v>
      </c>
      <c r="G133" s="184" t="s">
        <v>309</v>
      </c>
      <c r="H133" s="185">
        <v>165</v>
      </c>
      <c r="I133" s="186"/>
      <c r="J133" s="187">
        <f t="shared" si="2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21"/>
        <v>0</v>
      </c>
      <c r="Q133" s="190">
        <v>0</v>
      </c>
      <c r="R133" s="190">
        <f t="shared" si="22"/>
        <v>0</v>
      </c>
      <c r="S133" s="190">
        <v>0</v>
      </c>
      <c r="T133" s="191">
        <f t="shared" si="23"/>
        <v>0</v>
      </c>
      <c r="AR133" s="16" t="s">
        <v>275</v>
      </c>
      <c r="AT133" s="16" t="s">
        <v>184</v>
      </c>
      <c r="AU133" s="16" t="s">
        <v>23</v>
      </c>
      <c r="AY133" s="16" t="s">
        <v>182</v>
      </c>
      <c r="BE133" s="192">
        <f t="shared" si="24"/>
        <v>0</v>
      </c>
      <c r="BF133" s="192">
        <f t="shared" si="25"/>
        <v>0</v>
      </c>
      <c r="BG133" s="192">
        <f t="shared" si="26"/>
        <v>0</v>
      </c>
      <c r="BH133" s="192">
        <f t="shared" si="27"/>
        <v>0</v>
      </c>
      <c r="BI133" s="192">
        <f t="shared" si="28"/>
        <v>0</v>
      </c>
      <c r="BJ133" s="16" t="s">
        <v>23</v>
      </c>
      <c r="BK133" s="192">
        <f t="shared" si="29"/>
        <v>0</v>
      </c>
      <c r="BL133" s="16" t="s">
        <v>275</v>
      </c>
      <c r="BM133" s="16" t="s">
        <v>3988</v>
      </c>
    </row>
    <row r="134" spans="2:65" s="1" customFormat="1" ht="22.5" customHeight="1">
      <c r="B134" s="34"/>
      <c r="C134" s="181" t="s">
        <v>475</v>
      </c>
      <c r="D134" s="181" t="s">
        <v>184</v>
      </c>
      <c r="E134" s="182" t="s">
        <v>3989</v>
      </c>
      <c r="F134" s="183" t="s">
        <v>3990</v>
      </c>
      <c r="G134" s="184" t="s">
        <v>309</v>
      </c>
      <c r="H134" s="185">
        <v>170</v>
      </c>
      <c r="I134" s="186"/>
      <c r="J134" s="187">
        <f t="shared" si="2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21"/>
        <v>0</v>
      </c>
      <c r="Q134" s="190">
        <v>0</v>
      </c>
      <c r="R134" s="190">
        <f t="shared" si="22"/>
        <v>0</v>
      </c>
      <c r="S134" s="190">
        <v>0</v>
      </c>
      <c r="T134" s="191">
        <f t="shared" si="23"/>
        <v>0</v>
      </c>
      <c r="AR134" s="16" t="s">
        <v>275</v>
      </c>
      <c r="AT134" s="16" t="s">
        <v>184</v>
      </c>
      <c r="AU134" s="16" t="s">
        <v>23</v>
      </c>
      <c r="AY134" s="16" t="s">
        <v>182</v>
      </c>
      <c r="BE134" s="192">
        <f t="shared" si="24"/>
        <v>0</v>
      </c>
      <c r="BF134" s="192">
        <f t="shared" si="25"/>
        <v>0</v>
      </c>
      <c r="BG134" s="192">
        <f t="shared" si="26"/>
        <v>0</v>
      </c>
      <c r="BH134" s="192">
        <f t="shared" si="27"/>
        <v>0</v>
      </c>
      <c r="BI134" s="192">
        <f t="shared" si="28"/>
        <v>0</v>
      </c>
      <c r="BJ134" s="16" t="s">
        <v>23</v>
      </c>
      <c r="BK134" s="192">
        <f t="shared" si="29"/>
        <v>0</v>
      </c>
      <c r="BL134" s="16" t="s">
        <v>275</v>
      </c>
      <c r="BM134" s="16" t="s">
        <v>3991</v>
      </c>
    </row>
    <row r="135" spans="2:65" s="1" customFormat="1" ht="22.5" customHeight="1">
      <c r="B135" s="34"/>
      <c r="C135" s="181" t="s">
        <v>480</v>
      </c>
      <c r="D135" s="181" t="s">
        <v>184</v>
      </c>
      <c r="E135" s="182" t="s">
        <v>3992</v>
      </c>
      <c r="F135" s="183" t="s">
        <v>3993</v>
      </c>
      <c r="G135" s="184" t="s">
        <v>309</v>
      </c>
      <c r="H135" s="185">
        <v>250</v>
      </c>
      <c r="I135" s="186"/>
      <c r="J135" s="187">
        <f t="shared" si="20"/>
        <v>0</v>
      </c>
      <c r="K135" s="183" t="s">
        <v>36</v>
      </c>
      <c r="L135" s="54"/>
      <c r="M135" s="188" t="s">
        <v>36</v>
      </c>
      <c r="N135" s="189" t="s">
        <v>51</v>
      </c>
      <c r="O135" s="35"/>
      <c r="P135" s="190">
        <f t="shared" si="21"/>
        <v>0</v>
      </c>
      <c r="Q135" s="190">
        <v>0</v>
      </c>
      <c r="R135" s="190">
        <f t="shared" si="22"/>
        <v>0</v>
      </c>
      <c r="S135" s="190">
        <v>0</v>
      </c>
      <c r="T135" s="191">
        <f t="shared" si="23"/>
        <v>0</v>
      </c>
      <c r="AR135" s="16" t="s">
        <v>275</v>
      </c>
      <c r="AT135" s="16" t="s">
        <v>184</v>
      </c>
      <c r="AU135" s="16" t="s">
        <v>23</v>
      </c>
      <c r="AY135" s="16" t="s">
        <v>182</v>
      </c>
      <c r="BE135" s="192">
        <f t="shared" si="24"/>
        <v>0</v>
      </c>
      <c r="BF135" s="192">
        <f t="shared" si="25"/>
        <v>0</v>
      </c>
      <c r="BG135" s="192">
        <f t="shared" si="26"/>
        <v>0</v>
      </c>
      <c r="BH135" s="192">
        <f t="shared" si="27"/>
        <v>0</v>
      </c>
      <c r="BI135" s="192">
        <f t="shared" si="28"/>
        <v>0</v>
      </c>
      <c r="BJ135" s="16" t="s">
        <v>23</v>
      </c>
      <c r="BK135" s="192">
        <f t="shared" si="29"/>
        <v>0</v>
      </c>
      <c r="BL135" s="16" t="s">
        <v>275</v>
      </c>
      <c r="BM135" s="16" t="s">
        <v>3994</v>
      </c>
    </row>
    <row r="136" spans="2:65" s="1" customFormat="1" ht="22.5" customHeight="1">
      <c r="B136" s="34"/>
      <c r="C136" s="181" t="s">
        <v>494</v>
      </c>
      <c r="D136" s="181" t="s">
        <v>184</v>
      </c>
      <c r="E136" s="182" t="s">
        <v>3995</v>
      </c>
      <c r="F136" s="183" t="s">
        <v>3996</v>
      </c>
      <c r="G136" s="184" t="s">
        <v>309</v>
      </c>
      <c r="H136" s="185">
        <v>250</v>
      </c>
      <c r="I136" s="186"/>
      <c r="J136" s="187">
        <f t="shared" si="20"/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t="shared" si="21"/>
        <v>0</v>
      </c>
      <c r="Q136" s="190">
        <v>0</v>
      </c>
      <c r="R136" s="190">
        <f t="shared" si="22"/>
        <v>0</v>
      </c>
      <c r="S136" s="190">
        <v>0</v>
      </c>
      <c r="T136" s="191">
        <f t="shared" si="23"/>
        <v>0</v>
      </c>
      <c r="AR136" s="16" t="s">
        <v>275</v>
      </c>
      <c r="AT136" s="16" t="s">
        <v>184</v>
      </c>
      <c r="AU136" s="16" t="s">
        <v>23</v>
      </c>
      <c r="AY136" s="16" t="s">
        <v>182</v>
      </c>
      <c r="BE136" s="192">
        <f t="shared" si="24"/>
        <v>0</v>
      </c>
      <c r="BF136" s="192">
        <f t="shared" si="25"/>
        <v>0</v>
      </c>
      <c r="BG136" s="192">
        <f t="shared" si="26"/>
        <v>0</v>
      </c>
      <c r="BH136" s="192">
        <f t="shared" si="27"/>
        <v>0</v>
      </c>
      <c r="BI136" s="192">
        <f t="shared" si="28"/>
        <v>0</v>
      </c>
      <c r="BJ136" s="16" t="s">
        <v>23</v>
      </c>
      <c r="BK136" s="192">
        <f t="shared" si="29"/>
        <v>0</v>
      </c>
      <c r="BL136" s="16" t="s">
        <v>275</v>
      </c>
      <c r="BM136" s="16" t="s">
        <v>3997</v>
      </c>
    </row>
    <row r="137" spans="2:65" s="1" customFormat="1" ht="22.5" customHeight="1">
      <c r="B137" s="34"/>
      <c r="C137" s="181" t="s">
        <v>503</v>
      </c>
      <c r="D137" s="181" t="s">
        <v>184</v>
      </c>
      <c r="E137" s="182" t="s">
        <v>3998</v>
      </c>
      <c r="F137" s="183" t="s">
        <v>3999</v>
      </c>
      <c r="G137" s="184" t="s">
        <v>309</v>
      </c>
      <c r="H137" s="185">
        <v>4600</v>
      </c>
      <c r="I137" s="186"/>
      <c r="J137" s="187">
        <f t="shared" si="20"/>
        <v>0</v>
      </c>
      <c r="K137" s="183" t="s">
        <v>36</v>
      </c>
      <c r="L137" s="54"/>
      <c r="M137" s="188" t="s">
        <v>36</v>
      </c>
      <c r="N137" s="189" t="s">
        <v>51</v>
      </c>
      <c r="O137" s="35"/>
      <c r="P137" s="190">
        <f t="shared" si="21"/>
        <v>0</v>
      </c>
      <c r="Q137" s="190">
        <v>0</v>
      </c>
      <c r="R137" s="190">
        <f t="shared" si="22"/>
        <v>0</v>
      </c>
      <c r="S137" s="190">
        <v>0</v>
      </c>
      <c r="T137" s="191">
        <f t="shared" si="23"/>
        <v>0</v>
      </c>
      <c r="AR137" s="16" t="s">
        <v>275</v>
      </c>
      <c r="AT137" s="16" t="s">
        <v>184</v>
      </c>
      <c r="AU137" s="16" t="s">
        <v>23</v>
      </c>
      <c r="AY137" s="16" t="s">
        <v>182</v>
      </c>
      <c r="BE137" s="192">
        <f t="shared" si="24"/>
        <v>0</v>
      </c>
      <c r="BF137" s="192">
        <f t="shared" si="25"/>
        <v>0</v>
      </c>
      <c r="BG137" s="192">
        <f t="shared" si="26"/>
        <v>0</v>
      </c>
      <c r="BH137" s="192">
        <f t="shared" si="27"/>
        <v>0</v>
      </c>
      <c r="BI137" s="192">
        <f t="shared" si="28"/>
        <v>0</v>
      </c>
      <c r="BJ137" s="16" t="s">
        <v>23</v>
      </c>
      <c r="BK137" s="192">
        <f t="shared" si="29"/>
        <v>0</v>
      </c>
      <c r="BL137" s="16" t="s">
        <v>275</v>
      </c>
      <c r="BM137" s="16" t="s">
        <v>4000</v>
      </c>
    </row>
    <row r="138" spans="2:65" s="1" customFormat="1" ht="22.5" customHeight="1">
      <c r="B138" s="34"/>
      <c r="C138" s="181" t="s">
        <v>509</v>
      </c>
      <c r="D138" s="181" t="s">
        <v>184</v>
      </c>
      <c r="E138" s="182" t="s">
        <v>4001</v>
      </c>
      <c r="F138" s="183" t="s">
        <v>4002</v>
      </c>
      <c r="G138" s="184" t="s">
        <v>309</v>
      </c>
      <c r="H138" s="185">
        <v>650</v>
      </c>
      <c r="I138" s="186"/>
      <c r="J138" s="187">
        <f t="shared" si="20"/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 t="shared" si="21"/>
        <v>0</v>
      </c>
      <c r="Q138" s="190">
        <v>0</v>
      </c>
      <c r="R138" s="190">
        <f t="shared" si="22"/>
        <v>0</v>
      </c>
      <c r="S138" s="190">
        <v>0</v>
      </c>
      <c r="T138" s="191">
        <f t="shared" si="23"/>
        <v>0</v>
      </c>
      <c r="AR138" s="16" t="s">
        <v>275</v>
      </c>
      <c r="AT138" s="16" t="s">
        <v>184</v>
      </c>
      <c r="AU138" s="16" t="s">
        <v>23</v>
      </c>
      <c r="AY138" s="16" t="s">
        <v>182</v>
      </c>
      <c r="BE138" s="192">
        <f t="shared" si="24"/>
        <v>0</v>
      </c>
      <c r="BF138" s="192">
        <f t="shared" si="25"/>
        <v>0</v>
      </c>
      <c r="BG138" s="192">
        <f t="shared" si="26"/>
        <v>0</v>
      </c>
      <c r="BH138" s="192">
        <f t="shared" si="27"/>
        <v>0</v>
      </c>
      <c r="BI138" s="192">
        <f t="shared" si="28"/>
        <v>0</v>
      </c>
      <c r="BJ138" s="16" t="s">
        <v>23</v>
      </c>
      <c r="BK138" s="192">
        <f t="shared" si="29"/>
        <v>0</v>
      </c>
      <c r="BL138" s="16" t="s">
        <v>275</v>
      </c>
      <c r="BM138" s="16" t="s">
        <v>4003</v>
      </c>
    </row>
    <row r="139" spans="2:65" s="1" customFormat="1" ht="22.5" customHeight="1">
      <c r="B139" s="34"/>
      <c r="C139" s="181" t="s">
        <v>515</v>
      </c>
      <c r="D139" s="181" t="s">
        <v>184</v>
      </c>
      <c r="E139" s="182" t="s">
        <v>4004</v>
      </c>
      <c r="F139" s="183" t="s">
        <v>4005</v>
      </c>
      <c r="G139" s="184" t="s">
        <v>309</v>
      </c>
      <c r="H139" s="185">
        <v>3100</v>
      </c>
      <c r="I139" s="186"/>
      <c r="J139" s="187">
        <f t="shared" si="20"/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 t="shared" si="21"/>
        <v>0</v>
      </c>
      <c r="Q139" s="190">
        <v>0</v>
      </c>
      <c r="R139" s="190">
        <f t="shared" si="22"/>
        <v>0</v>
      </c>
      <c r="S139" s="190">
        <v>0</v>
      </c>
      <c r="T139" s="191">
        <f t="shared" si="23"/>
        <v>0</v>
      </c>
      <c r="AR139" s="16" t="s">
        <v>275</v>
      </c>
      <c r="AT139" s="16" t="s">
        <v>184</v>
      </c>
      <c r="AU139" s="16" t="s">
        <v>23</v>
      </c>
      <c r="AY139" s="16" t="s">
        <v>182</v>
      </c>
      <c r="BE139" s="192">
        <f t="shared" si="24"/>
        <v>0</v>
      </c>
      <c r="BF139" s="192">
        <f t="shared" si="25"/>
        <v>0</v>
      </c>
      <c r="BG139" s="192">
        <f t="shared" si="26"/>
        <v>0</v>
      </c>
      <c r="BH139" s="192">
        <f t="shared" si="27"/>
        <v>0</v>
      </c>
      <c r="BI139" s="192">
        <f t="shared" si="28"/>
        <v>0</v>
      </c>
      <c r="BJ139" s="16" t="s">
        <v>23</v>
      </c>
      <c r="BK139" s="192">
        <f t="shared" si="29"/>
        <v>0</v>
      </c>
      <c r="BL139" s="16" t="s">
        <v>275</v>
      </c>
      <c r="BM139" s="16" t="s">
        <v>4006</v>
      </c>
    </row>
    <row r="140" spans="2:65" s="1" customFormat="1" ht="22.5" customHeight="1">
      <c r="B140" s="34"/>
      <c r="C140" s="181" t="s">
        <v>519</v>
      </c>
      <c r="D140" s="181" t="s">
        <v>184</v>
      </c>
      <c r="E140" s="182" t="s">
        <v>4007</v>
      </c>
      <c r="F140" s="183" t="s">
        <v>4008</v>
      </c>
      <c r="G140" s="184" t="s">
        <v>309</v>
      </c>
      <c r="H140" s="185">
        <v>350</v>
      </c>
      <c r="I140" s="186"/>
      <c r="J140" s="187">
        <f t="shared" si="20"/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 t="shared" si="21"/>
        <v>0</v>
      </c>
      <c r="Q140" s="190">
        <v>0</v>
      </c>
      <c r="R140" s="190">
        <f t="shared" si="22"/>
        <v>0</v>
      </c>
      <c r="S140" s="190">
        <v>0</v>
      </c>
      <c r="T140" s="191">
        <f t="shared" si="23"/>
        <v>0</v>
      </c>
      <c r="AR140" s="16" t="s">
        <v>275</v>
      </c>
      <c r="AT140" s="16" t="s">
        <v>184</v>
      </c>
      <c r="AU140" s="16" t="s">
        <v>23</v>
      </c>
      <c r="AY140" s="16" t="s">
        <v>182</v>
      </c>
      <c r="BE140" s="192">
        <f t="shared" si="24"/>
        <v>0</v>
      </c>
      <c r="BF140" s="192">
        <f t="shared" si="25"/>
        <v>0</v>
      </c>
      <c r="BG140" s="192">
        <f t="shared" si="26"/>
        <v>0</v>
      </c>
      <c r="BH140" s="192">
        <f t="shared" si="27"/>
        <v>0</v>
      </c>
      <c r="BI140" s="192">
        <f t="shared" si="28"/>
        <v>0</v>
      </c>
      <c r="BJ140" s="16" t="s">
        <v>23</v>
      </c>
      <c r="BK140" s="192">
        <f t="shared" si="29"/>
        <v>0</v>
      </c>
      <c r="BL140" s="16" t="s">
        <v>275</v>
      </c>
      <c r="BM140" s="16" t="s">
        <v>4009</v>
      </c>
    </row>
    <row r="141" spans="2:65" s="1" customFormat="1" ht="22.5" customHeight="1">
      <c r="B141" s="34"/>
      <c r="C141" s="181" t="s">
        <v>525</v>
      </c>
      <c r="D141" s="181" t="s">
        <v>184</v>
      </c>
      <c r="E141" s="182" t="s">
        <v>4010</v>
      </c>
      <c r="F141" s="183" t="s">
        <v>4011</v>
      </c>
      <c r="G141" s="184" t="s">
        <v>309</v>
      </c>
      <c r="H141" s="185">
        <v>580</v>
      </c>
      <c r="I141" s="186"/>
      <c r="J141" s="187">
        <f t="shared" si="20"/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 t="shared" si="21"/>
        <v>0</v>
      </c>
      <c r="Q141" s="190">
        <v>0</v>
      </c>
      <c r="R141" s="190">
        <f t="shared" si="22"/>
        <v>0</v>
      </c>
      <c r="S141" s="190">
        <v>0</v>
      </c>
      <c r="T141" s="191">
        <f t="shared" si="23"/>
        <v>0</v>
      </c>
      <c r="AR141" s="16" t="s">
        <v>275</v>
      </c>
      <c r="AT141" s="16" t="s">
        <v>184</v>
      </c>
      <c r="AU141" s="16" t="s">
        <v>23</v>
      </c>
      <c r="AY141" s="16" t="s">
        <v>182</v>
      </c>
      <c r="BE141" s="192">
        <f t="shared" si="24"/>
        <v>0</v>
      </c>
      <c r="BF141" s="192">
        <f t="shared" si="25"/>
        <v>0</v>
      </c>
      <c r="BG141" s="192">
        <f t="shared" si="26"/>
        <v>0</v>
      </c>
      <c r="BH141" s="192">
        <f t="shared" si="27"/>
        <v>0</v>
      </c>
      <c r="BI141" s="192">
        <f t="shared" si="28"/>
        <v>0</v>
      </c>
      <c r="BJ141" s="16" t="s">
        <v>23</v>
      </c>
      <c r="BK141" s="192">
        <f t="shared" si="29"/>
        <v>0</v>
      </c>
      <c r="BL141" s="16" t="s">
        <v>275</v>
      </c>
      <c r="BM141" s="16" t="s">
        <v>4012</v>
      </c>
    </row>
    <row r="142" spans="2:65" s="1" customFormat="1" ht="22.5" customHeight="1">
      <c r="B142" s="34"/>
      <c r="C142" s="181" t="s">
        <v>536</v>
      </c>
      <c r="D142" s="181" t="s">
        <v>184</v>
      </c>
      <c r="E142" s="182" t="s">
        <v>4013</v>
      </c>
      <c r="F142" s="183" t="s">
        <v>4014</v>
      </c>
      <c r="G142" s="184" t="s">
        <v>309</v>
      </c>
      <c r="H142" s="185">
        <v>100</v>
      </c>
      <c r="I142" s="186"/>
      <c r="J142" s="187">
        <f t="shared" si="20"/>
        <v>0</v>
      </c>
      <c r="K142" s="183" t="s">
        <v>36</v>
      </c>
      <c r="L142" s="54"/>
      <c r="M142" s="188" t="s">
        <v>36</v>
      </c>
      <c r="N142" s="189" t="s">
        <v>51</v>
      </c>
      <c r="O142" s="35"/>
      <c r="P142" s="190">
        <f t="shared" si="21"/>
        <v>0</v>
      </c>
      <c r="Q142" s="190">
        <v>0</v>
      </c>
      <c r="R142" s="190">
        <f t="shared" si="22"/>
        <v>0</v>
      </c>
      <c r="S142" s="190">
        <v>0</v>
      </c>
      <c r="T142" s="191">
        <f t="shared" si="23"/>
        <v>0</v>
      </c>
      <c r="AR142" s="16" t="s">
        <v>275</v>
      </c>
      <c r="AT142" s="16" t="s">
        <v>184</v>
      </c>
      <c r="AU142" s="16" t="s">
        <v>23</v>
      </c>
      <c r="AY142" s="16" t="s">
        <v>182</v>
      </c>
      <c r="BE142" s="192">
        <f t="shared" si="24"/>
        <v>0</v>
      </c>
      <c r="BF142" s="192">
        <f t="shared" si="25"/>
        <v>0</v>
      </c>
      <c r="BG142" s="192">
        <f t="shared" si="26"/>
        <v>0</v>
      </c>
      <c r="BH142" s="192">
        <f t="shared" si="27"/>
        <v>0</v>
      </c>
      <c r="BI142" s="192">
        <f t="shared" si="28"/>
        <v>0</v>
      </c>
      <c r="BJ142" s="16" t="s">
        <v>23</v>
      </c>
      <c r="BK142" s="192">
        <f t="shared" si="29"/>
        <v>0</v>
      </c>
      <c r="BL142" s="16" t="s">
        <v>275</v>
      </c>
      <c r="BM142" s="16" t="s">
        <v>4015</v>
      </c>
    </row>
    <row r="143" spans="2:65" s="1" customFormat="1" ht="22.5" customHeight="1">
      <c r="B143" s="34"/>
      <c r="C143" s="181" t="s">
        <v>541</v>
      </c>
      <c r="D143" s="181" t="s">
        <v>184</v>
      </c>
      <c r="E143" s="182" t="s">
        <v>4016</v>
      </c>
      <c r="F143" s="183" t="s">
        <v>4017</v>
      </c>
      <c r="G143" s="184" t="s">
        <v>309</v>
      </c>
      <c r="H143" s="185">
        <v>400</v>
      </c>
      <c r="I143" s="186"/>
      <c r="J143" s="187">
        <f t="shared" si="20"/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 t="shared" si="21"/>
        <v>0</v>
      </c>
      <c r="Q143" s="190">
        <v>0</v>
      </c>
      <c r="R143" s="190">
        <f t="shared" si="22"/>
        <v>0</v>
      </c>
      <c r="S143" s="190">
        <v>0</v>
      </c>
      <c r="T143" s="191">
        <f t="shared" si="23"/>
        <v>0</v>
      </c>
      <c r="AR143" s="16" t="s">
        <v>275</v>
      </c>
      <c r="AT143" s="16" t="s">
        <v>184</v>
      </c>
      <c r="AU143" s="16" t="s">
        <v>23</v>
      </c>
      <c r="AY143" s="16" t="s">
        <v>182</v>
      </c>
      <c r="BE143" s="192">
        <f t="shared" si="24"/>
        <v>0</v>
      </c>
      <c r="BF143" s="192">
        <f t="shared" si="25"/>
        <v>0</v>
      </c>
      <c r="BG143" s="192">
        <f t="shared" si="26"/>
        <v>0</v>
      </c>
      <c r="BH143" s="192">
        <f t="shared" si="27"/>
        <v>0</v>
      </c>
      <c r="BI143" s="192">
        <f t="shared" si="28"/>
        <v>0</v>
      </c>
      <c r="BJ143" s="16" t="s">
        <v>23</v>
      </c>
      <c r="BK143" s="192">
        <f t="shared" si="29"/>
        <v>0</v>
      </c>
      <c r="BL143" s="16" t="s">
        <v>275</v>
      </c>
      <c r="BM143" s="16" t="s">
        <v>4018</v>
      </c>
    </row>
    <row r="144" spans="2:63" s="10" customFormat="1" ht="37.35" customHeight="1">
      <c r="B144" s="164"/>
      <c r="C144" s="165"/>
      <c r="D144" s="178" t="s">
        <v>79</v>
      </c>
      <c r="E144" s="231" t="s">
        <v>3444</v>
      </c>
      <c r="F144" s="231" t="s">
        <v>4019</v>
      </c>
      <c r="G144" s="165"/>
      <c r="H144" s="165"/>
      <c r="I144" s="168"/>
      <c r="J144" s="232">
        <f>BK144</f>
        <v>0</v>
      </c>
      <c r="K144" s="165"/>
      <c r="L144" s="170"/>
      <c r="M144" s="171"/>
      <c r="N144" s="172"/>
      <c r="O144" s="172"/>
      <c r="P144" s="173">
        <f>SUM(P145:P155)</f>
        <v>0</v>
      </c>
      <c r="Q144" s="172"/>
      <c r="R144" s="173">
        <f>SUM(R145:R155)</f>
        <v>0</v>
      </c>
      <c r="S144" s="172"/>
      <c r="T144" s="174">
        <f>SUM(T145:T155)</f>
        <v>0</v>
      </c>
      <c r="AR144" s="175" t="s">
        <v>23</v>
      </c>
      <c r="AT144" s="176" t="s">
        <v>79</v>
      </c>
      <c r="AU144" s="176" t="s">
        <v>80</v>
      </c>
      <c r="AY144" s="175" t="s">
        <v>182</v>
      </c>
      <c r="BK144" s="177">
        <f>SUM(BK145:BK155)</f>
        <v>0</v>
      </c>
    </row>
    <row r="145" spans="2:65" s="1" customFormat="1" ht="31.5" customHeight="1">
      <c r="B145" s="34"/>
      <c r="C145" s="181" t="s">
        <v>547</v>
      </c>
      <c r="D145" s="181" t="s">
        <v>184</v>
      </c>
      <c r="E145" s="182" t="s">
        <v>4020</v>
      </c>
      <c r="F145" s="183" t="s">
        <v>4021</v>
      </c>
      <c r="G145" s="184" t="s">
        <v>309</v>
      </c>
      <c r="H145" s="185">
        <v>180</v>
      </c>
      <c r="I145" s="186"/>
      <c r="J145" s="187">
        <f aca="true" t="shared" si="30" ref="J145:J155">ROUND(I145*H145,2)</f>
        <v>0</v>
      </c>
      <c r="K145" s="183" t="s">
        <v>36</v>
      </c>
      <c r="L145" s="54"/>
      <c r="M145" s="188" t="s">
        <v>36</v>
      </c>
      <c r="N145" s="189" t="s">
        <v>51</v>
      </c>
      <c r="O145" s="35"/>
      <c r="P145" s="190">
        <f aca="true" t="shared" si="31" ref="P145:P155">O145*H145</f>
        <v>0</v>
      </c>
      <c r="Q145" s="190">
        <v>0</v>
      </c>
      <c r="R145" s="190">
        <f aca="true" t="shared" si="32" ref="R145:R155">Q145*H145</f>
        <v>0</v>
      </c>
      <c r="S145" s="190">
        <v>0</v>
      </c>
      <c r="T145" s="191">
        <f aca="true" t="shared" si="33" ref="T145:T155">S145*H145</f>
        <v>0</v>
      </c>
      <c r="AR145" s="16" t="s">
        <v>275</v>
      </c>
      <c r="AT145" s="16" t="s">
        <v>184</v>
      </c>
      <c r="AU145" s="16" t="s">
        <v>23</v>
      </c>
      <c r="AY145" s="16" t="s">
        <v>182</v>
      </c>
      <c r="BE145" s="192">
        <f aca="true" t="shared" si="34" ref="BE145:BE155">IF(N145="základní",J145,0)</f>
        <v>0</v>
      </c>
      <c r="BF145" s="192">
        <f aca="true" t="shared" si="35" ref="BF145:BF155">IF(N145="snížená",J145,0)</f>
        <v>0</v>
      </c>
      <c r="BG145" s="192">
        <f aca="true" t="shared" si="36" ref="BG145:BG155">IF(N145="zákl. přenesená",J145,0)</f>
        <v>0</v>
      </c>
      <c r="BH145" s="192">
        <f aca="true" t="shared" si="37" ref="BH145:BH155">IF(N145="sníž. přenesená",J145,0)</f>
        <v>0</v>
      </c>
      <c r="BI145" s="192">
        <f aca="true" t="shared" si="38" ref="BI145:BI155">IF(N145="nulová",J145,0)</f>
        <v>0</v>
      </c>
      <c r="BJ145" s="16" t="s">
        <v>23</v>
      </c>
      <c r="BK145" s="192">
        <f aca="true" t="shared" si="39" ref="BK145:BK155">ROUND(I145*H145,2)</f>
        <v>0</v>
      </c>
      <c r="BL145" s="16" t="s">
        <v>275</v>
      </c>
      <c r="BM145" s="16" t="s">
        <v>4022</v>
      </c>
    </row>
    <row r="146" spans="2:65" s="1" customFormat="1" ht="31.5" customHeight="1">
      <c r="B146" s="34"/>
      <c r="C146" s="181" t="s">
        <v>555</v>
      </c>
      <c r="D146" s="181" t="s">
        <v>184</v>
      </c>
      <c r="E146" s="182" t="s">
        <v>4023</v>
      </c>
      <c r="F146" s="183" t="s">
        <v>4024</v>
      </c>
      <c r="G146" s="184" t="s">
        <v>309</v>
      </c>
      <c r="H146" s="185">
        <v>400</v>
      </c>
      <c r="I146" s="186"/>
      <c r="J146" s="187">
        <f t="shared" si="30"/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 t="shared" si="31"/>
        <v>0</v>
      </c>
      <c r="Q146" s="190">
        <v>0</v>
      </c>
      <c r="R146" s="190">
        <f t="shared" si="32"/>
        <v>0</v>
      </c>
      <c r="S146" s="190">
        <v>0</v>
      </c>
      <c r="T146" s="191">
        <f t="shared" si="33"/>
        <v>0</v>
      </c>
      <c r="AR146" s="16" t="s">
        <v>275</v>
      </c>
      <c r="AT146" s="16" t="s">
        <v>184</v>
      </c>
      <c r="AU146" s="16" t="s">
        <v>23</v>
      </c>
      <c r="AY146" s="16" t="s">
        <v>182</v>
      </c>
      <c r="BE146" s="192">
        <f t="shared" si="34"/>
        <v>0</v>
      </c>
      <c r="BF146" s="192">
        <f t="shared" si="35"/>
        <v>0</v>
      </c>
      <c r="BG146" s="192">
        <f t="shared" si="36"/>
        <v>0</v>
      </c>
      <c r="BH146" s="192">
        <f t="shared" si="37"/>
        <v>0</v>
      </c>
      <c r="BI146" s="192">
        <f t="shared" si="38"/>
        <v>0</v>
      </c>
      <c r="BJ146" s="16" t="s">
        <v>23</v>
      </c>
      <c r="BK146" s="192">
        <f t="shared" si="39"/>
        <v>0</v>
      </c>
      <c r="BL146" s="16" t="s">
        <v>275</v>
      </c>
      <c r="BM146" s="16" t="s">
        <v>4025</v>
      </c>
    </row>
    <row r="147" spans="2:65" s="1" customFormat="1" ht="31.5" customHeight="1">
      <c r="B147" s="34"/>
      <c r="C147" s="181" t="s">
        <v>561</v>
      </c>
      <c r="D147" s="181" t="s">
        <v>184</v>
      </c>
      <c r="E147" s="182" t="s">
        <v>4026</v>
      </c>
      <c r="F147" s="183" t="s">
        <v>4027</v>
      </c>
      <c r="G147" s="184" t="s">
        <v>309</v>
      </c>
      <c r="H147" s="185">
        <v>350</v>
      </c>
      <c r="I147" s="186"/>
      <c r="J147" s="187">
        <f t="shared" si="30"/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 t="shared" si="31"/>
        <v>0</v>
      </c>
      <c r="Q147" s="190">
        <v>0</v>
      </c>
      <c r="R147" s="190">
        <f t="shared" si="32"/>
        <v>0</v>
      </c>
      <c r="S147" s="190">
        <v>0</v>
      </c>
      <c r="T147" s="191">
        <f t="shared" si="33"/>
        <v>0</v>
      </c>
      <c r="AR147" s="16" t="s">
        <v>275</v>
      </c>
      <c r="AT147" s="16" t="s">
        <v>184</v>
      </c>
      <c r="AU147" s="16" t="s">
        <v>23</v>
      </c>
      <c r="AY147" s="16" t="s">
        <v>182</v>
      </c>
      <c r="BE147" s="192">
        <f t="shared" si="34"/>
        <v>0</v>
      </c>
      <c r="BF147" s="192">
        <f t="shared" si="35"/>
        <v>0</v>
      </c>
      <c r="BG147" s="192">
        <f t="shared" si="36"/>
        <v>0</v>
      </c>
      <c r="BH147" s="192">
        <f t="shared" si="37"/>
        <v>0</v>
      </c>
      <c r="BI147" s="192">
        <f t="shared" si="38"/>
        <v>0</v>
      </c>
      <c r="BJ147" s="16" t="s">
        <v>23</v>
      </c>
      <c r="BK147" s="192">
        <f t="shared" si="39"/>
        <v>0</v>
      </c>
      <c r="BL147" s="16" t="s">
        <v>275</v>
      </c>
      <c r="BM147" s="16" t="s">
        <v>4028</v>
      </c>
    </row>
    <row r="148" spans="2:65" s="1" customFormat="1" ht="22.5" customHeight="1">
      <c r="B148" s="34"/>
      <c r="C148" s="181" t="s">
        <v>566</v>
      </c>
      <c r="D148" s="181" t="s">
        <v>184</v>
      </c>
      <c r="E148" s="182" t="s">
        <v>4029</v>
      </c>
      <c r="F148" s="183" t="s">
        <v>4030</v>
      </c>
      <c r="G148" s="184" t="s">
        <v>309</v>
      </c>
      <c r="H148" s="185">
        <v>20</v>
      </c>
      <c r="I148" s="186"/>
      <c r="J148" s="187">
        <f t="shared" si="30"/>
        <v>0</v>
      </c>
      <c r="K148" s="183" t="s">
        <v>36</v>
      </c>
      <c r="L148" s="54"/>
      <c r="M148" s="188" t="s">
        <v>36</v>
      </c>
      <c r="N148" s="189" t="s">
        <v>51</v>
      </c>
      <c r="O148" s="35"/>
      <c r="P148" s="190">
        <f t="shared" si="31"/>
        <v>0</v>
      </c>
      <c r="Q148" s="190">
        <v>0</v>
      </c>
      <c r="R148" s="190">
        <f t="shared" si="32"/>
        <v>0</v>
      </c>
      <c r="S148" s="190">
        <v>0</v>
      </c>
      <c r="T148" s="191">
        <f t="shared" si="33"/>
        <v>0</v>
      </c>
      <c r="AR148" s="16" t="s">
        <v>275</v>
      </c>
      <c r="AT148" s="16" t="s">
        <v>184</v>
      </c>
      <c r="AU148" s="16" t="s">
        <v>23</v>
      </c>
      <c r="AY148" s="16" t="s">
        <v>182</v>
      </c>
      <c r="BE148" s="192">
        <f t="shared" si="34"/>
        <v>0</v>
      </c>
      <c r="BF148" s="192">
        <f t="shared" si="35"/>
        <v>0</v>
      </c>
      <c r="BG148" s="192">
        <f t="shared" si="36"/>
        <v>0</v>
      </c>
      <c r="BH148" s="192">
        <f t="shared" si="37"/>
        <v>0</v>
      </c>
      <c r="BI148" s="192">
        <f t="shared" si="38"/>
        <v>0</v>
      </c>
      <c r="BJ148" s="16" t="s">
        <v>23</v>
      </c>
      <c r="BK148" s="192">
        <f t="shared" si="39"/>
        <v>0</v>
      </c>
      <c r="BL148" s="16" t="s">
        <v>275</v>
      </c>
      <c r="BM148" s="16" t="s">
        <v>4031</v>
      </c>
    </row>
    <row r="149" spans="2:65" s="1" customFormat="1" ht="31.5" customHeight="1">
      <c r="B149" s="34"/>
      <c r="C149" s="181" t="s">
        <v>570</v>
      </c>
      <c r="D149" s="181" t="s">
        <v>184</v>
      </c>
      <c r="E149" s="182" t="s">
        <v>4032</v>
      </c>
      <c r="F149" s="183" t="s">
        <v>4033</v>
      </c>
      <c r="G149" s="184" t="s">
        <v>309</v>
      </c>
      <c r="H149" s="185">
        <v>250</v>
      </c>
      <c r="I149" s="186"/>
      <c r="J149" s="187">
        <f t="shared" si="30"/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 t="shared" si="31"/>
        <v>0</v>
      </c>
      <c r="Q149" s="190">
        <v>0</v>
      </c>
      <c r="R149" s="190">
        <f t="shared" si="32"/>
        <v>0</v>
      </c>
      <c r="S149" s="190">
        <v>0</v>
      </c>
      <c r="T149" s="191">
        <f t="shared" si="33"/>
        <v>0</v>
      </c>
      <c r="AR149" s="16" t="s">
        <v>275</v>
      </c>
      <c r="AT149" s="16" t="s">
        <v>184</v>
      </c>
      <c r="AU149" s="16" t="s">
        <v>23</v>
      </c>
      <c r="AY149" s="16" t="s">
        <v>182</v>
      </c>
      <c r="BE149" s="192">
        <f t="shared" si="34"/>
        <v>0</v>
      </c>
      <c r="BF149" s="192">
        <f t="shared" si="35"/>
        <v>0</v>
      </c>
      <c r="BG149" s="192">
        <f t="shared" si="36"/>
        <v>0</v>
      </c>
      <c r="BH149" s="192">
        <f t="shared" si="37"/>
        <v>0</v>
      </c>
      <c r="BI149" s="192">
        <f t="shared" si="38"/>
        <v>0</v>
      </c>
      <c r="BJ149" s="16" t="s">
        <v>23</v>
      </c>
      <c r="BK149" s="192">
        <f t="shared" si="39"/>
        <v>0</v>
      </c>
      <c r="BL149" s="16" t="s">
        <v>275</v>
      </c>
      <c r="BM149" s="16" t="s">
        <v>4034</v>
      </c>
    </row>
    <row r="150" spans="2:65" s="1" customFormat="1" ht="31.5" customHeight="1">
      <c r="B150" s="34"/>
      <c r="C150" s="181" t="s">
        <v>576</v>
      </c>
      <c r="D150" s="181" t="s">
        <v>184</v>
      </c>
      <c r="E150" s="182" t="s">
        <v>4035</v>
      </c>
      <c r="F150" s="183" t="s">
        <v>4036</v>
      </c>
      <c r="G150" s="184" t="s">
        <v>309</v>
      </c>
      <c r="H150" s="185">
        <v>100</v>
      </c>
      <c r="I150" s="186"/>
      <c r="J150" s="187">
        <f t="shared" si="30"/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 t="shared" si="31"/>
        <v>0</v>
      </c>
      <c r="Q150" s="190">
        <v>0</v>
      </c>
      <c r="R150" s="190">
        <f t="shared" si="32"/>
        <v>0</v>
      </c>
      <c r="S150" s="190">
        <v>0</v>
      </c>
      <c r="T150" s="191">
        <f t="shared" si="33"/>
        <v>0</v>
      </c>
      <c r="AR150" s="16" t="s">
        <v>275</v>
      </c>
      <c r="AT150" s="16" t="s">
        <v>184</v>
      </c>
      <c r="AU150" s="16" t="s">
        <v>23</v>
      </c>
      <c r="AY150" s="16" t="s">
        <v>182</v>
      </c>
      <c r="BE150" s="192">
        <f t="shared" si="34"/>
        <v>0</v>
      </c>
      <c r="BF150" s="192">
        <f t="shared" si="35"/>
        <v>0</v>
      </c>
      <c r="BG150" s="192">
        <f t="shared" si="36"/>
        <v>0</v>
      </c>
      <c r="BH150" s="192">
        <f t="shared" si="37"/>
        <v>0</v>
      </c>
      <c r="BI150" s="192">
        <f t="shared" si="38"/>
        <v>0</v>
      </c>
      <c r="BJ150" s="16" t="s">
        <v>23</v>
      </c>
      <c r="BK150" s="192">
        <f t="shared" si="39"/>
        <v>0</v>
      </c>
      <c r="BL150" s="16" t="s">
        <v>275</v>
      </c>
      <c r="BM150" s="16" t="s">
        <v>4037</v>
      </c>
    </row>
    <row r="151" spans="2:65" s="1" customFormat="1" ht="31.5" customHeight="1">
      <c r="B151" s="34"/>
      <c r="C151" s="181" t="s">
        <v>581</v>
      </c>
      <c r="D151" s="181" t="s">
        <v>184</v>
      </c>
      <c r="E151" s="182" t="s">
        <v>4038</v>
      </c>
      <c r="F151" s="183" t="s">
        <v>4039</v>
      </c>
      <c r="G151" s="184" t="s">
        <v>309</v>
      </c>
      <c r="H151" s="185">
        <v>150</v>
      </c>
      <c r="I151" s="186"/>
      <c r="J151" s="187">
        <f t="shared" si="30"/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 t="shared" si="31"/>
        <v>0</v>
      </c>
      <c r="Q151" s="190">
        <v>0</v>
      </c>
      <c r="R151" s="190">
        <f t="shared" si="32"/>
        <v>0</v>
      </c>
      <c r="S151" s="190">
        <v>0</v>
      </c>
      <c r="T151" s="191">
        <f t="shared" si="33"/>
        <v>0</v>
      </c>
      <c r="AR151" s="16" t="s">
        <v>275</v>
      </c>
      <c r="AT151" s="16" t="s">
        <v>184</v>
      </c>
      <c r="AU151" s="16" t="s">
        <v>23</v>
      </c>
      <c r="AY151" s="16" t="s">
        <v>182</v>
      </c>
      <c r="BE151" s="192">
        <f t="shared" si="34"/>
        <v>0</v>
      </c>
      <c r="BF151" s="192">
        <f t="shared" si="35"/>
        <v>0</v>
      </c>
      <c r="BG151" s="192">
        <f t="shared" si="36"/>
        <v>0</v>
      </c>
      <c r="BH151" s="192">
        <f t="shared" si="37"/>
        <v>0</v>
      </c>
      <c r="BI151" s="192">
        <f t="shared" si="38"/>
        <v>0</v>
      </c>
      <c r="BJ151" s="16" t="s">
        <v>23</v>
      </c>
      <c r="BK151" s="192">
        <f t="shared" si="39"/>
        <v>0</v>
      </c>
      <c r="BL151" s="16" t="s">
        <v>275</v>
      </c>
      <c r="BM151" s="16" t="s">
        <v>4040</v>
      </c>
    </row>
    <row r="152" spans="2:65" s="1" customFormat="1" ht="31.5" customHeight="1">
      <c r="B152" s="34"/>
      <c r="C152" s="181" t="s">
        <v>587</v>
      </c>
      <c r="D152" s="181" t="s">
        <v>184</v>
      </c>
      <c r="E152" s="182" t="s">
        <v>4041</v>
      </c>
      <c r="F152" s="183" t="s">
        <v>4042</v>
      </c>
      <c r="G152" s="184" t="s">
        <v>309</v>
      </c>
      <c r="H152" s="185">
        <v>80</v>
      </c>
      <c r="I152" s="186"/>
      <c r="J152" s="187">
        <f t="shared" si="30"/>
        <v>0</v>
      </c>
      <c r="K152" s="183" t="s">
        <v>36</v>
      </c>
      <c r="L152" s="54"/>
      <c r="M152" s="188" t="s">
        <v>36</v>
      </c>
      <c r="N152" s="189" t="s">
        <v>51</v>
      </c>
      <c r="O152" s="35"/>
      <c r="P152" s="190">
        <f t="shared" si="31"/>
        <v>0</v>
      </c>
      <c r="Q152" s="190">
        <v>0</v>
      </c>
      <c r="R152" s="190">
        <f t="shared" si="32"/>
        <v>0</v>
      </c>
      <c r="S152" s="190">
        <v>0</v>
      </c>
      <c r="T152" s="191">
        <f t="shared" si="33"/>
        <v>0</v>
      </c>
      <c r="AR152" s="16" t="s">
        <v>275</v>
      </c>
      <c r="AT152" s="16" t="s">
        <v>184</v>
      </c>
      <c r="AU152" s="16" t="s">
        <v>23</v>
      </c>
      <c r="AY152" s="16" t="s">
        <v>182</v>
      </c>
      <c r="BE152" s="192">
        <f t="shared" si="34"/>
        <v>0</v>
      </c>
      <c r="BF152" s="192">
        <f t="shared" si="35"/>
        <v>0</v>
      </c>
      <c r="BG152" s="192">
        <f t="shared" si="36"/>
        <v>0</v>
      </c>
      <c r="BH152" s="192">
        <f t="shared" si="37"/>
        <v>0</v>
      </c>
      <c r="BI152" s="192">
        <f t="shared" si="38"/>
        <v>0</v>
      </c>
      <c r="BJ152" s="16" t="s">
        <v>23</v>
      </c>
      <c r="BK152" s="192">
        <f t="shared" si="39"/>
        <v>0</v>
      </c>
      <c r="BL152" s="16" t="s">
        <v>275</v>
      </c>
      <c r="BM152" s="16" t="s">
        <v>4043</v>
      </c>
    </row>
    <row r="153" spans="2:65" s="1" customFormat="1" ht="31.5" customHeight="1">
      <c r="B153" s="34"/>
      <c r="C153" s="181" t="s">
        <v>591</v>
      </c>
      <c r="D153" s="181" t="s">
        <v>184</v>
      </c>
      <c r="E153" s="182" t="s">
        <v>4044</v>
      </c>
      <c r="F153" s="183" t="s">
        <v>4045</v>
      </c>
      <c r="G153" s="184" t="s">
        <v>309</v>
      </c>
      <c r="H153" s="185">
        <v>175</v>
      </c>
      <c r="I153" s="186"/>
      <c r="J153" s="187">
        <f t="shared" si="30"/>
        <v>0</v>
      </c>
      <c r="K153" s="183" t="s">
        <v>36</v>
      </c>
      <c r="L153" s="54"/>
      <c r="M153" s="188" t="s">
        <v>36</v>
      </c>
      <c r="N153" s="189" t="s">
        <v>51</v>
      </c>
      <c r="O153" s="35"/>
      <c r="P153" s="190">
        <f t="shared" si="31"/>
        <v>0</v>
      </c>
      <c r="Q153" s="190">
        <v>0</v>
      </c>
      <c r="R153" s="190">
        <f t="shared" si="32"/>
        <v>0</v>
      </c>
      <c r="S153" s="190">
        <v>0</v>
      </c>
      <c r="T153" s="191">
        <f t="shared" si="33"/>
        <v>0</v>
      </c>
      <c r="AR153" s="16" t="s">
        <v>275</v>
      </c>
      <c r="AT153" s="16" t="s">
        <v>184</v>
      </c>
      <c r="AU153" s="16" t="s">
        <v>23</v>
      </c>
      <c r="AY153" s="16" t="s">
        <v>182</v>
      </c>
      <c r="BE153" s="192">
        <f t="shared" si="34"/>
        <v>0</v>
      </c>
      <c r="BF153" s="192">
        <f t="shared" si="35"/>
        <v>0</v>
      </c>
      <c r="BG153" s="192">
        <f t="shared" si="36"/>
        <v>0</v>
      </c>
      <c r="BH153" s="192">
        <f t="shared" si="37"/>
        <v>0</v>
      </c>
      <c r="BI153" s="192">
        <f t="shared" si="38"/>
        <v>0</v>
      </c>
      <c r="BJ153" s="16" t="s">
        <v>23</v>
      </c>
      <c r="BK153" s="192">
        <f t="shared" si="39"/>
        <v>0</v>
      </c>
      <c r="BL153" s="16" t="s">
        <v>275</v>
      </c>
      <c r="BM153" s="16" t="s">
        <v>4046</v>
      </c>
    </row>
    <row r="154" spans="2:65" s="1" customFormat="1" ht="31.5" customHeight="1">
      <c r="B154" s="34"/>
      <c r="C154" s="181" t="s">
        <v>596</v>
      </c>
      <c r="D154" s="181" t="s">
        <v>184</v>
      </c>
      <c r="E154" s="182" t="s">
        <v>4047</v>
      </c>
      <c r="F154" s="183" t="s">
        <v>4048</v>
      </c>
      <c r="G154" s="184" t="s">
        <v>309</v>
      </c>
      <c r="H154" s="185">
        <v>50</v>
      </c>
      <c r="I154" s="186"/>
      <c r="J154" s="187">
        <f t="shared" si="30"/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t="shared" si="31"/>
        <v>0</v>
      </c>
      <c r="Q154" s="190">
        <v>0</v>
      </c>
      <c r="R154" s="190">
        <f t="shared" si="32"/>
        <v>0</v>
      </c>
      <c r="S154" s="190">
        <v>0</v>
      </c>
      <c r="T154" s="191">
        <f t="shared" si="33"/>
        <v>0</v>
      </c>
      <c r="AR154" s="16" t="s">
        <v>275</v>
      </c>
      <c r="AT154" s="16" t="s">
        <v>184</v>
      </c>
      <c r="AU154" s="16" t="s">
        <v>23</v>
      </c>
      <c r="AY154" s="16" t="s">
        <v>182</v>
      </c>
      <c r="BE154" s="192">
        <f t="shared" si="34"/>
        <v>0</v>
      </c>
      <c r="BF154" s="192">
        <f t="shared" si="35"/>
        <v>0</v>
      </c>
      <c r="BG154" s="192">
        <f t="shared" si="36"/>
        <v>0</v>
      </c>
      <c r="BH154" s="192">
        <f t="shared" si="37"/>
        <v>0</v>
      </c>
      <c r="BI154" s="192">
        <f t="shared" si="38"/>
        <v>0</v>
      </c>
      <c r="BJ154" s="16" t="s">
        <v>23</v>
      </c>
      <c r="BK154" s="192">
        <f t="shared" si="39"/>
        <v>0</v>
      </c>
      <c r="BL154" s="16" t="s">
        <v>275</v>
      </c>
      <c r="BM154" s="16" t="s">
        <v>4049</v>
      </c>
    </row>
    <row r="155" spans="2:65" s="1" customFormat="1" ht="22.5" customHeight="1">
      <c r="B155" s="34"/>
      <c r="C155" s="181" t="s">
        <v>606</v>
      </c>
      <c r="D155" s="181" t="s">
        <v>184</v>
      </c>
      <c r="E155" s="182" t="s">
        <v>4050</v>
      </c>
      <c r="F155" s="183" t="s">
        <v>4051</v>
      </c>
      <c r="G155" s="184" t="s">
        <v>309</v>
      </c>
      <c r="H155" s="185">
        <v>20</v>
      </c>
      <c r="I155" s="186"/>
      <c r="J155" s="187">
        <f t="shared" si="3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31"/>
        <v>0</v>
      </c>
      <c r="Q155" s="190">
        <v>0</v>
      </c>
      <c r="R155" s="190">
        <f t="shared" si="32"/>
        <v>0</v>
      </c>
      <c r="S155" s="190">
        <v>0</v>
      </c>
      <c r="T155" s="191">
        <f t="shared" si="33"/>
        <v>0</v>
      </c>
      <c r="AR155" s="16" t="s">
        <v>275</v>
      </c>
      <c r="AT155" s="16" t="s">
        <v>184</v>
      </c>
      <c r="AU155" s="16" t="s">
        <v>23</v>
      </c>
      <c r="AY155" s="16" t="s">
        <v>182</v>
      </c>
      <c r="BE155" s="192">
        <f t="shared" si="34"/>
        <v>0</v>
      </c>
      <c r="BF155" s="192">
        <f t="shared" si="35"/>
        <v>0</v>
      </c>
      <c r="BG155" s="192">
        <f t="shared" si="36"/>
        <v>0</v>
      </c>
      <c r="BH155" s="192">
        <f t="shared" si="37"/>
        <v>0</v>
      </c>
      <c r="BI155" s="192">
        <f t="shared" si="38"/>
        <v>0</v>
      </c>
      <c r="BJ155" s="16" t="s">
        <v>23</v>
      </c>
      <c r="BK155" s="192">
        <f t="shared" si="39"/>
        <v>0</v>
      </c>
      <c r="BL155" s="16" t="s">
        <v>275</v>
      </c>
      <c r="BM155" s="16" t="s">
        <v>4052</v>
      </c>
    </row>
    <row r="156" spans="2:63" s="10" customFormat="1" ht="37.35" customHeight="1">
      <c r="B156" s="164"/>
      <c r="C156" s="165"/>
      <c r="D156" s="178" t="s">
        <v>79</v>
      </c>
      <c r="E156" s="231" t="s">
        <v>3504</v>
      </c>
      <c r="F156" s="231" t="s">
        <v>4053</v>
      </c>
      <c r="G156" s="165"/>
      <c r="H156" s="165"/>
      <c r="I156" s="168"/>
      <c r="J156" s="232">
        <f>BK156</f>
        <v>0</v>
      </c>
      <c r="K156" s="165"/>
      <c r="L156" s="170"/>
      <c r="M156" s="171"/>
      <c r="N156" s="172"/>
      <c r="O156" s="172"/>
      <c r="P156" s="173">
        <f>SUM(P157:P170)</f>
        <v>0</v>
      </c>
      <c r="Q156" s="172"/>
      <c r="R156" s="173">
        <f>SUM(R157:R170)</f>
        <v>0</v>
      </c>
      <c r="S156" s="172"/>
      <c r="T156" s="174">
        <f>SUM(T157:T170)</f>
        <v>0</v>
      </c>
      <c r="AR156" s="175" t="s">
        <v>23</v>
      </c>
      <c r="AT156" s="176" t="s">
        <v>79</v>
      </c>
      <c r="AU156" s="176" t="s">
        <v>80</v>
      </c>
      <c r="AY156" s="175" t="s">
        <v>182</v>
      </c>
      <c r="BK156" s="177">
        <f>SUM(BK157:BK170)</f>
        <v>0</v>
      </c>
    </row>
    <row r="157" spans="2:65" s="1" customFormat="1" ht="22.5" customHeight="1">
      <c r="B157" s="34"/>
      <c r="C157" s="181" t="s">
        <v>615</v>
      </c>
      <c r="D157" s="181" t="s">
        <v>184</v>
      </c>
      <c r="E157" s="182" t="s">
        <v>4054</v>
      </c>
      <c r="F157" s="183" t="s">
        <v>4055</v>
      </c>
      <c r="G157" s="184" t="s">
        <v>309</v>
      </c>
      <c r="H157" s="185">
        <v>200</v>
      </c>
      <c r="I157" s="186"/>
      <c r="J157" s="187">
        <f aca="true" t="shared" si="40" ref="J157:J170">ROUND(I157*H157,2)</f>
        <v>0</v>
      </c>
      <c r="K157" s="183" t="s">
        <v>36</v>
      </c>
      <c r="L157" s="54"/>
      <c r="M157" s="188" t="s">
        <v>36</v>
      </c>
      <c r="N157" s="189" t="s">
        <v>51</v>
      </c>
      <c r="O157" s="35"/>
      <c r="P157" s="190">
        <f aca="true" t="shared" si="41" ref="P157:P170">O157*H157</f>
        <v>0</v>
      </c>
      <c r="Q157" s="190">
        <v>0</v>
      </c>
      <c r="R157" s="190">
        <f aca="true" t="shared" si="42" ref="R157:R170">Q157*H157</f>
        <v>0</v>
      </c>
      <c r="S157" s="190">
        <v>0</v>
      </c>
      <c r="T157" s="191">
        <f aca="true" t="shared" si="43" ref="T157:T170">S157*H157</f>
        <v>0</v>
      </c>
      <c r="AR157" s="16" t="s">
        <v>275</v>
      </c>
      <c r="AT157" s="16" t="s">
        <v>184</v>
      </c>
      <c r="AU157" s="16" t="s">
        <v>23</v>
      </c>
      <c r="AY157" s="16" t="s">
        <v>182</v>
      </c>
      <c r="BE157" s="192">
        <f aca="true" t="shared" si="44" ref="BE157:BE170">IF(N157="základní",J157,0)</f>
        <v>0</v>
      </c>
      <c r="BF157" s="192">
        <f aca="true" t="shared" si="45" ref="BF157:BF170">IF(N157="snížená",J157,0)</f>
        <v>0</v>
      </c>
      <c r="BG157" s="192">
        <f aca="true" t="shared" si="46" ref="BG157:BG170">IF(N157="zákl. přenesená",J157,0)</f>
        <v>0</v>
      </c>
      <c r="BH157" s="192">
        <f aca="true" t="shared" si="47" ref="BH157:BH170">IF(N157="sníž. přenesená",J157,0)</f>
        <v>0</v>
      </c>
      <c r="BI157" s="192">
        <f aca="true" t="shared" si="48" ref="BI157:BI170">IF(N157="nulová",J157,0)</f>
        <v>0</v>
      </c>
      <c r="BJ157" s="16" t="s">
        <v>23</v>
      </c>
      <c r="BK157" s="192">
        <f aca="true" t="shared" si="49" ref="BK157:BK170">ROUND(I157*H157,2)</f>
        <v>0</v>
      </c>
      <c r="BL157" s="16" t="s">
        <v>275</v>
      </c>
      <c r="BM157" s="16" t="s">
        <v>4056</v>
      </c>
    </row>
    <row r="158" spans="2:65" s="1" customFormat="1" ht="22.5" customHeight="1">
      <c r="B158" s="34"/>
      <c r="C158" s="181" t="s">
        <v>619</v>
      </c>
      <c r="D158" s="181" t="s">
        <v>184</v>
      </c>
      <c r="E158" s="182" t="s">
        <v>4057</v>
      </c>
      <c r="F158" s="183" t="s">
        <v>4058</v>
      </c>
      <c r="G158" s="184" t="s">
        <v>309</v>
      </c>
      <c r="H158" s="185">
        <v>40</v>
      </c>
      <c r="I158" s="186"/>
      <c r="J158" s="187">
        <f t="shared" si="40"/>
        <v>0</v>
      </c>
      <c r="K158" s="183" t="s">
        <v>36</v>
      </c>
      <c r="L158" s="54"/>
      <c r="M158" s="188" t="s">
        <v>36</v>
      </c>
      <c r="N158" s="189" t="s">
        <v>51</v>
      </c>
      <c r="O158" s="35"/>
      <c r="P158" s="190">
        <f t="shared" si="41"/>
        <v>0</v>
      </c>
      <c r="Q158" s="190">
        <v>0</v>
      </c>
      <c r="R158" s="190">
        <f t="shared" si="42"/>
        <v>0</v>
      </c>
      <c r="S158" s="190">
        <v>0</v>
      </c>
      <c r="T158" s="191">
        <f t="shared" si="43"/>
        <v>0</v>
      </c>
      <c r="AR158" s="16" t="s">
        <v>275</v>
      </c>
      <c r="AT158" s="16" t="s">
        <v>184</v>
      </c>
      <c r="AU158" s="16" t="s">
        <v>23</v>
      </c>
      <c r="AY158" s="16" t="s">
        <v>182</v>
      </c>
      <c r="BE158" s="192">
        <f t="shared" si="44"/>
        <v>0</v>
      </c>
      <c r="BF158" s="192">
        <f t="shared" si="45"/>
        <v>0</v>
      </c>
      <c r="BG158" s="192">
        <f t="shared" si="46"/>
        <v>0</v>
      </c>
      <c r="BH158" s="192">
        <f t="shared" si="47"/>
        <v>0</v>
      </c>
      <c r="BI158" s="192">
        <f t="shared" si="48"/>
        <v>0</v>
      </c>
      <c r="BJ158" s="16" t="s">
        <v>23</v>
      </c>
      <c r="BK158" s="192">
        <f t="shared" si="49"/>
        <v>0</v>
      </c>
      <c r="BL158" s="16" t="s">
        <v>275</v>
      </c>
      <c r="BM158" s="16" t="s">
        <v>4059</v>
      </c>
    </row>
    <row r="159" spans="2:65" s="1" customFormat="1" ht="22.5" customHeight="1">
      <c r="B159" s="34"/>
      <c r="C159" s="181" t="s">
        <v>629</v>
      </c>
      <c r="D159" s="181" t="s">
        <v>184</v>
      </c>
      <c r="E159" s="182" t="s">
        <v>4060</v>
      </c>
      <c r="F159" s="183" t="s">
        <v>4061</v>
      </c>
      <c r="G159" s="184" t="s">
        <v>3040</v>
      </c>
      <c r="H159" s="185">
        <v>1</v>
      </c>
      <c r="I159" s="186"/>
      <c r="J159" s="187">
        <f t="shared" si="40"/>
        <v>0</v>
      </c>
      <c r="K159" s="183" t="s">
        <v>36</v>
      </c>
      <c r="L159" s="54"/>
      <c r="M159" s="188" t="s">
        <v>36</v>
      </c>
      <c r="N159" s="189" t="s">
        <v>51</v>
      </c>
      <c r="O159" s="35"/>
      <c r="P159" s="190">
        <f t="shared" si="41"/>
        <v>0</v>
      </c>
      <c r="Q159" s="190">
        <v>0</v>
      </c>
      <c r="R159" s="190">
        <f t="shared" si="42"/>
        <v>0</v>
      </c>
      <c r="S159" s="190">
        <v>0</v>
      </c>
      <c r="T159" s="191">
        <f t="shared" si="43"/>
        <v>0</v>
      </c>
      <c r="AR159" s="16" t="s">
        <v>275</v>
      </c>
      <c r="AT159" s="16" t="s">
        <v>184</v>
      </c>
      <c r="AU159" s="16" t="s">
        <v>23</v>
      </c>
      <c r="AY159" s="16" t="s">
        <v>182</v>
      </c>
      <c r="BE159" s="192">
        <f t="shared" si="44"/>
        <v>0</v>
      </c>
      <c r="BF159" s="192">
        <f t="shared" si="45"/>
        <v>0</v>
      </c>
      <c r="BG159" s="192">
        <f t="shared" si="46"/>
        <v>0</v>
      </c>
      <c r="BH159" s="192">
        <f t="shared" si="47"/>
        <v>0</v>
      </c>
      <c r="BI159" s="192">
        <f t="shared" si="48"/>
        <v>0</v>
      </c>
      <c r="BJ159" s="16" t="s">
        <v>23</v>
      </c>
      <c r="BK159" s="192">
        <f t="shared" si="49"/>
        <v>0</v>
      </c>
      <c r="BL159" s="16" t="s">
        <v>275</v>
      </c>
      <c r="BM159" s="16" t="s">
        <v>4062</v>
      </c>
    </row>
    <row r="160" spans="2:65" s="1" customFormat="1" ht="22.5" customHeight="1">
      <c r="B160" s="34"/>
      <c r="C160" s="181" t="s">
        <v>633</v>
      </c>
      <c r="D160" s="181" t="s">
        <v>184</v>
      </c>
      <c r="E160" s="182" t="s">
        <v>4063</v>
      </c>
      <c r="F160" s="183" t="s">
        <v>4064</v>
      </c>
      <c r="G160" s="184" t="s">
        <v>3040</v>
      </c>
      <c r="H160" s="185">
        <v>1</v>
      </c>
      <c r="I160" s="186"/>
      <c r="J160" s="187">
        <f t="shared" si="40"/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 t="shared" si="41"/>
        <v>0</v>
      </c>
      <c r="Q160" s="190">
        <v>0</v>
      </c>
      <c r="R160" s="190">
        <f t="shared" si="42"/>
        <v>0</v>
      </c>
      <c r="S160" s="190">
        <v>0</v>
      </c>
      <c r="T160" s="191">
        <f t="shared" si="43"/>
        <v>0</v>
      </c>
      <c r="AR160" s="16" t="s">
        <v>275</v>
      </c>
      <c r="AT160" s="16" t="s">
        <v>184</v>
      </c>
      <c r="AU160" s="16" t="s">
        <v>23</v>
      </c>
      <c r="AY160" s="16" t="s">
        <v>182</v>
      </c>
      <c r="BE160" s="192">
        <f t="shared" si="44"/>
        <v>0</v>
      </c>
      <c r="BF160" s="192">
        <f t="shared" si="45"/>
        <v>0</v>
      </c>
      <c r="BG160" s="192">
        <f t="shared" si="46"/>
        <v>0</v>
      </c>
      <c r="BH160" s="192">
        <f t="shared" si="47"/>
        <v>0</v>
      </c>
      <c r="BI160" s="192">
        <f t="shared" si="48"/>
        <v>0</v>
      </c>
      <c r="BJ160" s="16" t="s">
        <v>23</v>
      </c>
      <c r="BK160" s="192">
        <f t="shared" si="49"/>
        <v>0</v>
      </c>
      <c r="BL160" s="16" t="s">
        <v>275</v>
      </c>
      <c r="BM160" s="16" t="s">
        <v>4065</v>
      </c>
    </row>
    <row r="161" spans="2:65" s="1" customFormat="1" ht="22.5" customHeight="1">
      <c r="B161" s="34"/>
      <c r="C161" s="181" t="s">
        <v>638</v>
      </c>
      <c r="D161" s="181" t="s">
        <v>184</v>
      </c>
      <c r="E161" s="182" t="s">
        <v>4066</v>
      </c>
      <c r="F161" s="183" t="s">
        <v>4067</v>
      </c>
      <c r="G161" s="184" t="s">
        <v>3040</v>
      </c>
      <c r="H161" s="185">
        <v>1</v>
      </c>
      <c r="I161" s="186"/>
      <c r="J161" s="187">
        <f t="shared" si="40"/>
        <v>0</v>
      </c>
      <c r="K161" s="183" t="s">
        <v>36</v>
      </c>
      <c r="L161" s="54"/>
      <c r="M161" s="188" t="s">
        <v>36</v>
      </c>
      <c r="N161" s="189" t="s">
        <v>51</v>
      </c>
      <c r="O161" s="35"/>
      <c r="P161" s="190">
        <f t="shared" si="41"/>
        <v>0</v>
      </c>
      <c r="Q161" s="190">
        <v>0</v>
      </c>
      <c r="R161" s="190">
        <f t="shared" si="42"/>
        <v>0</v>
      </c>
      <c r="S161" s="190">
        <v>0</v>
      </c>
      <c r="T161" s="191">
        <f t="shared" si="43"/>
        <v>0</v>
      </c>
      <c r="AR161" s="16" t="s">
        <v>275</v>
      </c>
      <c r="AT161" s="16" t="s">
        <v>184</v>
      </c>
      <c r="AU161" s="16" t="s">
        <v>23</v>
      </c>
      <c r="AY161" s="16" t="s">
        <v>182</v>
      </c>
      <c r="BE161" s="192">
        <f t="shared" si="44"/>
        <v>0</v>
      </c>
      <c r="BF161" s="192">
        <f t="shared" si="45"/>
        <v>0</v>
      </c>
      <c r="BG161" s="192">
        <f t="shared" si="46"/>
        <v>0</v>
      </c>
      <c r="BH161" s="192">
        <f t="shared" si="47"/>
        <v>0</v>
      </c>
      <c r="BI161" s="192">
        <f t="shared" si="48"/>
        <v>0</v>
      </c>
      <c r="BJ161" s="16" t="s">
        <v>23</v>
      </c>
      <c r="BK161" s="192">
        <f t="shared" si="49"/>
        <v>0</v>
      </c>
      <c r="BL161" s="16" t="s">
        <v>275</v>
      </c>
      <c r="BM161" s="16" t="s">
        <v>4068</v>
      </c>
    </row>
    <row r="162" spans="2:65" s="1" customFormat="1" ht="22.5" customHeight="1">
      <c r="B162" s="34"/>
      <c r="C162" s="181" t="s">
        <v>671</v>
      </c>
      <c r="D162" s="181" t="s">
        <v>184</v>
      </c>
      <c r="E162" s="182" t="s">
        <v>4069</v>
      </c>
      <c r="F162" s="183" t="s">
        <v>4070</v>
      </c>
      <c r="G162" s="184" t="s">
        <v>309</v>
      </c>
      <c r="H162" s="185">
        <v>380</v>
      </c>
      <c r="I162" s="186"/>
      <c r="J162" s="187">
        <f t="shared" si="40"/>
        <v>0</v>
      </c>
      <c r="K162" s="183" t="s">
        <v>36</v>
      </c>
      <c r="L162" s="54"/>
      <c r="M162" s="188" t="s">
        <v>36</v>
      </c>
      <c r="N162" s="189" t="s">
        <v>51</v>
      </c>
      <c r="O162" s="35"/>
      <c r="P162" s="190">
        <f t="shared" si="41"/>
        <v>0</v>
      </c>
      <c r="Q162" s="190">
        <v>0</v>
      </c>
      <c r="R162" s="190">
        <f t="shared" si="42"/>
        <v>0</v>
      </c>
      <c r="S162" s="190">
        <v>0</v>
      </c>
      <c r="T162" s="191">
        <f t="shared" si="43"/>
        <v>0</v>
      </c>
      <c r="AR162" s="16" t="s">
        <v>275</v>
      </c>
      <c r="AT162" s="16" t="s">
        <v>184</v>
      </c>
      <c r="AU162" s="16" t="s">
        <v>23</v>
      </c>
      <c r="AY162" s="16" t="s">
        <v>182</v>
      </c>
      <c r="BE162" s="192">
        <f t="shared" si="44"/>
        <v>0</v>
      </c>
      <c r="BF162" s="192">
        <f t="shared" si="45"/>
        <v>0</v>
      </c>
      <c r="BG162" s="192">
        <f t="shared" si="46"/>
        <v>0</v>
      </c>
      <c r="BH162" s="192">
        <f t="shared" si="47"/>
        <v>0</v>
      </c>
      <c r="BI162" s="192">
        <f t="shared" si="48"/>
        <v>0</v>
      </c>
      <c r="BJ162" s="16" t="s">
        <v>23</v>
      </c>
      <c r="BK162" s="192">
        <f t="shared" si="49"/>
        <v>0</v>
      </c>
      <c r="BL162" s="16" t="s">
        <v>275</v>
      </c>
      <c r="BM162" s="16" t="s">
        <v>4071</v>
      </c>
    </row>
    <row r="163" spans="2:65" s="1" customFormat="1" ht="22.5" customHeight="1">
      <c r="B163" s="34"/>
      <c r="C163" s="181" t="s">
        <v>699</v>
      </c>
      <c r="D163" s="181" t="s">
        <v>184</v>
      </c>
      <c r="E163" s="182" t="s">
        <v>4072</v>
      </c>
      <c r="F163" s="183" t="s">
        <v>4073</v>
      </c>
      <c r="G163" s="184" t="s">
        <v>3040</v>
      </c>
      <c r="H163" s="185">
        <v>4</v>
      </c>
      <c r="I163" s="186"/>
      <c r="J163" s="187">
        <f t="shared" si="40"/>
        <v>0</v>
      </c>
      <c r="K163" s="183" t="s">
        <v>36</v>
      </c>
      <c r="L163" s="54"/>
      <c r="M163" s="188" t="s">
        <v>36</v>
      </c>
      <c r="N163" s="189" t="s">
        <v>51</v>
      </c>
      <c r="O163" s="35"/>
      <c r="P163" s="190">
        <f t="shared" si="41"/>
        <v>0</v>
      </c>
      <c r="Q163" s="190">
        <v>0</v>
      </c>
      <c r="R163" s="190">
        <f t="shared" si="42"/>
        <v>0</v>
      </c>
      <c r="S163" s="190">
        <v>0</v>
      </c>
      <c r="T163" s="191">
        <f t="shared" si="43"/>
        <v>0</v>
      </c>
      <c r="AR163" s="16" t="s">
        <v>275</v>
      </c>
      <c r="AT163" s="16" t="s">
        <v>184</v>
      </c>
      <c r="AU163" s="16" t="s">
        <v>23</v>
      </c>
      <c r="AY163" s="16" t="s">
        <v>182</v>
      </c>
      <c r="BE163" s="192">
        <f t="shared" si="44"/>
        <v>0</v>
      </c>
      <c r="BF163" s="192">
        <f t="shared" si="45"/>
        <v>0</v>
      </c>
      <c r="BG163" s="192">
        <f t="shared" si="46"/>
        <v>0</v>
      </c>
      <c r="BH163" s="192">
        <f t="shared" si="47"/>
        <v>0</v>
      </c>
      <c r="BI163" s="192">
        <f t="shared" si="48"/>
        <v>0</v>
      </c>
      <c r="BJ163" s="16" t="s">
        <v>23</v>
      </c>
      <c r="BK163" s="192">
        <f t="shared" si="49"/>
        <v>0</v>
      </c>
      <c r="BL163" s="16" t="s">
        <v>275</v>
      </c>
      <c r="BM163" s="16" t="s">
        <v>4074</v>
      </c>
    </row>
    <row r="164" spans="2:65" s="1" customFormat="1" ht="22.5" customHeight="1">
      <c r="B164" s="34"/>
      <c r="C164" s="181" t="s">
        <v>703</v>
      </c>
      <c r="D164" s="181" t="s">
        <v>184</v>
      </c>
      <c r="E164" s="182" t="s">
        <v>4075</v>
      </c>
      <c r="F164" s="183" t="s">
        <v>4076</v>
      </c>
      <c r="G164" s="184" t="s">
        <v>3040</v>
      </c>
      <c r="H164" s="185">
        <v>3</v>
      </c>
      <c r="I164" s="186"/>
      <c r="J164" s="187">
        <f t="shared" si="40"/>
        <v>0</v>
      </c>
      <c r="K164" s="183" t="s">
        <v>36</v>
      </c>
      <c r="L164" s="54"/>
      <c r="M164" s="188" t="s">
        <v>36</v>
      </c>
      <c r="N164" s="189" t="s">
        <v>51</v>
      </c>
      <c r="O164" s="35"/>
      <c r="P164" s="190">
        <f t="shared" si="41"/>
        <v>0</v>
      </c>
      <c r="Q164" s="190">
        <v>0</v>
      </c>
      <c r="R164" s="190">
        <f t="shared" si="42"/>
        <v>0</v>
      </c>
      <c r="S164" s="190">
        <v>0</v>
      </c>
      <c r="T164" s="191">
        <f t="shared" si="43"/>
        <v>0</v>
      </c>
      <c r="AR164" s="16" t="s">
        <v>275</v>
      </c>
      <c r="AT164" s="16" t="s">
        <v>184</v>
      </c>
      <c r="AU164" s="16" t="s">
        <v>23</v>
      </c>
      <c r="AY164" s="16" t="s">
        <v>182</v>
      </c>
      <c r="BE164" s="192">
        <f t="shared" si="44"/>
        <v>0</v>
      </c>
      <c r="BF164" s="192">
        <f t="shared" si="45"/>
        <v>0</v>
      </c>
      <c r="BG164" s="192">
        <f t="shared" si="46"/>
        <v>0</v>
      </c>
      <c r="BH164" s="192">
        <f t="shared" si="47"/>
        <v>0</v>
      </c>
      <c r="BI164" s="192">
        <f t="shared" si="48"/>
        <v>0</v>
      </c>
      <c r="BJ164" s="16" t="s">
        <v>23</v>
      </c>
      <c r="BK164" s="192">
        <f t="shared" si="49"/>
        <v>0</v>
      </c>
      <c r="BL164" s="16" t="s">
        <v>275</v>
      </c>
      <c r="BM164" s="16" t="s">
        <v>4077</v>
      </c>
    </row>
    <row r="165" spans="2:65" s="1" customFormat="1" ht="22.5" customHeight="1">
      <c r="B165" s="34"/>
      <c r="C165" s="181" t="s">
        <v>708</v>
      </c>
      <c r="D165" s="181" t="s">
        <v>184</v>
      </c>
      <c r="E165" s="182" t="s">
        <v>4078</v>
      </c>
      <c r="F165" s="183" t="s">
        <v>4079</v>
      </c>
      <c r="G165" s="184" t="s">
        <v>2600</v>
      </c>
      <c r="H165" s="185">
        <v>10</v>
      </c>
      <c r="I165" s="186"/>
      <c r="J165" s="187">
        <f t="shared" si="40"/>
        <v>0</v>
      </c>
      <c r="K165" s="183" t="s">
        <v>36</v>
      </c>
      <c r="L165" s="54"/>
      <c r="M165" s="188" t="s">
        <v>36</v>
      </c>
      <c r="N165" s="189" t="s">
        <v>51</v>
      </c>
      <c r="O165" s="35"/>
      <c r="P165" s="190">
        <f t="shared" si="41"/>
        <v>0</v>
      </c>
      <c r="Q165" s="190">
        <v>0</v>
      </c>
      <c r="R165" s="190">
        <f t="shared" si="42"/>
        <v>0</v>
      </c>
      <c r="S165" s="190">
        <v>0</v>
      </c>
      <c r="T165" s="191">
        <f t="shared" si="43"/>
        <v>0</v>
      </c>
      <c r="AR165" s="16" t="s">
        <v>275</v>
      </c>
      <c r="AT165" s="16" t="s">
        <v>184</v>
      </c>
      <c r="AU165" s="16" t="s">
        <v>23</v>
      </c>
      <c r="AY165" s="16" t="s">
        <v>182</v>
      </c>
      <c r="BE165" s="192">
        <f t="shared" si="44"/>
        <v>0</v>
      </c>
      <c r="BF165" s="192">
        <f t="shared" si="45"/>
        <v>0</v>
      </c>
      <c r="BG165" s="192">
        <f t="shared" si="46"/>
        <v>0</v>
      </c>
      <c r="BH165" s="192">
        <f t="shared" si="47"/>
        <v>0</v>
      </c>
      <c r="BI165" s="192">
        <f t="shared" si="48"/>
        <v>0</v>
      </c>
      <c r="BJ165" s="16" t="s">
        <v>23</v>
      </c>
      <c r="BK165" s="192">
        <f t="shared" si="49"/>
        <v>0</v>
      </c>
      <c r="BL165" s="16" t="s">
        <v>275</v>
      </c>
      <c r="BM165" s="16" t="s">
        <v>4080</v>
      </c>
    </row>
    <row r="166" spans="2:65" s="1" customFormat="1" ht="22.5" customHeight="1">
      <c r="B166" s="34"/>
      <c r="C166" s="181" t="s">
        <v>712</v>
      </c>
      <c r="D166" s="181" t="s">
        <v>184</v>
      </c>
      <c r="E166" s="182" t="s">
        <v>4081</v>
      </c>
      <c r="F166" s="183" t="s">
        <v>4082</v>
      </c>
      <c r="G166" s="184" t="s">
        <v>2600</v>
      </c>
      <c r="H166" s="185">
        <v>10</v>
      </c>
      <c r="I166" s="186"/>
      <c r="J166" s="187">
        <f t="shared" si="40"/>
        <v>0</v>
      </c>
      <c r="K166" s="183" t="s">
        <v>36</v>
      </c>
      <c r="L166" s="54"/>
      <c r="M166" s="188" t="s">
        <v>36</v>
      </c>
      <c r="N166" s="189" t="s">
        <v>51</v>
      </c>
      <c r="O166" s="35"/>
      <c r="P166" s="190">
        <f t="shared" si="41"/>
        <v>0</v>
      </c>
      <c r="Q166" s="190">
        <v>0</v>
      </c>
      <c r="R166" s="190">
        <f t="shared" si="42"/>
        <v>0</v>
      </c>
      <c r="S166" s="190">
        <v>0</v>
      </c>
      <c r="T166" s="191">
        <f t="shared" si="43"/>
        <v>0</v>
      </c>
      <c r="AR166" s="16" t="s">
        <v>275</v>
      </c>
      <c r="AT166" s="16" t="s">
        <v>184</v>
      </c>
      <c r="AU166" s="16" t="s">
        <v>23</v>
      </c>
      <c r="AY166" s="16" t="s">
        <v>182</v>
      </c>
      <c r="BE166" s="192">
        <f t="shared" si="44"/>
        <v>0</v>
      </c>
      <c r="BF166" s="192">
        <f t="shared" si="45"/>
        <v>0</v>
      </c>
      <c r="BG166" s="192">
        <f t="shared" si="46"/>
        <v>0</v>
      </c>
      <c r="BH166" s="192">
        <f t="shared" si="47"/>
        <v>0</v>
      </c>
      <c r="BI166" s="192">
        <f t="shared" si="48"/>
        <v>0</v>
      </c>
      <c r="BJ166" s="16" t="s">
        <v>23</v>
      </c>
      <c r="BK166" s="192">
        <f t="shared" si="49"/>
        <v>0</v>
      </c>
      <c r="BL166" s="16" t="s">
        <v>275</v>
      </c>
      <c r="BM166" s="16" t="s">
        <v>4083</v>
      </c>
    </row>
    <row r="167" spans="2:65" s="1" customFormat="1" ht="22.5" customHeight="1">
      <c r="B167" s="34"/>
      <c r="C167" s="181" t="s">
        <v>717</v>
      </c>
      <c r="D167" s="181" t="s">
        <v>184</v>
      </c>
      <c r="E167" s="182" t="s">
        <v>4084</v>
      </c>
      <c r="F167" s="183" t="s">
        <v>4085</v>
      </c>
      <c r="G167" s="184" t="s">
        <v>3040</v>
      </c>
      <c r="H167" s="185">
        <v>10</v>
      </c>
      <c r="I167" s="186"/>
      <c r="J167" s="187">
        <f t="shared" si="40"/>
        <v>0</v>
      </c>
      <c r="K167" s="183" t="s">
        <v>36</v>
      </c>
      <c r="L167" s="54"/>
      <c r="M167" s="188" t="s">
        <v>36</v>
      </c>
      <c r="N167" s="189" t="s">
        <v>51</v>
      </c>
      <c r="O167" s="35"/>
      <c r="P167" s="190">
        <f t="shared" si="41"/>
        <v>0</v>
      </c>
      <c r="Q167" s="190">
        <v>0</v>
      </c>
      <c r="R167" s="190">
        <f t="shared" si="42"/>
        <v>0</v>
      </c>
      <c r="S167" s="190">
        <v>0</v>
      </c>
      <c r="T167" s="191">
        <f t="shared" si="43"/>
        <v>0</v>
      </c>
      <c r="AR167" s="16" t="s">
        <v>275</v>
      </c>
      <c r="AT167" s="16" t="s">
        <v>184</v>
      </c>
      <c r="AU167" s="16" t="s">
        <v>23</v>
      </c>
      <c r="AY167" s="16" t="s">
        <v>182</v>
      </c>
      <c r="BE167" s="192">
        <f t="shared" si="44"/>
        <v>0</v>
      </c>
      <c r="BF167" s="192">
        <f t="shared" si="45"/>
        <v>0</v>
      </c>
      <c r="BG167" s="192">
        <f t="shared" si="46"/>
        <v>0</v>
      </c>
      <c r="BH167" s="192">
        <f t="shared" si="47"/>
        <v>0</v>
      </c>
      <c r="BI167" s="192">
        <f t="shared" si="48"/>
        <v>0</v>
      </c>
      <c r="BJ167" s="16" t="s">
        <v>23</v>
      </c>
      <c r="BK167" s="192">
        <f t="shared" si="49"/>
        <v>0</v>
      </c>
      <c r="BL167" s="16" t="s">
        <v>275</v>
      </c>
      <c r="BM167" s="16" t="s">
        <v>4086</v>
      </c>
    </row>
    <row r="168" spans="2:65" s="1" customFormat="1" ht="22.5" customHeight="1">
      <c r="B168" s="34"/>
      <c r="C168" s="181" t="s">
        <v>729</v>
      </c>
      <c r="D168" s="181" t="s">
        <v>184</v>
      </c>
      <c r="E168" s="182" t="s">
        <v>4087</v>
      </c>
      <c r="F168" s="183" t="s">
        <v>4088</v>
      </c>
      <c r="G168" s="184" t="s">
        <v>3040</v>
      </c>
      <c r="H168" s="185">
        <v>1</v>
      </c>
      <c r="I168" s="186"/>
      <c r="J168" s="187">
        <f t="shared" si="40"/>
        <v>0</v>
      </c>
      <c r="K168" s="183" t="s">
        <v>36</v>
      </c>
      <c r="L168" s="54"/>
      <c r="M168" s="188" t="s">
        <v>36</v>
      </c>
      <c r="N168" s="189" t="s">
        <v>51</v>
      </c>
      <c r="O168" s="35"/>
      <c r="P168" s="190">
        <f t="shared" si="41"/>
        <v>0</v>
      </c>
      <c r="Q168" s="190">
        <v>0</v>
      </c>
      <c r="R168" s="190">
        <f t="shared" si="42"/>
        <v>0</v>
      </c>
      <c r="S168" s="190">
        <v>0</v>
      </c>
      <c r="T168" s="191">
        <f t="shared" si="43"/>
        <v>0</v>
      </c>
      <c r="AR168" s="16" t="s">
        <v>275</v>
      </c>
      <c r="AT168" s="16" t="s">
        <v>184</v>
      </c>
      <c r="AU168" s="16" t="s">
        <v>23</v>
      </c>
      <c r="AY168" s="16" t="s">
        <v>182</v>
      </c>
      <c r="BE168" s="192">
        <f t="shared" si="44"/>
        <v>0</v>
      </c>
      <c r="BF168" s="192">
        <f t="shared" si="45"/>
        <v>0</v>
      </c>
      <c r="BG168" s="192">
        <f t="shared" si="46"/>
        <v>0</v>
      </c>
      <c r="BH168" s="192">
        <f t="shared" si="47"/>
        <v>0</v>
      </c>
      <c r="BI168" s="192">
        <f t="shared" si="48"/>
        <v>0</v>
      </c>
      <c r="BJ168" s="16" t="s">
        <v>23</v>
      </c>
      <c r="BK168" s="192">
        <f t="shared" si="49"/>
        <v>0</v>
      </c>
      <c r="BL168" s="16" t="s">
        <v>275</v>
      </c>
      <c r="BM168" s="16" t="s">
        <v>4089</v>
      </c>
    </row>
    <row r="169" spans="2:65" s="1" customFormat="1" ht="22.5" customHeight="1">
      <c r="B169" s="34"/>
      <c r="C169" s="181" t="s">
        <v>734</v>
      </c>
      <c r="D169" s="181" t="s">
        <v>184</v>
      </c>
      <c r="E169" s="182" t="s">
        <v>4090</v>
      </c>
      <c r="F169" s="183" t="s">
        <v>4091</v>
      </c>
      <c r="G169" s="184" t="s">
        <v>3040</v>
      </c>
      <c r="H169" s="185">
        <v>1</v>
      </c>
      <c r="I169" s="186"/>
      <c r="J169" s="187">
        <f t="shared" si="40"/>
        <v>0</v>
      </c>
      <c r="K169" s="183" t="s">
        <v>36</v>
      </c>
      <c r="L169" s="54"/>
      <c r="M169" s="188" t="s">
        <v>36</v>
      </c>
      <c r="N169" s="189" t="s">
        <v>51</v>
      </c>
      <c r="O169" s="35"/>
      <c r="P169" s="190">
        <f t="shared" si="41"/>
        <v>0</v>
      </c>
      <c r="Q169" s="190">
        <v>0</v>
      </c>
      <c r="R169" s="190">
        <f t="shared" si="42"/>
        <v>0</v>
      </c>
      <c r="S169" s="190">
        <v>0</v>
      </c>
      <c r="T169" s="191">
        <f t="shared" si="43"/>
        <v>0</v>
      </c>
      <c r="AR169" s="16" t="s">
        <v>275</v>
      </c>
      <c r="AT169" s="16" t="s">
        <v>184</v>
      </c>
      <c r="AU169" s="16" t="s">
        <v>23</v>
      </c>
      <c r="AY169" s="16" t="s">
        <v>182</v>
      </c>
      <c r="BE169" s="192">
        <f t="shared" si="44"/>
        <v>0</v>
      </c>
      <c r="BF169" s="192">
        <f t="shared" si="45"/>
        <v>0</v>
      </c>
      <c r="BG169" s="192">
        <f t="shared" si="46"/>
        <v>0</v>
      </c>
      <c r="BH169" s="192">
        <f t="shared" si="47"/>
        <v>0</v>
      </c>
      <c r="BI169" s="192">
        <f t="shared" si="48"/>
        <v>0</v>
      </c>
      <c r="BJ169" s="16" t="s">
        <v>23</v>
      </c>
      <c r="BK169" s="192">
        <f t="shared" si="49"/>
        <v>0</v>
      </c>
      <c r="BL169" s="16" t="s">
        <v>275</v>
      </c>
      <c r="BM169" s="16" t="s">
        <v>4092</v>
      </c>
    </row>
    <row r="170" spans="2:65" s="1" customFormat="1" ht="22.5" customHeight="1">
      <c r="B170" s="34"/>
      <c r="C170" s="181" t="s">
        <v>740</v>
      </c>
      <c r="D170" s="181" t="s">
        <v>184</v>
      </c>
      <c r="E170" s="182" t="s">
        <v>4093</v>
      </c>
      <c r="F170" s="183" t="s">
        <v>4094</v>
      </c>
      <c r="G170" s="184" t="s">
        <v>3040</v>
      </c>
      <c r="H170" s="185">
        <v>1</v>
      </c>
      <c r="I170" s="186"/>
      <c r="J170" s="187">
        <f t="shared" si="40"/>
        <v>0</v>
      </c>
      <c r="K170" s="183" t="s">
        <v>36</v>
      </c>
      <c r="L170" s="54"/>
      <c r="M170" s="188" t="s">
        <v>36</v>
      </c>
      <c r="N170" s="189" t="s">
        <v>51</v>
      </c>
      <c r="O170" s="35"/>
      <c r="P170" s="190">
        <f t="shared" si="41"/>
        <v>0</v>
      </c>
      <c r="Q170" s="190">
        <v>0</v>
      </c>
      <c r="R170" s="190">
        <f t="shared" si="42"/>
        <v>0</v>
      </c>
      <c r="S170" s="190">
        <v>0</v>
      </c>
      <c r="T170" s="191">
        <f t="shared" si="43"/>
        <v>0</v>
      </c>
      <c r="AR170" s="16" t="s">
        <v>275</v>
      </c>
      <c r="AT170" s="16" t="s">
        <v>184</v>
      </c>
      <c r="AU170" s="16" t="s">
        <v>23</v>
      </c>
      <c r="AY170" s="16" t="s">
        <v>182</v>
      </c>
      <c r="BE170" s="192">
        <f t="shared" si="44"/>
        <v>0</v>
      </c>
      <c r="BF170" s="192">
        <f t="shared" si="45"/>
        <v>0</v>
      </c>
      <c r="BG170" s="192">
        <f t="shared" si="46"/>
        <v>0</v>
      </c>
      <c r="BH170" s="192">
        <f t="shared" si="47"/>
        <v>0</v>
      </c>
      <c r="BI170" s="192">
        <f t="shared" si="48"/>
        <v>0</v>
      </c>
      <c r="BJ170" s="16" t="s">
        <v>23</v>
      </c>
      <c r="BK170" s="192">
        <f t="shared" si="49"/>
        <v>0</v>
      </c>
      <c r="BL170" s="16" t="s">
        <v>275</v>
      </c>
      <c r="BM170" s="16" t="s">
        <v>4095</v>
      </c>
    </row>
    <row r="171" spans="2:63" s="10" customFormat="1" ht="37.35" customHeight="1">
      <c r="B171" s="164"/>
      <c r="C171" s="165"/>
      <c r="D171" s="178" t="s">
        <v>79</v>
      </c>
      <c r="E171" s="231" t="s">
        <v>3512</v>
      </c>
      <c r="F171" s="231" t="s">
        <v>4096</v>
      </c>
      <c r="G171" s="165"/>
      <c r="H171" s="165"/>
      <c r="I171" s="168"/>
      <c r="J171" s="232">
        <f>BK171</f>
        <v>0</v>
      </c>
      <c r="K171" s="165"/>
      <c r="L171" s="170"/>
      <c r="M171" s="171"/>
      <c r="N171" s="172"/>
      <c r="O171" s="172"/>
      <c r="P171" s="173">
        <f>SUM(P172:P190)</f>
        <v>0</v>
      </c>
      <c r="Q171" s="172"/>
      <c r="R171" s="173">
        <f>SUM(R172:R190)</f>
        <v>0</v>
      </c>
      <c r="S171" s="172"/>
      <c r="T171" s="174">
        <f>SUM(T172:T190)</f>
        <v>0</v>
      </c>
      <c r="AR171" s="175" t="s">
        <v>23</v>
      </c>
      <c r="AT171" s="176" t="s">
        <v>79</v>
      </c>
      <c r="AU171" s="176" t="s">
        <v>80</v>
      </c>
      <c r="AY171" s="175" t="s">
        <v>182</v>
      </c>
      <c r="BK171" s="177">
        <f>SUM(BK172:BK190)</f>
        <v>0</v>
      </c>
    </row>
    <row r="172" spans="2:65" s="1" customFormat="1" ht="22.5" customHeight="1">
      <c r="B172" s="34"/>
      <c r="C172" s="181" t="s">
        <v>744</v>
      </c>
      <c r="D172" s="181" t="s">
        <v>184</v>
      </c>
      <c r="E172" s="182" t="s">
        <v>4097</v>
      </c>
      <c r="F172" s="183" t="s">
        <v>4098</v>
      </c>
      <c r="G172" s="184" t="s">
        <v>3040</v>
      </c>
      <c r="H172" s="185">
        <v>1</v>
      </c>
      <c r="I172" s="186"/>
      <c r="J172" s="187">
        <f aca="true" t="shared" si="50" ref="J172:J190">ROUND(I172*H172,2)</f>
        <v>0</v>
      </c>
      <c r="K172" s="183" t="s">
        <v>36</v>
      </c>
      <c r="L172" s="54"/>
      <c r="M172" s="188" t="s">
        <v>36</v>
      </c>
      <c r="N172" s="189" t="s">
        <v>51</v>
      </c>
      <c r="O172" s="35"/>
      <c r="P172" s="190">
        <f aca="true" t="shared" si="51" ref="P172:P190">O172*H172</f>
        <v>0</v>
      </c>
      <c r="Q172" s="190">
        <v>0</v>
      </c>
      <c r="R172" s="190">
        <f aca="true" t="shared" si="52" ref="R172:R190">Q172*H172</f>
        <v>0</v>
      </c>
      <c r="S172" s="190">
        <v>0</v>
      </c>
      <c r="T172" s="191">
        <f aca="true" t="shared" si="53" ref="T172:T190">S172*H172</f>
        <v>0</v>
      </c>
      <c r="AR172" s="16" t="s">
        <v>275</v>
      </c>
      <c r="AT172" s="16" t="s">
        <v>184</v>
      </c>
      <c r="AU172" s="16" t="s">
        <v>23</v>
      </c>
      <c r="AY172" s="16" t="s">
        <v>182</v>
      </c>
      <c r="BE172" s="192">
        <f aca="true" t="shared" si="54" ref="BE172:BE190">IF(N172="základní",J172,0)</f>
        <v>0</v>
      </c>
      <c r="BF172" s="192">
        <f aca="true" t="shared" si="55" ref="BF172:BF190">IF(N172="snížená",J172,0)</f>
        <v>0</v>
      </c>
      <c r="BG172" s="192">
        <f aca="true" t="shared" si="56" ref="BG172:BG190">IF(N172="zákl. přenesená",J172,0)</f>
        <v>0</v>
      </c>
      <c r="BH172" s="192">
        <f aca="true" t="shared" si="57" ref="BH172:BH190">IF(N172="sníž. přenesená",J172,0)</f>
        <v>0</v>
      </c>
      <c r="BI172" s="192">
        <f aca="true" t="shared" si="58" ref="BI172:BI190">IF(N172="nulová",J172,0)</f>
        <v>0</v>
      </c>
      <c r="BJ172" s="16" t="s">
        <v>23</v>
      </c>
      <c r="BK172" s="192">
        <f aca="true" t="shared" si="59" ref="BK172:BK190">ROUND(I172*H172,2)</f>
        <v>0</v>
      </c>
      <c r="BL172" s="16" t="s">
        <v>275</v>
      </c>
      <c r="BM172" s="16" t="s">
        <v>4099</v>
      </c>
    </row>
    <row r="173" spans="2:65" s="1" customFormat="1" ht="22.5" customHeight="1">
      <c r="B173" s="34"/>
      <c r="C173" s="181" t="s">
        <v>752</v>
      </c>
      <c r="D173" s="181" t="s">
        <v>184</v>
      </c>
      <c r="E173" s="182" t="s">
        <v>4100</v>
      </c>
      <c r="F173" s="183" t="s">
        <v>4101</v>
      </c>
      <c r="G173" s="184" t="s">
        <v>2600</v>
      </c>
      <c r="H173" s="185">
        <v>3</v>
      </c>
      <c r="I173" s="186"/>
      <c r="J173" s="187">
        <f t="shared" si="50"/>
        <v>0</v>
      </c>
      <c r="K173" s="183" t="s">
        <v>36</v>
      </c>
      <c r="L173" s="54"/>
      <c r="M173" s="188" t="s">
        <v>36</v>
      </c>
      <c r="N173" s="189" t="s">
        <v>51</v>
      </c>
      <c r="O173" s="35"/>
      <c r="P173" s="190">
        <f t="shared" si="51"/>
        <v>0</v>
      </c>
      <c r="Q173" s="190">
        <v>0</v>
      </c>
      <c r="R173" s="190">
        <f t="shared" si="52"/>
        <v>0</v>
      </c>
      <c r="S173" s="190">
        <v>0</v>
      </c>
      <c r="T173" s="191">
        <f t="shared" si="53"/>
        <v>0</v>
      </c>
      <c r="AR173" s="16" t="s">
        <v>275</v>
      </c>
      <c r="AT173" s="16" t="s">
        <v>184</v>
      </c>
      <c r="AU173" s="16" t="s">
        <v>23</v>
      </c>
      <c r="AY173" s="16" t="s">
        <v>182</v>
      </c>
      <c r="BE173" s="192">
        <f t="shared" si="54"/>
        <v>0</v>
      </c>
      <c r="BF173" s="192">
        <f t="shared" si="55"/>
        <v>0</v>
      </c>
      <c r="BG173" s="192">
        <f t="shared" si="56"/>
        <v>0</v>
      </c>
      <c r="BH173" s="192">
        <f t="shared" si="57"/>
        <v>0</v>
      </c>
      <c r="BI173" s="192">
        <f t="shared" si="58"/>
        <v>0</v>
      </c>
      <c r="BJ173" s="16" t="s">
        <v>23</v>
      </c>
      <c r="BK173" s="192">
        <f t="shared" si="59"/>
        <v>0</v>
      </c>
      <c r="BL173" s="16" t="s">
        <v>275</v>
      </c>
      <c r="BM173" s="16" t="s">
        <v>4102</v>
      </c>
    </row>
    <row r="174" spans="2:65" s="1" customFormat="1" ht="22.5" customHeight="1">
      <c r="B174" s="34"/>
      <c r="C174" s="181" t="s">
        <v>757</v>
      </c>
      <c r="D174" s="181" t="s">
        <v>184</v>
      </c>
      <c r="E174" s="182" t="s">
        <v>4103</v>
      </c>
      <c r="F174" s="183" t="s">
        <v>4104</v>
      </c>
      <c r="G174" s="184" t="s">
        <v>2600</v>
      </c>
      <c r="H174" s="185">
        <v>10</v>
      </c>
      <c r="I174" s="186"/>
      <c r="J174" s="187">
        <f t="shared" si="50"/>
        <v>0</v>
      </c>
      <c r="K174" s="183" t="s">
        <v>36</v>
      </c>
      <c r="L174" s="54"/>
      <c r="M174" s="188" t="s">
        <v>36</v>
      </c>
      <c r="N174" s="189" t="s">
        <v>51</v>
      </c>
      <c r="O174" s="35"/>
      <c r="P174" s="190">
        <f t="shared" si="51"/>
        <v>0</v>
      </c>
      <c r="Q174" s="190">
        <v>0</v>
      </c>
      <c r="R174" s="190">
        <f t="shared" si="52"/>
        <v>0</v>
      </c>
      <c r="S174" s="190">
        <v>0</v>
      </c>
      <c r="T174" s="191">
        <f t="shared" si="53"/>
        <v>0</v>
      </c>
      <c r="AR174" s="16" t="s">
        <v>275</v>
      </c>
      <c r="AT174" s="16" t="s">
        <v>184</v>
      </c>
      <c r="AU174" s="16" t="s">
        <v>23</v>
      </c>
      <c r="AY174" s="16" t="s">
        <v>182</v>
      </c>
      <c r="BE174" s="192">
        <f t="shared" si="54"/>
        <v>0</v>
      </c>
      <c r="BF174" s="192">
        <f t="shared" si="55"/>
        <v>0</v>
      </c>
      <c r="BG174" s="192">
        <f t="shared" si="56"/>
        <v>0</v>
      </c>
      <c r="BH174" s="192">
        <f t="shared" si="57"/>
        <v>0</v>
      </c>
      <c r="BI174" s="192">
        <f t="shared" si="58"/>
        <v>0</v>
      </c>
      <c r="BJ174" s="16" t="s">
        <v>23</v>
      </c>
      <c r="BK174" s="192">
        <f t="shared" si="59"/>
        <v>0</v>
      </c>
      <c r="BL174" s="16" t="s">
        <v>275</v>
      </c>
      <c r="BM174" s="16" t="s">
        <v>4105</v>
      </c>
    </row>
    <row r="175" spans="2:65" s="1" customFormat="1" ht="22.5" customHeight="1">
      <c r="B175" s="34"/>
      <c r="C175" s="181" t="s">
        <v>763</v>
      </c>
      <c r="D175" s="181" t="s">
        <v>184</v>
      </c>
      <c r="E175" s="182" t="s">
        <v>4106</v>
      </c>
      <c r="F175" s="183" t="s">
        <v>4107</v>
      </c>
      <c r="G175" s="184" t="s">
        <v>3040</v>
      </c>
      <c r="H175" s="185">
        <v>1</v>
      </c>
      <c r="I175" s="186"/>
      <c r="J175" s="187">
        <f t="shared" si="50"/>
        <v>0</v>
      </c>
      <c r="K175" s="183" t="s">
        <v>36</v>
      </c>
      <c r="L175" s="54"/>
      <c r="M175" s="188" t="s">
        <v>36</v>
      </c>
      <c r="N175" s="189" t="s">
        <v>51</v>
      </c>
      <c r="O175" s="35"/>
      <c r="P175" s="190">
        <f t="shared" si="51"/>
        <v>0</v>
      </c>
      <c r="Q175" s="190">
        <v>0</v>
      </c>
      <c r="R175" s="190">
        <f t="shared" si="52"/>
        <v>0</v>
      </c>
      <c r="S175" s="190">
        <v>0</v>
      </c>
      <c r="T175" s="191">
        <f t="shared" si="53"/>
        <v>0</v>
      </c>
      <c r="AR175" s="16" t="s">
        <v>275</v>
      </c>
      <c r="AT175" s="16" t="s">
        <v>184</v>
      </c>
      <c r="AU175" s="16" t="s">
        <v>23</v>
      </c>
      <c r="AY175" s="16" t="s">
        <v>182</v>
      </c>
      <c r="BE175" s="192">
        <f t="shared" si="54"/>
        <v>0</v>
      </c>
      <c r="BF175" s="192">
        <f t="shared" si="55"/>
        <v>0</v>
      </c>
      <c r="BG175" s="192">
        <f t="shared" si="56"/>
        <v>0</v>
      </c>
      <c r="BH175" s="192">
        <f t="shared" si="57"/>
        <v>0</v>
      </c>
      <c r="BI175" s="192">
        <f t="shared" si="58"/>
        <v>0</v>
      </c>
      <c r="BJ175" s="16" t="s">
        <v>23</v>
      </c>
      <c r="BK175" s="192">
        <f t="shared" si="59"/>
        <v>0</v>
      </c>
      <c r="BL175" s="16" t="s">
        <v>275</v>
      </c>
      <c r="BM175" s="16" t="s">
        <v>4108</v>
      </c>
    </row>
    <row r="176" spans="2:65" s="1" customFormat="1" ht="22.5" customHeight="1">
      <c r="B176" s="34"/>
      <c r="C176" s="181" t="s">
        <v>768</v>
      </c>
      <c r="D176" s="181" t="s">
        <v>184</v>
      </c>
      <c r="E176" s="182" t="s">
        <v>4109</v>
      </c>
      <c r="F176" s="183" t="s">
        <v>4110</v>
      </c>
      <c r="G176" s="184" t="s">
        <v>3040</v>
      </c>
      <c r="H176" s="185">
        <v>1</v>
      </c>
      <c r="I176" s="186"/>
      <c r="J176" s="187">
        <f t="shared" si="50"/>
        <v>0</v>
      </c>
      <c r="K176" s="183" t="s">
        <v>36</v>
      </c>
      <c r="L176" s="54"/>
      <c r="M176" s="188" t="s">
        <v>36</v>
      </c>
      <c r="N176" s="189" t="s">
        <v>51</v>
      </c>
      <c r="O176" s="35"/>
      <c r="P176" s="190">
        <f t="shared" si="51"/>
        <v>0</v>
      </c>
      <c r="Q176" s="190">
        <v>0</v>
      </c>
      <c r="R176" s="190">
        <f t="shared" si="52"/>
        <v>0</v>
      </c>
      <c r="S176" s="190">
        <v>0</v>
      </c>
      <c r="T176" s="191">
        <f t="shared" si="53"/>
        <v>0</v>
      </c>
      <c r="AR176" s="16" t="s">
        <v>275</v>
      </c>
      <c r="AT176" s="16" t="s">
        <v>184</v>
      </c>
      <c r="AU176" s="16" t="s">
        <v>23</v>
      </c>
      <c r="AY176" s="16" t="s">
        <v>182</v>
      </c>
      <c r="BE176" s="192">
        <f t="shared" si="54"/>
        <v>0</v>
      </c>
      <c r="BF176" s="192">
        <f t="shared" si="55"/>
        <v>0</v>
      </c>
      <c r="BG176" s="192">
        <f t="shared" si="56"/>
        <v>0</v>
      </c>
      <c r="BH176" s="192">
        <f t="shared" si="57"/>
        <v>0</v>
      </c>
      <c r="BI176" s="192">
        <f t="shared" si="58"/>
        <v>0</v>
      </c>
      <c r="BJ176" s="16" t="s">
        <v>23</v>
      </c>
      <c r="BK176" s="192">
        <f t="shared" si="59"/>
        <v>0</v>
      </c>
      <c r="BL176" s="16" t="s">
        <v>275</v>
      </c>
      <c r="BM176" s="16" t="s">
        <v>4111</v>
      </c>
    </row>
    <row r="177" spans="2:65" s="1" customFormat="1" ht="22.5" customHeight="1">
      <c r="B177" s="34"/>
      <c r="C177" s="181" t="s">
        <v>773</v>
      </c>
      <c r="D177" s="181" t="s">
        <v>184</v>
      </c>
      <c r="E177" s="182" t="s">
        <v>4112</v>
      </c>
      <c r="F177" s="183" t="s">
        <v>4113</v>
      </c>
      <c r="G177" s="184" t="s">
        <v>3040</v>
      </c>
      <c r="H177" s="185">
        <v>1</v>
      </c>
      <c r="I177" s="186"/>
      <c r="J177" s="187">
        <f t="shared" si="50"/>
        <v>0</v>
      </c>
      <c r="K177" s="183" t="s">
        <v>36</v>
      </c>
      <c r="L177" s="54"/>
      <c r="M177" s="188" t="s">
        <v>36</v>
      </c>
      <c r="N177" s="189" t="s">
        <v>51</v>
      </c>
      <c r="O177" s="35"/>
      <c r="P177" s="190">
        <f t="shared" si="51"/>
        <v>0</v>
      </c>
      <c r="Q177" s="190">
        <v>0</v>
      </c>
      <c r="R177" s="190">
        <f t="shared" si="52"/>
        <v>0</v>
      </c>
      <c r="S177" s="190">
        <v>0</v>
      </c>
      <c r="T177" s="191">
        <f t="shared" si="53"/>
        <v>0</v>
      </c>
      <c r="AR177" s="16" t="s">
        <v>275</v>
      </c>
      <c r="AT177" s="16" t="s">
        <v>184</v>
      </c>
      <c r="AU177" s="16" t="s">
        <v>23</v>
      </c>
      <c r="AY177" s="16" t="s">
        <v>182</v>
      </c>
      <c r="BE177" s="192">
        <f t="shared" si="54"/>
        <v>0</v>
      </c>
      <c r="BF177" s="192">
        <f t="shared" si="55"/>
        <v>0</v>
      </c>
      <c r="BG177" s="192">
        <f t="shared" si="56"/>
        <v>0</v>
      </c>
      <c r="BH177" s="192">
        <f t="shared" si="57"/>
        <v>0</v>
      </c>
      <c r="BI177" s="192">
        <f t="shared" si="58"/>
        <v>0</v>
      </c>
      <c r="BJ177" s="16" t="s">
        <v>23</v>
      </c>
      <c r="BK177" s="192">
        <f t="shared" si="59"/>
        <v>0</v>
      </c>
      <c r="BL177" s="16" t="s">
        <v>275</v>
      </c>
      <c r="BM177" s="16" t="s">
        <v>4114</v>
      </c>
    </row>
    <row r="178" spans="2:65" s="1" customFormat="1" ht="22.5" customHeight="1">
      <c r="B178" s="34"/>
      <c r="C178" s="181" t="s">
        <v>778</v>
      </c>
      <c r="D178" s="181" t="s">
        <v>184</v>
      </c>
      <c r="E178" s="182" t="s">
        <v>4115</v>
      </c>
      <c r="F178" s="183" t="s">
        <v>4116</v>
      </c>
      <c r="G178" s="184" t="s">
        <v>3040</v>
      </c>
      <c r="H178" s="185">
        <v>1</v>
      </c>
      <c r="I178" s="186"/>
      <c r="J178" s="187">
        <f t="shared" si="50"/>
        <v>0</v>
      </c>
      <c r="K178" s="183" t="s">
        <v>36</v>
      </c>
      <c r="L178" s="54"/>
      <c r="M178" s="188" t="s">
        <v>36</v>
      </c>
      <c r="N178" s="189" t="s">
        <v>51</v>
      </c>
      <c r="O178" s="35"/>
      <c r="P178" s="190">
        <f t="shared" si="51"/>
        <v>0</v>
      </c>
      <c r="Q178" s="190">
        <v>0</v>
      </c>
      <c r="R178" s="190">
        <f t="shared" si="52"/>
        <v>0</v>
      </c>
      <c r="S178" s="190">
        <v>0</v>
      </c>
      <c r="T178" s="191">
        <f t="shared" si="53"/>
        <v>0</v>
      </c>
      <c r="AR178" s="16" t="s">
        <v>275</v>
      </c>
      <c r="AT178" s="16" t="s">
        <v>184</v>
      </c>
      <c r="AU178" s="16" t="s">
        <v>23</v>
      </c>
      <c r="AY178" s="16" t="s">
        <v>182</v>
      </c>
      <c r="BE178" s="192">
        <f t="shared" si="54"/>
        <v>0</v>
      </c>
      <c r="BF178" s="192">
        <f t="shared" si="55"/>
        <v>0</v>
      </c>
      <c r="BG178" s="192">
        <f t="shared" si="56"/>
        <v>0</v>
      </c>
      <c r="BH178" s="192">
        <f t="shared" si="57"/>
        <v>0</v>
      </c>
      <c r="BI178" s="192">
        <f t="shared" si="58"/>
        <v>0</v>
      </c>
      <c r="BJ178" s="16" t="s">
        <v>23</v>
      </c>
      <c r="BK178" s="192">
        <f t="shared" si="59"/>
        <v>0</v>
      </c>
      <c r="BL178" s="16" t="s">
        <v>275</v>
      </c>
      <c r="BM178" s="16" t="s">
        <v>4117</v>
      </c>
    </row>
    <row r="179" spans="2:65" s="1" customFormat="1" ht="22.5" customHeight="1">
      <c r="B179" s="34"/>
      <c r="C179" s="181" t="s">
        <v>783</v>
      </c>
      <c r="D179" s="181" t="s">
        <v>184</v>
      </c>
      <c r="E179" s="182" t="s">
        <v>4118</v>
      </c>
      <c r="F179" s="183" t="s">
        <v>4119</v>
      </c>
      <c r="G179" s="184" t="s">
        <v>3040</v>
      </c>
      <c r="H179" s="185">
        <v>1</v>
      </c>
      <c r="I179" s="186"/>
      <c r="J179" s="187">
        <f t="shared" si="50"/>
        <v>0</v>
      </c>
      <c r="K179" s="183" t="s">
        <v>36</v>
      </c>
      <c r="L179" s="54"/>
      <c r="M179" s="188" t="s">
        <v>36</v>
      </c>
      <c r="N179" s="189" t="s">
        <v>51</v>
      </c>
      <c r="O179" s="35"/>
      <c r="P179" s="190">
        <f t="shared" si="51"/>
        <v>0</v>
      </c>
      <c r="Q179" s="190">
        <v>0</v>
      </c>
      <c r="R179" s="190">
        <f t="shared" si="52"/>
        <v>0</v>
      </c>
      <c r="S179" s="190">
        <v>0</v>
      </c>
      <c r="T179" s="191">
        <f t="shared" si="53"/>
        <v>0</v>
      </c>
      <c r="AR179" s="16" t="s">
        <v>275</v>
      </c>
      <c r="AT179" s="16" t="s">
        <v>184</v>
      </c>
      <c r="AU179" s="16" t="s">
        <v>23</v>
      </c>
      <c r="AY179" s="16" t="s">
        <v>182</v>
      </c>
      <c r="BE179" s="192">
        <f t="shared" si="54"/>
        <v>0</v>
      </c>
      <c r="BF179" s="192">
        <f t="shared" si="55"/>
        <v>0</v>
      </c>
      <c r="BG179" s="192">
        <f t="shared" si="56"/>
        <v>0</v>
      </c>
      <c r="BH179" s="192">
        <f t="shared" si="57"/>
        <v>0</v>
      </c>
      <c r="BI179" s="192">
        <f t="shared" si="58"/>
        <v>0</v>
      </c>
      <c r="BJ179" s="16" t="s">
        <v>23</v>
      </c>
      <c r="BK179" s="192">
        <f t="shared" si="59"/>
        <v>0</v>
      </c>
      <c r="BL179" s="16" t="s">
        <v>275</v>
      </c>
      <c r="BM179" s="16" t="s">
        <v>4120</v>
      </c>
    </row>
    <row r="180" spans="2:65" s="1" customFormat="1" ht="22.5" customHeight="1">
      <c r="B180" s="34"/>
      <c r="C180" s="181" t="s">
        <v>818</v>
      </c>
      <c r="D180" s="181" t="s">
        <v>184</v>
      </c>
      <c r="E180" s="182" t="s">
        <v>4121</v>
      </c>
      <c r="F180" s="183" t="s">
        <v>4122</v>
      </c>
      <c r="G180" s="184" t="s">
        <v>1469</v>
      </c>
      <c r="H180" s="185">
        <v>100</v>
      </c>
      <c r="I180" s="186"/>
      <c r="J180" s="187">
        <f t="shared" si="50"/>
        <v>0</v>
      </c>
      <c r="K180" s="183" t="s">
        <v>36</v>
      </c>
      <c r="L180" s="54"/>
      <c r="M180" s="188" t="s">
        <v>36</v>
      </c>
      <c r="N180" s="189" t="s">
        <v>51</v>
      </c>
      <c r="O180" s="35"/>
      <c r="P180" s="190">
        <f t="shared" si="51"/>
        <v>0</v>
      </c>
      <c r="Q180" s="190">
        <v>0</v>
      </c>
      <c r="R180" s="190">
        <f t="shared" si="52"/>
        <v>0</v>
      </c>
      <c r="S180" s="190">
        <v>0</v>
      </c>
      <c r="T180" s="191">
        <f t="shared" si="53"/>
        <v>0</v>
      </c>
      <c r="AR180" s="16" t="s">
        <v>275</v>
      </c>
      <c r="AT180" s="16" t="s">
        <v>184</v>
      </c>
      <c r="AU180" s="16" t="s">
        <v>23</v>
      </c>
      <c r="AY180" s="16" t="s">
        <v>182</v>
      </c>
      <c r="BE180" s="192">
        <f t="shared" si="54"/>
        <v>0</v>
      </c>
      <c r="BF180" s="192">
        <f t="shared" si="55"/>
        <v>0</v>
      </c>
      <c r="BG180" s="192">
        <f t="shared" si="56"/>
        <v>0</v>
      </c>
      <c r="BH180" s="192">
        <f t="shared" si="57"/>
        <v>0</v>
      </c>
      <c r="BI180" s="192">
        <f t="shared" si="58"/>
        <v>0</v>
      </c>
      <c r="BJ180" s="16" t="s">
        <v>23</v>
      </c>
      <c r="BK180" s="192">
        <f t="shared" si="59"/>
        <v>0</v>
      </c>
      <c r="BL180" s="16" t="s">
        <v>275</v>
      </c>
      <c r="BM180" s="16" t="s">
        <v>4123</v>
      </c>
    </row>
    <row r="181" spans="2:65" s="1" customFormat="1" ht="22.5" customHeight="1">
      <c r="B181" s="34"/>
      <c r="C181" s="181" t="s">
        <v>906</v>
      </c>
      <c r="D181" s="181" t="s">
        <v>184</v>
      </c>
      <c r="E181" s="182" t="s">
        <v>4124</v>
      </c>
      <c r="F181" s="183" t="s">
        <v>4125</v>
      </c>
      <c r="G181" s="184" t="s">
        <v>3040</v>
      </c>
      <c r="H181" s="185">
        <v>1</v>
      </c>
      <c r="I181" s="186"/>
      <c r="J181" s="187">
        <f t="shared" si="50"/>
        <v>0</v>
      </c>
      <c r="K181" s="183" t="s">
        <v>36</v>
      </c>
      <c r="L181" s="54"/>
      <c r="M181" s="188" t="s">
        <v>36</v>
      </c>
      <c r="N181" s="189" t="s">
        <v>51</v>
      </c>
      <c r="O181" s="35"/>
      <c r="P181" s="190">
        <f t="shared" si="51"/>
        <v>0</v>
      </c>
      <c r="Q181" s="190">
        <v>0</v>
      </c>
      <c r="R181" s="190">
        <f t="shared" si="52"/>
        <v>0</v>
      </c>
      <c r="S181" s="190">
        <v>0</v>
      </c>
      <c r="T181" s="191">
        <f t="shared" si="53"/>
        <v>0</v>
      </c>
      <c r="AR181" s="16" t="s">
        <v>275</v>
      </c>
      <c r="AT181" s="16" t="s">
        <v>184</v>
      </c>
      <c r="AU181" s="16" t="s">
        <v>23</v>
      </c>
      <c r="AY181" s="16" t="s">
        <v>182</v>
      </c>
      <c r="BE181" s="192">
        <f t="shared" si="54"/>
        <v>0</v>
      </c>
      <c r="BF181" s="192">
        <f t="shared" si="55"/>
        <v>0</v>
      </c>
      <c r="BG181" s="192">
        <f t="shared" si="56"/>
        <v>0</v>
      </c>
      <c r="BH181" s="192">
        <f t="shared" si="57"/>
        <v>0</v>
      </c>
      <c r="BI181" s="192">
        <f t="shared" si="58"/>
        <v>0</v>
      </c>
      <c r="BJ181" s="16" t="s">
        <v>23</v>
      </c>
      <c r="BK181" s="192">
        <f t="shared" si="59"/>
        <v>0</v>
      </c>
      <c r="BL181" s="16" t="s">
        <v>275</v>
      </c>
      <c r="BM181" s="16" t="s">
        <v>4126</v>
      </c>
    </row>
    <row r="182" spans="2:65" s="1" customFormat="1" ht="22.5" customHeight="1">
      <c r="B182" s="34"/>
      <c r="C182" s="181" t="s">
        <v>911</v>
      </c>
      <c r="D182" s="181" t="s">
        <v>184</v>
      </c>
      <c r="E182" s="182" t="s">
        <v>4127</v>
      </c>
      <c r="F182" s="183" t="s">
        <v>4128</v>
      </c>
      <c r="G182" s="184" t="s">
        <v>3040</v>
      </c>
      <c r="H182" s="185">
        <v>1</v>
      </c>
      <c r="I182" s="186"/>
      <c r="J182" s="187">
        <f t="shared" si="50"/>
        <v>0</v>
      </c>
      <c r="K182" s="183" t="s">
        <v>36</v>
      </c>
      <c r="L182" s="54"/>
      <c r="M182" s="188" t="s">
        <v>36</v>
      </c>
      <c r="N182" s="189" t="s">
        <v>51</v>
      </c>
      <c r="O182" s="35"/>
      <c r="P182" s="190">
        <f t="shared" si="51"/>
        <v>0</v>
      </c>
      <c r="Q182" s="190">
        <v>0</v>
      </c>
      <c r="R182" s="190">
        <f t="shared" si="52"/>
        <v>0</v>
      </c>
      <c r="S182" s="190">
        <v>0</v>
      </c>
      <c r="T182" s="191">
        <f t="shared" si="53"/>
        <v>0</v>
      </c>
      <c r="AR182" s="16" t="s">
        <v>275</v>
      </c>
      <c r="AT182" s="16" t="s">
        <v>184</v>
      </c>
      <c r="AU182" s="16" t="s">
        <v>23</v>
      </c>
      <c r="AY182" s="16" t="s">
        <v>182</v>
      </c>
      <c r="BE182" s="192">
        <f t="shared" si="54"/>
        <v>0</v>
      </c>
      <c r="BF182" s="192">
        <f t="shared" si="55"/>
        <v>0</v>
      </c>
      <c r="BG182" s="192">
        <f t="shared" si="56"/>
        <v>0</v>
      </c>
      <c r="BH182" s="192">
        <f t="shared" si="57"/>
        <v>0</v>
      </c>
      <c r="BI182" s="192">
        <f t="shared" si="58"/>
        <v>0</v>
      </c>
      <c r="BJ182" s="16" t="s">
        <v>23</v>
      </c>
      <c r="BK182" s="192">
        <f t="shared" si="59"/>
        <v>0</v>
      </c>
      <c r="BL182" s="16" t="s">
        <v>275</v>
      </c>
      <c r="BM182" s="16" t="s">
        <v>4129</v>
      </c>
    </row>
    <row r="183" spans="2:65" s="1" customFormat="1" ht="22.5" customHeight="1">
      <c r="B183" s="34"/>
      <c r="C183" s="181" t="s">
        <v>917</v>
      </c>
      <c r="D183" s="181" t="s">
        <v>184</v>
      </c>
      <c r="E183" s="182" t="s">
        <v>4130</v>
      </c>
      <c r="F183" s="183" t="s">
        <v>4131</v>
      </c>
      <c r="G183" s="184" t="s">
        <v>3040</v>
      </c>
      <c r="H183" s="185">
        <v>1</v>
      </c>
      <c r="I183" s="186"/>
      <c r="J183" s="187">
        <f t="shared" si="50"/>
        <v>0</v>
      </c>
      <c r="K183" s="183" t="s">
        <v>36</v>
      </c>
      <c r="L183" s="54"/>
      <c r="M183" s="188" t="s">
        <v>36</v>
      </c>
      <c r="N183" s="189" t="s">
        <v>51</v>
      </c>
      <c r="O183" s="35"/>
      <c r="P183" s="190">
        <f t="shared" si="51"/>
        <v>0</v>
      </c>
      <c r="Q183" s="190">
        <v>0</v>
      </c>
      <c r="R183" s="190">
        <f t="shared" si="52"/>
        <v>0</v>
      </c>
      <c r="S183" s="190">
        <v>0</v>
      </c>
      <c r="T183" s="191">
        <f t="shared" si="53"/>
        <v>0</v>
      </c>
      <c r="AR183" s="16" t="s">
        <v>275</v>
      </c>
      <c r="AT183" s="16" t="s">
        <v>184</v>
      </c>
      <c r="AU183" s="16" t="s">
        <v>23</v>
      </c>
      <c r="AY183" s="16" t="s">
        <v>182</v>
      </c>
      <c r="BE183" s="192">
        <f t="shared" si="54"/>
        <v>0</v>
      </c>
      <c r="BF183" s="192">
        <f t="shared" si="55"/>
        <v>0</v>
      </c>
      <c r="BG183" s="192">
        <f t="shared" si="56"/>
        <v>0</v>
      </c>
      <c r="BH183" s="192">
        <f t="shared" si="57"/>
        <v>0</v>
      </c>
      <c r="BI183" s="192">
        <f t="shared" si="58"/>
        <v>0</v>
      </c>
      <c r="BJ183" s="16" t="s">
        <v>23</v>
      </c>
      <c r="BK183" s="192">
        <f t="shared" si="59"/>
        <v>0</v>
      </c>
      <c r="BL183" s="16" t="s">
        <v>275</v>
      </c>
      <c r="BM183" s="16" t="s">
        <v>4132</v>
      </c>
    </row>
    <row r="184" spans="2:65" s="1" customFormat="1" ht="22.5" customHeight="1">
      <c r="B184" s="34"/>
      <c r="C184" s="181" t="s">
        <v>925</v>
      </c>
      <c r="D184" s="181" t="s">
        <v>184</v>
      </c>
      <c r="E184" s="182" t="s">
        <v>4133</v>
      </c>
      <c r="F184" s="183" t="s">
        <v>4134</v>
      </c>
      <c r="G184" s="184" t="s">
        <v>3040</v>
      </c>
      <c r="H184" s="185">
        <v>1</v>
      </c>
      <c r="I184" s="186"/>
      <c r="J184" s="187">
        <f t="shared" si="50"/>
        <v>0</v>
      </c>
      <c r="K184" s="183" t="s">
        <v>36</v>
      </c>
      <c r="L184" s="54"/>
      <c r="M184" s="188" t="s">
        <v>36</v>
      </c>
      <c r="N184" s="189" t="s">
        <v>51</v>
      </c>
      <c r="O184" s="35"/>
      <c r="P184" s="190">
        <f t="shared" si="51"/>
        <v>0</v>
      </c>
      <c r="Q184" s="190">
        <v>0</v>
      </c>
      <c r="R184" s="190">
        <f t="shared" si="52"/>
        <v>0</v>
      </c>
      <c r="S184" s="190">
        <v>0</v>
      </c>
      <c r="T184" s="191">
        <f t="shared" si="53"/>
        <v>0</v>
      </c>
      <c r="AR184" s="16" t="s">
        <v>275</v>
      </c>
      <c r="AT184" s="16" t="s">
        <v>184</v>
      </c>
      <c r="AU184" s="16" t="s">
        <v>23</v>
      </c>
      <c r="AY184" s="16" t="s">
        <v>182</v>
      </c>
      <c r="BE184" s="192">
        <f t="shared" si="54"/>
        <v>0</v>
      </c>
      <c r="BF184" s="192">
        <f t="shared" si="55"/>
        <v>0</v>
      </c>
      <c r="BG184" s="192">
        <f t="shared" si="56"/>
        <v>0</v>
      </c>
      <c r="BH184" s="192">
        <f t="shared" si="57"/>
        <v>0</v>
      </c>
      <c r="BI184" s="192">
        <f t="shared" si="58"/>
        <v>0</v>
      </c>
      <c r="BJ184" s="16" t="s">
        <v>23</v>
      </c>
      <c r="BK184" s="192">
        <f t="shared" si="59"/>
        <v>0</v>
      </c>
      <c r="BL184" s="16" t="s">
        <v>275</v>
      </c>
      <c r="BM184" s="16" t="s">
        <v>4135</v>
      </c>
    </row>
    <row r="185" spans="2:65" s="1" customFormat="1" ht="22.5" customHeight="1">
      <c r="B185" s="34"/>
      <c r="C185" s="181" t="s">
        <v>940</v>
      </c>
      <c r="D185" s="181" t="s">
        <v>184</v>
      </c>
      <c r="E185" s="182" t="s">
        <v>4136</v>
      </c>
      <c r="F185" s="183" t="s">
        <v>4137</v>
      </c>
      <c r="G185" s="184" t="s">
        <v>3040</v>
      </c>
      <c r="H185" s="185">
        <v>1</v>
      </c>
      <c r="I185" s="186"/>
      <c r="J185" s="187">
        <f t="shared" si="50"/>
        <v>0</v>
      </c>
      <c r="K185" s="183" t="s">
        <v>36</v>
      </c>
      <c r="L185" s="54"/>
      <c r="M185" s="188" t="s">
        <v>36</v>
      </c>
      <c r="N185" s="189" t="s">
        <v>51</v>
      </c>
      <c r="O185" s="35"/>
      <c r="P185" s="190">
        <f t="shared" si="51"/>
        <v>0</v>
      </c>
      <c r="Q185" s="190">
        <v>0</v>
      </c>
      <c r="R185" s="190">
        <f t="shared" si="52"/>
        <v>0</v>
      </c>
      <c r="S185" s="190">
        <v>0</v>
      </c>
      <c r="T185" s="191">
        <f t="shared" si="53"/>
        <v>0</v>
      </c>
      <c r="AR185" s="16" t="s">
        <v>275</v>
      </c>
      <c r="AT185" s="16" t="s">
        <v>184</v>
      </c>
      <c r="AU185" s="16" t="s">
        <v>23</v>
      </c>
      <c r="AY185" s="16" t="s">
        <v>182</v>
      </c>
      <c r="BE185" s="192">
        <f t="shared" si="54"/>
        <v>0</v>
      </c>
      <c r="BF185" s="192">
        <f t="shared" si="55"/>
        <v>0</v>
      </c>
      <c r="BG185" s="192">
        <f t="shared" si="56"/>
        <v>0</v>
      </c>
      <c r="BH185" s="192">
        <f t="shared" si="57"/>
        <v>0</v>
      </c>
      <c r="BI185" s="192">
        <f t="shared" si="58"/>
        <v>0</v>
      </c>
      <c r="BJ185" s="16" t="s">
        <v>23</v>
      </c>
      <c r="BK185" s="192">
        <f t="shared" si="59"/>
        <v>0</v>
      </c>
      <c r="BL185" s="16" t="s">
        <v>275</v>
      </c>
      <c r="BM185" s="16" t="s">
        <v>4138</v>
      </c>
    </row>
    <row r="186" spans="2:65" s="1" customFormat="1" ht="22.5" customHeight="1">
      <c r="B186" s="34"/>
      <c r="C186" s="181" t="s">
        <v>945</v>
      </c>
      <c r="D186" s="181" t="s">
        <v>184</v>
      </c>
      <c r="E186" s="182" t="s">
        <v>4139</v>
      </c>
      <c r="F186" s="183" t="s">
        <v>4140</v>
      </c>
      <c r="G186" s="184" t="s">
        <v>3040</v>
      </c>
      <c r="H186" s="185">
        <v>1</v>
      </c>
      <c r="I186" s="186"/>
      <c r="J186" s="187">
        <f t="shared" si="50"/>
        <v>0</v>
      </c>
      <c r="K186" s="183" t="s">
        <v>36</v>
      </c>
      <c r="L186" s="54"/>
      <c r="M186" s="188" t="s">
        <v>36</v>
      </c>
      <c r="N186" s="189" t="s">
        <v>51</v>
      </c>
      <c r="O186" s="35"/>
      <c r="P186" s="190">
        <f t="shared" si="51"/>
        <v>0</v>
      </c>
      <c r="Q186" s="190">
        <v>0</v>
      </c>
      <c r="R186" s="190">
        <f t="shared" si="52"/>
        <v>0</v>
      </c>
      <c r="S186" s="190">
        <v>0</v>
      </c>
      <c r="T186" s="191">
        <f t="shared" si="53"/>
        <v>0</v>
      </c>
      <c r="AR186" s="16" t="s">
        <v>275</v>
      </c>
      <c r="AT186" s="16" t="s">
        <v>184</v>
      </c>
      <c r="AU186" s="16" t="s">
        <v>23</v>
      </c>
      <c r="AY186" s="16" t="s">
        <v>182</v>
      </c>
      <c r="BE186" s="192">
        <f t="shared" si="54"/>
        <v>0</v>
      </c>
      <c r="BF186" s="192">
        <f t="shared" si="55"/>
        <v>0</v>
      </c>
      <c r="BG186" s="192">
        <f t="shared" si="56"/>
        <v>0</v>
      </c>
      <c r="BH186" s="192">
        <f t="shared" si="57"/>
        <v>0</v>
      </c>
      <c r="BI186" s="192">
        <f t="shared" si="58"/>
        <v>0</v>
      </c>
      <c r="BJ186" s="16" t="s">
        <v>23</v>
      </c>
      <c r="BK186" s="192">
        <f t="shared" si="59"/>
        <v>0</v>
      </c>
      <c r="BL186" s="16" t="s">
        <v>275</v>
      </c>
      <c r="BM186" s="16" t="s">
        <v>4141</v>
      </c>
    </row>
    <row r="187" spans="2:65" s="1" customFormat="1" ht="22.5" customHeight="1">
      <c r="B187" s="34"/>
      <c r="C187" s="181" t="s">
        <v>950</v>
      </c>
      <c r="D187" s="181" t="s">
        <v>184</v>
      </c>
      <c r="E187" s="182" t="s">
        <v>4142</v>
      </c>
      <c r="F187" s="183" t="s">
        <v>4143</v>
      </c>
      <c r="G187" s="184" t="s">
        <v>3040</v>
      </c>
      <c r="H187" s="185">
        <v>1</v>
      </c>
      <c r="I187" s="186"/>
      <c r="J187" s="187">
        <f t="shared" si="50"/>
        <v>0</v>
      </c>
      <c r="K187" s="183" t="s">
        <v>36</v>
      </c>
      <c r="L187" s="54"/>
      <c r="M187" s="188" t="s">
        <v>36</v>
      </c>
      <c r="N187" s="189" t="s">
        <v>51</v>
      </c>
      <c r="O187" s="35"/>
      <c r="P187" s="190">
        <f t="shared" si="51"/>
        <v>0</v>
      </c>
      <c r="Q187" s="190">
        <v>0</v>
      </c>
      <c r="R187" s="190">
        <f t="shared" si="52"/>
        <v>0</v>
      </c>
      <c r="S187" s="190">
        <v>0</v>
      </c>
      <c r="T187" s="191">
        <f t="shared" si="53"/>
        <v>0</v>
      </c>
      <c r="AR187" s="16" t="s">
        <v>275</v>
      </c>
      <c r="AT187" s="16" t="s">
        <v>184</v>
      </c>
      <c r="AU187" s="16" t="s">
        <v>23</v>
      </c>
      <c r="AY187" s="16" t="s">
        <v>182</v>
      </c>
      <c r="BE187" s="192">
        <f t="shared" si="54"/>
        <v>0</v>
      </c>
      <c r="BF187" s="192">
        <f t="shared" si="55"/>
        <v>0</v>
      </c>
      <c r="BG187" s="192">
        <f t="shared" si="56"/>
        <v>0</v>
      </c>
      <c r="BH187" s="192">
        <f t="shared" si="57"/>
        <v>0</v>
      </c>
      <c r="BI187" s="192">
        <f t="shared" si="58"/>
        <v>0</v>
      </c>
      <c r="BJ187" s="16" t="s">
        <v>23</v>
      </c>
      <c r="BK187" s="192">
        <f t="shared" si="59"/>
        <v>0</v>
      </c>
      <c r="BL187" s="16" t="s">
        <v>275</v>
      </c>
      <c r="BM187" s="16" t="s">
        <v>4144</v>
      </c>
    </row>
    <row r="188" spans="2:65" s="1" customFormat="1" ht="22.5" customHeight="1">
      <c r="B188" s="34"/>
      <c r="C188" s="181" t="s">
        <v>955</v>
      </c>
      <c r="D188" s="181" t="s">
        <v>184</v>
      </c>
      <c r="E188" s="182" t="s">
        <v>4145</v>
      </c>
      <c r="F188" s="183" t="s">
        <v>4146</v>
      </c>
      <c r="G188" s="184" t="s">
        <v>3040</v>
      </c>
      <c r="H188" s="185">
        <v>1</v>
      </c>
      <c r="I188" s="186"/>
      <c r="J188" s="187">
        <f t="shared" si="50"/>
        <v>0</v>
      </c>
      <c r="K188" s="183" t="s">
        <v>36</v>
      </c>
      <c r="L188" s="54"/>
      <c r="M188" s="188" t="s">
        <v>36</v>
      </c>
      <c r="N188" s="189" t="s">
        <v>51</v>
      </c>
      <c r="O188" s="35"/>
      <c r="P188" s="190">
        <f t="shared" si="51"/>
        <v>0</v>
      </c>
      <c r="Q188" s="190">
        <v>0</v>
      </c>
      <c r="R188" s="190">
        <f t="shared" si="52"/>
        <v>0</v>
      </c>
      <c r="S188" s="190">
        <v>0</v>
      </c>
      <c r="T188" s="191">
        <f t="shared" si="53"/>
        <v>0</v>
      </c>
      <c r="AR188" s="16" t="s">
        <v>275</v>
      </c>
      <c r="AT188" s="16" t="s">
        <v>184</v>
      </c>
      <c r="AU188" s="16" t="s">
        <v>23</v>
      </c>
      <c r="AY188" s="16" t="s">
        <v>182</v>
      </c>
      <c r="BE188" s="192">
        <f t="shared" si="54"/>
        <v>0</v>
      </c>
      <c r="BF188" s="192">
        <f t="shared" si="55"/>
        <v>0</v>
      </c>
      <c r="BG188" s="192">
        <f t="shared" si="56"/>
        <v>0</v>
      </c>
      <c r="BH188" s="192">
        <f t="shared" si="57"/>
        <v>0</v>
      </c>
      <c r="BI188" s="192">
        <f t="shared" si="58"/>
        <v>0</v>
      </c>
      <c r="BJ188" s="16" t="s">
        <v>23</v>
      </c>
      <c r="BK188" s="192">
        <f t="shared" si="59"/>
        <v>0</v>
      </c>
      <c r="BL188" s="16" t="s">
        <v>275</v>
      </c>
      <c r="BM188" s="16" t="s">
        <v>4147</v>
      </c>
    </row>
    <row r="189" spans="2:65" s="1" customFormat="1" ht="22.5" customHeight="1">
      <c r="B189" s="34"/>
      <c r="C189" s="181" t="s">
        <v>959</v>
      </c>
      <c r="D189" s="181" t="s">
        <v>184</v>
      </c>
      <c r="E189" s="182" t="s">
        <v>4148</v>
      </c>
      <c r="F189" s="183" t="s">
        <v>4149</v>
      </c>
      <c r="G189" s="184" t="s">
        <v>3040</v>
      </c>
      <c r="H189" s="185">
        <v>1</v>
      </c>
      <c r="I189" s="186"/>
      <c r="J189" s="187">
        <f t="shared" si="50"/>
        <v>0</v>
      </c>
      <c r="K189" s="183" t="s">
        <v>36</v>
      </c>
      <c r="L189" s="54"/>
      <c r="M189" s="188" t="s">
        <v>36</v>
      </c>
      <c r="N189" s="189" t="s">
        <v>51</v>
      </c>
      <c r="O189" s="35"/>
      <c r="P189" s="190">
        <f t="shared" si="51"/>
        <v>0</v>
      </c>
      <c r="Q189" s="190">
        <v>0</v>
      </c>
      <c r="R189" s="190">
        <f t="shared" si="52"/>
        <v>0</v>
      </c>
      <c r="S189" s="190">
        <v>0</v>
      </c>
      <c r="T189" s="191">
        <f t="shared" si="53"/>
        <v>0</v>
      </c>
      <c r="AR189" s="16" t="s">
        <v>275</v>
      </c>
      <c r="AT189" s="16" t="s">
        <v>184</v>
      </c>
      <c r="AU189" s="16" t="s">
        <v>23</v>
      </c>
      <c r="AY189" s="16" t="s">
        <v>182</v>
      </c>
      <c r="BE189" s="192">
        <f t="shared" si="54"/>
        <v>0</v>
      </c>
      <c r="BF189" s="192">
        <f t="shared" si="55"/>
        <v>0</v>
      </c>
      <c r="BG189" s="192">
        <f t="shared" si="56"/>
        <v>0</v>
      </c>
      <c r="BH189" s="192">
        <f t="shared" si="57"/>
        <v>0</v>
      </c>
      <c r="BI189" s="192">
        <f t="shared" si="58"/>
        <v>0</v>
      </c>
      <c r="BJ189" s="16" t="s">
        <v>23</v>
      </c>
      <c r="BK189" s="192">
        <f t="shared" si="59"/>
        <v>0</v>
      </c>
      <c r="BL189" s="16" t="s">
        <v>275</v>
      </c>
      <c r="BM189" s="16" t="s">
        <v>4150</v>
      </c>
    </row>
    <row r="190" spans="2:65" s="1" customFormat="1" ht="22.5" customHeight="1">
      <c r="B190" s="34"/>
      <c r="C190" s="181" t="s">
        <v>33</v>
      </c>
      <c r="D190" s="181" t="s">
        <v>184</v>
      </c>
      <c r="E190" s="182" t="s">
        <v>4151</v>
      </c>
      <c r="F190" s="183" t="s">
        <v>4152</v>
      </c>
      <c r="G190" s="184" t="s">
        <v>4153</v>
      </c>
      <c r="H190" s="185">
        <v>6</v>
      </c>
      <c r="I190" s="186"/>
      <c r="J190" s="187">
        <f t="shared" si="50"/>
        <v>0</v>
      </c>
      <c r="K190" s="183" t="s">
        <v>36</v>
      </c>
      <c r="L190" s="54"/>
      <c r="M190" s="188" t="s">
        <v>36</v>
      </c>
      <c r="N190" s="233" t="s">
        <v>51</v>
      </c>
      <c r="O190" s="234"/>
      <c r="P190" s="235">
        <f t="shared" si="51"/>
        <v>0</v>
      </c>
      <c r="Q190" s="235">
        <v>0</v>
      </c>
      <c r="R190" s="235">
        <f t="shared" si="52"/>
        <v>0</v>
      </c>
      <c r="S190" s="235">
        <v>0</v>
      </c>
      <c r="T190" s="236">
        <f t="shared" si="53"/>
        <v>0</v>
      </c>
      <c r="AR190" s="16" t="s">
        <v>275</v>
      </c>
      <c r="AT190" s="16" t="s">
        <v>184</v>
      </c>
      <c r="AU190" s="16" t="s">
        <v>23</v>
      </c>
      <c r="AY190" s="16" t="s">
        <v>182</v>
      </c>
      <c r="BE190" s="192">
        <f t="shared" si="54"/>
        <v>0</v>
      </c>
      <c r="BF190" s="192">
        <f t="shared" si="55"/>
        <v>0</v>
      </c>
      <c r="BG190" s="192">
        <f t="shared" si="56"/>
        <v>0</v>
      </c>
      <c r="BH190" s="192">
        <f t="shared" si="57"/>
        <v>0</v>
      </c>
      <c r="BI190" s="192">
        <f t="shared" si="58"/>
        <v>0</v>
      </c>
      <c r="BJ190" s="16" t="s">
        <v>23</v>
      </c>
      <c r="BK190" s="192">
        <f t="shared" si="59"/>
        <v>0</v>
      </c>
      <c r="BL190" s="16" t="s">
        <v>275</v>
      </c>
      <c r="BM190" s="16" t="s">
        <v>4154</v>
      </c>
    </row>
    <row r="191" spans="2:12" s="1" customFormat="1" ht="6.9" customHeight="1">
      <c r="B191" s="49"/>
      <c r="C191" s="50"/>
      <c r="D191" s="50"/>
      <c r="E191" s="50"/>
      <c r="F191" s="50"/>
      <c r="G191" s="50"/>
      <c r="H191" s="50"/>
      <c r="I191" s="127"/>
      <c r="J191" s="50"/>
      <c r="K191" s="50"/>
      <c r="L191" s="54"/>
    </row>
  </sheetData>
  <sheetProtection password="CC35"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0"/>
      <c r="C1" s="240"/>
      <c r="D1" s="239" t="s">
        <v>1</v>
      </c>
      <c r="E1" s="240"/>
      <c r="F1" s="241" t="s">
        <v>5505</v>
      </c>
      <c r="G1" s="365" t="s">
        <v>5506</v>
      </c>
      <c r="H1" s="365"/>
      <c r="I1" s="245"/>
      <c r="J1" s="241" t="s">
        <v>5507</v>
      </c>
      <c r="K1" s="239" t="s">
        <v>122</v>
      </c>
      <c r="L1" s="241" t="s">
        <v>5508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106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6" t="str">
        <f>'Rekapitulace stavby'!K6</f>
        <v>Střední odborné učiliště Domažlice</v>
      </c>
      <c r="F7" s="357"/>
      <c r="G7" s="357"/>
      <c r="H7" s="357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7" t="s">
        <v>4155</v>
      </c>
      <c r="F9" s="341"/>
      <c r="G9" s="341"/>
      <c r="H9" s="341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36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3839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tr">
        <f>IF('Rekapitulace stavby'!AN10="","",'Rekapitulace stavby'!AN10)</f>
        <v/>
      </c>
      <c r="K14" s="38"/>
    </row>
    <row r="15" spans="2:11" s="1" customFormat="1" ht="18" customHeight="1">
      <c r="B15" s="34"/>
      <c r="C15" s="35"/>
      <c r="D15" s="35"/>
      <c r="E15" s="27" t="str">
        <f>IF('Rekapitulace stavby'!E11="","",'Rekapitulace stavby'!E11)</f>
        <v>Plzeňský kraj</v>
      </c>
      <c r="F15" s="35"/>
      <c r="G15" s="35"/>
      <c r="H15" s="35"/>
      <c r="I15" s="107" t="s">
        <v>38</v>
      </c>
      <c r="J15" s="27" t="str">
        <f>IF('Rekapitulace stavby'!AN11="","",'Rekapitulace stavby'!AN11)</f>
        <v/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0" t="s">
        <v>36</v>
      </c>
      <c r="F24" s="368"/>
      <c r="G24" s="368"/>
      <c r="H24" s="368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ROUND(J112,2)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ROUND(SUM(BE112:BE337),2)</f>
        <v>0</v>
      </c>
      <c r="G30" s="35"/>
      <c r="H30" s="35"/>
      <c r="I30" s="119">
        <v>0.21</v>
      </c>
      <c r="J30" s="118">
        <f>ROUND(ROUND((SUM(BE112:BE337)),2)*I30,2)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ROUND(SUM(BF112:BF337),2)</f>
        <v>0</v>
      </c>
      <c r="G31" s="35"/>
      <c r="H31" s="35"/>
      <c r="I31" s="119">
        <v>0.15</v>
      </c>
      <c r="J31" s="118">
        <f>ROUND(ROUND((SUM(BF112:BF337)),2)*I31,2)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ROUND(SUM(BG112:BG337),2)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ROUND(SUM(BH112:BH337),2)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ROUND(SUM(BI112:BI337),2)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6" t="str">
        <f>E7</f>
        <v>Střední odborné učiliště Domažlice</v>
      </c>
      <c r="F45" s="341"/>
      <c r="G45" s="341"/>
      <c r="H45" s="341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7" t="str">
        <f>E9</f>
        <v xml:space="preserve">D.1.4.6 - Zařízení slaboproudé elektroinstalace </v>
      </c>
      <c r="F47" s="341"/>
      <c r="G47" s="341"/>
      <c r="H47" s="341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 xml:space="preserve"> 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J112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4156</v>
      </c>
      <c r="E57" s="140"/>
      <c r="F57" s="140"/>
      <c r="G57" s="140"/>
      <c r="H57" s="140"/>
      <c r="I57" s="141"/>
      <c r="J57" s="142">
        <f>J113</f>
        <v>0</v>
      </c>
      <c r="K57" s="143"/>
    </row>
    <row r="58" spans="2:11" s="8" customFormat="1" ht="19.95" customHeight="1">
      <c r="B58" s="144"/>
      <c r="C58" s="145"/>
      <c r="D58" s="146" t="s">
        <v>4157</v>
      </c>
      <c r="E58" s="147"/>
      <c r="F58" s="147"/>
      <c r="G58" s="147"/>
      <c r="H58" s="147"/>
      <c r="I58" s="148"/>
      <c r="J58" s="149">
        <f>J114</f>
        <v>0</v>
      </c>
      <c r="K58" s="150"/>
    </row>
    <row r="59" spans="2:11" s="8" customFormat="1" ht="19.95" customHeight="1">
      <c r="B59" s="144"/>
      <c r="C59" s="145"/>
      <c r="D59" s="146" t="s">
        <v>4158</v>
      </c>
      <c r="E59" s="147"/>
      <c r="F59" s="147"/>
      <c r="G59" s="147"/>
      <c r="H59" s="147"/>
      <c r="I59" s="148"/>
      <c r="J59" s="149">
        <f>J137</f>
        <v>0</v>
      </c>
      <c r="K59" s="150"/>
    </row>
    <row r="60" spans="2:11" s="8" customFormat="1" ht="19.95" customHeight="1">
      <c r="B60" s="144"/>
      <c r="C60" s="145"/>
      <c r="D60" s="146" t="s">
        <v>4159</v>
      </c>
      <c r="E60" s="147"/>
      <c r="F60" s="147"/>
      <c r="G60" s="147"/>
      <c r="H60" s="147"/>
      <c r="I60" s="148"/>
      <c r="J60" s="149">
        <f>J142</f>
        <v>0</v>
      </c>
      <c r="K60" s="150"/>
    </row>
    <row r="61" spans="2:11" s="8" customFormat="1" ht="19.95" customHeight="1">
      <c r="B61" s="144"/>
      <c r="C61" s="145"/>
      <c r="D61" s="146" t="s">
        <v>4160</v>
      </c>
      <c r="E61" s="147"/>
      <c r="F61" s="147"/>
      <c r="G61" s="147"/>
      <c r="H61" s="147"/>
      <c r="I61" s="148"/>
      <c r="J61" s="149">
        <f>J148</f>
        <v>0</v>
      </c>
      <c r="K61" s="150"/>
    </row>
    <row r="62" spans="2:11" s="8" customFormat="1" ht="19.95" customHeight="1">
      <c r="B62" s="144"/>
      <c r="C62" s="145"/>
      <c r="D62" s="146" t="s">
        <v>4161</v>
      </c>
      <c r="E62" s="147"/>
      <c r="F62" s="147"/>
      <c r="G62" s="147"/>
      <c r="H62" s="147"/>
      <c r="I62" s="148"/>
      <c r="J62" s="149">
        <f>J153</f>
        <v>0</v>
      </c>
      <c r="K62" s="150"/>
    </row>
    <row r="63" spans="2:11" s="8" customFormat="1" ht="19.95" customHeight="1">
      <c r="B63" s="144"/>
      <c r="C63" s="145"/>
      <c r="D63" s="146" t="s">
        <v>4162</v>
      </c>
      <c r="E63" s="147"/>
      <c r="F63" s="147"/>
      <c r="G63" s="147"/>
      <c r="H63" s="147"/>
      <c r="I63" s="148"/>
      <c r="J63" s="149">
        <f>J180</f>
        <v>0</v>
      </c>
      <c r="K63" s="150"/>
    </row>
    <row r="64" spans="2:11" s="7" customFormat="1" ht="24.9" customHeight="1">
      <c r="B64" s="137"/>
      <c r="C64" s="138"/>
      <c r="D64" s="139" t="s">
        <v>4163</v>
      </c>
      <c r="E64" s="140"/>
      <c r="F64" s="140"/>
      <c r="G64" s="140"/>
      <c r="H64" s="140"/>
      <c r="I64" s="141"/>
      <c r="J64" s="142">
        <f>J189</f>
        <v>0</v>
      </c>
      <c r="K64" s="143"/>
    </row>
    <row r="65" spans="2:11" s="8" customFormat="1" ht="19.95" customHeight="1">
      <c r="B65" s="144"/>
      <c r="C65" s="145"/>
      <c r="D65" s="146" t="s">
        <v>4164</v>
      </c>
      <c r="E65" s="147"/>
      <c r="F65" s="147"/>
      <c r="G65" s="147"/>
      <c r="H65" s="147"/>
      <c r="I65" s="148"/>
      <c r="J65" s="149">
        <f>J190</f>
        <v>0</v>
      </c>
      <c r="K65" s="150"/>
    </row>
    <row r="66" spans="2:11" s="8" customFormat="1" ht="19.95" customHeight="1">
      <c r="B66" s="144"/>
      <c r="C66" s="145"/>
      <c r="D66" s="146" t="s">
        <v>4165</v>
      </c>
      <c r="E66" s="147"/>
      <c r="F66" s="147"/>
      <c r="G66" s="147"/>
      <c r="H66" s="147"/>
      <c r="I66" s="148"/>
      <c r="J66" s="149">
        <f>J198</f>
        <v>0</v>
      </c>
      <c r="K66" s="150"/>
    </row>
    <row r="67" spans="2:11" s="8" customFormat="1" ht="19.95" customHeight="1">
      <c r="B67" s="144"/>
      <c r="C67" s="145"/>
      <c r="D67" s="146" t="s">
        <v>4166</v>
      </c>
      <c r="E67" s="147"/>
      <c r="F67" s="147"/>
      <c r="G67" s="147"/>
      <c r="H67" s="147"/>
      <c r="I67" s="148"/>
      <c r="J67" s="149">
        <f>J203</f>
        <v>0</v>
      </c>
      <c r="K67" s="150"/>
    </row>
    <row r="68" spans="2:11" s="8" customFormat="1" ht="19.95" customHeight="1">
      <c r="B68" s="144"/>
      <c r="C68" s="145"/>
      <c r="D68" s="146" t="s">
        <v>4167</v>
      </c>
      <c r="E68" s="147"/>
      <c r="F68" s="147"/>
      <c r="G68" s="147"/>
      <c r="H68" s="147"/>
      <c r="I68" s="148"/>
      <c r="J68" s="149">
        <f>J207</f>
        <v>0</v>
      </c>
      <c r="K68" s="150"/>
    </row>
    <row r="69" spans="2:11" s="8" customFormat="1" ht="19.95" customHeight="1">
      <c r="B69" s="144"/>
      <c r="C69" s="145"/>
      <c r="D69" s="146" t="s">
        <v>4168</v>
      </c>
      <c r="E69" s="147"/>
      <c r="F69" s="147"/>
      <c r="G69" s="147"/>
      <c r="H69" s="147"/>
      <c r="I69" s="148"/>
      <c r="J69" s="149">
        <f>J211</f>
        <v>0</v>
      </c>
      <c r="K69" s="150"/>
    </row>
    <row r="70" spans="2:11" s="8" customFormat="1" ht="19.95" customHeight="1">
      <c r="B70" s="144"/>
      <c r="C70" s="145"/>
      <c r="D70" s="146" t="s">
        <v>4169</v>
      </c>
      <c r="E70" s="147"/>
      <c r="F70" s="147"/>
      <c r="G70" s="147"/>
      <c r="H70" s="147"/>
      <c r="I70" s="148"/>
      <c r="J70" s="149">
        <f>J214</f>
        <v>0</v>
      </c>
      <c r="K70" s="150"/>
    </row>
    <row r="71" spans="2:11" s="8" customFormat="1" ht="19.95" customHeight="1">
      <c r="B71" s="144"/>
      <c r="C71" s="145"/>
      <c r="D71" s="146" t="s">
        <v>4170</v>
      </c>
      <c r="E71" s="147"/>
      <c r="F71" s="147"/>
      <c r="G71" s="147"/>
      <c r="H71" s="147"/>
      <c r="I71" s="148"/>
      <c r="J71" s="149">
        <f>J217</f>
        <v>0</v>
      </c>
      <c r="K71" s="150"/>
    </row>
    <row r="72" spans="2:11" s="7" customFormat="1" ht="24.9" customHeight="1">
      <c r="B72" s="137"/>
      <c r="C72" s="138"/>
      <c r="D72" s="139" t="s">
        <v>4171</v>
      </c>
      <c r="E72" s="140"/>
      <c r="F72" s="140"/>
      <c r="G72" s="140"/>
      <c r="H72" s="140"/>
      <c r="I72" s="141"/>
      <c r="J72" s="142">
        <f>J225</f>
        <v>0</v>
      </c>
      <c r="K72" s="143"/>
    </row>
    <row r="73" spans="2:11" s="8" customFormat="1" ht="19.95" customHeight="1">
      <c r="B73" s="144"/>
      <c r="C73" s="145"/>
      <c r="D73" s="146" t="s">
        <v>4172</v>
      </c>
      <c r="E73" s="147"/>
      <c r="F73" s="147"/>
      <c r="G73" s="147"/>
      <c r="H73" s="147"/>
      <c r="I73" s="148"/>
      <c r="J73" s="149">
        <f>J226</f>
        <v>0</v>
      </c>
      <c r="K73" s="150"/>
    </row>
    <row r="74" spans="2:11" s="8" customFormat="1" ht="19.95" customHeight="1">
      <c r="B74" s="144"/>
      <c r="C74" s="145"/>
      <c r="D74" s="146" t="s">
        <v>4173</v>
      </c>
      <c r="E74" s="147"/>
      <c r="F74" s="147"/>
      <c r="G74" s="147"/>
      <c r="H74" s="147"/>
      <c r="I74" s="148"/>
      <c r="J74" s="149">
        <f>J235</f>
        <v>0</v>
      </c>
      <c r="K74" s="150"/>
    </row>
    <row r="75" spans="2:11" s="8" customFormat="1" ht="19.95" customHeight="1">
      <c r="B75" s="144"/>
      <c r="C75" s="145"/>
      <c r="D75" s="146" t="s">
        <v>4174</v>
      </c>
      <c r="E75" s="147"/>
      <c r="F75" s="147"/>
      <c r="G75" s="147"/>
      <c r="H75" s="147"/>
      <c r="I75" s="148"/>
      <c r="J75" s="149">
        <f>J249</f>
        <v>0</v>
      </c>
      <c r="K75" s="150"/>
    </row>
    <row r="76" spans="2:11" s="8" customFormat="1" ht="19.95" customHeight="1">
      <c r="B76" s="144"/>
      <c r="C76" s="145"/>
      <c r="D76" s="146" t="s">
        <v>4175</v>
      </c>
      <c r="E76" s="147"/>
      <c r="F76" s="147"/>
      <c r="G76" s="147"/>
      <c r="H76" s="147"/>
      <c r="I76" s="148"/>
      <c r="J76" s="149">
        <f>J255</f>
        <v>0</v>
      </c>
      <c r="K76" s="150"/>
    </row>
    <row r="77" spans="2:11" s="7" customFormat="1" ht="24.9" customHeight="1">
      <c r="B77" s="137"/>
      <c r="C77" s="138"/>
      <c r="D77" s="139" t="s">
        <v>4176</v>
      </c>
      <c r="E77" s="140"/>
      <c r="F77" s="140"/>
      <c r="G77" s="140"/>
      <c r="H77" s="140"/>
      <c r="I77" s="141"/>
      <c r="J77" s="142">
        <f>J263</f>
        <v>0</v>
      </c>
      <c r="K77" s="143"/>
    </row>
    <row r="78" spans="2:11" s="8" customFormat="1" ht="19.95" customHeight="1">
      <c r="B78" s="144"/>
      <c r="C78" s="145"/>
      <c r="D78" s="146" t="s">
        <v>4177</v>
      </c>
      <c r="E78" s="147"/>
      <c r="F78" s="147"/>
      <c r="G78" s="147"/>
      <c r="H78" s="147"/>
      <c r="I78" s="148"/>
      <c r="J78" s="149">
        <f>J264</f>
        <v>0</v>
      </c>
      <c r="K78" s="150"/>
    </row>
    <row r="79" spans="2:11" s="8" customFormat="1" ht="19.95" customHeight="1">
      <c r="B79" s="144"/>
      <c r="C79" s="145"/>
      <c r="D79" s="146" t="s">
        <v>4178</v>
      </c>
      <c r="E79" s="147"/>
      <c r="F79" s="147"/>
      <c r="G79" s="147"/>
      <c r="H79" s="147"/>
      <c r="I79" s="148"/>
      <c r="J79" s="149">
        <f>J267</f>
        <v>0</v>
      </c>
      <c r="K79" s="150"/>
    </row>
    <row r="80" spans="2:11" s="8" customFormat="1" ht="19.95" customHeight="1">
      <c r="B80" s="144"/>
      <c r="C80" s="145"/>
      <c r="D80" s="146" t="s">
        <v>4179</v>
      </c>
      <c r="E80" s="147"/>
      <c r="F80" s="147"/>
      <c r="G80" s="147"/>
      <c r="H80" s="147"/>
      <c r="I80" s="148"/>
      <c r="J80" s="149">
        <f>J278</f>
        <v>0</v>
      </c>
      <c r="K80" s="150"/>
    </row>
    <row r="81" spans="2:11" s="8" customFormat="1" ht="19.95" customHeight="1">
      <c r="B81" s="144"/>
      <c r="C81" s="145"/>
      <c r="D81" s="146" t="s">
        <v>4180</v>
      </c>
      <c r="E81" s="147"/>
      <c r="F81" s="147"/>
      <c r="G81" s="147"/>
      <c r="H81" s="147"/>
      <c r="I81" s="148"/>
      <c r="J81" s="149">
        <f>J281</f>
        <v>0</v>
      </c>
      <c r="K81" s="150"/>
    </row>
    <row r="82" spans="2:11" s="8" customFormat="1" ht="19.95" customHeight="1">
      <c r="B82" s="144"/>
      <c r="C82" s="145"/>
      <c r="D82" s="146" t="s">
        <v>4181</v>
      </c>
      <c r="E82" s="147"/>
      <c r="F82" s="147"/>
      <c r="G82" s="147"/>
      <c r="H82" s="147"/>
      <c r="I82" s="148"/>
      <c r="J82" s="149">
        <f>J284</f>
        <v>0</v>
      </c>
      <c r="K82" s="150"/>
    </row>
    <row r="83" spans="2:11" s="7" customFormat="1" ht="24.9" customHeight="1">
      <c r="B83" s="137"/>
      <c r="C83" s="138"/>
      <c r="D83" s="139" t="s">
        <v>4182</v>
      </c>
      <c r="E83" s="140"/>
      <c r="F83" s="140"/>
      <c r="G83" s="140"/>
      <c r="H83" s="140"/>
      <c r="I83" s="141"/>
      <c r="J83" s="142">
        <f>J291</f>
        <v>0</v>
      </c>
      <c r="K83" s="143"/>
    </row>
    <row r="84" spans="2:11" s="8" customFormat="1" ht="19.95" customHeight="1">
      <c r="B84" s="144"/>
      <c r="C84" s="145"/>
      <c r="D84" s="146" t="s">
        <v>4183</v>
      </c>
      <c r="E84" s="147"/>
      <c r="F84" s="147"/>
      <c r="G84" s="147"/>
      <c r="H84" s="147"/>
      <c r="I84" s="148"/>
      <c r="J84" s="149">
        <f>J292</f>
        <v>0</v>
      </c>
      <c r="K84" s="150"/>
    </row>
    <row r="85" spans="2:11" s="8" customFormat="1" ht="19.95" customHeight="1">
      <c r="B85" s="144"/>
      <c r="C85" s="145"/>
      <c r="D85" s="146" t="s">
        <v>4184</v>
      </c>
      <c r="E85" s="147"/>
      <c r="F85" s="147"/>
      <c r="G85" s="147"/>
      <c r="H85" s="147"/>
      <c r="I85" s="148"/>
      <c r="J85" s="149">
        <f>J302</f>
        <v>0</v>
      </c>
      <c r="K85" s="150"/>
    </row>
    <row r="86" spans="2:11" s="8" customFormat="1" ht="19.95" customHeight="1">
      <c r="B86" s="144"/>
      <c r="C86" s="145"/>
      <c r="D86" s="146" t="s">
        <v>4185</v>
      </c>
      <c r="E86" s="147"/>
      <c r="F86" s="147"/>
      <c r="G86" s="147"/>
      <c r="H86" s="147"/>
      <c r="I86" s="148"/>
      <c r="J86" s="149">
        <f>J305</f>
        <v>0</v>
      </c>
      <c r="K86" s="150"/>
    </row>
    <row r="87" spans="2:11" s="8" customFormat="1" ht="19.95" customHeight="1">
      <c r="B87" s="144"/>
      <c r="C87" s="145"/>
      <c r="D87" s="146" t="s">
        <v>4186</v>
      </c>
      <c r="E87" s="147"/>
      <c r="F87" s="147"/>
      <c r="G87" s="147"/>
      <c r="H87" s="147"/>
      <c r="I87" s="148"/>
      <c r="J87" s="149">
        <f>J310</f>
        <v>0</v>
      </c>
      <c r="K87" s="150"/>
    </row>
    <row r="88" spans="2:11" s="7" customFormat="1" ht="24.9" customHeight="1">
      <c r="B88" s="137"/>
      <c r="C88" s="138"/>
      <c r="D88" s="139" t="s">
        <v>4187</v>
      </c>
      <c r="E88" s="140"/>
      <c r="F88" s="140"/>
      <c r="G88" s="140"/>
      <c r="H88" s="140"/>
      <c r="I88" s="141"/>
      <c r="J88" s="142">
        <f>J317</f>
        <v>0</v>
      </c>
      <c r="K88" s="143"/>
    </row>
    <row r="89" spans="2:11" s="8" customFormat="1" ht="19.95" customHeight="1">
      <c r="B89" s="144"/>
      <c r="C89" s="145"/>
      <c r="D89" s="146" t="s">
        <v>4188</v>
      </c>
      <c r="E89" s="147"/>
      <c r="F89" s="147"/>
      <c r="G89" s="147"/>
      <c r="H89" s="147"/>
      <c r="I89" s="148"/>
      <c r="J89" s="149">
        <f>J318</f>
        <v>0</v>
      </c>
      <c r="K89" s="150"/>
    </row>
    <row r="90" spans="2:11" s="8" customFormat="1" ht="19.95" customHeight="1">
      <c r="B90" s="144"/>
      <c r="C90" s="145"/>
      <c r="D90" s="146" t="s">
        <v>4189</v>
      </c>
      <c r="E90" s="147"/>
      <c r="F90" s="147"/>
      <c r="G90" s="147"/>
      <c r="H90" s="147"/>
      <c r="I90" s="148"/>
      <c r="J90" s="149">
        <f>J326</f>
        <v>0</v>
      </c>
      <c r="K90" s="150"/>
    </row>
    <row r="91" spans="2:11" s="8" customFormat="1" ht="19.95" customHeight="1">
      <c r="B91" s="144"/>
      <c r="C91" s="145"/>
      <c r="D91" s="146" t="s">
        <v>4190</v>
      </c>
      <c r="E91" s="147"/>
      <c r="F91" s="147"/>
      <c r="G91" s="147"/>
      <c r="H91" s="147"/>
      <c r="I91" s="148"/>
      <c r="J91" s="149">
        <f>J328</f>
        <v>0</v>
      </c>
      <c r="K91" s="150"/>
    </row>
    <row r="92" spans="2:11" s="8" customFormat="1" ht="19.95" customHeight="1">
      <c r="B92" s="144"/>
      <c r="C92" s="145"/>
      <c r="D92" s="146" t="s">
        <v>4191</v>
      </c>
      <c r="E92" s="147"/>
      <c r="F92" s="147"/>
      <c r="G92" s="147"/>
      <c r="H92" s="147"/>
      <c r="I92" s="148"/>
      <c r="J92" s="149">
        <f>J331</f>
        <v>0</v>
      </c>
      <c r="K92" s="150"/>
    </row>
    <row r="93" spans="2:11" s="1" customFormat="1" ht="21.75" customHeight="1">
      <c r="B93" s="34"/>
      <c r="C93" s="35"/>
      <c r="D93" s="35"/>
      <c r="E93" s="35"/>
      <c r="F93" s="35"/>
      <c r="G93" s="35"/>
      <c r="H93" s="35"/>
      <c r="I93" s="106"/>
      <c r="J93" s="35"/>
      <c r="K93" s="38"/>
    </row>
    <row r="94" spans="2:11" s="1" customFormat="1" ht="6.9" customHeight="1">
      <c r="B94" s="49"/>
      <c r="C94" s="50"/>
      <c r="D94" s="50"/>
      <c r="E94" s="50"/>
      <c r="F94" s="50"/>
      <c r="G94" s="50"/>
      <c r="H94" s="50"/>
      <c r="I94" s="127"/>
      <c r="J94" s="50"/>
      <c r="K94" s="51"/>
    </row>
    <row r="98" spans="2:12" s="1" customFormat="1" ht="6.9" customHeight="1">
      <c r="B98" s="52"/>
      <c r="C98" s="53"/>
      <c r="D98" s="53"/>
      <c r="E98" s="53"/>
      <c r="F98" s="53"/>
      <c r="G98" s="53"/>
      <c r="H98" s="53"/>
      <c r="I98" s="130"/>
      <c r="J98" s="53"/>
      <c r="K98" s="53"/>
      <c r="L98" s="54"/>
    </row>
    <row r="99" spans="2:12" s="1" customFormat="1" ht="36.9" customHeight="1">
      <c r="B99" s="34"/>
      <c r="C99" s="55" t="s">
        <v>166</v>
      </c>
      <c r="D99" s="56"/>
      <c r="E99" s="56"/>
      <c r="F99" s="56"/>
      <c r="G99" s="56"/>
      <c r="H99" s="56"/>
      <c r="I99" s="151"/>
      <c r="J99" s="56"/>
      <c r="K99" s="56"/>
      <c r="L99" s="54"/>
    </row>
    <row r="100" spans="2:12" s="1" customFormat="1" ht="6.9" customHeight="1">
      <c r="B100" s="34"/>
      <c r="C100" s="56"/>
      <c r="D100" s="56"/>
      <c r="E100" s="56"/>
      <c r="F100" s="56"/>
      <c r="G100" s="56"/>
      <c r="H100" s="56"/>
      <c r="I100" s="151"/>
      <c r="J100" s="56"/>
      <c r="K100" s="56"/>
      <c r="L100" s="54"/>
    </row>
    <row r="101" spans="2:12" s="1" customFormat="1" ht="14.4" customHeight="1">
      <c r="B101" s="34"/>
      <c r="C101" s="58" t="s">
        <v>16</v>
      </c>
      <c r="D101" s="56"/>
      <c r="E101" s="56"/>
      <c r="F101" s="56"/>
      <c r="G101" s="56"/>
      <c r="H101" s="56"/>
      <c r="I101" s="151"/>
      <c r="J101" s="56"/>
      <c r="K101" s="56"/>
      <c r="L101" s="54"/>
    </row>
    <row r="102" spans="2:12" s="1" customFormat="1" ht="22.5" customHeight="1">
      <c r="B102" s="34"/>
      <c r="C102" s="56"/>
      <c r="D102" s="56"/>
      <c r="E102" s="364" t="str">
        <f>E7</f>
        <v>Střední odborné učiliště Domažlice</v>
      </c>
      <c r="F102" s="334"/>
      <c r="G102" s="334"/>
      <c r="H102" s="334"/>
      <c r="I102" s="151"/>
      <c r="J102" s="56"/>
      <c r="K102" s="56"/>
      <c r="L102" s="54"/>
    </row>
    <row r="103" spans="2:12" s="1" customFormat="1" ht="14.4" customHeight="1">
      <c r="B103" s="34"/>
      <c r="C103" s="58" t="s">
        <v>124</v>
      </c>
      <c r="D103" s="56"/>
      <c r="E103" s="56"/>
      <c r="F103" s="56"/>
      <c r="G103" s="56"/>
      <c r="H103" s="56"/>
      <c r="I103" s="151"/>
      <c r="J103" s="56"/>
      <c r="K103" s="56"/>
      <c r="L103" s="54"/>
    </row>
    <row r="104" spans="2:12" s="1" customFormat="1" ht="23.25" customHeight="1">
      <c r="B104" s="34"/>
      <c r="C104" s="56"/>
      <c r="D104" s="56"/>
      <c r="E104" s="331" t="str">
        <f>E9</f>
        <v xml:space="preserve">D.1.4.6 - Zařízení slaboproudé elektroinstalace </v>
      </c>
      <c r="F104" s="334"/>
      <c r="G104" s="334"/>
      <c r="H104" s="334"/>
      <c r="I104" s="151"/>
      <c r="J104" s="56"/>
      <c r="K104" s="56"/>
      <c r="L104" s="54"/>
    </row>
    <row r="105" spans="2:12" s="1" customFormat="1" ht="6.9" customHeight="1">
      <c r="B105" s="34"/>
      <c r="C105" s="56"/>
      <c r="D105" s="56"/>
      <c r="E105" s="56"/>
      <c r="F105" s="56"/>
      <c r="G105" s="56"/>
      <c r="H105" s="56"/>
      <c r="I105" s="151"/>
      <c r="J105" s="56"/>
      <c r="K105" s="56"/>
      <c r="L105" s="54"/>
    </row>
    <row r="106" spans="2:12" s="1" customFormat="1" ht="18" customHeight="1">
      <c r="B106" s="34"/>
      <c r="C106" s="58" t="s">
        <v>24</v>
      </c>
      <c r="D106" s="56"/>
      <c r="E106" s="56"/>
      <c r="F106" s="152" t="str">
        <f>F12</f>
        <v xml:space="preserve"> </v>
      </c>
      <c r="G106" s="56"/>
      <c r="H106" s="56"/>
      <c r="I106" s="153" t="s">
        <v>26</v>
      </c>
      <c r="J106" s="66" t="str">
        <f>IF(J12="","",J12)</f>
        <v>4. 6. 2017</v>
      </c>
      <c r="K106" s="56"/>
      <c r="L106" s="54"/>
    </row>
    <row r="107" spans="2:12" s="1" customFormat="1" ht="6.9" customHeight="1">
      <c r="B107" s="34"/>
      <c r="C107" s="56"/>
      <c r="D107" s="56"/>
      <c r="E107" s="56"/>
      <c r="F107" s="56"/>
      <c r="G107" s="56"/>
      <c r="H107" s="56"/>
      <c r="I107" s="151"/>
      <c r="J107" s="56"/>
      <c r="K107" s="56"/>
      <c r="L107" s="54"/>
    </row>
    <row r="108" spans="2:12" s="1" customFormat="1" ht="13.2">
      <c r="B108" s="34"/>
      <c r="C108" s="58" t="s">
        <v>34</v>
      </c>
      <c r="D108" s="56"/>
      <c r="E108" s="56"/>
      <c r="F108" s="152" t="str">
        <f>E15</f>
        <v>Plzeňský kraj</v>
      </c>
      <c r="G108" s="56"/>
      <c r="H108" s="56"/>
      <c r="I108" s="153" t="s">
        <v>41</v>
      </c>
      <c r="J108" s="152" t="str">
        <f>E21</f>
        <v>Sladký &amp; Partners s.r.o., Nad Šárkou 60, Praha</v>
      </c>
      <c r="K108" s="56"/>
      <c r="L108" s="54"/>
    </row>
    <row r="109" spans="2:12" s="1" customFormat="1" ht="14.4" customHeight="1">
      <c r="B109" s="34"/>
      <c r="C109" s="58" t="s">
        <v>39</v>
      </c>
      <c r="D109" s="56"/>
      <c r="E109" s="56"/>
      <c r="F109" s="152" t="str">
        <f>IF(E18="","",E18)</f>
        <v/>
      </c>
      <c r="G109" s="56"/>
      <c r="H109" s="56"/>
      <c r="I109" s="151"/>
      <c r="J109" s="56"/>
      <c r="K109" s="56"/>
      <c r="L109" s="54"/>
    </row>
    <row r="110" spans="2:12" s="1" customFormat="1" ht="10.35" customHeight="1">
      <c r="B110" s="34"/>
      <c r="C110" s="56"/>
      <c r="D110" s="56"/>
      <c r="E110" s="56"/>
      <c r="F110" s="56"/>
      <c r="G110" s="56"/>
      <c r="H110" s="56"/>
      <c r="I110" s="151"/>
      <c r="J110" s="56"/>
      <c r="K110" s="56"/>
      <c r="L110" s="54"/>
    </row>
    <row r="111" spans="2:20" s="9" customFormat="1" ht="29.25" customHeight="1">
      <c r="B111" s="154"/>
      <c r="C111" s="155" t="s">
        <v>167</v>
      </c>
      <c r="D111" s="156" t="s">
        <v>65</v>
      </c>
      <c r="E111" s="156" t="s">
        <v>61</v>
      </c>
      <c r="F111" s="156" t="s">
        <v>168</v>
      </c>
      <c r="G111" s="156" t="s">
        <v>169</v>
      </c>
      <c r="H111" s="156" t="s">
        <v>170</v>
      </c>
      <c r="I111" s="157" t="s">
        <v>171</v>
      </c>
      <c r="J111" s="156" t="s">
        <v>128</v>
      </c>
      <c r="K111" s="158" t="s">
        <v>172</v>
      </c>
      <c r="L111" s="159"/>
      <c r="M111" s="74" t="s">
        <v>173</v>
      </c>
      <c r="N111" s="75" t="s">
        <v>50</v>
      </c>
      <c r="O111" s="75" t="s">
        <v>174</v>
      </c>
      <c r="P111" s="75" t="s">
        <v>175</v>
      </c>
      <c r="Q111" s="75" t="s">
        <v>176</v>
      </c>
      <c r="R111" s="75" t="s">
        <v>177</v>
      </c>
      <c r="S111" s="75" t="s">
        <v>178</v>
      </c>
      <c r="T111" s="76" t="s">
        <v>179</v>
      </c>
    </row>
    <row r="112" spans="2:63" s="1" customFormat="1" ht="29.25" customHeight="1">
      <c r="B112" s="34"/>
      <c r="C112" s="80" t="s">
        <v>129</v>
      </c>
      <c r="D112" s="56"/>
      <c r="E112" s="56"/>
      <c r="F112" s="56"/>
      <c r="G112" s="56"/>
      <c r="H112" s="56"/>
      <c r="I112" s="151"/>
      <c r="J112" s="160">
        <f>BK112</f>
        <v>0</v>
      </c>
      <c r="K112" s="56"/>
      <c r="L112" s="54"/>
      <c r="M112" s="77"/>
      <c r="N112" s="78"/>
      <c r="O112" s="78"/>
      <c r="P112" s="161">
        <f>P113+P189+P225+P263+P291+P317</f>
        <v>0</v>
      </c>
      <c r="Q112" s="78"/>
      <c r="R112" s="161">
        <f>R113+R189+R225+R263+R291+R317</f>
        <v>0</v>
      </c>
      <c r="S112" s="78"/>
      <c r="T112" s="162">
        <f>T113+T189+T225+T263+T291+T317</f>
        <v>0</v>
      </c>
      <c r="AT112" s="16" t="s">
        <v>79</v>
      </c>
      <c r="AU112" s="16" t="s">
        <v>130</v>
      </c>
      <c r="BK112" s="163">
        <f>BK113+BK189+BK225+BK263+BK291+BK317</f>
        <v>0</v>
      </c>
    </row>
    <row r="113" spans="2:63" s="10" customFormat="1" ht="37.35" customHeight="1">
      <c r="B113" s="164"/>
      <c r="C113" s="165"/>
      <c r="D113" s="166" t="s">
        <v>79</v>
      </c>
      <c r="E113" s="167" t="s">
        <v>33</v>
      </c>
      <c r="F113" s="167" t="s">
        <v>4192</v>
      </c>
      <c r="G113" s="165"/>
      <c r="H113" s="165"/>
      <c r="I113" s="168"/>
      <c r="J113" s="169">
        <f>BK113</f>
        <v>0</v>
      </c>
      <c r="K113" s="165"/>
      <c r="L113" s="170"/>
      <c r="M113" s="171"/>
      <c r="N113" s="172"/>
      <c r="O113" s="172"/>
      <c r="P113" s="173">
        <f>P114+P137+P142+P148+P153+P180</f>
        <v>0</v>
      </c>
      <c r="Q113" s="172"/>
      <c r="R113" s="173">
        <f>R114+R137+R142+R148+R153+R180</f>
        <v>0</v>
      </c>
      <c r="S113" s="172"/>
      <c r="T113" s="174">
        <f>T114+T137+T142+T148+T153+T180</f>
        <v>0</v>
      </c>
      <c r="AR113" s="175" t="s">
        <v>23</v>
      </c>
      <c r="AT113" s="176" t="s">
        <v>79</v>
      </c>
      <c r="AU113" s="176" t="s">
        <v>80</v>
      </c>
      <c r="AY113" s="175" t="s">
        <v>182</v>
      </c>
      <c r="BK113" s="177">
        <f>BK114+BK137+BK142+BK148+BK153+BK180</f>
        <v>0</v>
      </c>
    </row>
    <row r="114" spans="2:63" s="10" customFormat="1" ht="19.95" customHeight="1">
      <c r="B114" s="164"/>
      <c r="C114" s="165"/>
      <c r="D114" s="178" t="s">
        <v>79</v>
      </c>
      <c r="E114" s="179" t="s">
        <v>2542</v>
      </c>
      <c r="F114" s="179" t="s">
        <v>4193</v>
      </c>
      <c r="G114" s="165"/>
      <c r="H114" s="165"/>
      <c r="I114" s="168"/>
      <c r="J114" s="180">
        <f>BK114</f>
        <v>0</v>
      </c>
      <c r="K114" s="165"/>
      <c r="L114" s="170"/>
      <c r="M114" s="171"/>
      <c r="N114" s="172"/>
      <c r="O114" s="172"/>
      <c r="P114" s="173">
        <f>SUM(P115:P136)</f>
        <v>0</v>
      </c>
      <c r="Q114" s="172"/>
      <c r="R114" s="173">
        <f>SUM(R115:R136)</f>
        <v>0</v>
      </c>
      <c r="S114" s="172"/>
      <c r="T114" s="174">
        <f>SUM(T115:T136)</f>
        <v>0</v>
      </c>
      <c r="AR114" s="175" t="s">
        <v>23</v>
      </c>
      <c r="AT114" s="176" t="s">
        <v>79</v>
      </c>
      <c r="AU114" s="176" t="s">
        <v>23</v>
      </c>
      <c r="AY114" s="175" t="s">
        <v>182</v>
      </c>
      <c r="BK114" s="177">
        <f>SUM(BK115:BK136)</f>
        <v>0</v>
      </c>
    </row>
    <row r="115" spans="2:65" s="1" customFormat="1" ht="22.5" customHeight="1">
      <c r="B115" s="34"/>
      <c r="C115" s="181" t="s">
        <v>23</v>
      </c>
      <c r="D115" s="181" t="s">
        <v>184</v>
      </c>
      <c r="E115" s="182" t="s">
        <v>4194</v>
      </c>
      <c r="F115" s="183" t="s">
        <v>4195</v>
      </c>
      <c r="G115" s="184" t="s">
        <v>2600</v>
      </c>
      <c r="H115" s="185">
        <v>2</v>
      </c>
      <c r="I115" s="186"/>
      <c r="J115" s="187">
        <f aca="true" t="shared" si="0" ref="J115:J136">ROUND(I115*H115,2)</f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aca="true" t="shared" si="1" ref="P115:P136">O115*H115</f>
        <v>0</v>
      </c>
      <c r="Q115" s="190">
        <v>0</v>
      </c>
      <c r="R115" s="190">
        <f aca="true" t="shared" si="2" ref="R115:R136">Q115*H115</f>
        <v>0</v>
      </c>
      <c r="S115" s="190">
        <v>0</v>
      </c>
      <c r="T115" s="191">
        <f aca="true" t="shared" si="3" ref="T115:T136">S115*H115</f>
        <v>0</v>
      </c>
      <c r="AR115" s="16" t="s">
        <v>275</v>
      </c>
      <c r="AT115" s="16" t="s">
        <v>184</v>
      </c>
      <c r="AU115" s="16" t="s">
        <v>88</v>
      </c>
      <c r="AY115" s="16" t="s">
        <v>182</v>
      </c>
      <c r="BE115" s="192">
        <f aca="true" t="shared" si="4" ref="BE115:BE136">IF(N115="základní",J115,0)</f>
        <v>0</v>
      </c>
      <c r="BF115" s="192">
        <f aca="true" t="shared" si="5" ref="BF115:BF136">IF(N115="snížená",J115,0)</f>
        <v>0</v>
      </c>
      <c r="BG115" s="192">
        <f aca="true" t="shared" si="6" ref="BG115:BG136">IF(N115="zákl. přenesená",J115,0)</f>
        <v>0</v>
      </c>
      <c r="BH115" s="192">
        <f aca="true" t="shared" si="7" ref="BH115:BH136">IF(N115="sníž. přenesená",J115,0)</f>
        <v>0</v>
      </c>
      <c r="BI115" s="192">
        <f aca="true" t="shared" si="8" ref="BI115:BI136">IF(N115="nulová",J115,0)</f>
        <v>0</v>
      </c>
      <c r="BJ115" s="16" t="s">
        <v>23</v>
      </c>
      <c r="BK115" s="192">
        <f aca="true" t="shared" si="9" ref="BK115:BK136">ROUND(I115*H115,2)</f>
        <v>0</v>
      </c>
      <c r="BL115" s="16" t="s">
        <v>275</v>
      </c>
      <c r="BM115" s="16" t="s">
        <v>4196</v>
      </c>
    </row>
    <row r="116" spans="2:65" s="1" customFormat="1" ht="22.5" customHeight="1">
      <c r="B116" s="34"/>
      <c r="C116" s="181" t="s">
        <v>88</v>
      </c>
      <c r="D116" s="181" t="s">
        <v>184</v>
      </c>
      <c r="E116" s="182" t="s">
        <v>4197</v>
      </c>
      <c r="F116" s="183" t="s">
        <v>4198</v>
      </c>
      <c r="G116" s="184" t="s">
        <v>2600</v>
      </c>
      <c r="H116" s="185">
        <v>2</v>
      </c>
      <c r="I116" s="186"/>
      <c r="J116" s="187">
        <f t="shared" si="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1"/>
        <v>0</v>
      </c>
      <c r="Q116" s="190">
        <v>0</v>
      </c>
      <c r="R116" s="190">
        <f t="shared" si="2"/>
        <v>0</v>
      </c>
      <c r="S116" s="190">
        <v>0</v>
      </c>
      <c r="T116" s="191">
        <f t="shared" si="3"/>
        <v>0</v>
      </c>
      <c r="AR116" s="16" t="s">
        <v>275</v>
      </c>
      <c r="AT116" s="16" t="s">
        <v>184</v>
      </c>
      <c r="AU116" s="16" t="s">
        <v>88</v>
      </c>
      <c r="AY116" s="16" t="s">
        <v>182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6" t="s">
        <v>23</v>
      </c>
      <c r="BK116" s="192">
        <f t="shared" si="9"/>
        <v>0</v>
      </c>
      <c r="BL116" s="16" t="s">
        <v>275</v>
      </c>
      <c r="BM116" s="16" t="s">
        <v>4199</v>
      </c>
    </row>
    <row r="117" spans="2:65" s="1" customFormat="1" ht="22.5" customHeight="1">
      <c r="B117" s="34"/>
      <c r="C117" s="181" t="s">
        <v>198</v>
      </c>
      <c r="D117" s="181" t="s">
        <v>184</v>
      </c>
      <c r="E117" s="182" t="s">
        <v>4200</v>
      </c>
      <c r="F117" s="183" t="s">
        <v>4201</v>
      </c>
      <c r="G117" s="184" t="s">
        <v>2600</v>
      </c>
      <c r="H117" s="185">
        <v>2</v>
      </c>
      <c r="I117" s="186"/>
      <c r="J117" s="187">
        <f t="shared" si="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1"/>
        <v>0</v>
      </c>
      <c r="Q117" s="190">
        <v>0</v>
      </c>
      <c r="R117" s="190">
        <f t="shared" si="2"/>
        <v>0</v>
      </c>
      <c r="S117" s="190">
        <v>0</v>
      </c>
      <c r="T117" s="191">
        <f t="shared" si="3"/>
        <v>0</v>
      </c>
      <c r="AR117" s="16" t="s">
        <v>275</v>
      </c>
      <c r="AT117" s="16" t="s">
        <v>184</v>
      </c>
      <c r="AU117" s="16" t="s">
        <v>88</v>
      </c>
      <c r="AY117" s="16" t="s">
        <v>182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6" t="s">
        <v>23</v>
      </c>
      <c r="BK117" s="192">
        <f t="shared" si="9"/>
        <v>0</v>
      </c>
      <c r="BL117" s="16" t="s">
        <v>275</v>
      </c>
      <c r="BM117" s="16" t="s">
        <v>4202</v>
      </c>
    </row>
    <row r="118" spans="2:65" s="1" customFormat="1" ht="22.5" customHeight="1">
      <c r="B118" s="34"/>
      <c r="C118" s="181" t="s">
        <v>189</v>
      </c>
      <c r="D118" s="181" t="s">
        <v>184</v>
      </c>
      <c r="E118" s="182" t="s">
        <v>4203</v>
      </c>
      <c r="F118" s="183" t="s">
        <v>4204</v>
      </c>
      <c r="G118" s="184" t="s">
        <v>2600</v>
      </c>
      <c r="H118" s="185">
        <v>10</v>
      </c>
      <c r="I118" s="186"/>
      <c r="J118" s="187">
        <f t="shared" si="0"/>
        <v>0</v>
      </c>
      <c r="K118" s="183" t="s">
        <v>36</v>
      </c>
      <c r="L118" s="54"/>
      <c r="M118" s="188" t="s">
        <v>36</v>
      </c>
      <c r="N118" s="189" t="s">
        <v>51</v>
      </c>
      <c r="O118" s="35"/>
      <c r="P118" s="190">
        <f t="shared" si="1"/>
        <v>0</v>
      </c>
      <c r="Q118" s="190">
        <v>0</v>
      </c>
      <c r="R118" s="190">
        <f t="shared" si="2"/>
        <v>0</v>
      </c>
      <c r="S118" s="190">
        <v>0</v>
      </c>
      <c r="T118" s="191">
        <f t="shared" si="3"/>
        <v>0</v>
      </c>
      <c r="AR118" s="16" t="s">
        <v>275</v>
      </c>
      <c r="AT118" s="16" t="s">
        <v>184</v>
      </c>
      <c r="AU118" s="16" t="s">
        <v>88</v>
      </c>
      <c r="AY118" s="16" t="s">
        <v>182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6" t="s">
        <v>23</v>
      </c>
      <c r="BK118" s="192">
        <f t="shared" si="9"/>
        <v>0</v>
      </c>
      <c r="BL118" s="16" t="s">
        <v>275</v>
      </c>
      <c r="BM118" s="16" t="s">
        <v>4205</v>
      </c>
    </row>
    <row r="119" spans="2:65" s="1" customFormat="1" ht="22.5" customHeight="1">
      <c r="B119" s="34"/>
      <c r="C119" s="181" t="s">
        <v>210</v>
      </c>
      <c r="D119" s="181" t="s">
        <v>184</v>
      </c>
      <c r="E119" s="182" t="s">
        <v>4206</v>
      </c>
      <c r="F119" s="183" t="s">
        <v>4207</v>
      </c>
      <c r="G119" s="184" t="s">
        <v>2600</v>
      </c>
      <c r="H119" s="185">
        <v>10</v>
      </c>
      <c r="I119" s="186"/>
      <c r="J119" s="187">
        <f t="shared" si="0"/>
        <v>0</v>
      </c>
      <c r="K119" s="183" t="s">
        <v>36</v>
      </c>
      <c r="L119" s="54"/>
      <c r="M119" s="188" t="s">
        <v>36</v>
      </c>
      <c r="N119" s="189" t="s">
        <v>51</v>
      </c>
      <c r="O119" s="35"/>
      <c r="P119" s="190">
        <f t="shared" si="1"/>
        <v>0</v>
      </c>
      <c r="Q119" s="190">
        <v>0</v>
      </c>
      <c r="R119" s="190">
        <f t="shared" si="2"/>
        <v>0</v>
      </c>
      <c r="S119" s="190">
        <v>0</v>
      </c>
      <c r="T119" s="191">
        <f t="shared" si="3"/>
        <v>0</v>
      </c>
      <c r="AR119" s="16" t="s">
        <v>275</v>
      </c>
      <c r="AT119" s="16" t="s">
        <v>184</v>
      </c>
      <c r="AU119" s="16" t="s">
        <v>88</v>
      </c>
      <c r="AY119" s="16" t="s">
        <v>182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6" t="s">
        <v>23</v>
      </c>
      <c r="BK119" s="192">
        <f t="shared" si="9"/>
        <v>0</v>
      </c>
      <c r="BL119" s="16" t="s">
        <v>275</v>
      </c>
      <c r="BM119" s="16" t="s">
        <v>4208</v>
      </c>
    </row>
    <row r="120" spans="2:65" s="1" customFormat="1" ht="22.5" customHeight="1">
      <c r="B120" s="34"/>
      <c r="C120" s="181" t="s">
        <v>214</v>
      </c>
      <c r="D120" s="181" t="s">
        <v>184</v>
      </c>
      <c r="E120" s="182" t="s">
        <v>4209</v>
      </c>
      <c r="F120" s="183" t="s">
        <v>4210</v>
      </c>
      <c r="G120" s="184" t="s">
        <v>2600</v>
      </c>
      <c r="H120" s="185">
        <v>1</v>
      </c>
      <c r="I120" s="186"/>
      <c r="J120" s="187">
        <f t="shared" si="0"/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t="shared" si="1"/>
        <v>0</v>
      </c>
      <c r="Q120" s="190">
        <v>0</v>
      </c>
      <c r="R120" s="190">
        <f t="shared" si="2"/>
        <v>0</v>
      </c>
      <c r="S120" s="190">
        <v>0</v>
      </c>
      <c r="T120" s="191">
        <f t="shared" si="3"/>
        <v>0</v>
      </c>
      <c r="AR120" s="16" t="s">
        <v>275</v>
      </c>
      <c r="AT120" s="16" t="s">
        <v>184</v>
      </c>
      <c r="AU120" s="16" t="s">
        <v>88</v>
      </c>
      <c r="AY120" s="16" t="s">
        <v>182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6" t="s">
        <v>23</v>
      </c>
      <c r="BK120" s="192">
        <f t="shared" si="9"/>
        <v>0</v>
      </c>
      <c r="BL120" s="16" t="s">
        <v>275</v>
      </c>
      <c r="BM120" s="16" t="s">
        <v>4211</v>
      </c>
    </row>
    <row r="121" spans="2:65" s="1" customFormat="1" ht="22.5" customHeight="1">
      <c r="B121" s="34"/>
      <c r="C121" s="181" t="s">
        <v>222</v>
      </c>
      <c r="D121" s="181" t="s">
        <v>184</v>
      </c>
      <c r="E121" s="182" t="s">
        <v>4212</v>
      </c>
      <c r="F121" s="183" t="s">
        <v>4213</v>
      </c>
      <c r="G121" s="184" t="s">
        <v>2600</v>
      </c>
      <c r="H121" s="185">
        <v>12</v>
      </c>
      <c r="I121" s="186"/>
      <c r="J121" s="187">
        <f t="shared" si="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AR121" s="16" t="s">
        <v>275</v>
      </c>
      <c r="AT121" s="16" t="s">
        <v>184</v>
      </c>
      <c r="AU121" s="16" t="s">
        <v>88</v>
      </c>
      <c r="AY121" s="16" t="s">
        <v>182</v>
      </c>
      <c r="BE121" s="192">
        <f t="shared" si="4"/>
        <v>0</v>
      </c>
      <c r="BF121" s="192">
        <f t="shared" si="5"/>
        <v>0</v>
      </c>
      <c r="BG121" s="192">
        <f t="shared" si="6"/>
        <v>0</v>
      </c>
      <c r="BH121" s="192">
        <f t="shared" si="7"/>
        <v>0</v>
      </c>
      <c r="BI121" s="192">
        <f t="shared" si="8"/>
        <v>0</v>
      </c>
      <c r="BJ121" s="16" t="s">
        <v>23</v>
      </c>
      <c r="BK121" s="192">
        <f t="shared" si="9"/>
        <v>0</v>
      </c>
      <c r="BL121" s="16" t="s">
        <v>275</v>
      </c>
      <c r="BM121" s="16" t="s">
        <v>4214</v>
      </c>
    </row>
    <row r="122" spans="2:65" s="1" customFormat="1" ht="22.5" customHeight="1">
      <c r="B122" s="34"/>
      <c r="C122" s="181" t="s">
        <v>226</v>
      </c>
      <c r="D122" s="181" t="s">
        <v>184</v>
      </c>
      <c r="E122" s="182" t="s">
        <v>4215</v>
      </c>
      <c r="F122" s="183" t="s">
        <v>4216</v>
      </c>
      <c r="G122" s="184" t="s">
        <v>2600</v>
      </c>
      <c r="H122" s="185">
        <v>1</v>
      </c>
      <c r="I122" s="186"/>
      <c r="J122" s="187">
        <f t="shared" si="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AR122" s="16" t="s">
        <v>275</v>
      </c>
      <c r="AT122" s="16" t="s">
        <v>184</v>
      </c>
      <c r="AU122" s="16" t="s">
        <v>88</v>
      </c>
      <c r="AY122" s="16" t="s">
        <v>182</v>
      </c>
      <c r="BE122" s="192">
        <f t="shared" si="4"/>
        <v>0</v>
      </c>
      <c r="BF122" s="192">
        <f t="shared" si="5"/>
        <v>0</v>
      </c>
      <c r="BG122" s="192">
        <f t="shared" si="6"/>
        <v>0</v>
      </c>
      <c r="BH122" s="192">
        <f t="shared" si="7"/>
        <v>0</v>
      </c>
      <c r="BI122" s="192">
        <f t="shared" si="8"/>
        <v>0</v>
      </c>
      <c r="BJ122" s="16" t="s">
        <v>23</v>
      </c>
      <c r="BK122" s="192">
        <f t="shared" si="9"/>
        <v>0</v>
      </c>
      <c r="BL122" s="16" t="s">
        <v>275</v>
      </c>
      <c r="BM122" s="16" t="s">
        <v>4217</v>
      </c>
    </row>
    <row r="123" spans="2:65" s="1" customFormat="1" ht="22.5" customHeight="1">
      <c r="B123" s="34"/>
      <c r="C123" s="181" t="s">
        <v>230</v>
      </c>
      <c r="D123" s="181" t="s">
        <v>184</v>
      </c>
      <c r="E123" s="182" t="s">
        <v>4218</v>
      </c>
      <c r="F123" s="183" t="s">
        <v>4219</v>
      </c>
      <c r="G123" s="184" t="s">
        <v>2600</v>
      </c>
      <c r="H123" s="185">
        <v>12</v>
      </c>
      <c r="I123" s="186"/>
      <c r="J123" s="187">
        <f t="shared" si="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AR123" s="16" t="s">
        <v>275</v>
      </c>
      <c r="AT123" s="16" t="s">
        <v>184</v>
      </c>
      <c r="AU123" s="16" t="s">
        <v>88</v>
      </c>
      <c r="AY123" s="16" t="s">
        <v>182</v>
      </c>
      <c r="BE123" s="192">
        <f t="shared" si="4"/>
        <v>0</v>
      </c>
      <c r="BF123" s="192">
        <f t="shared" si="5"/>
        <v>0</v>
      </c>
      <c r="BG123" s="192">
        <f t="shared" si="6"/>
        <v>0</v>
      </c>
      <c r="BH123" s="192">
        <f t="shared" si="7"/>
        <v>0</v>
      </c>
      <c r="BI123" s="192">
        <f t="shared" si="8"/>
        <v>0</v>
      </c>
      <c r="BJ123" s="16" t="s">
        <v>23</v>
      </c>
      <c r="BK123" s="192">
        <f t="shared" si="9"/>
        <v>0</v>
      </c>
      <c r="BL123" s="16" t="s">
        <v>275</v>
      </c>
      <c r="BM123" s="16" t="s">
        <v>4220</v>
      </c>
    </row>
    <row r="124" spans="2:65" s="1" customFormat="1" ht="22.5" customHeight="1">
      <c r="B124" s="34"/>
      <c r="C124" s="181" t="s">
        <v>28</v>
      </c>
      <c r="D124" s="181" t="s">
        <v>184</v>
      </c>
      <c r="E124" s="182" t="s">
        <v>4221</v>
      </c>
      <c r="F124" s="183" t="s">
        <v>4222</v>
      </c>
      <c r="G124" s="184" t="s">
        <v>2600</v>
      </c>
      <c r="H124" s="185">
        <v>12</v>
      </c>
      <c r="I124" s="186"/>
      <c r="J124" s="187">
        <f t="shared" si="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AR124" s="16" t="s">
        <v>275</v>
      </c>
      <c r="AT124" s="16" t="s">
        <v>184</v>
      </c>
      <c r="AU124" s="16" t="s">
        <v>88</v>
      </c>
      <c r="AY124" s="16" t="s">
        <v>182</v>
      </c>
      <c r="BE124" s="192">
        <f t="shared" si="4"/>
        <v>0</v>
      </c>
      <c r="BF124" s="192">
        <f t="shared" si="5"/>
        <v>0</v>
      </c>
      <c r="BG124" s="192">
        <f t="shared" si="6"/>
        <v>0</v>
      </c>
      <c r="BH124" s="192">
        <f t="shared" si="7"/>
        <v>0</v>
      </c>
      <c r="BI124" s="192">
        <f t="shared" si="8"/>
        <v>0</v>
      </c>
      <c r="BJ124" s="16" t="s">
        <v>23</v>
      </c>
      <c r="BK124" s="192">
        <f t="shared" si="9"/>
        <v>0</v>
      </c>
      <c r="BL124" s="16" t="s">
        <v>275</v>
      </c>
      <c r="BM124" s="16" t="s">
        <v>4223</v>
      </c>
    </row>
    <row r="125" spans="2:65" s="1" customFormat="1" ht="22.5" customHeight="1">
      <c r="B125" s="34"/>
      <c r="C125" s="181" t="s">
        <v>243</v>
      </c>
      <c r="D125" s="181" t="s">
        <v>184</v>
      </c>
      <c r="E125" s="182" t="s">
        <v>4224</v>
      </c>
      <c r="F125" s="183" t="s">
        <v>4225</v>
      </c>
      <c r="G125" s="184" t="s">
        <v>2600</v>
      </c>
      <c r="H125" s="185">
        <v>2</v>
      </c>
      <c r="I125" s="186"/>
      <c r="J125" s="187">
        <f t="shared" si="0"/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AR125" s="16" t="s">
        <v>275</v>
      </c>
      <c r="AT125" s="16" t="s">
        <v>184</v>
      </c>
      <c r="AU125" s="16" t="s">
        <v>88</v>
      </c>
      <c r="AY125" s="16" t="s">
        <v>182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6" t="s">
        <v>23</v>
      </c>
      <c r="BK125" s="192">
        <f t="shared" si="9"/>
        <v>0</v>
      </c>
      <c r="BL125" s="16" t="s">
        <v>275</v>
      </c>
      <c r="BM125" s="16" t="s">
        <v>4226</v>
      </c>
    </row>
    <row r="126" spans="2:65" s="1" customFormat="1" ht="22.5" customHeight="1">
      <c r="B126" s="34"/>
      <c r="C126" s="181" t="s">
        <v>249</v>
      </c>
      <c r="D126" s="181" t="s">
        <v>184</v>
      </c>
      <c r="E126" s="182" t="s">
        <v>4227</v>
      </c>
      <c r="F126" s="183" t="s">
        <v>4228</v>
      </c>
      <c r="G126" s="184" t="s">
        <v>2600</v>
      </c>
      <c r="H126" s="185">
        <v>5</v>
      </c>
      <c r="I126" s="186"/>
      <c r="J126" s="187">
        <f t="shared" si="0"/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AR126" s="16" t="s">
        <v>275</v>
      </c>
      <c r="AT126" s="16" t="s">
        <v>184</v>
      </c>
      <c r="AU126" s="16" t="s">
        <v>88</v>
      </c>
      <c r="AY126" s="16" t="s">
        <v>182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6" t="s">
        <v>23</v>
      </c>
      <c r="BK126" s="192">
        <f t="shared" si="9"/>
        <v>0</v>
      </c>
      <c r="BL126" s="16" t="s">
        <v>275</v>
      </c>
      <c r="BM126" s="16" t="s">
        <v>4229</v>
      </c>
    </row>
    <row r="127" spans="2:65" s="1" customFormat="1" ht="22.5" customHeight="1">
      <c r="B127" s="34"/>
      <c r="C127" s="181" t="s">
        <v>253</v>
      </c>
      <c r="D127" s="181" t="s">
        <v>184</v>
      </c>
      <c r="E127" s="182" t="s">
        <v>4230</v>
      </c>
      <c r="F127" s="183" t="s">
        <v>4231</v>
      </c>
      <c r="G127" s="184" t="s">
        <v>2600</v>
      </c>
      <c r="H127" s="185">
        <v>2</v>
      </c>
      <c r="I127" s="186"/>
      <c r="J127" s="187">
        <f t="shared" si="0"/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AR127" s="16" t="s">
        <v>275</v>
      </c>
      <c r="AT127" s="16" t="s">
        <v>184</v>
      </c>
      <c r="AU127" s="16" t="s">
        <v>88</v>
      </c>
      <c r="AY127" s="16" t="s">
        <v>182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6" t="s">
        <v>23</v>
      </c>
      <c r="BK127" s="192">
        <f t="shared" si="9"/>
        <v>0</v>
      </c>
      <c r="BL127" s="16" t="s">
        <v>275</v>
      </c>
      <c r="BM127" s="16" t="s">
        <v>4232</v>
      </c>
    </row>
    <row r="128" spans="2:65" s="1" customFormat="1" ht="22.5" customHeight="1">
      <c r="B128" s="34"/>
      <c r="C128" s="181" t="s">
        <v>259</v>
      </c>
      <c r="D128" s="181" t="s">
        <v>184</v>
      </c>
      <c r="E128" s="182" t="s">
        <v>4233</v>
      </c>
      <c r="F128" s="183" t="s">
        <v>4234</v>
      </c>
      <c r="G128" s="184" t="s">
        <v>2600</v>
      </c>
      <c r="H128" s="185">
        <v>200</v>
      </c>
      <c r="I128" s="186"/>
      <c r="J128" s="187">
        <f t="shared" si="0"/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AR128" s="16" t="s">
        <v>275</v>
      </c>
      <c r="AT128" s="16" t="s">
        <v>184</v>
      </c>
      <c r="AU128" s="16" t="s">
        <v>88</v>
      </c>
      <c r="AY128" s="16" t="s">
        <v>182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6" t="s">
        <v>23</v>
      </c>
      <c r="BK128" s="192">
        <f t="shared" si="9"/>
        <v>0</v>
      </c>
      <c r="BL128" s="16" t="s">
        <v>275</v>
      </c>
      <c r="BM128" s="16" t="s">
        <v>4235</v>
      </c>
    </row>
    <row r="129" spans="2:65" s="1" customFormat="1" ht="22.5" customHeight="1">
      <c r="B129" s="34"/>
      <c r="C129" s="181" t="s">
        <v>8</v>
      </c>
      <c r="D129" s="181" t="s">
        <v>184</v>
      </c>
      <c r="E129" s="182" t="s">
        <v>4236</v>
      </c>
      <c r="F129" s="183" t="s">
        <v>4237</v>
      </c>
      <c r="G129" s="184" t="s">
        <v>2600</v>
      </c>
      <c r="H129" s="185">
        <v>2</v>
      </c>
      <c r="I129" s="186"/>
      <c r="J129" s="187">
        <f t="shared" si="0"/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AR129" s="16" t="s">
        <v>275</v>
      </c>
      <c r="AT129" s="16" t="s">
        <v>184</v>
      </c>
      <c r="AU129" s="16" t="s">
        <v>88</v>
      </c>
      <c r="AY129" s="16" t="s">
        <v>182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6" t="s">
        <v>23</v>
      </c>
      <c r="BK129" s="192">
        <f t="shared" si="9"/>
        <v>0</v>
      </c>
      <c r="BL129" s="16" t="s">
        <v>275</v>
      </c>
      <c r="BM129" s="16" t="s">
        <v>4238</v>
      </c>
    </row>
    <row r="130" spans="2:65" s="1" customFormat="1" ht="22.5" customHeight="1">
      <c r="B130" s="34"/>
      <c r="C130" s="181" t="s">
        <v>275</v>
      </c>
      <c r="D130" s="181" t="s">
        <v>184</v>
      </c>
      <c r="E130" s="182" t="s">
        <v>4239</v>
      </c>
      <c r="F130" s="183" t="s">
        <v>4240</v>
      </c>
      <c r="G130" s="184" t="s">
        <v>2600</v>
      </c>
      <c r="H130" s="185">
        <v>1</v>
      </c>
      <c r="I130" s="186"/>
      <c r="J130" s="187">
        <f t="shared" si="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AR130" s="16" t="s">
        <v>275</v>
      </c>
      <c r="AT130" s="16" t="s">
        <v>184</v>
      </c>
      <c r="AU130" s="16" t="s">
        <v>88</v>
      </c>
      <c r="AY130" s="16" t="s">
        <v>182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6" t="s">
        <v>23</v>
      </c>
      <c r="BK130" s="192">
        <f t="shared" si="9"/>
        <v>0</v>
      </c>
      <c r="BL130" s="16" t="s">
        <v>275</v>
      </c>
      <c r="BM130" s="16" t="s">
        <v>4241</v>
      </c>
    </row>
    <row r="131" spans="2:65" s="1" customFormat="1" ht="22.5" customHeight="1">
      <c r="B131" s="34"/>
      <c r="C131" s="181" t="s">
        <v>287</v>
      </c>
      <c r="D131" s="181" t="s">
        <v>184</v>
      </c>
      <c r="E131" s="182" t="s">
        <v>4242</v>
      </c>
      <c r="F131" s="183" t="s">
        <v>4243</v>
      </c>
      <c r="G131" s="184" t="s">
        <v>2600</v>
      </c>
      <c r="H131" s="185">
        <v>2</v>
      </c>
      <c r="I131" s="186"/>
      <c r="J131" s="187">
        <f t="shared" si="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AR131" s="16" t="s">
        <v>275</v>
      </c>
      <c r="AT131" s="16" t="s">
        <v>184</v>
      </c>
      <c r="AU131" s="16" t="s">
        <v>88</v>
      </c>
      <c r="AY131" s="16" t="s">
        <v>182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6" t="s">
        <v>23</v>
      </c>
      <c r="BK131" s="192">
        <f t="shared" si="9"/>
        <v>0</v>
      </c>
      <c r="BL131" s="16" t="s">
        <v>275</v>
      </c>
      <c r="BM131" s="16" t="s">
        <v>4244</v>
      </c>
    </row>
    <row r="132" spans="2:65" s="1" customFormat="1" ht="22.5" customHeight="1">
      <c r="B132" s="34"/>
      <c r="C132" s="181" t="s">
        <v>292</v>
      </c>
      <c r="D132" s="181" t="s">
        <v>184</v>
      </c>
      <c r="E132" s="182" t="s">
        <v>4245</v>
      </c>
      <c r="F132" s="183" t="s">
        <v>4246</v>
      </c>
      <c r="G132" s="184" t="s">
        <v>2600</v>
      </c>
      <c r="H132" s="185">
        <v>2</v>
      </c>
      <c r="I132" s="186"/>
      <c r="J132" s="187">
        <f t="shared" si="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AR132" s="16" t="s">
        <v>275</v>
      </c>
      <c r="AT132" s="16" t="s">
        <v>184</v>
      </c>
      <c r="AU132" s="16" t="s">
        <v>88</v>
      </c>
      <c r="AY132" s="16" t="s">
        <v>182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6" t="s">
        <v>23</v>
      </c>
      <c r="BK132" s="192">
        <f t="shared" si="9"/>
        <v>0</v>
      </c>
      <c r="BL132" s="16" t="s">
        <v>275</v>
      </c>
      <c r="BM132" s="16" t="s">
        <v>4247</v>
      </c>
    </row>
    <row r="133" spans="2:65" s="1" customFormat="1" ht="22.5" customHeight="1">
      <c r="B133" s="34"/>
      <c r="C133" s="181" t="s">
        <v>297</v>
      </c>
      <c r="D133" s="181" t="s">
        <v>184</v>
      </c>
      <c r="E133" s="182" t="s">
        <v>4248</v>
      </c>
      <c r="F133" s="183" t="s">
        <v>4249</v>
      </c>
      <c r="G133" s="184" t="s">
        <v>2600</v>
      </c>
      <c r="H133" s="185">
        <v>2</v>
      </c>
      <c r="I133" s="186"/>
      <c r="J133" s="187">
        <f t="shared" si="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AR133" s="16" t="s">
        <v>275</v>
      </c>
      <c r="AT133" s="16" t="s">
        <v>184</v>
      </c>
      <c r="AU133" s="16" t="s">
        <v>88</v>
      </c>
      <c r="AY133" s="16" t="s">
        <v>182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6" t="s">
        <v>23</v>
      </c>
      <c r="BK133" s="192">
        <f t="shared" si="9"/>
        <v>0</v>
      </c>
      <c r="BL133" s="16" t="s">
        <v>275</v>
      </c>
      <c r="BM133" s="16" t="s">
        <v>4250</v>
      </c>
    </row>
    <row r="134" spans="2:65" s="1" customFormat="1" ht="22.5" customHeight="1">
      <c r="B134" s="34"/>
      <c r="C134" s="181" t="s">
        <v>301</v>
      </c>
      <c r="D134" s="181" t="s">
        <v>184</v>
      </c>
      <c r="E134" s="182" t="s">
        <v>4251</v>
      </c>
      <c r="F134" s="183" t="s">
        <v>4252</v>
      </c>
      <c r="G134" s="184" t="s">
        <v>2600</v>
      </c>
      <c r="H134" s="185">
        <v>2</v>
      </c>
      <c r="I134" s="186"/>
      <c r="J134" s="187">
        <f t="shared" si="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AR134" s="16" t="s">
        <v>275</v>
      </c>
      <c r="AT134" s="16" t="s">
        <v>184</v>
      </c>
      <c r="AU134" s="16" t="s">
        <v>88</v>
      </c>
      <c r="AY134" s="16" t="s">
        <v>182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6" t="s">
        <v>23</v>
      </c>
      <c r="BK134" s="192">
        <f t="shared" si="9"/>
        <v>0</v>
      </c>
      <c r="BL134" s="16" t="s">
        <v>275</v>
      </c>
      <c r="BM134" s="16" t="s">
        <v>4253</v>
      </c>
    </row>
    <row r="135" spans="2:65" s="1" customFormat="1" ht="22.5" customHeight="1">
      <c r="B135" s="34"/>
      <c r="C135" s="181" t="s">
        <v>7</v>
      </c>
      <c r="D135" s="181" t="s">
        <v>184</v>
      </c>
      <c r="E135" s="182" t="s">
        <v>4254</v>
      </c>
      <c r="F135" s="183" t="s">
        <v>4255</v>
      </c>
      <c r="G135" s="184" t="s">
        <v>3040</v>
      </c>
      <c r="H135" s="185">
        <v>1</v>
      </c>
      <c r="I135" s="186"/>
      <c r="J135" s="187">
        <f t="shared" si="0"/>
        <v>0</v>
      </c>
      <c r="K135" s="183" t="s">
        <v>36</v>
      </c>
      <c r="L135" s="54"/>
      <c r="M135" s="188" t="s">
        <v>36</v>
      </c>
      <c r="N135" s="189" t="s">
        <v>51</v>
      </c>
      <c r="O135" s="35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AR135" s="16" t="s">
        <v>275</v>
      </c>
      <c r="AT135" s="16" t="s">
        <v>184</v>
      </c>
      <c r="AU135" s="16" t="s">
        <v>88</v>
      </c>
      <c r="AY135" s="16" t="s">
        <v>182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6" t="s">
        <v>23</v>
      </c>
      <c r="BK135" s="192">
        <f t="shared" si="9"/>
        <v>0</v>
      </c>
      <c r="BL135" s="16" t="s">
        <v>275</v>
      </c>
      <c r="BM135" s="16" t="s">
        <v>4256</v>
      </c>
    </row>
    <row r="136" spans="2:65" s="1" customFormat="1" ht="22.5" customHeight="1">
      <c r="B136" s="34"/>
      <c r="C136" s="181" t="s">
        <v>313</v>
      </c>
      <c r="D136" s="181" t="s">
        <v>184</v>
      </c>
      <c r="E136" s="182" t="s">
        <v>4257</v>
      </c>
      <c r="F136" s="183" t="s">
        <v>4258</v>
      </c>
      <c r="G136" s="184" t="s">
        <v>2600</v>
      </c>
      <c r="H136" s="185">
        <v>2</v>
      </c>
      <c r="I136" s="186"/>
      <c r="J136" s="187">
        <f t="shared" si="0"/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AR136" s="16" t="s">
        <v>275</v>
      </c>
      <c r="AT136" s="16" t="s">
        <v>184</v>
      </c>
      <c r="AU136" s="16" t="s">
        <v>88</v>
      </c>
      <c r="AY136" s="16" t="s">
        <v>182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6" t="s">
        <v>23</v>
      </c>
      <c r="BK136" s="192">
        <f t="shared" si="9"/>
        <v>0</v>
      </c>
      <c r="BL136" s="16" t="s">
        <v>275</v>
      </c>
      <c r="BM136" s="16" t="s">
        <v>4259</v>
      </c>
    </row>
    <row r="137" spans="2:63" s="10" customFormat="1" ht="29.85" customHeight="1">
      <c r="B137" s="164"/>
      <c r="C137" s="165"/>
      <c r="D137" s="178" t="s">
        <v>79</v>
      </c>
      <c r="E137" s="179" t="s">
        <v>2565</v>
      </c>
      <c r="F137" s="179" t="s">
        <v>4260</v>
      </c>
      <c r="G137" s="165"/>
      <c r="H137" s="165"/>
      <c r="I137" s="168"/>
      <c r="J137" s="180">
        <f>BK137</f>
        <v>0</v>
      </c>
      <c r="K137" s="165"/>
      <c r="L137" s="170"/>
      <c r="M137" s="171"/>
      <c r="N137" s="172"/>
      <c r="O137" s="172"/>
      <c r="P137" s="173">
        <f>SUM(P138:P141)</f>
        <v>0</v>
      </c>
      <c r="Q137" s="172"/>
      <c r="R137" s="173">
        <f>SUM(R138:R141)</f>
        <v>0</v>
      </c>
      <c r="S137" s="172"/>
      <c r="T137" s="174">
        <f>SUM(T138:T141)</f>
        <v>0</v>
      </c>
      <c r="AR137" s="175" t="s">
        <v>23</v>
      </c>
      <c r="AT137" s="176" t="s">
        <v>79</v>
      </c>
      <c r="AU137" s="176" t="s">
        <v>23</v>
      </c>
      <c r="AY137" s="175" t="s">
        <v>182</v>
      </c>
      <c r="BK137" s="177">
        <f>SUM(BK138:BK141)</f>
        <v>0</v>
      </c>
    </row>
    <row r="138" spans="2:65" s="1" customFormat="1" ht="44.25" customHeight="1">
      <c r="B138" s="34"/>
      <c r="C138" s="181" t="s">
        <v>321</v>
      </c>
      <c r="D138" s="181" t="s">
        <v>184</v>
      </c>
      <c r="E138" s="182" t="s">
        <v>4261</v>
      </c>
      <c r="F138" s="183" t="s">
        <v>4262</v>
      </c>
      <c r="G138" s="184" t="s">
        <v>2600</v>
      </c>
      <c r="H138" s="185">
        <v>7</v>
      </c>
      <c r="I138" s="186"/>
      <c r="J138" s="187">
        <f>ROUND(I138*H138,2)</f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16" t="s">
        <v>275</v>
      </c>
      <c r="AT138" s="16" t="s">
        <v>184</v>
      </c>
      <c r="AU138" s="16" t="s">
        <v>88</v>
      </c>
      <c r="AY138" s="16" t="s">
        <v>182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6" t="s">
        <v>23</v>
      </c>
      <c r="BK138" s="192">
        <f>ROUND(I138*H138,2)</f>
        <v>0</v>
      </c>
      <c r="BL138" s="16" t="s">
        <v>275</v>
      </c>
      <c r="BM138" s="16" t="s">
        <v>4263</v>
      </c>
    </row>
    <row r="139" spans="2:65" s="1" customFormat="1" ht="22.5" customHeight="1">
      <c r="B139" s="34"/>
      <c r="C139" s="181" t="s">
        <v>325</v>
      </c>
      <c r="D139" s="181" t="s">
        <v>184</v>
      </c>
      <c r="E139" s="182" t="s">
        <v>4264</v>
      </c>
      <c r="F139" s="183" t="s">
        <v>4265</v>
      </c>
      <c r="G139" s="184" t="s">
        <v>2600</v>
      </c>
      <c r="H139" s="185">
        <v>1</v>
      </c>
      <c r="I139" s="186"/>
      <c r="J139" s="187">
        <f>ROUND(I139*H139,2)</f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16" t="s">
        <v>275</v>
      </c>
      <c r="AT139" s="16" t="s">
        <v>184</v>
      </c>
      <c r="AU139" s="16" t="s">
        <v>88</v>
      </c>
      <c r="AY139" s="16" t="s">
        <v>182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6" t="s">
        <v>23</v>
      </c>
      <c r="BK139" s="192">
        <f>ROUND(I139*H139,2)</f>
        <v>0</v>
      </c>
      <c r="BL139" s="16" t="s">
        <v>275</v>
      </c>
      <c r="BM139" s="16" t="s">
        <v>4266</v>
      </c>
    </row>
    <row r="140" spans="2:65" s="1" customFormat="1" ht="22.5" customHeight="1">
      <c r="B140" s="34"/>
      <c r="C140" s="181" t="s">
        <v>330</v>
      </c>
      <c r="D140" s="181" t="s">
        <v>184</v>
      </c>
      <c r="E140" s="182" t="s">
        <v>4267</v>
      </c>
      <c r="F140" s="183" t="s">
        <v>4268</v>
      </c>
      <c r="G140" s="184" t="s">
        <v>2600</v>
      </c>
      <c r="H140" s="185">
        <v>13</v>
      </c>
      <c r="I140" s="186"/>
      <c r="J140" s="187">
        <f>ROUND(I140*H140,2)</f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16" t="s">
        <v>275</v>
      </c>
      <c r="AT140" s="16" t="s">
        <v>184</v>
      </c>
      <c r="AU140" s="16" t="s">
        <v>88</v>
      </c>
      <c r="AY140" s="16" t="s">
        <v>182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6" t="s">
        <v>23</v>
      </c>
      <c r="BK140" s="192">
        <f>ROUND(I140*H140,2)</f>
        <v>0</v>
      </c>
      <c r="BL140" s="16" t="s">
        <v>275</v>
      </c>
      <c r="BM140" s="16" t="s">
        <v>4269</v>
      </c>
    </row>
    <row r="141" spans="2:65" s="1" customFormat="1" ht="22.5" customHeight="1">
      <c r="B141" s="34"/>
      <c r="C141" s="181" t="s">
        <v>335</v>
      </c>
      <c r="D141" s="181" t="s">
        <v>184</v>
      </c>
      <c r="E141" s="182" t="s">
        <v>4270</v>
      </c>
      <c r="F141" s="183" t="s">
        <v>4271</v>
      </c>
      <c r="G141" s="184" t="s">
        <v>2600</v>
      </c>
      <c r="H141" s="185">
        <v>3</v>
      </c>
      <c r="I141" s="186"/>
      <c r="J141" s="187">
        <f>ROUND(I141*H141,2)</f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16" t="s">
        <v>275</v>
      </c>
      <c r="AT141" s="16" t="s">
        <v>184</v>
      </c>
      <c r="AU141" s="16" t="s">
        <v>88</v>
      </c>
      <c r="AY141" s="16" t="s">
        <v>182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6" t="s">
        <v>23</v>
      </c>
      <c r="BK141" s="192">
        <f>ROUND(I141*H141,2)</f>
        <v>0</v>
      </c>
      <c r="BL141" s="16" t="s">
        <v>275</v>
      </c>
      <c r="BM141" s="16" t="s">
        <v>4272</v>
      </c>
    </row>
    <row r="142" spans="2:63" s="10" customFormat="1" ht="29.85" customHeight="1">
      <c r="B142" s="164"/>
      <c r="C142" s="165"/>
      <c r="D142" s="178" t="s">
        <v>79</v>
      </c>
      <c r="E142" s="179" t="s">
        <v>2614</v>
      </c>
      <c r="F142" s="179" t="s">
        <v>4273</v>
      </c>
      <c r="G142" s="165"/>
      <c r="H142" s="165"/>
      <c r="I142" s="168"/>
      <c r="J142" s="180">
        <f>BK142</f>
        <v>0</v>
      </c>
      <c r="K142" s="165"/>
      <c r="L142" s="170"/>
      <c r="M142" s="171"/>
      <c r="N142" s="172"/>
      <c r="O142" s="172"/>
      <c r="P142" s="173">
        <f>SUM(P143:P147)</f>
        <v>0</v>
      </c>
      <c r="Q142" s="172"/>
      <c r="R142" s="173">
        <f>SUM(R143:R147)</f>
        <v>0</v>
      </c>
      <c r="S142" s="172"/>
      <c r="T142" s="174">
        <f>SUM(T143:T147)</f>
        <v>0</v>
      </c>
      <c r="AR142" s="175" t="s">
        <v>23</v>
      </c>
      <c r="AT142" s="176" t="s">
        <v>79</v>
      </c>
      <c r="AU142" s="176" t="s">
        <v>23</v>
      </c>
      <c r="AY142" s="175" t="s">
        <v>182</v>
      </c>
      <c r="BK142" s="177">
        <f>SUM(BK143:BK147)</f>
        <v>0</v>
      </c>
    </row>
    <row r="143" spans="2:65" s="1" customFormat="1" ht="57" customHeight="1">
      <c r="B143" s="34"/>
      <c r="C143" s="181" t="s">
        <v>342</v>
      </c>
      <c r="D143" s="181" t="s">
        <v>184</v>
      </c>
      <c r="E143" s="182" t="s">
        <v>4274</v>
      </c>
      <c r="F143" s="183" t="s">
        <v>4275</v>
      </c>
      <c r="G143" s="184" t="s">
        <v>2600</v>
      </c>
      <c r="H143" s="185">
        <v>1</v>
      </c>
      <c r="I143" s="186"/>
      <c r="J143" s="187">
        <f>ROUND(I143*H143,2)</f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AR143" s="16" t="s">
        <v>275</v>
      </c>
      <c r="AT143" s="16" t="s">
        <v>184</v>
      </c>
      <c r="AU143" s="16" t="s">
        <v>88</v>
      </c>
      <c r="AY143" s="16" t="s">
        <v>182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6" t="s">
        <v>23</v>
      </c>
      <c r="BK143" s="192">
        <f>ROUND(I143*H143,2)</f>
        <v>0</v>
      </c>
      <c r="BL143" s="16" t="s">
        <v>275</v>
      </c>
      <c r="BM143" s="16" t="s">
        <v>4276</v>
      </c>
    </row>
    <row r="144" spans="2:65" s="1" customFormat="1" ht="31.5" customHeight="1">
      <c r="B144" s="34"/>
      <c r="C144" s="181" t="s">
        <v>347</v>
      </c>
      <c r="D144" s="181" t="s">
        <v>184</v>
      </c>
      <c r="E144" s="182" t="s">
        <v>4277</v>
      </c>
      <c r="F144" s="183" t="s">
        <v>4278</v>
      </c>
      <c r="G144" s="184" t="s">
        <v>2600</v>
      </c>
      <c r="H144" s="185">
        <v>2</v>
      </c>
      <c r="I144" s="186"/>
      <c r="J144" s="187">
        <f>ROUND(I144*H144,2)</f>
        <v>0</v>
      </c>
      <c r="K144" s="183" t="s">
        <v>36</v>
      </c>
      <c r="L144" s="54"/>
      <c r="M144" s="188" t="s">
        <v>36</v>
      </c>
      <c r="N144" s="189" t="s">
        <v>51</v>
      </c>
      <c r="O144" s="35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AR144" s="16" t="s">
        <v>275</v>
      </c>
      <c r="AT144" s="16" t="s">
        <v>184</v>
      </c>
      <c r="AU144" s="16" t="s">
        <v>88</v>
      </c>
      <c r="AY144" s="16" t="s">
        <v>182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6" t="s">
        <v>23</v>
      </c>
      <c r="BK144" s="192">
        <f>ROUND(I144*H144,2)</f>
        <v>0</v>
      </c>
      <c r="BL144" s="16" t="s">
        <v>275</v>
      </c>
      <c r="BM144" s="16" t="s">
        <v>4279</v>
      </c>
    </row>
    <row r="145" spans="2:65" s="1" customFormat="1" ht="57" customHeight="1">
      <c r="B145" s="34"/>
      <c r="C145" s="181" t="s">
        <v>353</v>
      </c>
      <c r="D145" s="181" t="s">
        <v>184</v>
      </c>
      <c r="E145" s="182" t="s">
        <v>4280</v>
      </c>
      <c r="F145" s="183" t="s">
        <v>4281</v>
      </c>
      <c r="G145" s="184" t="s">
        <v>2600</v>
      </c>
      <c r="H145" s="185">
        <v>6</v>
      </c>
      <c r="I145" s="186"/>
      <c r="J145" s="187">
        <f>ROUND(I145*H145,2)</f>
        <v>0</v>
      </c>
      <c r="K145" s="183" t="s">
        <v>36</v>
      </c>
      <c r="L145" s="54"/>
      <c r="M145" s="188" t="s">
        <v>36</v>
      </c>
      <c r="N145" s="189" t="s">
        <v>51</v>
      </c>
      <c r="O145" s="35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16" t="s">
        <v>275</v>
      </c>
      <c r="AT145" s="16" t="s">
        <v>184</v>
      </c>
      <c r="AU145" s="16" t="s">
        <v>88</v>
      </c>
      <c r="AY145" s="16" t="s">
        <v>182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6" t="s">
        <v>23</v>
      </c>
      <c r="BK145" s="192">
        <f>ROUND(I145*H145,2)</f>
        <v>0</v>
      </c>
      <c r="BL145" s="16" t="s">
        <v>275</v>
      </c>
      <c r="BM145" s="16" t="s">
        <v>4282</v>
      </c>
    </row>
    <row r="146" spans="2:65" s="1" customFormat="1" ht="57" customHeight="1">
      <c r="B146" s="34"/>
      <c r="C146" s="181" t="s">
        <v>357</v>
      </c>
      <c r="D146" s="181" t="s">
        <v>184</v>
      </c>
      <c r="E146" s="182" t="s">
        <v>4283</v>
      </c>
      <c r="F146" s="183" t="s">
        <v>4284</v>
      </c>
      <c r="G146" s="184" t="s">
        <v>2600</v>
      </c>
      <c r="H146" s="185">
        <v>1</v>
      </c>
      <c r="I146" s="186"/>
      <c r="J146" s="187">
        <f>ROUND(I146*H146,2)</f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16" t="s">
        <v>275</v>
      </c>
      <c r="AT146" s="16" t="s">
        <v>184</v>
      </c>
      <c r="AU146" s="16" t="s">
        <v>88</v>
      </c>
      <c r="AY146" s="16" t="s">
        <v>182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6" t="s">
        <v>23</v>
      </c>
      <c r="BK146" s="192">
        <f>ROUND(I146*H146,2)</f>
        <v>0</v>
      </c>
      <c r="BL146" s="16" t="s">
        <v>275</v>
      </c>
      <c r="BM146" s="16" t="s">
        <v>4285</v>
      </c>
    </row>
    <row r="147" spans="2:65" s="1" customFormat="1" ht="22.5" customHeight="1">
      <c r="B147" s="34"/>
      <c r="C147" s="181" t="s">
        <v>362</v>
      </c>
      <c r="D147" s="181" t="s">
        <v>184</v>
      </c>
      <c r="E147" s="182" t="s">
        <v>4286</v>
      </c>
      <c r="F147" s="183" t="s">
        <v>4234</v>
      </c>
      <c r="G147" s="184" t="s">
        <v>2600</v>
      </c>
      <c r="H147" s="185">
        <v>10</v>
      </c>
      <c r="I147" s="186"/>
      <c r="J147" s="187">
        <f>ROUND(I147*H147,2)</f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AR147" s="16" t="s">
        <v>275</v>
      </c>
      <c r="AT147" s="16" t="s">
        <v>184</v>
      </c>
      <c r="AU147" s="16" t="s">
        <v>88</v>
      </c>
      <c r="AY147" s="16" t="s">
        <v>182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6" t="s">
        <v>23</v>
      </c>
      <c r="BK147" s="192">
        <f>ROUND(I147*H147,2)</f>
        <v>0</v>
      </c>
      <c r="BL147" s="16" t="s">
        <v>275</v>
      </c>
      <c r="BM147" s="16" t="s">
        <v>4287</v>
      </c>
    </row>
    <row r="148" spans="2:63" s="10" customFormat="1" ht="29.85" customHeight="1">
      <c r="B148" s="164"/>
      <c r="C148" s="165"/>
      <c r="D148" s="178" t="s">
        <v>79</v>
      </c>
      <c r="E148" s="179" t="s">
        <v>2667</v>
      </c>
      <c r="F148" s="179" t="s">
        <v>4288</v>
      </c>
      <c r="G148" s="165"/>
      <c r="H148" s="165"/>
      <c r="I148" s="168"/>
      <c r="J148" s="180">
        <f>BK148</f>
        <v>0</v>
      </c>
      <c r="K148" s="165"/>
      <c r="L148" s="170"/>
      <c r="M148" s="171"/>
      <c r="N148" s="172"/>
      <c r="O148" s="172"/>
      <c r="P148" s="173">
        <f>SUM(P149:P152)</f>
        <v>0</v>
      </c>
      <c r="Q148" s="172"/>
      <c r="R148" s="173">
        <f>SUM(R149:R152)</f>
        <v>0</v>
      </c>
      <c r="S148" s="172"/>
      <c r="T148" s="174">
        <f>SUM(T149:T152)</f>
        <v>0</v>
      </c>
      <c r="AR148" s="175" t="s">
        <v>23</v>
      </c>
      <c r="AT148" s="176" t="s">
        <v>79</v>
      </c>
      <c r="AU148" s="176" t="s">
        <v>23</v>
      </c>
      <c r="AY148" s="175" t="s">
        <v>182</v>
      </c>
      <c r="BK148" s="177">
        <f>SUM(BK149:BK152)</f>
        <v>0</v>
      </c>
    </row>
    <row r="149" spans="2:65" s="1" customFormat="1" ht="44.25" customHeight="1">
      <c r="B149" s="34"/>
      <c r="C149" s="181" t="s">
        <v>366</v>
      </c>
      <c r="D149" s="181" t="s">
        <v>184</v>
      </c>
      <c r="E149" s="182" t="s">
        <v>4289</v>
      </c>
      <c r="F149" s="183" t="s">
        <v>4290</v>
      </c>
      <c r="G149" s="184" t="s">
        <v>2600</v>
      </c>
      <c r="H149" s="185">
        <v>1</v>
      </c>
      <c r="I149" s="186"/>
      <c r="J149" s="187">
        <f>ROUND(I149*H149,2)</f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AR149" s="16" t="s">
        <v>275</v>
      </c>
      <c r="AT149" s="16" t="s">
        <v>184</v>
      </c>
      <c r="AU149" s="16" t="s">
        <v>88</v>
      </c>
      <c r="AY149" s="16" t="s">
        <v>182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6" t="s">
        <v>23</v>
      </c>
      <c r="BK149" s="192">
        <f>ROUND(I149*H149,2)</f>
        <v>0</v>
      </c>
      <c r="BL149" s="16" t="s">
        <v>275</v>
      </c>
      <c r="BM149" s="16" t="s">
        <v>4291</v>
      </c>
    </row>
    <row r="150" spans="2:65" s="1" customFormat="1" ht="22.5" customHeight="1">
      <c r="B150" s="34"/>
      <c r="C150" s="181" t="s">
        <v>374</v>
      </c>
      <c r="D150" s="181" t="s">
        <v>184</v>
      </c>
      <c r="E150" s="182" t="s">
        <v>4292</v>
      </c>
      <c r="F150" s="183" t="s">
        <v>4293</v>
      </c>
      <c r="G150" s="184" t="s">
        <v>2600</v>
      </c>
      <c r="H150" s="185">
        <v>1</v>
      </c>
      <c r="I150" s="186"/>
      <c r="J150" s="187">
        <f>ROUND(I150*H150,2)</f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AR150" s="16" t="s">
        <v>275</v>
      </c>
      <c r="AT150" s="16" t="s">
        <v>184</v>
      </c>
      <c r="AU150" s="16" t="s">
        <v>88</v>
      </c>
      <c r="AY150" s="16" t="s">
        <v>182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23</v>
      </c>
      <c r="BK150" s="192">
        <f>ROUND(I150*H150,2)</f>
        <v>0</v>
      </c>
      <c r="BL150" s="16" t="s">
        <v>275</v>
      </c>
      <c r="BM150" s="16" t="s">
        <v>4294</v>
      </c>
    </row>
    <row r="151" spans="2:65" s="1" customFormat="1" ht="44.25" customHeight="1">
      <c r="B151" s="34"/>
      <c r="C151" s="181" t="s">
        <v>385</v>
      </c>
      <c r="D151" s="181" t="s">
        <v>184</v>
      </c>
      <c r="E151" s="182" t="s">
        <v>4295</v>
      </c>
      <c r="F151" s="183" t="s">
        <v>4296</v>
      </c>
      <c r="G151" s="184" t="s">
        <v>2600</v>
      </c>
      <c r="H151" s="185">
        <v>1</v>
      </c>
      <c r="I151" s="186"/>
      <c r="J151" s="187">
        <f>ROUND(I151*H151,2)</f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16" t="s">
        <v>275</v>
      </c>
      <c r="AT151" s="16" t="s">
        <v>184</v>
      </c>
      <c r="AU151" s="16" t="s">
        <v>88</v>
      </c>
      <c r="AY151" s="16" t="s">
        <v>182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6" t="s">
        <v>23</v>
      </c>
      <c r="BK151" s="192">
        <f>ROUND(I151*H151,2)</f>
        <v>0</v>
      </c>
      <c r="BL151" s="16" t="s">
        <v>275</v>
      </c>
      <c r="BM151" s="16" t="s">
        <v>4297</v>
      </c>
    </row>
    <row r="152" spans="2:65" s="1" customFormat="1" ht="31.5" customHeight="1">
      <c r="B152" s="34"/>
      <c r="C152" s="181" t="s">
        <v>389</v>
      </c>
      <c r="D152" s="181" t="s">
        <v>184</v>
      </c>
      <c r="E152" s="182" t="s">
        <v>4298</v>
      </c>
      <c r="F152" s="183" t="s">
        <v>4299</v>
      </c>
      <c r="G152" s="184" t="s">
        <v>2600</v>
      </c>
      <c r="H152" s="185">
        <v>8</v>
      </c>
      <c r="I152" s="186"/>
      <c r="J152" s="187">
        <f>ROUND(I152*H152,2)</f>
        <v>0</v>
      </c>
      <c r="K152" s="183" t="s">
        <v>36</v>
      </c>
      <c r="L152" s="54"/>
      <c r="M152" s="188" t="s">
        <v>36</v>
      </c>
      <c r="N152" s="189" t="s">
        <v>51</v>
      </c>
      <c r="O152" s="35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16" t="s">
        <v>275</v>
      </c>
      <c r="AT152" s="16" t="s">
        <v>184</v>
      </c>
      <c r="AU152" s="16" t="s">
        <v>88</v>
      </c>
      <c r="AY152" s="16" t="s">
        <v>182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6" t="s">
        <v>23</v>
      </c>
      <c r="BK152" s="192">
        <f>ROUND(I152*H152,2)</f>
        <v>0</v>
      </c>
      <c r="BL152" s="16" t="s">
        <v>275</v>
      </c>
      <c r="BM152" s="16" t="s">
        <v>4300</v>
      </c>
    </row>
    <row r="153" spans="2:63" s="10" customFormat="1" ht="29.85" customHeight="1">
      <c r="B153" s="164"/>
      <c r="C153" s="165"/>
      <c r="D153" s="178" t="s">
        <v>79</v>
      </c>
      <c r="E153" s="179" t="s">
        <v>3444</v>
      </c>
      <c r="F153" s="179" t="s">
        <v>4301</v>
      </c>
      <c r="G153" s="165"/>
      <c r="H153" s="165"/>
      <c r="I153" s="168"/>
      <c r="J153" s="180">
        <f>BK153</f>
        <v>0</v>
      </c>
      <c r="K153" s="165"/>
      <c r="L153" s="170"/>
      <c r="M153" s="171"/>
      <c r="N153" s="172"/>
      <c r="O153" s="172"/>
      <c r="P153" s="173">
        <f>SUM(P154:P179)</f>
        <v>0</v>
      </c>
      <c r="Q153" s="172"/>
      <c r="R153" s="173">
        <f>SUM(R154:R179)</f>
        <v>0</v>
      </c>
      <c r="S153" s="172"/>
      <c r="T153" s="174">
        <f>SUM(T154:T179)</f>
        <v>0</v>
      </c>
      <c r="AR153" s="175" t="s">
        <v>23</v>
      </c>
      <c r="AT153" s="176" t="s">
        <v>79</v>
      </c>
      <c r="AU153" s="176" t="s">
        <v>23</v>
      </c>
      <c r="AY153" s="175" t="s">
        <v>182</v>
      </c>
      <c r="BK153" s="177">
        <f>SUM(BK154:BK179)</f>
        <v>0</v>
      </c>
    </row>
    <row r="154" spans="2:65" s="1" customFormat="1" ht="31.5" customHeight="1">
      <c r="B154" s="34"/>
      <c r="C154" s="181" t="s">
        <v>395</v>
      </c>
      <c r="D154" s="181" t="s">
        <v>184</v>
      </c>
      <c r="E154" s="182" t="s">
        <v>4302</v>
      </c>
      <c r="F154" s="183" t="s">
        <v>4303</v>
      </c>
      <c r="G154" s="184" t="s">
        <v>2600</v>
      </c>
      <c r="H154" s="185">
        <v>17</v>
      </c>
      <c r="I154" s="186"/>
      <c r="J154" s="187">
        <f aca="true" t="shared" si="10" ref="J154:J179">ROUND(I154*H154,2)</f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aca="true" t="shared" si="11" ref="P154:P179">O154*H154</f>
        <v>0</v>
      </c>
      <c r="Q154" s="190">
        <v>0</v>
      </c>
      <c r="R154" s="190">
        <f aca="true" t="shared" si="12" ref="R154:R179">Q154*H154</f>
        <v>0</v>
      </c>
      <c r="S154" s="190">
        <v>0</v>
      </c>
      <c r="T154" s="191">
        <f aca="true" t="shared" si="13" ref="T154:T179">S154*H154</f>
        <v>0</v>
      </c>
      <c r="AR154" s="16" t="s">
        <v>275</v>
      </c>
      <c r="AT154" s="16" t="s">
        <v>184</v>
      </c>
      <c r="AU154" s="16" t="s">
        <v>88</v>
      </c>
      <c r="AY154" s="16" t="s">
        <v>182</v>
      </c>
      <c r="BE154" s="192">
        <f aca="true" t="shared" si="14" ref="BE154:BE179">IF(N154="základní",J154,0)</f>
        <v>0</v>
      </c>
      <c r="BF154" s="192">
        <f aca="true" t="shared" si="15" ref="BF154:BF179">IF(N154="snížená",J154,0)</f>
        <v>0</v>
      </c>
      <c r="BG154" s="192">
        <f aca="true" t="shared" si="16" ref="BG154:BG179">IF(N154="zákl. přenesená",J154,0)</f>
        <v>0</v>
      </c>
      <c r="BH154" s="192">
        <f aca="true" t="shared" si="17" ref="BH154:BH179">IF(N154="sníž. přenesená",J154,0)</f>
        <v>0</v>
      </c>
      <c r="BI154" s="192">
        <f aca="true" t="shared" si="18" ref="BI154:BI179">IF(N154="nulová",J154,0)</f>
        <v>0</v>
      </c>
      <c r="BJ154" s="16" t="s">
        <v>23</v>
      </c>
      <c r="BK154" s="192">
        <f aca="true" t="shared" si="19" ref="BK154:BK179">ROUND(I154*H154,2)</f>
        <v>0</v>
      </c>
      <c r="BL154" s="16" t="s">
        <v>275</v>
      </c>
      <c r="BM154" s="16" t="s">
        <v>4304</v>
      </c>
    </row>
    <row r="155" spans="2:65" s="1" customFormat="1" ht="31.5" customHeight="1">
      <c r="B155" s="34"/>
      <c r="C155" s="181" t="s">
        <v>405</v>
      </c>
      <c r="D155" s="181" t="s">
        <v>184</v>
      </c>
      <c r="E155" s="182" t="s">
        <v>4305</v>
      </c>
      <c r="F155" s="183" t="s">
        <v>4306</v>
      </c>
      <c r="G155" s="184" t="s">
        <v>2600</v>
      </c>
      <c r="H155" s="185">
        <v>14</v>
      </c>
      <c r="I155" s="186"/>
      <c r="J155" s="187">
        <f t="shared" si="1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11"/>
        <v>0</v>
      </c>
      <c r="Q155" s="190">
        <v>0</v>
      </c>
      <c r="R155" s="190">
        <f t="shared" si="12"/>
        <v>0</v>
      </c>
      <c r="S155" s="190">
        <v>0</v>
      </c>
      <c r="T155" s="191">
        <f t="shared" si="13"/>
        <v>0</v>
      </c>
      <c r="AR155" s="16" t="s">
        <v>275</v>
      </c>
      <c r="AT155" s="16" t="s">
        <v>184</v>
      </c>
      <c r="AU155" s="16" t="s">
        <v>88</v>
      </c>
      <c r="AY155" s="16" t="s">
        <v>182</v>
      </c>
      <c r="BE155" s="192">
        <f t="shared" si="14"/>
        <v>0</v>
      </c>
      <c r="BF155" s="192">
        <f t="shared" si="15"/>
        <v>0</v>
      </c>
      <c r="BG155" s="192">
        <f t="shared" si="16"/>
        <v>0</v>
      </c>
      <c r="BH155" s="192">
        <f t="shared" si="17"/>
        <v>0</v>
      </c>
      <c r="BI155" s="192">
        <f t="shared" si="18"/>
        <v>0</v>
      </c>
      <c r="BJ155" s="16" t="s">
        <v>23</v>
      </c>
      <c r="BK155" s="192">
        <f t="shared" si="19"/>
        <v>0</v>
      </c>
      <c r="BL155" s="16" t="s">
        <v>275</v>
      </c>
      <c r="BM155" s="16" t="s">
        <v>4307</v>
      </c>
    </row>
    <row r="156" spans="2:65" s="1" customFormat="1" ht="22.5" customHeight="1">
      <c r="B156" s="34"/>
      <c r="C156" s="181" t="s">
        <v>416</v>
      </c>
      <c r="D156" s="181" t="s">
        <v>184</v>
      </c>
      <c r="E156" s="182" t="s">
        <v>4308</v>
      </c>
      <c r="F156" s="183" t="s">
        <v>4309</v>
      </c>
      <c r="G156" s="184" t="s">
        <v>2600</v>
      </c>
      <c r="H156" s="185">
        <v>140</v>
      </c>
      <c r="I156" s="186"/>
      <c r="J156" s="187">
        <f t="shared" si="10"/>
        <v>0</v>
      </c>
      <c r="K156" s="183" t="s">
        <v>36</v>
      </c>
      <c r="L156" s="54"/>
      <c r="M156" s="188" t="s">
        <v>36</v>
      </c>
      <c r="N156" s="189" t="s">
        <v>51</v>
      </c>
      <c r="O156" s="35"/>
      <c r="P156" s="190">
        <f t="shared" si="11"/>
        <v>0</v>
      </c>
      <c r="Q156" s="190">
        <v>0</v>
      </c>
      <c r="R156" s="190">
        <f t="shared" si="12"/>
        <v>0</v>
      </c>
      <c r="S156" s="190">
        <v>0</v>
      </c>
      <c r="T156" s="191">
        <f t="shared" si="13"/>
        <v>0</v>
      </c>
      <c r="AR156" s="16" t="s">
        <v>275</v>
      </c>
      <c r="AT156" s="16" t="s">
        <v>184</v>
      </c>
      <c r="AU156" s="16" t="s">
        <v>88</v>
      </c>
      <c r="AY156" s="16" t="s">
        <v>182</v>
      </c>
      <c r="BE156" s="192">
        <f t="shared" si="14"/>
        <v>0</v>
      </c>
      <c r="BF156" s="192">
        <f t="shared" si="15"/>
        <v>0</v>
      </c>
      <c r="BG156" s="192">
        <f t="shared" si="16"/>
        <v>0</v>
      </c>
      <c r="BH156" s="192">
        <f t="shared" si="17"/>
        <v>0</v>
      </c>
      <c r="BI156" s="192">
        <f t="shared" si="18"/>
        <v>0</v>
      </c>
      <c r="BJ156" s="16" t="s">
        <v>23</v>
      </c>
      <c r="BK156" s="192">
        <f t="shared" si="19"/>
        <v>0</v>
      </c>
      <c r="BL156" s="16" t="s">
        <v>275</v>
      </c>
      <c r="BM156" s="16" t="s">
        <v>4310</v>
      </c>
    </row>
    <row r="157" spans="2:65" s="1" customFormat="1" ht="22.5" customHeight="1">
      <c r="B157" s="34"/>
      <c r="C157" s="181" t="s">
        <v>421</v>
      </c>
      <c r="D157" s="181" t="s">
        <v>184</v>
      </c>
      <c r="E157" s="182" t="s">
        <v>4311</v>
      </c>
      <c r="F157" s="183" t="s">
        <v>4312</v>
      </c>
      <c r="G157" s="184" t="s">
        <v>2600</v>
      </c>
      <c r="H157" s="185">
        <v>3</v>
      </c>
      <c r="I157" s="186"/>
      <c r="J157" s="187">
        <f t="shared" si="10"/>
        <v>0</v>
      </c>
      <c r="K157" s="183" t="s">
        <v>36</v>
      </c>
      <c r="L157" s="54"/>
      <c r="M157" s="188" t="s">
        <v>36</v>
      </c>
      <c r="N157" s="189" t="s">
        <v>51</v>
      </c>
      <c r="O157" s="35"/>
      <c r="P157" s="190">
        <f t="shared" si="11"/>
        <v>0</v>
      </c>
      <c r="Q157" s="190">
        <v>0</v>
      </c>
      <c r="R157" s="190">
        <f t="shared" si="12"/>
        <v>0</v>
      </c>
      <c r="S157" s="190">
        <v>0</v>
      </c>
      <c r="T157" s="191">
        <f t="shared" si="13"/>
        <v>0</v>
      </c>
      <c r="AR157" s="16" t="s">
        <v>275</v>
      </c>
      <c r="AT157" s="16" t="s">
        <v>184</v>
      </c>
      <c r="AU157" s="16" t="s">
        <v>88</v>
      </c>
      <c r="AY157" s="16" t="s">
        <v>182</v>
      </c>
      <c r="BE157" s="192">
        <f t="shared" si="14"/>
        <v>0</v>
      </c>
      <c r="BF157" s="192">
        <f t="shared" si="15"/>
        <v>0</v>
      </c>
      <c r="BG157" s="192">
        <f t="shared" si="16"/>
        <v>0</v>
      </c>
      <c r="BH157" s="192">
        <f t="shared" si="17"/>
        <v>0</v>
      </c>
      <c r="BI157" s="192">
        <f t="shared" si="18"/>
        <v>0</v>
      </c>
      <c r="BJ157" s="16" t="s">
        <v>23</v>
      </c>
      <c r="BK157" s="192">
        <f t="shared" si="19"/>
        <v>0</v>
      </c>
      <c r="BL157" s="16" t="s">
        <v>275</v>
      </c>
      <c r="BM157" s="16" t="s">
        <v>4313</v>
      </c>
    </row>
    <row r="158" spans="2:65" s="1" customFormat="1" ht="22.5" customHeight="1">
      <c r="B158" s="34"/>
      <c r="C158" s="181" t="s">
        <v>426</v>
      </c>
      <c r="D158" s="181" t="s">
        <v>184</v>
      </c>
      <c r="E158" s="182" t="s">
        <v>4314</v>
      </c>
      <c r="F158" s="183" t="s">
        <v>4315</v>
      </c>
      <c r="G158" s="184" t="s">
        <v>2600</v>
      </c>
      <c r="H158" s="185">
        <v>11</v>
      </c>
      <c r="I158" s="186"/>
      <c r="J158" s="187">
        <f t="shared" si="10"/>
        <v>0</v>
      </c>
      <c r="K158" s="183" t="s">
        <v>36</v>
      </c>
      <c r="L158" s="54"/>
      <c r="M158" s="188" t="s">
        <v>36</v>
      </c>
      <c r="N158" s="189" t="s">
        <v>51</v>
      </c>
      <c r="O158" s="35"/>
      <c r="P158" s="190">
        <f t="shared" si="11"/>
        <v>0</v>
      </c>
      <c r="Q158" s="190">
        <v>0</v>
      </c>
      <c r="R158" s="190">
        <f t="shared" si="12"/>
        <v>0</v>
      </c>
      <c r="S158" s="190">
        <v>0</v>
      </c>
      <c r="T158" s="191">
        <f t="shared" si="13"/>
        <v>0</v>
      </c>
      <c r="AR158" s="16" t="s">
        <v>275</v>
      </c>
      <c r="AT158" s="16" t="s">
        <v>184</v>
      </c>
      <c r="AU158" s="16" t="s">
        <v>88</v>
      </c>
      <c r="AY158" s="16" t="s">
        <v>182</v>
      </c>
      <c r="BE158" s="192">
        <f t="shared" si="14"/>
        <v>0</v>
      </c>
      <c r="BF158" s="192">
        <f t="shared" si="15"/>
        <v>0</v>
      </c>
      <c r="BG158" s="192">
        <f t="shared" si="16"/>
        <v>0</v>
      </c>
      <c r="BH158" s="192">
        <f t="shared" si="17"/>
        <v>0</v>
      </c>
      <c r="BI158" s="192">
        <f t="shared" si="18"/>
        <v>0</v>
      </c>
      <c r="BJ158" s="16" t="s">
        <v>23</v>
      </c>
      <c r="BK158" s="192">
        <f t="shared" si="19"/>
        <v>0</v>
      </c>
      <c r="BL158" s="16" t="s">
        <v>275</v>
      </c>
      <c r="BM158" s="16" t="s">
        <v>4316</v>
      </c>
    </row>
    <row r="159" spans="2:65" s="1" customFormat="1" ht="22.5" customHeight="1">
      <c r="B159" s="34"/>
      <c r="C159" s="181" t="s">
        <v>430</v>
      </c>
      <c r="D159" s="181" t="s">
        <v>184</v>
      </c>
      <c r="E159" s="182" t="s">
        <v>4317</v>
      </c>
      <c r="F159" s="183" t="s">
        <v>4318</v>
      </c>
      <c r="G159" s="184" t="s">
        <v>309</v>
      </c>
      <c r="H159" s="185">
        <v>13500</v>
      </c>
      <c r="I159" s="186"/>
      <c r="J159" s="187">
        <f t="shared" si="10"/>
        <v>0</v>
      </c>
      <c r="K159" s="183" t="s">
        <v>36</v>
      </c>
      <c r="L159" s="54"/>
      <c r="M159" s="188" t="s">
        <v>36</v>
      </c>
      <c r="N159" s="189" t="s">
        <v>51</v>
      </c>
      <c r="O159" s="35"/>
      <c r="P159" s="190">
        <f t="shared" si="11"/>
        <v>0</v>
      </c>
      <c r="Q159" s="190">
        <v>0</v>
      </c>
      <c r="R159" s="190">
        <f t="shared" si="12"/>
        <v>0</v>
      </c>
      <c r="S159" s="190">
        <v>0</v>
      </c>
      <c r="T159" s="191">
        <f t="shared" si="13"/>
        <v>0</v>
      </c>
      <c r="AR159" s="16" t="s">
        <v>275</v>
      </c>
      <c r="AT159" s="16" t="s">
        <v>184</v>
      </c>
      <c r="AU159" s="16" t="s">
        <v>88</v>
      </c>
      <c r="AY159" s="16" t="s">
        <v>182</v>
      </c>
      <c r="BE159" s="192">
        <f t="shared" si="14"/>
        <v>0</v>
      </c>
      <c r="BF159" s="192">
        <f t="shared" si="15"/>
        <v>0</v>
      </c>
      <c r="BG159" s="192">
        <f t="shared" si="16"/>
        <v>0</v>
      </c>
      <c r="BH159" s="192">
        <f t="shared" si="17"/>
        <v>0</v>
      </c>
      <c r="BI159" s="192">
        <f t="shared" si="18"/>
        <v>0</v>
      </c>
      <c r="BJ159" s="16" t="s">
        <v>23</v>
      </c>
      <c r="BK159" s="192">
        <f t="shared" si="19"/>
        <v>0</v>
      </c>
      <c r="BL159" s="16" t="s">
        <v>275</v>
      </c>
      <c r="BM159" s="16" t="s">
        <v>4319</v>
      </c>
    </row>
    <row r="160" spans="2:65" s="1" customFormat="1" ht="22.5" customHeight="1">
      <c r="B160" s="34"/>
      <c r="C160" s="181" t="s">
        <v>434</v>
      </c>
      <c r="D160" s="181" t="s">
        <v>184</v>
      </c>
      <c r="E160" s="182" t="s">
        <v>4320</v>
      </c>
      <c r="F160" s="183" t="s">
        <v>4321</v>
      </c>
      <c r="G160" s="184" t="s">
        <v>2600</v>
      </c>
      <c r="H160" s="185">
        <v>392</v>
      </c>
      <c r="I160" s="186"/>
      <c r="J160" s="187">
        <f t="shared" si="10"/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 t="shared" si="11"/>
        <v>0</v>
      </c>
      <c r="Q160" s="190">
        <v>0</v>
      </c>
      <c r="R160" s="190">
        <f t="shared" si="12"/>
        <v>0</v>
      </c>
      <c r="S160" s="190">
        <v>0</v>
      </c>
      <c r="T160" s="191">
        <f t="shared" si="13"/>
        <v>0</v>
      </c>
      <c r="AR160" s="16" t="s">
        <v>275</v>
      </c>
      <c r="AT160" s="16" t="s">
        <v>184</v>
      </c>
      <c r="AU160" s="16" t="s">
        <v>88</v>
      </c>
      <c r="AY160" s="16" t="s">
        <v>182</v>
      </c>
      <c r="BE160" s="192">
        <f t="shared" si="14"/>
        <v>0</v>
      </c>
      <c r="BF160" s="192">
        <f t="shared" si="15"/>
        <v>0</v>
      </c>
      <c r="BG160" s="192">
        <f t="shared" si="16"/>
        <v>0</v>
      </c>
      <c r="BH160" s="192">
        <f t="shared" si="17"/>
        <v>0</v>
      </c>
      <c r="BI160" s="192">
        <f t="shared" si="18"/>
        <v>0</v>
      </c>
      <c r="BJ160" s="16" t="s">
        <v>23</v>
      </c>
      <c r="BK160" s="192">
        <f t="shared" si="19"/>
        <v>0</v>
      </c>
      <c r="BL160" s="16" t="s">
        <v>275</v>
      </c>
      <c r="BM160" s="16" t="s">
        <v>4322</v>
      </c>
    </row>
    <row r="161" spans="2:65" s="1" customFormat="1" ht="22.5" customHeight="1">
      <c r="B161" s="34"/>
      <c r="C161" s="181" t="s">
        <v>438</v>
      </c>
      <c r="D161" s="181" t="s">
        <v>184</v>
      </c>
      <c r="E161" s="182" t="s">
        <v>4323</v>
      </c>
      <c r="F161" s="183" t="s">
        <v>4324</v>
      </c>
      <c r="G161" s="184" t="s">
        <v>2600</v>
      </c>
      <c r="H161" s="185">
        <v>194</v>
      </c>
      <c r="I161" s="186"/>
      <c r="J161" s="187">
        <f t="shared" si="10"/>
        <v>0</v>
      </c>
      <c r="K161" s="183" t="s">
        <v>36</v>
      </c>
      <c r="L161" s="54"/>
      <c r="M161" s="188" t="s">
        <v>36</v>
      </c>
      <c r="N161" s="189" t="s">
        <v>51</v>
      </c>
      <c r="O161" s="35"/>
      <c r="P161" s="190">
        <f t="shared" si="11"/>
        <v>0</v>
      </c>
      <c r="Q161" s="190">
        <v>0</v>
      </c>
      <c r="R161" s="190">
        <f t="shared" si="12"/>
        <v>0</v>
      </c>
      <c r="S161" s="190">
        <v>0</v>
      </c>
      <c r="T161" s="191">
        <f t="shared" si="13"/>
        <v>0</v>
      </c>
      <c r="AR161" s="16" t="s">
        <v>275</v>
      </c>
      <c r="AT161" s="16" t="s">
        <v>184</v>
      </c>
      <c r="AU161" s="16" t="s">
        <v>88</v>
      </c>
      <c r="AY161" s="16" t="s">
        <v>182</v>
      </c>
      <c r="BE161" s="192">
        <f t="shared" si="14"/>
        <v>0</v>
      </c>
      <c r="BF161" s="192">
        <f t="shared" si="15"/>
        <v>0</v>
      </c>
      <c r="BG161" s="192">
        <f t="shared" si="16"/>
        <v>0</v>
      </c>
      <c r="BH161" s="192">
        <f t="shared" si="17"/>
        <v>0</v>
      </c>
      <c r="BI161" s="192">
        <f t="shared" si="18"/>
        <v>0</v>
      </c>
      <c r="BJ161" s="16" t="s">
        <v>23</v>
      </c>
      <c r="BK161" s="192">
        <f t="shared" si="19"/>
        <v>0</v>
      </c>
      <c r="BL161" s="16" t="s">
        <v>275</v>
      </c>
      <c r="BM161" s="16" t="s">
        <v>4325</v>
      </c>
    </row>
    <row r="162" spans="2:65" s="1" customFormat="1" ht="22.5" customHeight="1">
      <c r="B162" s="34"/>
      <c r="C162" s="181" t="s">
        <v>446</v>
      </c>
      <c r="D162" s="181" t="s">
        <v>184</v>
      </c>
      <c r="E162" s="182" t="s">
        <v>4326</v>
      </c>
      <c r="F162" s="183" t="s">
        <v>4327</v>
      </c>
      <c r="G162" s="184" t="s">
        <v>309</v>
      </c>
      <c r="H162" s="185">
        <v>50</v>
      </c>
      <c r="I162" s="186"/>
      <c r="J162" s="187">
        <f t="shared" si="10"/>
        <v>0</v>
      </c>
      <c r="K162" s="183" t="s">
        <v>36</v>
      </c>
      <c r="L162" s="54"/>
      <c r="M162" s="188" t="s">
        <v>36</v>
      </c>
      <c r="N162" s="189" t="s">
        <v>51</v>
      </c>
      <c r="O162" s="35"/>
      <c r="P162" s="190">
        <f t="shared" si="11"/>
        <v>0</v>
      </c>
      <c r="Q162" s="190">
        <v>0</v>
      </c>
      <c r="R162" s="190">
        <f t="shared" si="12"/>
        <v>0</v>
      </c>
      <c r="S162" s="190">
        <v>0</v>
      </c>
      <c r="T162" s="191">
        <f t="shared" si="13"/>
        <v>0</v>
      </c>
      <c r="AR162" s="16" t="s">
        <v>275</v>
      </c>
      <c r="AT162" s="16" t="s">
        <v>184</v>
      </c>
      <c r="AU162" s="16" t="s">
        <v>88</v>
      </c>
      <c r="AY162" s="16" t="s">
        <v>182</v>
      </c>
      <c r="BE162" s="192">
        <f t="shared" si="14"/>
        <v>0</v>
      </c>
      <c r="BF162" s="192">
        <f t="shared" si="15"/>
        <v>0</v>
      </c>
      <c r="BG162" s="192">
        <f t="shared" si="16"/>
        <v>0</v>
      </c>
      <c r="BH162" s="192">
        <f t="shared" si="17"/>
        <v>0</v>
      </c>
      <c r="BI162" s="192">
        <f t="shared" si="18"/>
        <v>0</v>
      </c>
      <c r="BJ162" s="16" t="s">
        <v>23</v>
      </c>
      <c r="BK162" s="192">
        <f t="shared" si="19"/>
        <v>0</v>
      </c>
      <c r="BL162" s="16" t="s">
        <v>275</v>
      </c>
      <c r="BM162" s="16" t="s">
        <v>4328</v>
      </c>
    </row>
    <row r="163" spans="2:65" s="1" customFormat="1" ht="22.5" customHeight="1">
      <c r="B163" s="34"/>
      <c r="C163" s="181" t="s">
        <v>459</v>
      </c>
      <c r="D163" s="181" t="s">
        <v>184</v>
      </c>
      <c r="E163" s="182" t="s">
        <v>4329</v>
      </c>
      <c r="F163" s="183" t="s">
        <v>4330</v>
      </c>
      <c r="G163" s="184" t="s">
        <v>2600</v>
      </c>
      <c r="H163" s="185">
        <v>2</v>
      </c>
      <c r="I163" s="186"/>
      <c r="J163" s="187">
        <f t="shared" si="10"/>
        <v>0</v>
      </c>
      <c r="K163" s="183" t="s">
        <v>36</v>
      </c>
      <c r="L163" s="54"/>
      <c r="M163" s="188" t="s">
        <v>36</v>
      </c>
      <c r="N163" s="189" t="s">
        <v>51</v>
      </c>
      <c r="O163" s="35"/>
      <c r="P163" s="190">
        <f t="shared" si="11"/>
        <v>0</v>
      </c>
      <c r="Q163" s="190">
        <v>0</v>
      </c>
      <c r="R163" s="190">
        <f t="shared" si="12"/>
        <v>0</v>
      </c>
      <c r="S163" s="190">
        <v>0</v>
      </c>
      <c r="T163" s="191">
        <f t="shared" si="13"/>
        <v>0</v>
      </c>
      <c r="AR163" s="16" t="s">
        <v>275</v>
      </c>
      <c r="AT163" s="16" t="s">
        <v>184</v>
      </c>
      <c r="AU163" s="16" t="s">
        <v>88</v>
      </c>
      <c r="AY163" s="16" t="s">
        <v>182</v>
      </c>
      <c r="BE163" s="192">
        <f t="shared" si="14"/>
        <v>0</v>
      </c>
      <c r="BF163" s="192">
        <f t="shared" si="15"/>
        <v>0</v>
      </c>
      <c r="BG163" s="192">
        <f t="shared" si="16"/>
        <v>0</v>
      </c>
      <c r="BH163" s="192">
        <f t="shared" si="17"/>
        <v>0</v>
      </c>
      <c r="BI163" s="192">
        <f t="shared" si="18"/>
        <v>0</v>
      </c>
      <c r="BJ163" s="16" t="s">
        <v>23</v>
      </c>
      <c r="BK163" s="192">
        <f t="shared" si="19"/>
        <v>0</v>
      </c>
      <c r="BL163" s="16" t="s">
        <v>275</v>
      </c>
      <c r="BM163" s="16" t="s">
        <v>4331</v>
      </c>
    </row>
    <row r="164" spans="2:65" s="1" customFormat="1" ht="22.5" customHeight="1">
      <c r="B164" s="34"/>
      <c r="C164" s="181" t="s">
        <v>471</v>
      </c>
      <c r="D164" s="181" t="s">
        <v>184</v>
      </c>
      <c r="E164" s="182" t="s">
        <v>4332</v>
      </c>
      <c r="F164" s="183" t="s">
        <v>4333</v>
      </c>
      <c r="G164" s="184" t="s">
        <v>2600</v>
      </c>
      <c r="H164" s="185">
        <v>5</v>
      </c>
      <c r="I164" s="186"/>
      <c r="J164" s="187">
        <f t="shared" si="10"/>
        <v>0</v>
      </c>
      <c r="K164" s="183" t="s">
        <v>36</v>
      </c>
      <c r="L164" s="54"/>
      <c r="M164" s="188" t="s">
        <v>36</v>
      </c>
      <c r="N164" s="189" t="s">
        <v>51</v>
      </c>
      <c r="O164" s="35"/>
      <c r="P164" s="190">
        <f t="shared" si="11"/>
        <v>0</v>
      </c>
      <c r="Q164" s="190">
        <v>0</v>
      </c>
      <c r="R164" s="190">
        <f t="shared" si="12"/>
        <v>0</v>
      </c>
      <c r="S164" s="190">
        <v>0</v>
      </c>
      <c r="T164" s="191">
        <f t="shared" si="13"/>
        <v>0</v>
      </c>
      <c r="AR164" s="16" t="s">
        <v>275</v>
      </c>
      <c r="AT164" s="16" t="s">
        <v>184</v>
      </c>
      <c r="AU164" s="16" t="s">
        <v>88</v>
      </c>
      <c r="AY164" s="16" t="s">
        <v>182</v>
      </c>
      <c r="BE164" s="192">
        <f t="shared" si="14"/>
        <v>0</v>
      </c>
      <c r="BF164" s="192">
        <f t="shared" si="15"/>
        <v>0</v>
      </c>
      <c r="BG164" s="192">
        <f t="shared" si="16"/>
        <v>0</v>
      </c>
      <c r="BH164" s="192">
        <f t="shared" si="17"/>
        <v>0</v>
      </c>
      <c r="BI164" s="192">
        <f t="shared" si="18"/>
        <v>0</v>
      </c>
      <c r="BJ164" s="16" t="s">
        <v>23</v>
      </c>
      <c r="BK164" s="192">
        <f t="shared" si="19"/>
        <v>0</v>
      </c>
      <c r="BL164" s="16" t="s">
        <v>275</v>
      </c>
      <c r="BM164" s="16" t="s">
        <v>4334</v>
      </c>
    </row>
    <row r="165" spans="2:65" s="1" customFormat="1" ht="22.5" customHeight="1">
      <c r="B165" s="34"/>
      <c r="C165" s="181" t="s">
        <v>475</v>
      </c>
      <c r="D165" s="181" t="s">
        <v>184</v>
      </c>
      <c r="E165" s="182" t="s">
        <v>4335</v>
      </c>
      <c r="F165" s="183" t="s">
        <v>4030</v>
      </c>
      <c r="G165" s="184" t="s">
        <v>309</v>
      </c>
      <c r="H165" s="185">
        <v>5</v>
      </c>
      <c r="I165" s="186"/>
      <c r="J165" s="187">
        <f t="shared" si="10"/>
        <v>0</v>
      </c>
      <c r="K165" s="183" t="s">
        <v>36</v>
      </c>
      <c r="L165" s="54"/>
      <c r="M165" s="188" t="s">
        <v>36</v>
      </c>
      <c r="N165" s="189" t="s">
        <v>51</v>
      </c>
      <c r="O165" s="35"/>
      <c r="P165" s="190">
        <f t="shared" si="11"/>
        <v>0</v>
      </c>
      <c r="Q165" s="190">
        <v>0</v>
      </c>
      <c r="R165" s="190">
        <f t="shared" si="12"/>
        <v>0</v>
      </c>
      <c r="S165" s="190">
        <v>0</v>
      </c>
      <c r="T165" s="191">
        <f t="shared" si="13"/>
        <v>0</v>
      </c>
      <c r="AR165" s="16" t="s">
        <v>275</v>
      </c>
      <c r="AT165" s="16" t="s">
        <v>184</v>
      </c>
      <c r="AU165" s="16" t="s">
        <v>88</v>
      </c>
      <c r="AY165" s="16" t="s">
        <v>182</v>
      </c>
      <c r="BE165" s="192">
        <f t="shared" si="14"/>
        <v>0</v>
      </c>
      <c r="BF165" s="192">
        <f t="shared" si="15"/>
        <v>0</v>
      </c>
      <c r="BG165" s="192">
        <f t="shared" si="16"/>
        <v>0</v>
      </c>
      <c r="BH165" s="192">
        <f t="shared" si="17"/>
        <v>0</v>
      </c>
      <c r="BI165" s="192">
        <f t="shared" si="18"/>
        <v>0</v>
      </c>
      <c r="BJ165" s="16" t="s">
        <v>23</v>
      </c>
      <c r="BK165" s="192">
        <f t="shared" si="19"/>
        <v>0</v>
      </c>
      <c r="BL165" s="16" t="s">
        <v>275</v>
      </c>
      <c r="BM165" s="16" t="s">
        <v>4336</v>
      </c>
    </row>
    <row r="166" spans="2:65" s="1" customFormat="1" ht="22.5" customHeight="1">
      <c r="B166" s="34"/>
      <c r="C166" s="181" t="s">
        <v>480</v>
      </c>
      <c r="D166" s="181" t="s">
        <v>184</v>
      </c>
      <c r="E166" s="182" t="s">
        <v>4337</v>
      </c>
      <c r="F166" s="183" t="s">
        <v>4338</v>
      </c>
      <c r="G166" s="184" t="s">
        <v>2600</v>
      </c>
      <c r="H166" s="185">
        <v>20</v>
      </c>
      <c r="I166" s="186"/>
      <c r="J166" s="187">
        <f t="shared" si="10"/>
        <v>0</v>
      </c>
      <c r="K166" s="183" t="s">
        <v>36</v>
      </c>
      <c r="L166" s="54"/>
      <c r="M166" s="188" t="s">
        <v>36</v>
      </c>
      <c r="N166" s="189" t="s">
        <v>51</v>
      </c>
      <c r="O166" s="35"/>
      <c r="P166" s="190">
        <f t="shared" si="11"/>
        <v>0</v>
      </c>
      <c r="Q166" s="190">
        <v>0</v>
      </c>
      <c r="R166" s="190">
        <f t="shared" si="12"/>
        <v>0</v>
      </c>
      <c r="S166" s="190">
        <v>0</v>
      </c>
      <c r="T166" s="191">
        <f t="shared" si="13"/>
        <v>0</v>
      </c>
      <c r="AR166" s="16" t="s">
        <v>275</v>
      </c>
      <c r="AT166" s="16" t="s">
        <v>184</v>
      </c>
      <c r="AU166" s="16" t="s">
        <v>88</v>
      </c>
      <c r="AY166" s="16" t="s">
        <v>182</v>
      </c>
      <c r="BE166" s="192">
        <f t="shared" si="14"/>
        <v>0</v>
      </c>
      <c r="BF166" s="192">
        <f t="shared" si="15"/>
        <v>0</v>
      </c>
      <c r="BG166" s="192">
        <f t="shared" si="16"/>
        <v>0</v>
      </c>
      <c r="BH166" s="192">
        <f t="shared" si="17"/>
        <v>0</v>
      </c>
      <c r="BI166" s="192">
        <f t="shared" si="18"/>
        <v>0</v>
      </c>
      <c r="BJ166" s="16" t="s">
        <v>23</v>
      </c>
      <c r="BK166" s="192">
        <f t="shared" si="19"/>
        <v>0</v>
      </c>
      <c r="BL166" s="16" t="s">
        <v>275</v>
      </c>
      <c r="BM166" s="16" t="s">
        <v>4339</v>
      </c>
    </row>
    <row r="167" spans="2:65" s="1" customFormat="1" ht="22.5" customHeight="1">
      <c r="B167" s="34"/>
      <c r="C167" s="181" t="s">
        <v>494</v>
      </c>
      <c r="D167" s="181" t="s">
        <v>184</v>
      </c>
      <c r="E167" s="182" t="s">
        <v>4340</v>
      </c>
      <c r="F167" s="183" t="s">
        <v>4341</v>
      </c>
      <c r="G167" s="184" t="s">
        <v>2600</v>
      </c>
      <c r="H167" s="185">
        <v>350</v>
      </c>
      <c r="I167" s="186"/>
      <c r="J167" s="187">
        <f t="shared" si="10"/>
        <v>0</v>
      </c>
      <c r="K167" s="183" t="s">
        <v>36</v>
      </c>
      <c r="L167" s="54"/>
      <c r="M167" s="188" t="s">
        <v>36</v>
      </c>
      <c r="N167" s="189" t="s">
        <v>51</v>
      </c>
      <c r="O167" s="35"/>
      <c r="P167" s="190">
        <f t="shared" si="11"/>
        <v>0</v>
      </c>
      <c r="Q167" s="190">
        <v>0</v>
      </c>
      <c r="R167" s="190">
        <f t="shared" si="12"/>
        <v>0</v>
      </c>
      <c r="S167" s="190">
        <v>0</v>
      </c>
      <c r="T167" s="191">
        <f t="shared" si="13"/>
        <v>0</v>
      </c>
      <c r="AR167" s="16" t="s">
        <v>275</v>
      </c>
      <c r="AT167" s="16" t="s">
        <v>184</v>
      </c>
      <c r="AU167" s="16" t="s">
        <v>88</v>
      </c>
      <c r="AY167" s="16" t="s">
        <v>182</v>
      </c>
      <c r="BE167" s="192">
        <f t="shared" si="14"/>
        <v>0</v>
      </c>
      <c r="BF167" s="192">
        <f t="shared" si="15"/>
        <v>0</v>
      </c>
      <c r="BG167" s="192">
        <f t="shared" si="16"/>
        <v>0</v>
      </c>
      <c r="BH167" s="192">
        <f t="shared" si="17"/>
        <v>0</v>
      </c>
      <c r="BI167" s="192">
        <f t="shared" si="18"/>
        <v>0</v>
      </c>
      <c r="BJ167" s="16" t="s">
        <v>23</v>
      </c>
      <c r="BK167" s="192">
        <f t="shared" si="19"/>
        <v>0</v>
      </c>
      <c r="BL167" s="16" t="s">
        <v>275</v>
      </c>
      <c r="BM167" s="16" t="s">
        <v>4342</v>
      </c>
    </row>
    <row r="168" spans="2:65" s="1" customFormat="1" ht="22.5" customHeight="1">
      <c r="B168" s="34"/>
      <c r="C168" s="181" t="s">
        <v>503</v>
      </c>
      <c r="D168" s="181" t="s">
        <v>184</v>
      </c>
      <c r="E168" s="182" t="s">
        <v>4343</v>
      </c>
      <c r="F168" s="183" t="s">
        <v>4344</v>
      </c>
      <c r="G168" s="184" t="s">
        <v>309</v>
      </c>
      <c r="H168" s="185">
        <v>50</v>
      </c>
      <c r="I168" s="186"/>
      <c r="J168" s="187">
        <f t="shared" si="10"/>
        <v>0</v>
      </c>
      <c r="K168" s="183" t="s">
        <v>36</v>
      </c>
      <c r="L168" s="54"/>
      <c r="M168" s="188" t="s">
        <v>36</v>
      </c>
      <c r="N168" s="189" t="s">
        <v>51</v>
      </c>
      <c r="O168" s="35"/>
      <c r="P168" s="190">
        <f t="shared" si="11"/>
        <v>0</v>
      </c>
      <c r="Q168" s="190">
        <v>0</v>
      </c>
      <c r="R168" s="190">
        <f t="shared" si="12"/>
        <v>0</v>
      </c>
      <c r="S168" s="190">
        <v>0</v>
      </c>
      <c r="T168" s="191">
        <f t="shared" si="13"/>
        <v>0</v>
      </c>
      <c r="AR168" s="16" t="s">
        <v>275</v>
      </c>
      <c r="AT168" s="16" t="s">
        <v>184</v>
      </c>
      <c r="AU168" s="16" t="s">
        <v>88</v>
      </c>
      <c r="AY168" s="16" t="s">
        <v>182</v>
      </c>
      <c r="BE168" s="192">
        <f t="shared" si="14"/>
        <v>0</v>
      </c>
      <c r="BF168" s="192">
        <f t="shared" si="15"/>
        <v>0</v>
      </c>
      <c r="BG168" s="192">
        <f t="shared" si="16"/>
        <v>0</v>
      </c>
      <c r="BH168" s="192">
        <f t="shared" si="17"/>
        <v>0</v>
      </c>
      <c r="BI168" s="192">
        <f t="shared" si="18"/>
        <v>0</v>
      </c>
      <c r="BJ168" s="16" t="s">
        <v>23</v>
      </c>
      <c r="BK168" s="192">
        <f t="shared" si="19"/>
        <v>0</v>
      </c>
      <c r="BL168" s="16" t="s">
        <v>275</v>
      </c>
      <c r="BM168" s="16" t="s">
        <v>4345</v>
      </c>
    </row>
    <row r="169" spans="2:65" s="1" customFormat="1" ht="22.5" customHeight="1">
      <c r="B169" s="34"/>
      <c r="C169" s="181" t="s">
        <v>509</v>
      </c>
      <c r="D169" s="181" t="s">
        <v>184</v>
      </c>
      <c r="E169" s="182" t="s">
        <v>4346</v>
      </c>
      <c r="F169" s="183" t="s">
        <v>4347</v>
      </c>
      <c r="G169" s="184" t="s">
        <v>309</v>
      </c>
      <c r="H169" s="185">
        <v>100</v>
      </c>
      <c r="I169" s="186"/>
      <c r="J169" s="187">
        <f t="shared" si="10"/>
        <v>0</v>
      </c>
      <c r="K169" s="183" t="s">
        <v>36</v>
      </c>
      <c r="L169" s="54"/>
      <c r="M169" s="188" t="s">
        <v>36</v>
      </c>
      <c r="N169" s="189" t="s">
        <v>51</v>
      </c>
      <c r="O169" s="35"/>
      <c r="P169" s="190">
        <f t="shared" si="11"/>
        <v>0</v>
      </c>
      <c r="Q169" s="190">
        <v>0</v>
      </c>
      <c r="R169" s="190">
        <f t="shared" si="12"/>
        <v>0</v>
      </c>
      <c r="S169" s="190">
        <v>0</v>
      </c>
      <c r="T169" s="191">
        <f t="shared" si="13"/>
        <v>0</v>
      </c>
      <c r="AR169" s="16" t="s">
        <v>275</v>
      </c>
      <c r="AT169" s="16" t="s">
        <v>184</v>
      </c>
      <c r="AU169" s="16" t="s">
        <v>88</v>
      </c>
      <c r="AY169" s="16" t="s">
        <v>182</v>
      </c>
      <c r="BE169" s="192">
        <f t="shared" si="14"/>
        <v>0</v>
      </c>
      <c r="BF169" s="192">
        <f t="shared" si="15"/>
        <v>0</v>
      </c>
      <c r="BG169" s="192">
        <f t="shared" si="16"/>
        <v>0</v>
      </c>
      <c r="BH169" s="192">
        <f t="shared" si="17"/>
        <v>0</v>
      </c>
      <c r="BI169" s="192">
        <f t="shared" si="18"/>
        <v>0</v>
      </c>
      <c r="BJ169" s="16" t="s">
        <v>23</v>
      </c>
      <c r="BK169" s="192">
        <f t="shared" si="19"/>
        <v>0</v>
      </c>
      <c r="BL169" s="16" t="s">
        <v>275</v>
      </c>
      <c r="BM169" s="16" t="s">
        <v>4348</v>
      </c>
    </row>
    <row r="170" spans="2:65" s="1" customFormat="1" ht="31.5" customHeight="1">
      <c r="B170" s="34"/>
      <c r="C170" s="181" t="s">
        <v>515</v>
      </c>
      <c r="D170" s="181" t="s">
        <v>184</v>
      </c>
      <c r="E170" s="182" t="s">
        <v>4349</v>
      </c>
      <c r="F170" s="183" t="s">
        <v>4350</v>
      </c>
      <c r="G170" s="184" t="s">
        <v>309</v>
      </c>
      <c r="H170" s="185">
        <v>100</v>
      </c>
      <c r="I170" s="186"/>
      <c r="J170" s="187">
        <f t="shared" si="10"/>
        <v>0</v>
      </c>
      <c r="K170" s="183" t="s">
        <v>36</v>
      </c>
      <c r="L170" s="54"/>
      <c r="M170" s="188" t="s">
        <v>36</v>
      </c>
      <c r="N170" s="189" t="s">
        <v>51</v>
      </c>
      <c r="O170" s="35"/>
      <c r="P170" s="190">
        <f t="shared" si="11"/>
        <v>0</v>
      </c>
      <c r="Q170" s="190">
        <v>0</v>
      </c>
      <c r="R170" s="190">
        <f t="shared" si="12"/>
        <v>0</v>
      </c>
      <c r="S170" s="190">
        <v>0</v>
      </c>
      <c r="T170" s="191">
        <f t="shared" si="13"/>
        <v>0</v>
      </c>
      <c r="AR170" s="16" t="s">
        <v>275</v>
      </c>
      <c r="AT170" s="16" t="s">
        <v>184</v>
      </c>
      <c r="AU170" s="16" t="s">
        <v>88</v>
      </c>
      <c r="AY170" s="16" t="s">
        <v>182</v>
      </c>
      <c r="BE170" s="192">
        <f t="shared" si="14"/>
        <v>0</v>
      </c>
      <c r="BF170" s="192">
        <f t="shared" si="15"/>
        <v>0</v>
      </c>
      <c r="BG170" s="192">
        <f t="shared" si="16"/>
        <v>0</v>
      </c>
      <c r="BH170" s="192">
        <f t="shared" si="17"/>
        <v>0</v>
      </c>
      <c r="BI170" s="192">
        <f t="shared" si="18"/>
        <v>0</v>
      </c>
      <c r="BJ170" s="16" t="s">
        <v>23</v>
      </c>
      <c r="BK170" s="192">
        <f t="shared" si="19"/>
        <v>0</v>
      </c>
      <c r="BL170" s="16" t="s">
        <v>275</v>
      </c>
      <c r="BM170" s="16" t="s">
        <v>4351</v>
      </c>
    </row>
    <row r="171" spans="2:65" s="1" customFormat="1" ht="22.5" customHeight="1">
      <c r="B171" s="34"/>
      <c r="C171" s="181" t="s">
        <v>519</v>
      </c>
      <c r="D171" s="181" t="s">
        <v>184</v>
      </c>
      <c r="E171" s="182" t="s">
        <v>4352</v>
      </c>
      <c r="F171" s="183" t="s">
        <v>4353</v>
      </c>
      <c r="G171" s="184" t="s">
        <v>309</v>
      </c>
      <c r="H171" s="185">
        <v>50</v>
      </c>
      <c r="I171" s="186"/>
      <c r="J171" s="187">
        <f t="shared" si="10"/>
        <v>0</v>
      </c>
      <c r="K171" s="183" t="s">
        <v>36</v>
      </c>
      <c r="L171" s="54"/>
      <c r="M171" s="188" t="s">
        <v>36</v>
      </c>
      <c r="N171" s="189" t="s">
        <v>51</v>
      </c>
      <c r="O171" s="35"/>
      <c r="P171" s="190">
        <f t="shared" si="11"/>
        <v>0</v>
      </c>
      <c r="Q171" s="190">
        <v>0</v>
      </c>
      <c r="R171" s="190">
        <f t="shared" si="12"/>
        <v>0</v>
      </c>
      <c r="S171" s="190">
        <v>0</v>
      </c>
      <c r="T171" s="191">
        <f t="shared" si="13"/>
        <v>0</v>
      </c>
      <c r="AR171" s="16" t="s">
        <v>275</v>
      </c>
      <c r="AT171" s="16" t="s">
        <v>184</v>
      </c>
      <c r="AU171" s="16" t="s">
        <v>88</v>
      </c>
      <c r="AY171" s="16" t="s">
        <v>182</v>
      </c>
      <c r="BE171" s="192">
        <f t="shared" si="14"/>
        <v>0</v>
      </c>
      <c r="BF171" s="192">
        <f t="shared" si="15"/>
        <v>0</v>
      </c>
      <c r="BG171" s="192">
        <f t="shared" si="16"/>
        <v>0</v>
      </c>
      <c r="BH171" s="192">
        <f t="shared" si="17"/>
        <v>0</v>
      </c>
      <c r="BI171" s="192">
        <f t="shared" si="18"/>
        <v>0</v>
      </c>
      <c r="BJ171" s="16" t="s">
        <v>23</v>
      </c>
      <c r="BK171" s="192">
        <f t="shared" si="19"/>
        <v>0</v>
      </c>
      <c r="BL171" s="16" t="s">
        <v>275</v>
      </c>
      <c r="BM171" s="16" t="s">
        <v>4354</v>
      </c>
    </row>
    <row r="172" spans="2:65" s="1" customFormat="1" ht="22.5" customHeight="1">
      <c r="B172" s="34"/>
      <c r="C172" s="181" t="s">
        <v>525</v>
      </c>
      <c r="D172" s="181" t="s">
        <v>184</v>
      </c>
      <c r="E172" s="182" t="s">
        <v>4355</v>
      </c>
      <c r="F172" s="183" t="s">
        <v>4356</v>
      </c>
      <c r="G172" s="184" t="s">
        <v>309</v>
      </c>
      <c r="H172" s="185">
        <v>100</v>
      </c>
      <c r="I172" s="186"/>
      <c r="J172" s="187">
        <f t="shared" si="10"/>
        <v>0</v>
      </c>
      <c r="K172" s="183" t="s">
        <v>36</v>
      </c>
      <c r="L172" s="54"/>
      <c r="M172" s="188" t="s">
        <v>36</v>
      </c>
      <c r="N172" s="189" t="s">
        <v>51</v>
      </c>
      <c r="O172" s="35"/>
      <c r="P172" s="190">
        <f t="shared" si="11"/>
        <v>0</v>
      </c>
      <c r="Q172" s="190">
        <v>0</v>
      </c>
      <c r="R172" s="190">
        <f t="shared" si="12"/>
        <v>0</v>
      </c>
      <c r="S172" s="190">
        <v>0</v>
      </c>
      <c r="T172" s="191">
        <f t="shared" si="13"/>
        <v>0</v>
      </c>
      <c r="AR172" s="16" t="s">
        <v>275</v>
      </c>
      <c r="AT172" s="16" t="s">
        <v>184</v>
      </c>
      <c r="AU172" s="16" t="s">
        <v>88</v>
      </c>
      <c r="AY172" s="16" t="s">
        <v>182</v>
      </c>
      <c r="BE172" s="192">
        <f t="shared" si="14"/>
        <v>0</v>
      </c>
      <c r="BF172" s="192">
        <f t="shared" si="15"/>
        <v>0</v>
      </c>
      <c r="BG172" s="192">
        <f t="shared" si="16"/>
        <v>0</v>
      </c>
      <c r="BH172" s="192">
        <f t="shared" si="17"/>
        <v>0</v>
      </c>
      <c r="BI172" s="192">
        <f t="shared" si="18"/>
        <v>0</v>
      </c>
      <c r="BJ172" s="16" t="s">
        <v>23</v>
      </c>
      <c r="BK172" s="192">
        <f t="shared" si="19"/>
        <v>0</v>
      </c>
      <c r="BL172" s="16" t="s">
        <v>275</v>
      </c>
      <c r="BM172" s="16" t="s">
        <v>4357</v>
      </c>
    </row>
    <row r="173" spans="2:65" s="1" customFormat="1" ht="22.5" customHeight="1">
      <c r="B173" s="34"/>
      <c r="C173" s="181" t="s">
        <v>536</v>
      </c>
      <c r="D173" s="181" t="s">
        <v>184</v>
      </c>
      <c r="E173" s="182" t="s">
        <v>4358</v>
      </c>
      <c r="F173" s="183" t="s">
        <v>4359</v>
      </c>
      <c r="G173" s="184" t="s">
        <v>309</v>
      </c>
      <c r="H173" s="185">
        <v>50</v>
      </c>
      <c r="I173" s="186"/>
      <c r="J173" s="187">
        <f t="shared" si="10"/>
        <v>0</v>
      </c>
      <c r="K173" s="183" t="s">
        <v>36</v>
      </c>
      <c r="L173" s="54"/>
      <c r="M173" s="188" t="s">
        <v>36</v>
      </c>
      <c r="N173" s="189" t="s">
        <v>51</v>
      </c>
      <c r="O173" s="35"/>
      <c r="P173" s="190">
        <f t="shared" si="11"/>
        <v>0</v>
      </c>
      <c r="Q173" s="190">
        <v>0</v>
      </c>
      <c r="R173" s="190">
        <f t="shared" si="12"/>
        <v>0</v>
      </c>
      <c r="S173" s="190">
        <v>0</v>
      </c>
      <c r="T173" s="191">
        <f t="shared" si="13"/>
        <v>0</v>
      </c>
      <c r="AR173" s="16" t="s">
        <v>275</v>
      </c>
      <c r="AT173" s="16" t="s">
        <v>184</v>
      </c>
      <c r="AU173" s="16" t="s">
        <v>88</v>
      </c>
      <c r="AY173" s="16" t="s">
        <v>182</v>
      </c>
      <c r="BE173" s="192">
        <f t="shared" si="14"/>
        <v>0</v>
      </c>
      <c r="BF173" s="192">
        <f t="shared" si="15"/>
        <v>0</v>
      </c>
      <c r="BG173" s="192">
        <f t="shared" si="16"/>
        <v>0</v>
      </c>
      <c r="BH173" s="192">
        <f t="shared" si="17"/>
        <v>0</v>
      </c>
      <c r="BI173" s="192">
        <f t="shared" si="18"/>
        <v>0</v>
      </c>
      <c r="BJ173" s="16" t="s">
        <v>23</v>
      </c>
      <c r="BK173" s="192">
        <f t="shared" si="19"/>
        <v>0</v>
      </c>
      <c r="BL173" s="16" t="s">
        <v>275</v>
      </c>
      <c r="BM173" s="16" t="s">
        <v>4360</v>
      </c>
    </row>
    <row r="174" spans="2:65" s="1" customFormat="1" ht="22.5" customHeight="1">
      <c r="B174" s="34"/>
      <c r="C174" s="181" t="s">
        <v>541</v>
      </c>
      <c r="D174" s="181" t="s">
        <v>184</v>
      </c>
      <c r="E174" s="182" t="s">
        <v>4361</v>
      </c>
      <c r="F174" s="183" t="s">
        <v>4362</v>
      </c>
      <c r="G174" s="184" t="s">
        <v>2600</v>
      </c>
      <c r="H174" s="185">
        <v>5</v>
      </c>
      <c r="I174" s="186"/>
      <c r="J174" s="187">
        <f t="shared" si="10"/>
        <v>0</v>
      </c>
      <c r="K174" s="183" t="s">
        <v>36</v>
      </c>
      <c r="L174" s="54"/>
      <c r="M174" s="188" t="s">
        <v>36</v>
      </c>
      <c r="N174" s="189" t="s">
        <v>51</v>
      </c>
      <c r="O174" s="35"/>
      <c r="P174" s="190">
        <f t="shared" si="11"/>
        <v>0</v>
      </c>
      <c r="Q174" s="190">
        <v>0</v>
      </c>
      <c r="R174" s="190">
        <f t="shared" si="12"/>
        <v>0</v>
      </c>
      <c r="S174" s="190">
        <v>0</v>
      </c>
      <c r="T174" s="191">
        <f t="shared" si="13"/>
        <v>0</v>
      </c>
      <c r="AR174" s="16" t="s">
        <v>275</v>
      </c>
      <c r="AT174" s="16" t="s">
        <v>184</v>
      </c>
      <c r="AU174" s="16" t="s">
        <v>88</v>
      </c>
      <c r="AY174" s="16" t="s">
        <v>182</v>
      </c>
      <c r="BE174" s="192">
        <f t="shared" si="14"/>
        <v>0</v>
      </c>
      <c r="BF174" s="192">
        <f t="shared" si="15"/>
        <v>0</v>
      </c>
      <c r="BG174" s="192">
        <f t="shared" si="16"/>
        <v>0</v>
      </c>
      <c r="BH174" s="192">
        <f t="shared" si="17"/>
        <v>0</v>
      </c>
      <c r="BI174" s="192">
        <f t="shared" si="18"/>
        <v>0</v>
      </c>
      <c r="BJ174" s="16" t="s">
        <v>23</v>
      </c>
      <c r="BK174" s="192">
        <f t="shared" si="19"/>
        <v>0</v>
      </c>
      <c r="BL174" s="16" t="s">
        <v>275</v>
      </c>
      <c r="BM174" s="16" t="s">
        <v>4363</v>
      </c>
    </row>
    <row r="175" spans="2:65" s="1" customFormat="1" ht="22.5" customHeight="1">
      <c r="B175" s="34"/>
      <c r="C175" s="181" t="s">
        <v>547</v>
      </c>
      <c r="D175" s="181" t="s">
        <v>184</v>
      </c>
      <c r="E175" s="182" t="s">
        <v>4364</v>
      </c>
      <c r="F175" s="183" t="s">
        <v>4365</v>
      </c>
      <c r="G175" s="184" t="s">
        <v>2600</v>
      </c>
      <c r="H175" s="185">
        <v>10</v>
      </c>
      <c r="I175" s="186"/>
      <c r="J175" s="187">
        <f t="shared" si="10"/>
        <v>0</v>
      </c>
      <c r="K175" s="183" t="s">
        <v>36</v>
      </c>
      <c r="L175" s="54"/>
      <c r="M175" s="188" t="s">
        <v>36</v>
      </c>
      <c r="N175" s="189" t="s">
        <v>51</v>
      </c>
      <c r="O175" s="35"/>
      <c r="P175" s="190">
        <f t="shared" si="11"/>
        <v>0</v>
      </c>
      <c r="Q175" s="190">
        <v>0</v>
      </c>
      <c r="R175" s="190">
        <f t="shared" si="12"/>
        <v>0</v>
      </c>
      <c r="S175" s="190">
        <v>0</v>
      </c>
      <c r="T175" s="191">
        <f t="shared" si="13"/>
        <v>0</v>
      </c>
      <c r="AR175" s="16" t="s">
        <v>275</v>
      </c>
      <c r="AT175" s="16" t="s">
        <v>184</v>
      </c>
      <c r="AU175" s="16" t="s">
        <v>88</v>
      </c>
      <c r="AY175" s="16" t="s">
        <v>182</v>
      </c>
      <c r="BE175" s="192">
        <f t="shared" si="14"/>
        <v>0</v>
      </c>
      <c r="BF175" s="192">
        <f t="shared" si="15"/>
        <v>0</v>
      </c>
      <c r="BG175" s="192">
        <f t="shared" si="16"/>
        <v>0</v>
      </c>
      <c r="BH175" s="192">
        <f t="shared" si="17"/>
        <v>0</v>
      </c>
      <c r="BI175" s="192">
        <f t="shared" si="18"/>
        <v>0</v>
      </c>
      <c r="BJ175" s="16" t="s">
        <v>23</v>
      </c>
      <c r="BK175" s="192">
        <f t="shared" si="19"/>
        <v>0</v>
      </c>
      <c r="BL175" s="16" t="s">
        <v>275</v>
      </c>
      <c r="BM175" s="16" t="s">
        <v>4366</v>
      </c>
    </row>
    <row r="176" spans="2:65" s="1" customFormat="1" ht="22.5" customHeight="1">
      <c r="B176" s="34"/>
      <c r="C176" s="181" t="s">
        <v>555</v>
      </c>
      <c r="D176" s="181" t="s">
        <v>184</v>
      </c>
      <c r="E176" s="182" t="s">
        <v>4367</v>
      </c>
      <c r="F176" s="183" t="s">
        <v>4368</v>
      </c>
      <c r="G176" s="184" t="s">
        <v>2600</v>
      </c>
      <c r="H176" s="185">
        <v>10</v>
      </c>
      <c r="I176" s="186"/>
      <c r="J176" s="187">
        <f t="shared" si="10"/>
        <v>0</v>
      </c>
      <c r="K176" s="183" t="s">
        <v>36</v>
      </c>
      <c r="L176" s="54"/>
      <c r="M176" s="188" t="s">
        <v>36</v>
      </c>
      <c r="N176" s="189" t="s">
        <v>51</v>
      </c>
      <c r="O176" s="35"/>
      <c r="P176" s="190">
        <f t="shared" si="11"/>
        <v>0</v>
      </c>
      <c r="Q176" s="190">
        <v>0</v>
      </c>
      <c r="R176" s="190">
        <f t="shared" si="12"/>
        <v>0</v>
      </c>
      <c r="S176" s="190">
        <v>0</v>
      </c>
      <c r="T176" s="191">
        <f t="shared" si="13"/>
        <v>0</v>
      </c>
      <c r="AR176" s="16" t="s">
        <v>275</v>
      </c>
      <c r="AT176" s="16" t="s">
        <v>184</v>
      </c>
      <c r="AU176" s="16" t="s">
        <v>88</v>
      </c>
      <c r="AY176" s="16" t="s">
        <v>182</v>
      </c>
      <c r="BE176" s="192">
        <f t="shared" si="14"/>
        <v>0</v>
      </c>
      <c r="BF176" s="192">
        <f t="shared" si="15"/>
        <v>0</v>
      </c>
      <c r="BG176" s="192">
        <f t="shared" si="16"/>
        <v>0</v>
      </c>
      <c r="BH176" s="192">
        <f t="shared" si="17"/>
        <v>0</v>
      </c>
      <c r="BI176" s="192">
        <f t="shared" si="18"/>
        <v>0</v>
      </c>
      <c r="BJ176" s="16" t="s">
        <v>23</v>
      </c>
      <c r="BK176" s="192">
        <f t="shared" si="19"/>
        <v>0</v>
      </c>
      <c r="BL176" s="16" t="s">
        <v>275</v>
      </c>
      <c r="BM176" s="16" t="s">
        <v>4369</v>
      </c>
    </row>
    <row r="177" spans="2:65" s="1" customFormat="1" ht="22.5" customHeight="1">
      <c r="B177" s="34"/>
      <c r="C177" s="181" t="s">
        <v>561</v>
      </c>
      <c r="D177" s="181" t="s">
        <v>184</v>
      </c>
      <c r="E177" s="182" t="s">
        <v>4370</v>
      </c>
      <c r="F177" s="183" t="s">
        <v>4371</v>
      </c>
      <c r="G177" s="184" t="s">
        <v>2600</v>
      </c>
      <c r="H177" s="185">
        <v>200</v>
      </c>
      <c r="I177" s="186"/>
      <c r="J177" s="187">
        <f t="shared" si="10"/>
        <v>0</v>
      </c>
      <c r="K177" s="183" t="s">
        <v>36</v>
      </c>
      <c r="L177" s="54"/>
      <c r="M177" s="188" t="s">
        <v>36</v>
      </c>
      <c r="N177" s="189" t="s">
        <v>51</v>
      </c>
      <c r="O177" s="35"/>
      <c r="P177" s="190">
        <f t="shared" si="11"/>
        <v>0</v>
      </c>
      <c r="Q177" s="190">
        <v>0</v>
      </c>
      <c r="R177" s="190">
        <f t="shared" si="12"/>
        <v>0</v>
      </c>
      <c r="S177" s="190">
        <v>0</v>
      </c>
      <c r="T177" s="191">
        <f t="shared" si="13"/>
        <v>0</v>
      </c>
      <c r="AR177" s="16" t="s">
        <v>275</v>
      </c>
      <c r="AT177" s="16" t="s">
        <v>184</v>
      </c>
      <c r="AU177" s="16" t="s">
        <v>88</v>
      </c>
      <c r="AY177" s="16" t="s">
        <v>182</v>
      </c>
      <c r="BE177" s="192">
        <f t="shared" si="14"/>
        <v>0</v>
      </c>
      <c r="BF177" s="192">
        <f t="shared" si="15"/>
        <v>0</v>
      </c>
      <c r="BG177" s="192">
        <f t="shared" si="16"/>
        <v>0</v>
      </c>
      <c r="BH177" s="192">
        <f t="shared" si="17"/>
        <v>0</v>
      </c>
      <c r="BI177" s="192">
        <f t="shared" si="18"/>
        <v>0</v>
      </c>
      <c r="BJ177" s="16" t="s">
        <v>23</v>
      </c>
      <c r="BK177" s="192">
        <f t="shared" si="19"/>
        <v>0</v>
      </c>
      <c r="BL177" s="16" t="s">
        <v>275</v>
      </c>
      <c r="BM177" s="16" t="s">
        <v>4372</v>
      </c>
    </row>
    <row r="178" spans="2:65" s="1" customFormat="1" ht="22.5" customHeight="1">
      <c r="B178" s="34"/>
      <c r="C178" s="181" t="s">
        <v>566</v>
      </c>
      <c r="D178" s="181" t="s">
        <v>184</v>
      </c>
      <c r="E178" s="182" t="s">
        <v>4373</v>
      </c>
      <c r="F178" s="183" t="s">
        <v>4374</v>
      </c>
      <c r="G178" s="184" t="s">
        <v>2600</v>
      </c>
      <c r="H178" s="185">
        <v>100</v>
      </c>
      <c r="I178" s="186"/>
      <c r="J178" s="187">
        <f t="shared" si="10"/>
        <v>0</v>
      </c>
      <c r="K178" s="183" t="s">
        <v>36</v>
      </c>
      <c r="L178" s="54"/>
      <c r="M178" s="188" t="s">
        <v>36</v>
      </c>
      <c r="N178" s="189" t="s">
        <v>51</v>
      </c>
      <c r="O178" s="35"/>
      <c r="P178" s="190">
        <f t="shared" si="11"/>
        <v>0</v>
      </c>
      <c r="Q178" s="190">
        <v>0</v>
      </c>
      <c r="R178" s="190">
        <f t="shared" si="12"/>
        <v>0</v>
      </c>
      <c r="S178" s="190">
        <v>0</v>
      </c>
      <c r="T178" s="191">
        <f t="shared" si="13"/>
        <v>0</v>
      </c>
      <c r="AR178" s="16" t="s">
        <v>275</v>
      </c>
      <c r="AT178" s="16" t="s">
        <v>184</v>
      </c>
      <c r="AU178" s="16" t="s">
        <v>88</v>
      </c>
      <c r="AY178" s="16" t="s">
        <v>182</v>
      </c>
      <c r="BE178" s="192">
        <f t="shared" si="14"/>
        <v>0</v>
      </c>
      <c r="BF178" s="192">
        <f t="shared" si="15"/>
        <v>0</v>
      </c>
      <c r="BG178" s="192">
        <f t="shared" si="16"/>
        <v>0</v>
      </c>
      <c r="BH178" s="192">
        <f t="shared" si="17"/>
        <v>0</v>
      </c>
      <c r="BI178" s="192">
        <f t="shared" si="18"/>
        <v>0</v>
      </c>
      <c r="BJ178" s="16" t="s">
        <v>23</v>
      </c>
      <c r="BK178" s="192">
        <f t="shared" si="19"/>
        <v>0</v>
      </c>
      <c r="BL178" s="16" t="s">
        <v>275</v>
      </c>
      <c r="BM178" s="16" t="s">
        <v>4375</v>
      </c>
    </row>
    <row r="179" spans="2:65" s="1" customFormat="1" ht="44.25" customHeight="1">
      <c r="B179" s="34"/>
      <c r="C179" s="181" t="s">
        <v>570</v>
      </c>
      <c r="D179" s="181" t="s">
        <v>184</v>
      </c>
      <c r="E179" s="182" t="s">
        <v>4376</v>
      </c>
      <c r="F179" s="183" t="s">
        <v>4377</v>
      </c>
      <c r="G179" s="184" t="s">
        <v>2600</v>
      </c>
      <c r="H179" s="185">
        <v>10</v>
      </c>
      <c r="I179" s="186"/>
      <c r="J179" s="187">
        <f t="shared" si="10"/>
        <v>0</v>
      </c>
      <c r="K179" s="183" t="s">
        <v>36</v>
      </c>
      <c r="L179" s="54"/>
      <c r="M179" s="188" t="s">
        <v>36</v>
      </c>
      <c r="N179" s="189" t="s">
        <v>51</v>
      </c>
      <c r="O179" s="35"/>
      <c r="P179" s="190">
        <f t="shared" si="11"/>
        <v>0</v>
      </c>
      <c r="Q179" s="190">
        <v>0</v>
      </c>
      <c r="R179" s="190">
        <f t="shared" si="12"/>
        <v>0</v>
      </c>
      <c r="S179" s="190">
        <v>0</v>
      </c>
      <c r="T179" s="191">
        <f t="shared" si="13"/>
        <v>0</v>
      </c>
      <c r="AR179" s="16" t="s">
        <v>275</v>
      </c>
      <c r="AT179" s="16" t="s">
        <v>184</v>
      </c>
      <c r="AU179" s="16" t="s">
        <v>88</v>
      </c>
      <c r="AY179" s="16" t="s">
        <v>182</v>
      </c>
      <c r="BE179" s="192">
        <f t="shared" si="14"/>
        <v>0</v>
      </c>
      <c r="BF179" s="192">
        <f t="shared" si="15"/>
        <v>0</v>
      </c>
      <c r="BG179" s="192">
        <f t="shared" si="16"/>
        <v>0</v>
      </c>
      <c r="BH179" s="192">
        <f t="shared" si="17"/>
        <v>0</v>
      </c>
      <c r="BI179" s="192">
        <f t="shared" si="18"/>
        <v>0</v>
      </c>
      <c r="BJ179" s="16" t="s">
        <v>23</v>
      </c>
      <c r="BK179" s="192">
        <f t="shared" si="19"/>
        <v>0</v>
      </c>
      <c r="BL179" s="16" t="s">
        <v>275</v>
      </c>
      <c r="BM179" s="16" t="s">
        <v>4378</v>
      </c>
    </row>
    <row r="180" spans="2:63" s="10" customFormat="1" ht="29.85" customHeight="1">
      <c r="B180" s="164"/>
      <c r="C180" s="165"/>
      <c r="D180" s="178" t="s">
        <v>79</v>
      </c>
      <c r="E180" s="179" t="s">
        <v>3504</v>
      </c>
      <c r="F180" s="179" t="s">
        <v>4096</v>
      </c>
      <c r="G180" s="165"/>
      <c r="H180" s="165"/>
      <c r="I180" s="168"/>
      <c r="J180" s="180">
        <f>BK180</f>
        <v>0</v>
      </c>
      <c r="K180" s="165"/>
      <c r="L180" s="170"/>
      <c r="M180" s="171"/>
      <c r="N180" s="172"/>
      <c r="O180" s="172"/>
      <c r="P180" s="173">
        <f>SUM(P181:P188)</f>
        <v>0</v>
      </c>
      <c r="Q180" s="172"/>
      <c r="R180" s="173">
        <f>SUM(R181:R188)</f>
        <v>0</v>
      </c>
      <c r="S180" s="172"/>
      <c r="T180" s="174">
        <f>SUM(T181:T188)</f>
        <v>0</v>
      </c>
      <c r="AR180" s="175" t="s">
        <v>23</v>
      </c>
      <c r="AT180" s="176" t="s">
        <v>79</v>
      </c>
      <c r="AU180" s="176" t="s">
        <v>23</v>
      </c>
      <c r="AY180" s="175" t="s">
        <v>182</v>
      </c>
      <c r="BK180" s="177">
        <f>SUM(BK181:BK188)</f>
        <v>0</v>
      </c>
    </row>
    <row r="181" spans="2:65" s="1" customFormat="1" ht="22.5" customHeight="1">
      <c r="B181" s="34"/>
      <c r="C181" s="181" t="s">
        <v>576</v>
      </c>
      <c r="D181" s="181" t="s">
        <v>184</v>
      </c>
      <c r="E181" s="182" t="s">
        <v>4379</v>
      </c>
      <c r="F181" s="183" t="s">
        <v>4380</v>
      </c>
      <c r="G181" s="184" t="s">
        <v>4153</v>
      </c>
      <c r="H181" s="185">
        <v>20</v>
      </c>
      <c r="I181" s="186"/>
      <c r="J181" s="187">
        <f aca="true" t="shared" si="20" ref="J181:J188">ROUND(I181*H181,2)</f>
        <v>0</v>
      </c>
      <c r="K181" s="183" t="s">
        <v>36</v>
      </c>
      <c r="L181" s="54"/>
      <c r="M181" s="188" t="s">
        <v>36</v>
      </c>
      <c r="N181" s="189" t="s">
        <v>51</v>
      </c>
      <c r="O181" s="35"/>
      <c r="P181" s="190">
        <f aca="true" t="shared" si="21" ref="P181:P188">O181*H181</f>
        <v>0</v>
      </c>
      <c r="Q181" s="190">
        <v>0</v>
      </c>
      <c r="R181" s="190">
        <f aca="true" t="shared" si="22" ref="R181:R188">Q181*H181</f>
        <v>0</v>
      </c>
      <c r="S181" s="190">
        <v>0</v>
      </c>
      <c r="T181" s="191">
        <f aca="true" t="shared" si="23" ref="T181:T188">S181*H181</f>
        <v>0</v>
      </c>
      <c r="AR181" s="16" t="s">
        <v>275</v>
      </c>
      <c r="AT181" s="16" t="s">
        <v>184</v>
      </c>
      <c r="AU181" s="16" t="s">
        <v>88</v>
      </c>
      <c r="AY181" s="16" t="s">
        <v>182</v>
      </c>
      <c r="BE181" s="192">
        <f aca="true" t="shared" si="24" ref="BE181:BE188">IF(N181="základní",J181,0)</f>
        <v>0</v>
      </c>
      <c r="BF181" s="192">
        <f aca="true" t="shared" si="25" ref="BF181:BF188">IF(N181="snížená",J181,0)</f>
        <v>0</v>
      </c>
      <c r="BG181" s="192">
        <f aca="true" t="shared" si="26" ref="BG181:BG188">IF(N181="zákl. přenesená",J181,0)</f>
        <v>0</v>
      </c>
      <c r="BH181" s="192">
        <f aca="true" t="shared" si="27" ref="BH181:BH188">IF(N181="sníž. přenesená",J181,0)</f>
        <v>0</v>
      </c>
      <c r="BI181" s="192">
        <f aca="true" t="shared" si="28" ref="BI181:BI188">IF(N181="nulová",J181,0)</f>
        <v>0</v>
      </c>
      <c r="BJ181" s="16" t="s">
        <v>23</v>
      </c>
      <c r="BK181" s="192">
        <f aca="true" t="shared" si="29" ref="BK181:BK188">ROUND(I181*H181,2)</f>
        <v>0</v>
      </c>
      <c r="BL181" s="16" t="s">
        <v>275</v>
      </c>
      <c r="BM181" s="16" t="s">
        <v>4381</v>
      </c>
    </row>
    <row r="182" spans="2:65" s="1" customFormat="1" ht="22.5" customHeight="1">
      <c r="B182" s="34"/>
      <c r="C182" s="181" t="s">
        <v>581</v>
      </c>
      <c r="D182" s="181" t="s">
        <v>184</v>
      </c>
      <c r="E182" s="182" t="s">
        <v>4382</v>
      </c>
      <c r="F182" s="183" t="s">
        <v>4383</v>
      </c>
      <c r="G182" s="184" t="s">
        <v>3607</v>
      </c>
      <c r="H182" s="185">
        <v>200</v>
      </c>
      <c r="I182" s="186"/>
      <c r="J182" s="187">
        <f t="shared" si="20"/>
        <v>0</v>
      </c>
      <c r="K182" s="183" t="s">
        <v>36</v>
      </c>
      <c r="L182" s="54"/>
      <c r="M182" s="188" t="s">
        <v>36</v>
      </c>
      <c r="N182" s="189" t="s">
        <v>51</v>
      </c>
      <c r="O182" s="35"/>
      <c r="P182" s="190">
        <f t="shared" si="21"/>
        <v>0</v>
      </c>
      <c r="Q182" s="190">
        <v>0</v>
      </c>
      <c r="R182" s="190">
        <f t="shared" si="22"/>
        <v>0</v>
      </c>
      <c r="S182" s="190">
        <v>0</v>
      </c>
      <c r="T182" s="191">
        <f t="shared" si="23"/>
        <v>0</v>
      </c>
      <c r="AR182" s="16" t="s">
        <v>275</v>
      </c>
      <c r="AT182" s="16" t="s">
        <v>184</v>
      </c>
      <c r="AU182" s="16" t="s">
        <v>88</v>
      </c>
      <c r="AY182" s="16" t="s">
        <v>182</v>
      </c>
      <c r="BE182" s="192">
        <f t="shared" si="24"/>
        <v>0</v>
      </c>
      <c r="BF182" s="192">
        <f t="shared" si="25"/>
        <v>0</v>
      </c>
      <c r="BG182" s="192">
        <f t="shared" si="26"/>
        <v>0</v>
      </c>
      <c r="BH182" s="192">
        <f t="shared" si="27"/>
        <v>0</v>
      </c>
      <c r="BI182" s="192">
        <f t="shared" si="28"/>
        <v>0</v>
      </c>
      <c r="BJ182" s="16" t="s">
        <v>23</v>
      </c>
      <c r="BK182" s="192">
        <f t="shared" si="29"/>
        <v>0</v>
      </c>
      <c r="BL182" s="16" t="s">
        <v>275</v>
      </c>
      <c r="BM182" s="16" t="s">
        <v>4384</v>
      </c>
    </row>
    <row r="183" spans="2:65" s="1" customFormat="1" ht="22.5" customHeight="1">
      <c r="B183" s="34"/>
      <c r="C183" s="181" t="s">
        <v>587</v>
      </c>
      <c r="D183" s="181" t="s">
        <v>184</v>
      </c>
      <c r="E183" s="182" t="s">
        <v>4385</v>
      </c>
      <c r="F183" s="183" t="s">
        <v>4386</v>
      </c>
      <c r="G183" s="184" t="s">
        <v>2600</v>
      </c>
      <c r="H183" s="185">
        <v>20</v>
      </c>
      <c r="I183" s="186"/>
      <c r="J183" s="187">
        <f t="shared" si="20"/>
        <v>0</v>
      </c>
      <c r="K183" s="183" t="s">
        <v>36</v>
      </c>
      <c r="L183" s="54"/>
      <c r="M183" s="188" t="s">
        <v>36</v>
      </c>
      <c r="N183" s="189" t="s">
        <v>51</v>
      </c>
      <c r="O183" s="35"/>
      <c r="P183" s="190">
        <f t="shared" si="21"/>
        <v>0</v>
      </c>
      <c r="Q183" s="190">
        <v>0</v>
      </c>
      <c r="R183" s="190">
        <f t="shared" si="22"/>
        <v>0</v>
      </c>
      <c r="S183" s="190">
        <v>0</v>
      </c>
      <c r="T183" s="191">
        <f t="shared" si="23"/>
        <v>0</v>
      </c>
      <c r="AR183" s="16" t="s">
        <v>275</v>
      </c>
      <c r="AT183" s="16" t="s">
        <v>184</v>
      </c>
      <c r="AU183" s="16" t="s">
        <v>88</v>
      </c>
      <c r="AY183" s="16" t="s">
        <v>182</v>
      </c>
      <c r="BE183" s="192">
        <f t="shared" si="24"/>
        <v>0</v>
      </c>
      <c r="BF183" s="192">
        <f t="shared" si="25"/>
        <v>0</v>
      </c>
      <c r="BG183" s="192">
        <f t="shared" si="26"/>
        <v>0</v>
      </c>
      <c r="BH183" s="192">
        <f t="shared" si="27"/>
        <v>0</v>
      </c>
      <c r="BI183" s="192">
        <f t="shared" si="28"/>
        <v>0</v>
      </c>
      <c r="BJ183" s="16" t="s">
        <v>23</v>
      </c>
      <c r="BK183" s="192">
        <f t="shared" si="29"/>
        <v>0</v>
      </c>
      <c r="BL183" s="16" t="s">
        <v>275</v>
      </c>
      <c r="BM183" s="16" t="s">
        <v>4387</v>
      </c>
    </row>
    <row r="184" spans="2:65" s="1" customFormat="1" ht="22.5" customHeight="1">
      <c r="B184" s="34"/>
      <c r="C184" s="181" t="s">
        <v>591</v>
      </c>
      <c r="D184" s="181" t="s">
        <v>184</v>
      </c>
      <c r="E184" s="182" t="s">
        <v>4388</v>
      </c>
      <c r="F184" s="183" t="s">
        <v>4389</v>
      </c>
      <c r="G184" s="184" t="s">
        <v>2600</v>
      </c>
      <c r="H184" s="185">
        <v>14</v>
      </c>
      <c r="I184" s="186"/>
      <c r="J184" s="187">
        <f t="shared" si="20"/>
        <v>0</v>
      </c>
      <c r="K184" s="183" t="s">
        <v>36</v>
      </c>
      <c r="L184" s="54"/>
      <c r="M184" s="188" t="s">
        <v>36</v>
      </c>
      <c r="N184" s="189" t="s">
        <v>51</v>
      </c>
      <c r="O184" s="35"/>
      <c r="P184" s="190">
        <f t="shared" si="21"/>
        <v>0</v>
      </c>
      <c r="Q184" s="190">
        <v>0</v>
      </c>
      <c r="R184" s="190">
        <f t="shared" si="22"/>
        <v>0</v>
      </c>
      <c r="S184" s="190">
        <v>0</v>
      </c>
      <c r="T184" s="191">
        <f t="shared" si="23"/>
        <v>0</v>
      </c>
      <c r="AR184" s="16" t="s">
        <v>275</v>
      </c>
      <c r="AT184" s="16" t="s">
        <v>184</v>
      </c>
      <c r="AU184" s="16" t="s">
        <v>88</v>
      </c>
      <c r="AY184" s="16" t="s">
        <v>182</v>
      </c>
      <c r="BE184" s="192">
        <f t="shared" si="24"/>
        <v>0</v>
      </c>
      <c r="BF184" s="192">
        <f t="shared" si="25"/>
        <v>0</v>
      </c>
      <c r="BG184" s="192">
        <f t="shared" si="26"/>
        <v>0</v>
      </c>
      <c r="BH184" s="192">
        <f t="shared" si="27"/>
        <v>0</v>
      </c>
      <c r="BI184" s="192">
        <f t="shared" si="28"/>
        <v>0</v>
      </c>
      <c r="BJ184" s="16" t="s">
        <v>23</v>
      </c>
      <c r="BK184" s="192">
        <f t="shared" si="29"/>
        <v>0</v>
      </c>
      <c r="BL184" s="16" t="s">
        <v>275</v>
      </c>
      <c r="BM184" s="16" t="s">
        <v>4390</v>
      </c>
    </row>
    <row r="185" spans="2:65" s="1" customFormat="1" ht="22.5" customHeight="1">
      <c r="B185" s="34"/>
      <c r="C185" s="181" t="s">
        <v>596</v>
      </c>
      <c r="D185" s="181" t="s">
        <v>184</v>
      </c>
      <c r="E185" s="182" t="s">
        <v>4391</v>
      </c>
      <c r="F185" s="183" t="s">
        <v>4392</v>
      </c>
      <c r="G185" s="184" t="s">
        <v>2600</v>
      </c>
      <c r="H185" s="185">
        <v>6</v>
      </c>
      <c r="I185" s="186"/>
      <c r="J185" s="187">
        <f t="shared" si="20"/>
        <v>0</v>
      </c>
      <c r="K185" s="183" t="s">
        <v>36</v>
      </c>
      <c r="L185" s="54"/>
      <c r="M185" s="188" t="s">
        <v>36</v>
      </c>
      <c r="N185" s="189" t="s">
        <v>51</v>
      </c>
      <c r="O185" s="35"/>
      <c r="P185" s="190">
        <f t="shared" si="21"/>
        <v>0</v>
      </c>
      <c r="Q185" s="190">
        <v>0</v>
      </c>
      <c r="R185" s="190">
        <f t="shared" si="22"/>
        <v>0</v>
      </c>
      <c r="S185" s="190">
        <v>0</v>
      </c>
      <c r="T185" s="191">
        <f t="shared" si="23"/>
        <v>0</v>
      </c>
      <c r="AR185" s="16" t="s">
        <v>275</v>
      </c>
      <c r="AT185" s="16" t="s">
        <v>184</v>
      </c>
      <c r="AU185" s="16" t="s">
        <v>88</v>
      </c>
      <c r="AY185" s="16" t="s">
        <v>182</v>
      </c>
      <c r="BE185" s="192">
        <f t="shared" si="24"/>
        <v>0</v>
      </c>
      <c r="BF185" s="192">
        <f t="shared" si="25"/>
        <v>0</v>
      </c>
      <c r="BG185" s="192">
        <f t="shared" si="26"/>
        <v>0</v>
      </c>
      <c r="BH185" s="192">
        <f t="shared" si="27"/>
        <v>0</v>
      </c>
      <c r="BI185" s="192">
        <f t="shared" si="28"/>
        <v>0</v>
      </c>
      <c r="BJ185" s="16" t="s">
        <v>23</v>
      </c>
      <c r="BK185" s="192">
        <f t="shared" si="29"/>
        <v>0</v>
      </c>
      <c r="BL185" s="16" t="s">
        <v>275</v>
      </c>
      <c r="BM185" s="16" t="s">
        <v>4393</v>
      </c>
    </row>
    <row r="186" spans="2:65" s="1" customFormat="1" ht="22.5" customHeight="1">
      <c r="B186" s="34"/>
      <c r="C186" s="181" t="s">
        <v>606</v>
      </c>
      <c r="D186" s="181" t="s">
        <v>184</v>
      </c>
      <c r="E186" s="182" t="s">
        <v>4394</v>
      </c>
      <c r="F186" s="183" t="s">
        <v>4395</v>
      </c>
      <c r="G186" s="184" t="s">
        <v>2600</v>
      </c>
      <c r="H186" s="185">
        <v>1</v>
      </c>
      <c r="I186" s="186"/>
      <c r="J186" s="187">
        <f t="shared" si="20"/>
        <v>0</v>
      </c>
      <c r="K186" s="183" t="s">
        <v>36</v>
      </c>
      <c r="L186" s="54"/>
      <c r="M186" s="188" t="s">
        <v>36</v>
      </c>
      <c r="N186" s="189" t="s">
        <v>51</v>
      </c>
      <c r="O186" s="35"/>
      <c r="P186" s="190">
        <f t="shared" si="21"/>
        <v>0</v>
      </c>
      <c r="Q186" s="190">
        <v>0</v>
      </c>
      <c r="R186" s="190">
        <f t="shared" si="22"/>
        <v>0</v>
      </c>
      <c r="S186" s="190">
        <v>0</v>
      </c>
      <c r="T186" s="191">
        <f t="shared" si="23"/>
        <v>0</v>
      </c>
      <c r="AR186" s="16" t="s">
        <v>275</v>
      </c>
      <c r="AT186" s="16" t="s">
        <v>184</v>
      </c>
      <c r="AU186" s="16" t="s">
        <v>88</v>
      </c>
      <c r="AY186" s="16" t="s">
        <v>182</v>
      </c>
      <c r="BE186" s="192">
        <f t="shared" si="24"/>
        <v>0</v>
      </c>
      <c r="BF186" s="192">
        <f t="shared" si="25"/>
        <v>0</v>
      </c>
      <c r="BG186" s="192">
        <f t="shared" si="26"/>
        <v>0</v>
      </c>
      <c r="BH186" s="192">
        <f t="shared" si="27"/>
        <v>0</v>
      </c>
      <c r="BI186" s="192">
        <f t="shared" si="28"/>
        <v>0</v>
      </c>
      <c r="BJ186" s="16" t="s">
        <v>23</v>
      </c>
      <c r="BK186" s="192">
        <f t="shared" si="29"/>
        <v>0</v>
      </c>
      <c r="BL186" s="16" t="s">
        <v>275</v>
      </c>
      <c r="BM186" s="16" t="s">
        <v>4396</v>
      </c>
    </row>
    <row r="187" spans="2:65" s="1" customFormat="1" ht="22.5" customHeight="1">
      <c r="B187" s="34"/>
      <c r="C187" s="181" t="s">
        <v>615</v>
      </c>
      <c r="D187" s="181" t="s">
        <v>184</v>
      </c>
      <c r="E187" s="182" t="s">
        <v>4397</v>
      </c>
      <c r="F187" s="183" t="s">
        <v>4149</v>
      </c>
      <c r="G187" s="184" t="s">
        <v>2600</v>
      </c>
      <c r="H187" s="185">
        <v>1</v>
      </c>
      <c r="I187" s="186"/>
      <c r="J187" s="187">
        <f t="shared" si="20"/>
        <v>0</v>
      </c>
      <c r="K187" s="183" t="s">
        <v>36</v>
      </c>
      <c r="L187" s="54"/>
      <c r="M187" s="188" t="s">
        <v>36</v>
      </c>
      <c r="N187" s="189" t="s">
        <v>51</v>
      </c>
      <c r="O187" s="35"/>
      <c r="P187" s="190">
        <f t="shared" si="21"/>
        <v>0</v>
      </c>
      <c r="Q187" s="190">
        <v>0</v>
      </c>
      <c r="R187" s="190">
        <f t="shared" si="22"/>
        <v>0</v>
      </c>
      <c r="S187" s="190">
        <v>0</v>
      </c>
      <c r="T187" s="191">
        <f t="shared" si="23"/>
        <v>0</v>
      </c>
      <c r="AR187" s="16" t="s">
        <v>275</v>
      </c>
      <c r="AT187" s="16" t="s">
        <v>184</v>
      </c>
      <c r="AU187" s="16" t="s">
        <v>88</v>
      </c>
      <c r="AY187" s="16" t="s">
        <v>182</v>
      </c>
      <c r="BE187" s="192">
        <f t="shared" si="24"/>
        <v>0</v>
      </c>
      <c r="BF187" s="192">
        <f t="shared" si="25"/>
        <v>0</v>
      </c>
      <c r="BG187" s="192">
        <f t="shared" si="26"/>
        <v>0</v>
      </c>
      <c r="BH187" s="192">
        <f t="shared" si="27"/>
        <v>0</v>
      </c>
      <c r="BI187" s="192">
        <f t="shared" si="28"/>
        <v>0</v>
      </c>
      <c r="BJ187" s="16" t="s">
        <v>23</v>
      </c>
      <c r="BK187" s="192">
        <f t="shared" si="29"/>
        <v>0</v>
      </c>
      <c r="BL187" s="16" t="s">
        <v>275</v>
      </c>
      <c r="BM187" s="16" t="s">
        <v>4398</v>
      </c>
    </row>
    <row r="188" spans="2:65" s="1" customFormat="1" ht="22.5" customHeight="1">
      <c r="B188" s="34"/>
      <c r="C188" s="181" t="s">
        <v>619</v>
      </c>
      <c r="D188" s="181" t="s">
        <v>184</v>
      </c>
      <c r="E188" s="182" t="s">
        <v>4399</v>
      </c>
      <c r="F188" s="183" t="s">
        <v>4152</v>
      </c>
      <c r="G188" s="184" t="s">
        <v>4153</v>
      </c>
      <c r="H188" s="185">
        <v>6</v>
      </c>
      <c r="I188" s="186"/>
      <c r="J188" s="187">
        <f t="shared" si="20"/>
        <v>0</v>
      </c>
      <c r="K188" s="183" t="s">
        <v>36</v>
      </c>
      <c r="L188" s="54"/>
      <c r="M188" s="188" t="s">
        <v>36</v>
      </c>
      <c r="N188" s="189" t="s">
        <v>51</v>
      </c>
      <c r="O188" s="35"/>
      <c r="P188" s="190">
        <f t="shared" si="21"/>
        <v>0</v>
      </c>
      <c r="Q188" s="190">
        <v>0</v>
      </c>
      <c r="R188" s="190">
        <f t="shared" si="22"/>
        <v>0</v>
      </c>
      <c r="S188" s="190">
        <v>0</v>
      </c>
      <c r="T188" s="191">
        <f t="shared" si="23"/>
        <v>0</v>
      </c>
      <c r="AR188" s="16" t="s">
        <v>275</v>
      </c>
      <c r="AT188" s="16" t="s">
        <v>184</v>
      </c>
      <c r="AU188" s="16" t="s">
        <v>88</v>
      </c>
      <c r="AY188" s="16" t="s">
        <v>182</v>
      </c>
      <c r="BE188" s="192">
        <f t="shared" si="24"/>
        <v>0</v>
      </c>
      <c r="BF188" s="192">
        <f t="shared" si="25"/>
        <v>0</v>
      </c>
      <c r="BG188" s="192">
        <f t="shared" si="26"/>
        <v>0</v>
      </c>
      <c r="BH188" s="192">
        <f t="shared" si="27"/>
        <v>0</v>
      </c>
      <c r="BI188" s="192">
        <f t="shared" si="28"/>
        <v>0</v>
      </c>
      <c r="BJ188" s="16" t="s">
        <v>23</v>
      </c>
      <c r="BK188" s="192">
        <f t="shared" si="29"/>
        <v>0</v>
      </c>
      <c r="BL188" s="16" t="s">
        <v>275</v>
      </c>
      <c r="BM188" s="16" t="s">
        <v>4400</v>
      </c>
    </row>
    <row r="189" spans="2:63" s="10" customFormat="1" ht="37.35" customHeight="1">
      <c r="B189" s="164"/>
      <c r="C189" s="165"/>
      <c r="D189" s="166" t="s">
        <v>79</v>
      </c>
      <c r="E189" s="167" t="s">
        <v>971</v>
      </c>
      <c r="F189" s="167" t="s">
        <v>4401</v>
      </c>
      <c r="G189" s="165"/>
      <c r="H189" s="165"/>
      <c r="I189" s="168"/>
      <c r="J189" s="169">
        <f>BK189</f>
        <v>0</v>
      </c>
      <c r="K189" s="165"/>
      <c r="L189" s="170"/>
      <c r="M189" s="171"/>
      <c r="N189" s="172"/>
      <c r="O189" s="172"/>
      <c r="P189" s="173">
        <f>P190+P198+P203+P207+P211+P214+P217</f>
        <v>0</v>
      </c>
      <c r="Q189" s="172"/>
      <c r="R189" s="173">
        <f>R190+R198+R203+R207+R211+R214+R217</f>
        <v>0</v>
      </c>
      <c r="S189" s="172"/>
      <c r="T189" s="174">
        <f>T190+T198+T203+T207+T211+T214+T217</f>
        <v>0</v>
      </c>
      <c r="AR189" s="175" t="s">
        <v>23</v>
      </c>
      <c r="AT189" s="176" t="s">
        <v>79</v>
      </c>
      <c r="AU189" s="176" t="s">
        <v>80</v>
      </c>
      <c r="AY189" s="175" t="s">
        <v>182</v>
      </c>
      <c r="BK189" s="177">
        <f>BK190+BK198+BK203+BK207+BK211+BK214+BK217</f>
        <v>0</v>
      </c>
    </row>
    <row r="190" spans="2:63" s="10" customFormat="1" ht="19.95" customHeight="1">
      <c r="B190" s="164"/>
      <c r="C190" s="165"/>
      <c r="D190" s="178" t="s">
        <v>79</v>
      </c>
      <c r="E190" s="179" t="s">
        <v>3512</v>
      </c>
      <c r="F190" s="179" t="s">
        <v>4402</v>
      </c>
      <c r="G190" s="165"/>
      <c r="H190" s="165"/>
      <c r="I190" s="168"/>
      <c r="J190" s="180">
        <f>BK190</f>
        <v>0</v>
      </c>
      <c r="K190" s="165"/>
      <c r="L190" s="170"/>
      <c r="M190" s="171"/>
      <c r="N190" s="172"/>
      <c r="O190" s="172"/>
      <c r="P190" s="173">
        <f>SUM(P191:P197)</f>
        <v>0</v>
      </c>
      <c r="Q190" s="172"/>
      <c r="R190" s="173">
        <f>SUM(R191:R197)</f>
        <v>0</v>
      </c>
      <c r="S190" s="172"/>
      <c r="T190" s="174">
        <f>SUM(T191:T197)</f>
        <v>0</v>
      </c>
      <c r="AR190" s="175" t="s">
        <v>23</v>
      </c>
      <c r="AT190" s="176" t="s">
        <v>79</v>
      </c>
      <c r="AU190" s="176" t="s">
        <v>23</v>
      </c>
      <c r="AY190" s="175" t="s">
        <v>182</v>
      </c>
      <c r="BK190" s="177">
        <f>SUM(BK191:BK197)</f>
        <v>0</v>
      </c>
    </row>
    <row r="191" spans="2:65" s="1" customFormat="1" ht="57" customHeight="1">
      <c r="B191" s="34"/>
      <c r="C191" s="181" t="s">
        <v>629</v>
      </c>
      <c r="D191" s="181" t="s">
        <v>184</v>
      </c>
      <c r="E191" s="182" t="s">
        <v>4403</v>
      </c>
      <c r="F191" s="183" t="s">
        <v>4404</v>
      </c>
      <c r="G191" s="184" t="s">
        <v>2600</v>
      </c>
      <c r="H191" s="185">
        <v>1</v>
      </c>
      <c r="I191" s="186"/>
      <c r="J191" s="187">
        <f aca="true" t="shared" si="30" ref="J191:J197">ROUND(I191*H191,2)</f>
        <v>0</v>
      </c>
      <c r="K191" s="183" t="s">
        <v>36</v>
      </c>
      <c r="L191" s="54"/>
      <c r="M191" s="188" t="s">
        <v>36</v>
      </c>
      <c r="N191" s="189" t="s">
        <v>51</v>
      </c>
      <c r="O191" s="35"/>
      <c r="P191" s="190">
        <f aca="true" t="shared" si="31" ref="P191:P197">O191*H191</f>
        <v>0</v>
      </c>
      <c r="Q191" s="190">
        <v>0</v>
      </c>
      <c r="R191" s="190">
        <f aca="true" t="shared" si="32" ref="R191:R197">Q191*H191</f>
        <v>0</v>
      </c>
      <c r="S191" s="190">
        <v>0</v>
      </c>
      <c r="T191" s="191">
        <f aca="true" t="shared" si="33" ref="T191:T197">S191*H191</f>
        <v>0</v>
      </c>
      <c r="AR191" s="16" t="s">
        <v>275</v>
      </c>
      <c r="AT191" s="16" t="s">
        <v>184</v>
      </c>
      <c r="AU191" s="16" t="s">
        <v>88</v>
      </c>
      <c r="AY191" s="16" t="s">
        <v>182</v>
      </c>
      <c r="BE191" s="192">
        <f aca="true" t="shared" si="34" ref="BE191:BE197">IF(N191="základní",J191,0)</f>
        <v>0</v>
      </c>
      <c r="BF191" s="192">
        <f aca="true" t="shared" si="35" ref="BF191:BF197">IF(N191="snížená",J191,0)</f>
        <v>0</v>
      </c>
      <c r="BG191" s="192">
        <f aca="true" t="shared" si="36" ref="BG191:BG197">IF(N191="zákl. přenesená",J191,0)</f>
        <v>0</v>
      </c>
      <c r="BH191" s="192">
        <f aca="true" t="shared" si="37" ref="BH191:BH197">IF(N191="sníž. přenesená",J191,0)</f>
        <v>0</v>
      </c>
      <c r="BI191" s="192">
        <f aca="true" t="shared" si="38" ref="BI191:BI197">IF(N191="nulová",J191,0)</f>
        <v>0</v>
      </c>
      <c r="BJ191" s="16" t="s">
        <v>23</v>
      </c>
      <c r="BK191" s="192">
        <f aca="true" t="shared" si="39" ref="BK191:BK197">ROUND(I191*H191,2)</f>
        <v>0</v>
      </c>
      <c r="BL191" s="16" t="s">
        <v>275</v>
      </c>
      <c r="BM191" s="16" t="s">
        <v>4405</v>
      </c>
    </row>
    <row r="192" spans="2:65" s="1" customFormat="1" ht="31.5" customHeight="1">
      <c r="B192" s="34"/>
      <c r="C192" s="181" t="s">
        <v>633</v>
      </c>
      <c r="D192" s="181" t="s">
        <v>184</v>
      </c>
      <c r="E192" s="182" t="s">
        <v>4406</v>
      </c>
      <c r="F192" s="183" t="s">
        <v>4407</v>
      </c>
      <c r="G192" s="184" t="s">
        <v>2600</v>
      </c>
      <c r="H192" s="185">
        <v>1</v>
      </c>
      <c r="I192" s="186"/>
      <c r="J192" s="187">
        <f t="shared" si="30"/>
        <v>0</v>
      </c>
      <c r="K192" s="183" t="s">
        <v>36</v>
      </c>
      <c r="L192" s="54"/>
      <c r="M192" s="188" t="s">
        <v>36</v>
      </c>
      <c r="N192" s="189" t="s">
        <v>51</v>
      </c>
      <c r="O192" s="35"/>
      <c r="P192" s="190">
        <f t="shared" si="31"/>
        <v>0</v>
      </c>
      <c r="Q192" s="190">
        <v>0</v>
      </c>
      <c r="R192" s="190">
        <f t="shared" si="32"/>
        <v>0</v>
      </c>
      <c r="S192" s="190">
        <v>0</v>
      </c>
      <c r="T192" s="191">
        <f t="shared" si="33"/>
        <v>0</v>
      </c>
      <c r="AR192" s="16" t="s">
        <v>275</v>
      </c>
      <c r="AT192" s="16" t="s">
        <v>184</v>
      </c>
      <c r="AU192" s="16" t="s">
        <v>88</v>
      </c>
      <c r="AY192" s="16" t="s">
        <v>182</v>
      </c>
      <c r="BE192" s="192">
        <f t="shared" si="34"/>
        <v>0</v>
      </c>
      <c r="BF192" s="192">
        <f t="shared" si="35"/>
        <v>0</v>
      </c>
      <c r="BG192" s="192">
        <f t="shared" si="36"/>
        <v>0</v>
      </c>
      <c r="BH192" s="192">
        <f t="shared" si="37"/>
        <v>0</v>
      </c>
      <c r="BI192" s="192">
        <f t="shared" si="38"/>
        <v>0</v>
      </c>
      <c r="BJ192" s="16" t="s">
        <v>23</v>
      </c>
      <c r="BK192" s="192">
        <f t="shared" si="39"/>
        <v>0</v>
      </c>
      <c r="BL192" s="16" t="s">
        <v>275</v>
      </c>
      <c r="BM192" s="16" t="s">
        <v>4408</v>
      </c>
    </row>
    <row r="193" spans="2:65" s="1" customFormat="1" ht="44.25" customHeight="1">
      <c r="B193" s="34"/>
      <c r="C193" s="181" t="s">
        <v>638</v>
      </c>
      <c r="D193" s="181" t="s">
        <v>184</v>
      </c>
      <c r="E193" s="182" t="s">
        <v>4409</v>
      </c>
      <c r="F193" s="183" t="s">
        <v>4410</v>
      </c>
      <c r="G193" s="184" t="s">
        <v>2600</v>
      </c>
      <c r="H193" s="185">
        <v>1</v>
      </c>
      <c r="I193" s="186"/>
      <c r="J193" s="187">
        <f t="shared" si="30"/>
        <v>0</v>
      </c>
      <c r="K193" s="183" t="s">
        <v>36</v>
      </c>
      <c r="L193" s="54"/>
      <c r="M193" s="188" t="s">
        <v>36</v>
      </c>
      <c r="N193" s="189" t="s">
        <v>51</v>
      </c>
      <c r="O193" s="35"/>
      <c r="P193" s="190">
        <f t="shared" si="31"/>
        <v>0</v>
      </c>
      <c r="Q193" s="190">
        <v>0</v>
      </c>
      <c r="R193" s="190">
        <f t="shared" si="32"/>
        <v>0</v>
      </c>
      <c r="S193" s="190">
        <v>0</v>
      </c>
      <c r="T193" s="191">
        <f t="shared" si="33"/>
        <v>0</v>
      </c>
      <c r="AR193" s="16" t="s">
        <v>275</v>
      </c>
      <c r="AT193" s="16" t="s">
        <v>184</v>
      </c>
      <c r="AU193" s="16" t="s">
        <v>88</v>
      </c>
      <c r="AY193" s="16" t="s">
        <v>182</v>
      </c>
      <c r="BE193" s="192">
        <f t="shared" si="34"/>
        <v>0</v>
      </c>
      <c r="BF193" s="192">
        <f t="shared" si="35"/>
        <v>0</v>
      </c>
      <c r="BG193" s="192">
        <f t="shared" si="36"/>
        <v>0</v>
      </c>
      <c r="BH193" s="192">
        <f t="shared" si="37"/>
        <v>0</v>
      </c>
      <c r="BI193" s="192">
        <f t="shared" si="38"/>
        <v>0</v>
      </c>
      <c r="BJ193" s="16" t="s">
        <v>23</v>
      </c>
      <c r="BK193" s="192">
        <f t="shared" si="39"/>
        <v>0</v>
      </c>
      <c r="BL193" s="16" t="s">
        <v>275</v>
      </c>
      <c r="BM193" s="16" t="s">
        <v>4411</v>
      </c>
    </row>
    <row r="194" spans="2:65" s="1" customFormat="1" ht="22.5" customHeight="1">
      <c r="B194" s="34"/>
      <c r="C194" s="181" t="s">
        <v>671</v>
      </c>
      <c r="D194" s="181" t="s">
        <v>184</v>
      </c>
      <c r="E194" s="182" t="s">
        <v>4412</v>
      </c>
      <c r="F194" s="183" t="s">
        <v>4413</v>
      </c>
      <c r="G194" s="184" t="s">
        <v>2600</v>
      </c>
      <c r="H194" s="185">
        <v>1</v>
      </c>
      <c r="I194" s="186"/>
      <c r="J194" s="187">
        <f t="shared" si="30"/>
        <v>0</v>
      </c>
      <c r="K194" s="183" t="s">
        <v>36</v>
      </c>
      <c r="L194" s="54"/>
      <c r="M194" s="188" t="s">
        <v>36</v>
      </c>
      <c r="N194" s="189" t="s">
        <v>51</v>
      </c>
      <c r="O194" s="35"/>
      <c r="P194" s="190">
        <f t="shared" si="31"/>
        <v>0</v>
      </c>
      <c r="Q194" s="190">
        <v>0</v>
      </c>
      <c r="R194" s="190">
        <f t="shared" si="32"/>
        <v>0</v>
      </c>
      <c r="S194" s="190">
        <v>0</v>
      </c>
      <c r="T194" s="191">
        <f t="shared" si="33"/>
        <v>0</v>
      </c>
      <c r="AR194" s="16" t="s">
        <v>275</v>
      </c>
      <c r="AT194" s="16" t="s">
        <v>184</v>
      </c>
      <c r="AU194" s="16" t="s">
        <v>88</v>
      </c>
      <c r="AY194" s="16" t="s">
        <v>182</v>
      </c>
      <c r="BE194" s="192">
        <f t="shared" si="34"/>
        <v>0</v>
      </c>
      <c r="BF194" s="192">
        <f t="shared" si="35"/>
        <v>0</v>
      </c>
      <c r="BG194" s="192">
        <f t="shared" si="36"/>
        <v>0</v>
      </c>
      <c r="BH194" s="192">
        <f t="shared" si="37"/>
        <v>0</v>
      </c>
      <c r="BI194" s="192">
        <f t="shared" si="38"/>
        <v>0</v>
      </c>
      <c r="BJ194" s="16" t="s">
        <v>23</v>
      </c>
      <c r="BK194" s="192">
        <f t="shared" si="39"/>
        <v>0</v>
      </c>
      <c r="BL194" s="16" t="s">
        <v>275</v>
      </c>
      <c r="BM194" s="16" t="s">
        <v>4414</v>
      </c>
    </row>
    <row r="195" spans="2:65" s="1" customFormat="1" ht="44.25" customHeight="1">
      <c r="B195" s="34"/>
      <c r="C195" s="181" t="s">
        <v>699</v>
      </c>
      <c r="D195" s="181" t="s">
        <v>184</v>
      </c>
      <c r="E195" s="182" t="s">
        <v>4415</v>
      </c>
      <c r="F195" s="183" t="s">
        <v>4416</v>
      </c>
      <c r="G195" s="184" t="s">
        <v>2600</v>
      </c>
      <c r="H195" s="185">
        <v>3</v>
      </c>
      <c r="I195" s="186"/>
      <c r="J195" s="187">
        <f t="shared" si="30"/>
        <v>0</v>
      </c>
      <c r="K195" s="183" t="s">
        <v>36</v>
      </c>
      <c r="L195" s="54"/>
      <c r="M195" s="188" t="s">
        <v>36</v>
      </c>
      <c r="N195" s="189" t="s">
        <v>51</v>
      </c>
      <c r="O195" s="35"/>
      <c r="P195" s="190">
        <f t="shared" si="31"/>
        <v>0</v>
      </c>
      <c r="Q195" s="190">
        <v>0</v>
      </c>
      <c r="R195" s="190">
        <f t="shared" si="32"/>
        <v>0</v>
      </c>
      <c r="S195" s="190">
        <v>0</v>
      </c>
      <c r="T195" s="191">
        <f t="shared" si="33"/>
        <v>0</v>
      </c>
      <c r="AR195" s="16" t="s">
        <v>275</v>
      </c>
      <c r="AT195" s="16" t="s">
        <v>184</v>
      </c>
      <c r="AU195" s="16" t="s">
        <v>88</v>
      </c>
      <c r="AY195" s="16" t="s">
        <v>182</v>
      </c>
      <c r="BE195" s="192">
        <f t="shared" si="34"/>
        <v>0</v>
      </c>
      <c r="BF195" s="192">
        <f t="shared" si="35"/>
        <v>0</v>
      </c>
      <c r="BG195" s="192">
        <f t="shared" si="36"/>
        <v>0</v>
      </c>
      <c r="BH195" s="192">
        <f t="shared" si="37"/>
        <v>0</v>
      </c>
      <c r="BI195" s="192">
        <f t="shared" si="38"/>
        <v>0</v>
      </c>
      <c r="BJ195" s="16" t="s">
        <v>23</v>
      </c>
      <c r="BK195" s="192">
        <f t="shared" si="39"/>
        <v>0</v>
      </c>
      <c r="BL195" s="16" t="s">
        <v>275</v>
      </c>
      <c r="BM195" s="16" t="s">
        <v>4417</v>
      </c>
    </row>
    <row r="196" spans="2:65" s="1" customFormat="1" ht="22.5" customHeight="1">
      <c r="B196" s="34"/>
      <c r="C196" s="181" t="s">
        <v>703</v>
      </c>
      <c r="D196" s="181" t="s">
        <v>184</v>
      </c>
      <c r="E196" s="182" t="s">
        <v>4418</v>
      </c>
      <c r="F196" s="183" t="s">
        <v>4419</v>
      </c>
      <c r="G196" s="184" t="s">
        <v>2600</v>
      </c>
      <c r="H196" s="185">
        <v>1</v>
      </c>
      <c r="I196" s="186"/>
      <c r="J196" s="187">
        <f t="shared" si="30"/>
        <v>0</v>
      </c>
      <c r="K196" s="183" t="s">
        <v>36</v>
      </c>
      <c r="L196" s="54"/>
      <c r="M196" s="188" t="s">
        <v>36</v>
      </c>
      <c r="N196" s="189" t="s">
        <v>51</v>
      </c>
      <c r="O196" s="35"/>
      <c r="P196" s="190">
        <f t="shared" si="31"/>
        <v>0</v>
      </c>
      <c r="Q196" s="190">
        <v>0</v>
      </c>
      <c r="R196" s="190">
        <f t="shared" si="32"/>
        <v>0</v>
      </c>
      <c r="S196" s="190">
        <v>0</v>
      </c>
      <c r="T196" s="191">
        <f t="shared" si="33"/>
        <v>0</v>
      </c>
      <c r="AR196" s="16" t="s">
        <v>275</v>
      </c>
      <c r="AT196" s="16" t="s">
        <v>184</v>
      </c>
      <c r="AU196" s="16" t="s">
        <v>88</v>
      </c>
      <c r="AY196" s="16" t="s">
        <v>182</v>
      </c>
      <c r="BE196" s="192">
        <f t="shared" si="34"/>
        <v>0</v>
      </c>
      <c r="BF196" s="192">
        <f t="shared" si="35"/>
        <v>0</v>
      </c>
      <c r="BG196" s="192">
        <f t="shared" si="36"/>
        <v>0</v>
      </c>
      <c r="BH196" s="192">
        <f t="shared" si="37"/>
        <v>0</v>
      </c>
      <c r="BI196" s="192">
        <f t="shared" si="38"/>
        <v>0</v>
      </c>
      <c r="BJ196" s="16" t="s">
        <v>23</v>
      </c>
      <c r="BK196" s="192">
        <f t="shared" si="39"/>
        <v>0</v>
      </c>
      <c r="BL196" s="16" t="s">
        <v>275</v>
      </c>
      <c r="BM196" s="16" t="s">
        <v>4420</v>
      </c>
    </row>
    <row r="197" spans="2:65" s="1" customFormat="1" ht="22.5" customHeight="1">
      <c r="B197" s="34"/>
      <c r="C197" s="181" t="s">
        <v>708</v>
      </c>
      <c r="D197" s="181" t="s">
        <v>184</v>
      </c>
      <c r="E197" s="182" t="s">
        <v>4421</v>
      </c>
      <c r="F197" s="183" t="s">
        <v>4422</v>
      </c>
      <c r="G197" s="184" t="s">
        <v>2600</v>
      </c>
      <c r="H197" s="185">
        <v>3</v>
      </c>
      <c r="I197" s="186"/>
      <c r="J197" s="187">
        <f t="shared" si="30"/>
        <v>0</v>
      </c>
      <c r="K197" s="183" t="s">
        <v>36</v>
      </c>
      <c r="L197" s="54"/>
      <c r="M197" s="188" t="s">
        <v>36</v>
      </c>
      <c r="N197" s="189" t="s">
        <v>51</v>
      </c>
      <c r="O197" s="35"/>
      <c r="P197" s="190">
        <f t="shared" si="31"/>
        <v>0</v>
      </c>
      <c r="Q197" s="190">
        <v>0</v>
      </c>
      <c r="R197" s="190">
        <f t="shared" si="32"/>
        <v>0</v>
      </c>
      <c r="S197" s="190">
        <v>0</v>
      </c>
      <c r="T197" s="191">
        <f t="shared" si="33"/>
        <v>0</v>
      </c>
      <c r="AR197" s="16" t="s">
        <v>275</v>
      </c>
      <c r="AT197" s="16" t="s">
        <v>184</v>
      </c>
      <c r="AU197" s="16" t="s">
        <v>88</v>
      </c>
      <c r="AY197" s="16" t="s">
        <v>182</v>
      </c>
      <c r="BE197" s="192">
        <f t="shared" si="34"/>
        <v>0</v>
      </c>
      <c r="BF197" s="192">
        <f t="shared" si="35"/>
        <v>0</v>
      </c>
      <c r="BG197" s="192">
        <f t="shared" si="36"/>
        <v>0</v>
      </c>
      <c r="BH197" s="192">
        <f t="shared" si="37"/>
        <v>0</v>
      </c>
      <c r="BI197" s="192">
        <f t="shared" si="38"/>
        <v>0</v>
      </c>
      <c r="BJ197" s="16" t="s">
        <v>23</v>
      </c>
      <c r="BK197" s="192">
        <f t="shared" si="39"/>
        <v>0</v>
      </c>
      <c r="BL197" s="16" t="s">
        <v>275</v>
      </c>
      <c r="BM197" s="16" t="s">
        <v>4423</v>
      </c>
    </row>
    <row r="198" spans="2:63" s="10" customFormat="1" ht="29.85" customHeight="1">
      <c r="B198" s="164"/>
      <c r="C198" s="165"/>
      <c r="D198" s="178" t="s">
        <v>79</v>
      </c>
      <c r="E198" s="179" t="s">
        <v>3520</v>
      </c>
      <c r="F198" s="179" t="s">
        <v>4424</v>
      </c>
      <c r="G198" s="165"/>
      <c r="H198" s="165"/>
      <c r="I198" s="168"/>
      <c r="J198" s="180">
        <f>BK198</f>
        <v>0</v>
      </c>
      <c r="K198" s="165"/>
      <c r="L198" s="170"/>
      <c r="M198" s="171"/>
      <c r="N198" s="172"/>
      <c r="O198" s="172"/>
      <c r="P198" s="173">
        <f>SUM(P199:P202)</f>
        <v>0</v>
      </c>
      <c r="Q198" s="172"/>
      <c r="R198" s="173">
        <f>SUM(R199:R202)</f>
        <v>0</v>
      </c>
      <c r="S198" s="172"/>
      <c r="T198" s="174">
        <f>SUM(T199:T202)</f>
        <v>0</v>
      </c>
      <c r="AR198" s="175" t="s">
        <v>23</v>
      </c>
      <c r="AT198" s="176" t="s">
        <v>79</v>
      </c>
      <c r="AU198" s="176" t="s">
        <v>23</v>
      </c>
      <c r="AY198" s="175" t="s">
        <v>182</v>
      </c>
      <c r="BK198" s="177">
        <f>SUM(BK199:BK202)</f>
        <v>0</v>
      </c>
    </row>
    <row r="199" spans="2:65" s="1" customFormat="1" ht="57" customHeight="1">
      <c r="B199" s="34"/>
      <c r="C199" s="181" t="s">
        <v>712</v>
      </c>
      <c r="D199" s="181" t="s">
        <v>184</v>
      </c>
      <c r="E199" s="182" t="s">
        <v>4425</v>
      </c>
      <c r="F199" s="183" t="s">
        <v>4426</v>
      </c>
      <c r="G199" s="184" t="s">
        <v>2600</v>
      </c>
      <c r="H199" s="185">
        <v>1</v>
      </c>
      <c r="I199" s="186"/>
      <c r="J199" s="187">
        <f>ROUND(I199*H199,2)</f>
        <v>0</v>
      </c>
      <c r="K199" s="183" t="s">
        <v>36</v>
      </c>
      <c r="L199" s="54"/>
      <c r="M199" s="188" t="s">
        <v>36</v>
      </c>
      <c r="N199" s="189" t="s">
        <v>51</v>
      </c>
      <c r="O199" s="35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AR199" s="16" t="s">
        <v>275</v>
      </c>
      <c r="AT199" s="16" t="s">
        <v>184</v>
      </c>
      <c r="AU199" s="16" t="s">
        <v>88</v>
      </c>
      <c r="AY199" s="16" t="s">
        <v>182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6" t="s">
        <v>23</v>
      </c>
      <c r="BK199" s="192">
        <f>ROUND(I199*H199,2)</f>
        <v>0</v>
      </c>
      <c r="BL199" s="16" t="s">
        <v>275</v>
      </c>
      <c r="BM199" s="16" t="s">
        <v>4427</v>
      </c>
    </row>
    <row r="200" spans="2:65" s="1" customFormat="1" ht="22.5" customHeight="1">
      <c r="B200" s="34"/>
      <c r="C200" s="181" t="s">
        <v>717</v>
      </c>
      <c r="D200" s="181" t="s">
        <v>184</v>
      </c>
      <c r="E200" s="182" t="s">
        <v>4428</v>
      </c>
      <c r="F200" s="183" t="s">
        <v>4429</v>
      </c>
      <c r="G200" s="184" t="s">
        <v>2600</v>
      </c>
      <c r="H200" s="185">
        <v>1</v>
      </c>
      <c r="I200" s="186"/>
      <c r="J200" s="187">
        <f>ROUND(I200*H200,2)</f>
        <v>0</v>
      </c>
      <c r="K200" s="183" t="s">
        <v>36</v>
      </c>
      <c r="L200" s="54"/>
      <c r="M200" s="188" t="s">
        <v>36</v>
      </c>
      <c r="N200" s="189" t="s">
        <v>51</v>
      </c>
      <c r="O200" s="35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16" t="s">
        <v>275</v>
      </c>
      <c r="AT200" s="16" t="s">
        <v>184</v>
      </c>
      <c r="AU200" s="16" t="s">
        <v>88</v>
      </c>
      <c r="AY200" s="16" t="s">
        <v>182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6" t="s">
        <v>23</v>
      </c>
      <c r="BK200" s="192">
        <f>ROUND(I200*H200,2)</f>
        <v>0</v>
      </c>
      <c r="BL200" s="16" t="s">
        <v>275</v>
      </c>
      <c r="BM200" s="16" t="s">
        <v>4430</v>
      </c>
    </row>
    <row r="201" spans="2:65" s="1" customFormat="1" ht="44.25" customHeight="1">
      <c r="B201" s="34"/>
      <c r="C201" s="181" t="s">
        <v>729</v>
      </c>
      <c r="D201" s="181" t="s">
        <v>184</v>
      </c>
      <c r="E201" s="182" t="s">
        <v>4431</v>
      </c>
      <c r="F201" s="183" t="s">
        <v>4432</v>
      </c>
      <c r="G201" s="184" t="s">
        <v>2600</v>
      </c>
      <c r="H201" s="185">
        <v>1</v>
      </c>
      <c r="I201" s="186"/>
      <c r="J201" s="187">
        <f>ROUND(I201*H201,2)</f>
        <v>0</v>
      </c>
      <c r="K201" s="183" t="s">
        <v>36</v>
      </c>
      <c r="L201" s="54"/>
      <c r="M201" s="188" t="s">
        <v>36</v>
      </c>
      <c r="N201" s="189" t="s">
        <v>51</v>
      </c>
      <c r="O201" s="35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16" t="s">
        <v>275</v>
      </c>
      <c r="AT201" s="16" t="s">
        <v>184</v>
      </c>
      <c r="AU201" s="16" t="s">
        <v>88</v>
      </c>
      <c r="AY201" s="16" t="s">
        <v>182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6" t="s">
        <v>23</v>
      </c>
      <c r="BK201" s="192">
        <f>ROUND(I201*H201,2)</f>
        <v>0</v>
      </c>
      <c r="BL201" s="16" t="s">
        <v>275</v>
      </c>
      <c r="BM201" s="16" t="s">
        <v>4433</v>
      </c>
    </row>
    <row r="202" spans="2:65" s="1" customFormat="1" ht="22.5" customHeight="1">
      <c r="B202" s="34"/>
      <c r="C202" s="181" t="s">
        <v>734</v>
      </c>
      <c r="D202" s="181" t="s">
        <v>184</v>
      </c>
      <c r="E202" s="182" t="s">
        <v>4434</v>
      </c>
      <c r="F202" s="183" t="s">
        <v>4435</v>
      </c>
      <c r="G202" s="184" t="s">
        <v>2600</v>
      </c>
      <c r="H202" s="185">
        <v>1</v>
      </c>
      <c r="I202" s="186"/>
      <c r="J202" s="187">
        <f>ROUND(I202*H202,2)</f>
        <v>0</v>
      </c>
      <c r="K202" s="183" t="s">
        <v>36</v>
      </c>
      <c r="L202" s="54"/>
      <c r="M202" s="188" t="s">
        <v>36</v>
      </c>
      <c r="N202" s="189" t="s">
        <v>51</v>
      </c>
      <c r="O202" s="35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AR202" s="16" t="s">
        <v>275</v>
      </c>
      <c r="AT202" s="16" t="s">
        <v>184</v>
      </c>
      <c r="AU202" s="16" t="s">
        <v>88</v>
      </c>
      <c r="AY202" s="16" t="s">
        <v>182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6" t="s">
        <v>23</v>
      </c>
      <c r="BK202" s="192">
        <f>ROUND(I202*H202,2)</f>
        <v>0</v>
      </c>
      <c r="BL202" s="16" t="s">
        <v>275</v>
      </c>
      <c r="BM202" s="16" t="s">
        <v>4436</v>
      </c>
    </row>
    <row r="203" spans="2:63" s="10" customFormat="1" ht="29.85" customHeight="1">
      <c r="B203" s="164"/>
      <c r="C203" s="165"/>
      <c r="D203" s="178" t="s">
        <v>79</v>
      </c>
      <c r="E203" s="179" t="s">
        <v>3528</v>
      </c>
      <c r="F203" s="179" t="s">
        <v>4437</v>
      </c>
      <c r="G203" s="165"/>
      <c r="H203" s="165"/>
      <c r="I203" s="168"/>
      <c r="J203" s="180">
        <f>BK203</f>
        <v>0</v>
      </c>
      <c r="K203" s="165"/>
      <c r="L203" s="170"/>
      <c r="M203" s="171"/>
      <c r="N203" s="172"/>
      <c r="O203" s="172"/>
      <c r="P203" s="173">
        <f>SUM(P204:P206)</f>
        <v>0</v>
      </c>
      <c r="Q203" s="172"/>
      <c r="R203" s="173">
        <f>SUM(R204:R206)</f>
        <v>0</v>
      </c>
      <c r="S203" s="172"/>
      <c r="T203" s="174">
        <f>SUM(T204:T206)</f>
        <v>0</v>
      </c>
      <c r="AR203" s="175" t="s">
        <v>23</v>
      </c>
      <c r="AT203" s="176" t="s">
        <v>79</v>
      </c>
      <c r="AU203" s="176" t="s">
        <v>23</v>
      </c>
      <c r="AY203" s="175" t="s">
        <v>182</v>
      </c>
      <c r="BK203" s="177">
        <f>SUM(BK204:BK206)</f>
        <v>0</v>
      </c>
    </row>
    <row r="204" spans="2:65" s="1" customFormat="1" ht="22.5" customHeight="1">
      <c r="B204" s="34"/>
      <c r="C204" s="181" t="s">
        <v>740</v>
      </c>
      <c r="D204" s="181" t="s">
        <v>184</v>
      </c>
      <c r="E204" s="182" t="s">
        <v>4438</v>
      </c>
      <c r="F204" s="183" t="s">
        <v>4439</v>
      </c>
      <c r="G204" s="184" t="s">
        <v>2600</v>
      </c>
      <c r="H204" s="185">
        <v>1</v>
      </c>
      <c r="I204" s="186"/>
      <c r="J204" s="187">
        <f>ROUND(I204*H204,2)</f>
        <v>0</v>
      </c>
      <c r="K204" s="183" t="s">
        <v>36</v>
      </c>
      <c r="L204" s="54"/>
      <c r="M204" s="188" t="s">
        <v>36</v>
      </c>
      <c r="N204" s="189" t="s">
        <v>51</v>
      </c>
      <c r="O204" s="35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16" t="s">
        <v>275</v>
      </c>
      <c r="AT204" s="16" t="s">
        <v>184</v>
      </c>
      <c r="AU204" s="16" t="s">
        <v>88</v>
      </c>
      <c r="AY204" s="16" t="s">
        <v>182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6" t="s">
        <v>23</v>
      </c>
      <c r="BK204" s="192">
        <f>ROUND(I204*H204,2)</f>
        <v>0</v>
      </c>
      <c r="BL204" s="16" t="s">
        <v>275</v>
      </c>
      <c r="BM204" s="16" t="s">
        <v>4440</v>
      </c>
    </row>
    <row r="205" spans="2:65" s="1" customFormat="1" ht="22.5" customHeight="1">
      <c r="B205" s="34"/>
      <c r="C205" s="181" t="s">
        <v>744</v>
      </c>
      <c r="D205" s="181" t="s">
        <v>184</v>
      </c>
      <c r="E205" s="182" t="s">
        <v>4441</v>
      </c>
      <c r="F205" s="183" t="s">
        <v>4442</v>
      </c>
      <c r="G205" s="184" t="s">
        <v>2600</v>
      </c>
      <c r="H205" s="185">
        <v>1</v>
      </c>
      <c r="I205" s="186"/>
      <c r="J205" s="187">
        <f>ROUND(I205*H205,2)</f>
        <v>0</v>
      </c>
      <c r="K205" s="183" t="s">
        <v>36</v>
      </c>
      <c r="L205" s="54"/>
      <c r="M205" s="188" t="s">
        <v>36</v>
      </c>
      <c r="N205" s="189" t="s">
        <v>51</v>
      </c>
      <c r="O205" s="35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AR205" s="16" t="s">
        <v>275</v>
      </c>
      <c r="AT205" s="16" t="s">
        <v>184</v>
      </c>
      <c r="AU205" s="16" t="s">
        <v>88</v>
      </c>
      <c r="AY205" s="16" t="s">
        <v>182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6" t="s">
        <v>23</v>
      </c>
      <c r="BK205" s="192">
        <f>ROUND(I205*H205,2)</f>
        <v>0</v>
      </c>
      <c r="BL205" s="16" t="s">
        <v>275</v>
      </c>
      <c r="BM205" s="16" t="s">
        <v>4443</v>
      </c>
    </row>
    <row r="206" spans="2:65" s="1" customFormat="1" ht="22.5" customHeight="1">
      <c r="B206" s="34"/>
      <c r="C206" s="181" t="s">
        <v>752</v>
      </c>
      <c r="D206" s="181" t="s">
        <v>184</v>
      </c>
      <c r="E206" s="182" t="s">
        <v>4444</v>
      </c>
      <c r="F206" s="183" t="s">
        <v>4445</v>
      </c>
      <c r="G206" s="184" t="s">
        <v>2600</v>
      </c>
      <c r="H206" s="185">
        <v>1</v>
      </c>
      <c r="I206" s="186"/>
      <c r="J206" s="187">
        <f>ROUND(I206*H206,2)</f>
        <v>0</v>
      </c>
      <c r="K206" s="183" t="s">
        <v>36</v>
      </c>
      <c r="L206" s="54"/>
      <c r="M206" s="188" t="s">
        <v>36</v>
      </c>
      <c r="N206" s="189" t="s">
        <v>51</v>
      </c>
      <c r="O206" s="35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16" t="s">
        <v>275</v>
      </c>
      <c r="AT206" s="16" t="s">
        <v>184</v>
      </c>
      <c r="AU206" s="16" t="s">
        <v>88</v>
      </c>
      <c r="AY206" s="16" t="s">
        <v>182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6" t="s">
        <v>23</v>
      </c>
      <c r="BK206" s="192">
        <f>ROUND(I206*H206,2)</f>
        <v>0</v>
      </c>
      <c r="BL206" s="16" t="s">
        <v>275</v>
      </c>
      <c r="BM206" s="16" t="s">
        <v>4446</v>
      </c>
    </row>
    <row r="207" spans="2:63" s="10" customFormat="1" ht="29.85" customHeight="1">
      <c r="B207" s="164"/>
      <c r="C207" s="165"/>
      <c r="D207" s="178" t="s">
        <v>79</v>
      </c>
      <c r="E207" s="179" t="s">
        <v>3560</v>
      </c>
      <c r="F207" s="179" t="s">
        <v>4447</v>
      </c>
      <c r="G207" s="165"/>
      <c r="H207" s="165"/>
      <c r="I207" s="168"/>
      <c r="J207" s="180">
        <f>BK207</f>
        <v>0</v>
      </c>
      <c r="K207" s="165"/>
      <c r="L207" s="170"/>
      <c r="M207" s="171"/>
      <c r="N207" s="172"/>
      <c r="O207" s="172"/>
      <c r="P207" s="173">
        <f>SUM(P208:P210)</f>
        <v>0</v>
      </c>
      <c r="Q207" s="172"/>
      <c r="R207" s="173">
        <f>SUM(R208:R210)</f>
        <v>0</v>
      </c>
      <c r="S207" s="172"/>
      <c r="T207" s="174">
        <f>SUM(T208:T210)</f>
        <v>0</v>
      </c>
      <c r="AR207" s="175" t="s">
        <v>23</v>
      </c>
      <c r="AT207" s="176" t="s">
        <v>79</v>
      </c>
      <c r="AU207" s="176" t="s">
        <v>23</v>
      </c>
      <c r="AY207" s="175" t="s">
        <v>182</v>
      </c>
      <c r="BK207" s="177">
        <f>SUM(BK208:BK210)</f>
        <v>0</v>
      </c>
    </row>
    <row r="208" spans="2:65" s="1" customFormat="1" ht="22.5" customHeight="1">
      <c r="B208" s="34"/>
      <c r="C208" s="181" t="s">
        <v>757</v>
      </c>
      <c r="D208" s="181" t="s">
        <v>184</v>
      </c>
      <c r="E208" s="182" t="s">
        <v>4448</v>
      </c>
      <c r="F208" s="183" t="s">
        <v>4449</v>
      </c>
      <c r="G208" s="184" t="s">
        <v>2600</v>
      </c>
      <c r="H208" s="185">
        <v>8</v>
      </c>
      <c r="I208" s="186"/>
      <c r="J208" s="187">
        <f>ROUND(I208*H208,2)</f>
        <v>0</v>
      </c>
      <c r="K208" s="183" t="s">
        <v>36</v>
      </c>
      <c r="L208" s="54"/>
      <c r="M208" s="188" t="s">
        <v>36</v>
      </c>
      <c r="N208" s="189" t="s">
        <v>51</v>
      </c>
      <c r="O208" s="35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AR208" s="16" t="s">
        <v>275</v>
      </c>
      <c r="AT208" s="16" t="s">
        <v>184</v>
      </c>
      <c r="AU208" s="16" t="s">
        <v>88</v>
      </c>
      <c r="AY208" s="16" t="s">
        <v>182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6" t="s">
        <v>23</v>
      </c>
      <c r="BK208" s="192">
        <f>ROUND(I208*H208,2)</f>
        <v>0</v>
      </c>
      <c r="BL208" s="16" t="s">
        <v>275</v>
      </c>
      <c r="BM208" s="16" t="s">
        <v>4450</v>
      </c>
    </row>
    <row r="209" spans="2:65" s="1" customFormat="1" ht="44.25" customHeight="1">
      <c r="B209" s="34"/>
      <c r="C209" s="181" t="s">
        <v>763</v>
      </c>
      <c r="D209" s="181" t="s">
        <v>184</v>
      </c>
      <c r="E209" s="182" t="s">
        <v>4451</v>
      </c>
      <c r="F209" s="183" t="s">
        <v>4452</v>
      </c>
      <c r="G209" s="184" t="s">
        <v>2600</v>
      </c>
      <c r="H209" s="185">
        <v>16</v>
      </c>
      <c r="I209" s="186"/>
      <c r="J209" s="187">
        <f>ROUND(I209*H209,2)</f>
        <v>0</v>
      </c>
      <c r="K209" s="183" t="s">
        <v>36</v>
      </c>
      <c r="L209" s="54"/>
      <c r="M209" s="188" t="s">
        <v>36</v>
      </c>
      <c r="N209" s="189" t="s">
        <v>51</v>
      </c>
      <c r="O209" s="35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16" t="s">
        <v>275</v>
      </c>
      <c r="AT209" s="16" t="s">
        <v>184</v>
      </c>
      <c r="AU209" s="16" t="s">
        <v>88</v>
      </c>
      <c r="AY209" s="16" t="s">
        <v>182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6" t="s">
        <v>23</v>
      </c>
      <c r="BK209" s="192">
        <f>ROUND(I209*H209,2)</f>
        <v>0</v>
      </c>
      <c r="BL209" s="16" t="s">
        <v>275</v>
      </c>
      <c r="BM209" s="16" t="s">
        <v>4453</v>
      </c>
    </row>
    <row r="210" spans="2:65" s="1" customFormat="1" ht="22.5" customHeight="1">
      <c r="B210" s="34"/>
      <c r="C210" s="181" t="s">
        <v>768</v>
      </c>
      <c r="D210" s="181" t="s">
        <v>184</v>
      </c>
      <c r="E210" s="182" t="s">
        <v>4454</v>
      </c>
      <c r="F210" s="183" t="s">
        <v>4455</v>
      </c>
      <c r="G210" s="184" t="s">
        <v>2600</v>
      </c>
      <c r="H210" s="185">
        <v>1</v>
      </c>
      <c r="I210" s="186"/>
      <c r="J210" s="187">
        <f>ROUND(I210*H210,2)</f>
        <v>0</v>
      </c>
      <c r="K210" s="183" t="s">
        <v>36</v>
      </c>
      <c r="L210" s="54"/>
      <c r="M210" s="188" t="s">
        <v>36</v>
      </c>
      <c r="N210" s="189" t="s">
        <v>51</v>
      </c>
      <c r="O210" s="35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16" t="s">
        <v>275</v>
      </c>
      <c r="AT210" s="16" t="s">
        <v>184</v>
      </c>
      <c r="AU210" s="16" t="s">
        <v>88</v>
      </c>
      <c r="AY210" s="16" t="s">
        <v>182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6" t="s">
        <v>23</v>
      </c>
      <c r="BK210" s="192">
        <f>ROUND(I210*H210,2)</f>
        <v>0</v>
      </c>
      <c r="BL210" s="16" t="s">
        <v>275</v>
      </c>
      <c r="BM210" s="16" t="s">
        <v>4456</v>
      </c>
    </row>
    <row r="211" spans="2:63" s="10" customFormat="1" ht="29.85" customHeight="1">
      <c r="B211" s="164"/>
      <c r="C211" s="165"/>
      <c r="D211" s="178" t="s">
        <v>79</v>
      </c>
      <c r="E211" s="179" t="s">
        <v>3780</v>
      </c>
      <c r="F211" s="179" t="s">
        <v>3973</v>
      </c>
      <c r="G211" s="165"/>
      <c r="H211" s="165"/>
      <c r="I211" s="168"/>
      <c r="J211" s="180">
        <f>BK211</f>
        <v>0</v>
      </c>
      <c r="K211" s="165"/>
      <c r="L211" s="170"/>
      <c r="M211" s="171"/>
      <c r="N211" s="172"/>
      <c r="O211" s="172"/>
      <c r="P211" s="173">
        <f>SUM(P212:P213)</f>
        <v>0</v>
      </c>
      <c r="Q211" s="172"/>
      <c r="R211" s="173">
        <f>SUM(R212:R213)</f>
        <v>0</v>
      </c>
      <c r="S211" s="172"/>
      <c r="T211" s="174">
        <f>SUM(T212:T213)</f>
        <v>0</v>
      </c>
      <c r="AR211" s="175" t="s">
        <v>23</v>
      </c>
      <c r="AT211" s="176" t="s">
        <v>79</v>
      </c>
      <c r="AU211" s="176" t="s">
        <v>23</v>
      </c>
      <c r="AY211" s="175" t="s">
        <v>182</v>
      </c>
      <c r="BK211" s="177">
        <f>SUM(BK212:BK213)</f>
        <v>0</v>
      </c>
    </row>
    <row r="212" spans="2:65" s="1" customFormat="1" ht="22.5" customHeight="1">
      <c r="B212" s="34"/>
      <c r="C212" s="181" t="s">
        <v>773</v>
      </c>
      <c r="D212" s="181" t="s">
        <v>184</v>
      </c>
      <c r="E212" s="182" t="s">
        <v>4457</v>
      </c>
      <c r="F212" s="183" t="s">
        <v>4458</v>
      </c>
      <c r="G212" s="184" t="s">
        <v>309</v>
      </c>
      <c r="H212" s="185">
        <v>70</v>
      </c>
      <c r="I212" s="186"/>
      <c r="J212" s="187">
        <f>ROUND(I212*H212,2)</f>
        <v>0</v>
      </c>
      <c r="K212" s="183" t="s">
        <v>36</v>
      </c>
      <c r="L212" s="54"/>
      <c r="M212" s="188" t="s">
        <v>36</v>
      </c>
      <c r="N212" s="189" t="s">
        <v>51</v>
      </c>
      <c r="O212" s="35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AR212" s="16" t="s">
        <v>275</v>
      </c>
      <c r="AT212" s="16" t="s">
        <v>184</v>
      </c>
      <c r="AU212" s="16" t="s">
        <v>88</v>
      </c>
      <c r="AY212" s="16" t="s">
        <v>182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6" t="s">
        <v>23</v>
      </c>
      <c r="BK212" s="192">
        <f>ROUND(I212*H212,2)</f>
        <v>0</v>
      </c>
      <c r="BL212" s="16" t="s">
        <v>275</v>
      </c>
      <c r="BM212" s="16" t="s">
        <v>4459</v>
      </c>
    </row>
    <row r="213" spans="2:65" s="1" customFormat="1" ht="22.5" customHeight="1">
      <c r="B213" s="34"/>
      <c r="C213" s="181" t="s">
        <v>778</v>
      </c>
      <c r="D213" s="181" t="s">
        <v>184</v>
      </c>
      <c r="E213" s="182" t="s">
        <v>4460</v>
      </c>
      <c r="F213" s="183" t="s">
        <v>4461</v>
      </c>
      <c r="G213" s="184" t="s">
        <v>309</v>
      </c>
      <c r="H213" s="185">
        <v>400</v>
      </c>
      <c r="I213" s="186"/>
      <c r="J213" s="187">
        <f>ROUND(I213*H213,2)</f>
        <v>0</v>
      </c>
      <c r="K213" s="183" t="s">
        <v>36</v>
      </c>
      <c r="L213" s="54"/>
      <c r="M213" s="188" t="s">
        <v>36</v>
      </c>
      <c r="N213" s="189" t="s">
        <v>51</v>
      </c>
      <c r="O213" s="35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AR213" s="16" t="s">
        <v>275</v>
      </c>
      <c r="AT213" s="16" t="s">
        <v>184</v>
      </c>
      <c r="AU213" s="16" t="s">
        <v>88</v>
      </c>
      <c r="AY213" s="16" t="s">
        <v>182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6" t="s">
        <v>23</v>
      </c>
      <c r="BK213" s="192">
        <f>ROUND(I213*H213,2)</f>
        <v>0</v>
      </c>
      <c r="BL213" s="16" t="s">
        <v>275</v>
      </c>
      <c r="BM213" s="16" t="s">
        <v>4462</v>
      </c>
    </row>
    <row r="214" spans="2:63" s="10" customFormat="1" ht="29.85" customHeight="1">
      <c r="B214" s="164"/>
      <c r="C214" s="165"/>
      <c r="D214" s="178" t="s">
        <v>79</v>
      </c>
      <c r="E214" s="179" t="s">
        <v>3788</v>
      </c>
      <c r="F214" s="179" t="s">
        <v>4019</v>
      </c>
      <c r="G214" s="165"/>
      <c r="H214" s="165"/>
      <c r="I214" s="168"/>
      <c r="J214" s="180">
        <f>BK214</f>
        <v>0</v>
      </c>
      <c r="K214" s="165"/>
      <c r="L214" s="170"/>
      <c r="M214" s="171"/>
      <c r="N214" s="172"/>
      <c r="O214" s="172"/>
      <c r="P214" s="173">
        <f>SUM(P215:P216)</f>
        <v>0</v>
      </c>
      <c r="Q214" s="172"/>
      <c r="R214" s="173">
        <f>SUM(R215:R216)</f>
        <v>0</v>
      </c>
      <c r="S214" s="172"/>
      <c r="T214" s="174">
        <f>SUM(T215:T216)</f>
        <v>0</v>
      </c>
      <c r="AR214" s="175" t="s">
        <v>23</v>
      </c>
      <c r="AT214" s="176" t="s">
        <v>79</v>
      </c>
      <c r="AU214" s="176" t="s">
        <v>23</v>
      </c>
      <c r="AY214" s="175" t="s">
        <v>182</v>
      </c>
      <c r="BK214" s="177">
        <f>SUM(BK215:BK216)</f>
        <v>0</v>
      </c>
    </row>
    <row r="215" spans="2:65" s="1" customFormat="1" ht="22.5" customHeight="1">
      <c r="B215" s="34"/>
      <c r="C215" s="181" t="s">
        <v>783</v>
      </c>
      <c r="D215" s="181" t="s">
        <v>184</v>
      </c>
      <c r="E215" s="182" t="s">
        <v>4463</v>
      </c>
      <c r="F215" s="183" t="s">
        <v>4464</v>
      </c>
      <c r="G215" s="184" t="s">
        <v>309</v>
      </c>
      <c r="H215" s="185">
        <v>50</v>
      </c>
      <c r="I215" s="186"/>
      <c r="J215" s="187">
        <f>ROUND(I215*H215,2)</f>
        <v>0</v>
      </c>
      <c r="K215" s="183" t="s">
        <v>36</v>
      </c>
      <c r="L215" s="54"/>
      <c r="M215" s="188" t="s">
        <v>36</v>
      </c>
      <c r="N215" s="189" t="s">
        <v>51</v>
      </c>
      <c r="O215" s="35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AR215" s="16" t="s">
        <v>275</v>
      </c>
      <c r="AT215" s="16" t="s">
        <v>184</v>
      </c>
      <c r="AU215" s="16" t="s">
        <v>88</v>
      </c>
      <c r="AY215" s="16" t="s">
        <v>182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6" t="s">
        <v>23</v>
      </c>
      <c r="BK215" s="192">
        <f>ROUND(I215*H215,2)</f>
        <v>0</v>
      </c>
      <c r="BL215" s="16" t="s">
        <v>275</v>
      </c>
      <c r="BM215" s="16" t="s">
        <v>4465</v>
      </c>
    </row>
    <row r="216" spans="2:65" s="1" customFormat="1" ht="22.5" customHeight="1">
      <c r="B216" s="34"/>
      <c r="C216" s="181" t="s">
        <v>818</v>
      </c>
      <c r="D216" s="181" t="s">
        <v>184</v>
      </c>
      <c r="E216" s="182" t="s">
        <v>4466</v>
      </c>
      <c r="F216" s="183" t="s">
        <v>4353</v>
      </c>
      <c r="G216" s="184" t="s">
        <v>309</v>
      </c>
      <c r="H216" s="185">
        <v>50</v>
      </c>
      <c r="I216" s="186"/>
      <c r="J216" s="187">
        <f>ROUND(I216*H216,2)</f>
        <v>0</v>
      </c>
      <c r="K216" s="183" t="s">
        <v>36</v>
      </c>
      <c r="L216" s="54"/>
      <c r="M216" s="188" t="s">
        <v>36</v>
      </c>
      <c r="N216" s="189" t="s">
        <v>51</v>
      </c>
      <c r="O216" s="35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AR216" s="16" t="s">
        <v>275</v>
      </c>
      <c r="AT216" s="16" t="s">
        <v>184</v>
      </c>
      <c r="AU216" s="16" t="s">
        <v>88</v>
      </c>
      <c r="AY216" s="16" t="s">
        <v>182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6" t="s">
        <v>23</v>
      </c>
      <c r="BK216" s="192">
        <f>ROUND(I216*H216,2)</f>
        <v>0</v>
      </c>
      <c r="BL216" s="16" t="s">
        <v>275</v>
      </c>
      <c r="BM216" s="16" t="s">
        <v>4467</v>
      </c>
    </row>
    <row r="217" spans="2:63" s="10" customFormat="1" ht="29.85" customHeight="1">
      <c r="B217" s="164"/>
      <c r="C217" s="165"/>
      <c r="D217" s="178" t="s">
        <v>79</v>
      </c>
      <c r="E217" s="179" t="s">
        <v>3796</v>
      </c>
      <c r="F217" s="179" t="s">
        <v>4096</v>
      </c>
      <c r="G217" s="165"/>
      <c r="H217" s="165"/>
      <c r="I217" s="168"/>
      <c r="J217" s="180">
        <f>BK217</f>
        <v>0</v>
      </c>
      <c r="K217" s="165"/>
      <c r="L217" s="170"/>
      <c r="M217" s="171"/>
      <c r="N217" s="172"/>
      <c r="O217" s="172"/>
      <c r="P217" s="173">
        <f>SUM(P218:P224)</f>
        <v>0</v>
      </c>
      <c r="Q217" s="172"/>
      <c r="R217" s="173">
        <f>SUM(R218:R224)</f>
        <v>0</v>
      </c>
      <c r="S217" s="172"/>
      <c r="T217" s="174">
        <f>SUM(T218:T224)</f>
        <v>0</v>
      </c>
      <c r="AR217" s="175" t="s">
        <v>23</v>
      </c>
      <c r="AT217" s="176" t="s">
        <v>79</v>
      </c>
      <c r="AU217" s="176" t="s">
        <v>23</v>
      </c>
      <c r="AY217" s="175" t="s">
        <v>182</v>
      </c>
      <c r="BK217" s="177">
        <f>SUM(BK218:BK224)</f>
        <v>0</v>
      </c>
    </row>
    <row r="218" spans="2:65" s="1" customFormat="1" ht="22.5" customHeight="1">
      <c r="B218" s="34"/>
      <c r="C218" s="181" t="s">
        <v>906</v>
      </c>
      <c r="D218" s="181" t="s">
        <v>184</v>
      </c>
      <c r="E218" s="182" t="s">
        <v>4468</v>
      </c>
      <c r="F218" s="183" t="s">
        <v>4469</v>
      </c>
      <c r="G218" s="184" t="s">
        <v>3040</v>
      </c>
      <c r="H218" s="185">
        <v>3</v>
      </c>
      <c r="I218" s="186"/>
      <c r="J218" s="187">
        <f aca="true" t="shared" si="40" ref="J218:J224">ROUND(I218*H218,2)</f>
        <v>0</v>
      </c>
      <c r="K218" s="183" t="s">
        <v>36</v>
      </c>
      <c r="L218" s="54"/>
      <c r="M218" s="188" t="s">
        <v>36</v>
      </c>
      <c r="N218" s="189" t="s">
        <v>51</v>
      </c>
      <c r="O218" s="35"/>
      <c r="P218" s="190">
        <f aca="true" t="shared" si="41" ref="P218:P224">O218*H218</f>
        <v>0</v>
      </c>
      <c r="Q218" s="190">
        <v>0</v>
      </c>
      <c r="R218" s="190">
        <f aca="true" t="shared" si="42" ref="R218:R224">Q218*H218</f>
        <v>0</v>
      </c>
      <c r="S218" s="190">
        <v>0</v>
      </c>
      <c r="T218" s="191">
        <f aca="true" t="shared" si="43" ref="T218:T224">S218*H218</f>
        <v>0</v>
      </c>
      <c r="AR218" s="16" t="s">
        <v>275</v>
      </c>
      <c r="AT218" s="16" t="s">
        <v>184</v>
      </c>
      <c r="AU218" s="16" t="s">
        <v>88</v>
      </c>
      <c r="AY218" s="16" t="s">
        <v>182</v>
      </c>
      <c r="BE218" s="192">
        <f aca="true" t="shared" si="44" ref="BE218:BE224">IF(N218="základní",J218,0)</f>
        <v>0</v>
      </c>
      <c r="BF218" s="192">
        <f aca="true" t="shared" si="45" ref="BF218:BF224">IF(N218="snížená",J218,0)</f>
        <v>0</v>
      </c>
      <c r="BG218" s="192">
        <f aca="true" t="shared" si="46" ref="BG218:BG224">IF(N218="zákl. přenesená",J218,0)</f>
        <v>0</v>
      </c>
      <c r="BH218" s="192">
        <f aca="true" t="shared" si="47" ref="BH218:BH224">IF(N218="sníž. přenesená",J218,0)</f>
        <v>0</v>
      </c>
      <c r="BI218" s="192">
        <f aca="true" t="shared" si="48" ref="BI218:BI224">IF(N218="nulová",J218,0)</f>
        <v>0</v>
      </c>
      <c r="BJ218" s="16" t="s">
        <v>23</v>
      </c>
      <c r="BK218" s="192">
        <f aca="true" t="shared" si="49" ref="BK218:BK224">ROUND(I218*H218,2)</f>
        <v>0</v>
      </c>
      <c r="BL218" s="16" t="s">
        <v>275</v>
      </c>
      <c r="BM218" s="16" t="s">
        <v>4470</v>
      </c>
    </row>
    <row r="219" spans="2:65" s="1" customFormat="1" ht="22.5" customHeight="1">
      <c r="B219" s="34"/>
      <c r="C219" s="181" t="s">
        <v>911</v>
      </c>
      <c r="D219" s="181" t="s">
        <v>184</v>
      </c>
      <c r="E219" s="182" t="s">
        <v>4471</v>
      </c>
      <c r="F219" s="183" t="s">
        <v>4383</v>
      </c>
      <c r="G219" s="184" t="s">
        <v>3607</v>
      </c>
      <c r="H219" s="185">
        <v>50</v>
      </c>
      <c r="I219" s="186"/>
      <c r="J219" s="187">
        <f t="shared" si="40"/>
        <v>0</v>
      </c>
      <c r="K219" s="183" t="s">
        <v>36</v>
      </c>
      <c r="L219" s="54"/>
      <c r="M219" s="188" t="s">
        <v>36</v>
      </c>
      <c r="N219" s="189" t="s">
        <v>51</v>
      </c>
      <c r="O219" s="35"/>
      <c r="P219" s="190">
        <f t="shared" si="41"/>
        <v>0</v>
      </c>
      <c r="Q219" s="190">
        <v>0</v>
      </c>
      <c r="R219" s="190">
        <f t="shared" si="42"/>
        <v>0</v>
      </c>
      <c r="S219" s="190">
        <v>0</v>
      </c>
      <c r="T219" s="191">
        <f t="shared" si="43"/>
        <v>0</v>
      </c>
      <c r="AR219" s="16" t="s">
        <v>275</v>
      </c>
      <c r="AT219" s="16" t="s">
        <v>184</v>
      </c>
      <c r="AU219" s="16" t="s">
        <v>88</v>
      </c>
      <c r="AY219" s="16" t="s">
        <v>182</v>
      </c>
      <c r="BE219" s="192">
        <f t="shared" si="44"/>
        <v>0</v>
      </c>
      <c r="BF219" s="192">
        <f t="shared" si="45"/>
        <v>0</v>
      </c>
      <c r="BG219" s="192">
        <f t="shared" si="46"/>
        <v>0</v>
      </c>
      <c r="BH219" s="192">
        <f t="shared" si="47"/>
        <v>0</v>
      </c>
      <c r="BI219" s="192">
        <f t="shared" si="48"/>
        <v>0</v>
      </c>
      <c r="BJ219" s="16" t="s">
        <v>23</v>
      </c>
      <c r="BK219" s="192">
        <f t="shared" si="49"/>
        <v>0</v>
      </c>
      <c r="BL219" s="16" t="s">
        <v>275</v>
      </c>
      <c r="BM219" s="16" t="s">
        <v>4472</v>
      </c>
    </row>
    <row r="220" spans="2:65" s="1" customFormat="1" ht="22.5" customHeight="1">
      <c r="B220" s="34"/>
      <c r="C220" s="181" t="s">
        <v>917</v>
      </c>
      <c r="D220" s="181" t="s">
        <v>184</v>
      </c>
      <c r="E220" s="182" t="s">
        <v>4473</v>
      </c>
      <c r="F220" s="183" t="s">
        <v>4386</v>
      </c>
      <c r="G220" s="184" t="s">
        <v>2600</v>
      </c>
      <c r="H220" s="185">
        <v>5</v>
      </c>
      <c r="I220" s="186"/>
      <c r="J220" s="187">
        <f t="shared" si="40"/>
        <v>0</v>
      </c>
      <c r="K220" s="183" t="s">
        <v>36</v>
      </c>
      <c r="L220" s="54"/>
      <c r="M220" s="188" t="s">
        <v>36</v>
      </c>
      <c r="N220" s="189" t="s">
        <v>51</v>
      </c>
      <c r="O220" s="35"/>
      <c r="P220" s="190">
        <f t="shared" si="41"/>
        <v>0</v>
      </c>
      <c r="Q220" s="190">
        <v>0</v>
      </c>
      <c r="R220" s="190">
        <f t="shared" si="42"/>
        <v>0</v>
      </c>
      <c r="S220" s="190">
        <v>0</v>
      </c>
      <c r="T220" s="191">
        <f t="shared" si="43"/>
        <v>0</v>
      </c>
      <c r="AR220" s="16" t="s">
        <v>275</v>
      </c>
      <c r="AT220" s="16" t="s">
        <v>184</v>
      </c>
      <c r="AU220" s="16" t="s">
        <v>88</v>
      </c>
      <c r="AY220" s="16" t="s">
        <v>182</v>
      </c>
      <c r="BE220" s="192">
        <f t="shared" si="44"/>
        <v>0</v>
      </c>
      <c r="BF220" s="192">
        <f t="shared" si="45"/>
        <v>0</v>
      </c>
      <c r="BG220" s="192">
        <f t="shared" si="46"/>
        <v>0</v>
      </c>
      <c r="BH220" s="192">
        <f t="shared" si="47"/>
        <v>0</v>
      </c>
      <c r="BI220" s="192">
        <f t="shared" si="48"/>
        <v>0</v>
      </c>
      <c r="BJ220" s="16" t="s">
        <v>23</v>
      </c>
      <c r="BK220" s="192">
        <f t="shared" si="49"/>
        <v>0</v>
      </c>
      <c r="BL220" s="16" t="s">
        <v>275</v>
      </c>
      <c r="BM220" s="16" t="s">
        <v>4474</v>
      </c>
    </row>
    <row r="221" spans="2:65" s="1" customFormat="1" ht="22.5" customHeight="1">
      <c r="B221" s="34"/>
      <c r="C221" s="181" t="s">
        <v>925</v>
      </c>
      <c r="D221" s="181" t="s">
        <v>184</v>
      </c>
      <c r="E221" s="182" t="s">
        <v>4475</v>
      </c>
      <c r="F221" s="183" t="s">
        <v>4389</v>
      </c>
      <c r="G221" s="184" t="s">
        <v>2600</v>
      </c>
      <c r="H221" s="185">
        <v>7</v>
      </c>
      <c r="I221" s="186"/>
      <c r="J221" s="187">
        <f t="shared" si="40"/>
        <v>0</v>
      </c>
      <c r="K221" s="183" t="s">
        <v>36</v>
      </c>
      <c r="L221" s="54"/>
      <c r="M221" s="188" t="s">
        <v>36</v>
      </c>
      <c r="N221" s="189" t="s">
        <v>51</v>
      </c>
      <c r="O221" s="35"/>
      <c r="P221" s="190">
        <f t="shared" si="41"/>
        <v>0</v>
      </c>
      <c r="Q221" s="190">
        <v>0</v>
      </c>
      <c r="R221" s="190">
        <f t="shared" si="42"/>
        <v>0</v>
      </c>
      <c r="S221" s="190">
        <v>0</v>
      </c>
      <c r="T221" s="191">
        <f t="shared" si="43"/>
        <v>0</v>
      </c>
      <c r="AR221" s="16" t="s">
        <v>275</v>
      </c>
      <c r="AT221" s="16" t="s">
        <v>184</v>
      </c>
      <c r="AU221" s="16" t="s">
        <v>88</v>
      </c>
      <c r="AY221" s="16" t="s">
        <v>182</v>
      </c>
      <c r="BE221" s="192">
        <f t="shared" si="44"/>
        <v>0</v>
      </c>
      <c r="BF221" s="192">
        <f t="shared" si="45"/>
        <v>0</v>
      </c>
      <c r="BG221" s="192">
        <f t="shared" si="46"/>
        <v>0</v>
      </c>
      <c r="BH221" s="192">
        <f t="shared" si="47"/>
        <v>0</v>
      </c>
      <c r="BI221" s="192">
        <f t="shared" si="48"/>
        <v>0</v>
      </c>
      <c r="BJ221" s="16" t="s">
        <v>23</v>
      </c>
      <c r="BK221" s="192">
        <f t="shared" si="49"/>
        <v>0</v>
      </c>
      <c r="BL221" s="16" t="s">
        <v>275</v>
      </c>
      <c r="BM221" s="16" t="s">
        <v>4476</v>
      </c>
    </row>
    <row r="222" spans="2:65" s="1" customFormat="1" ht="22.5" customHeight="1">
      <c r="B222" s="34"/>
      <c r="C222" s="181" t="s">
        <v>940</v>
      </c>
      <c r="D222" s="181" t="s">
        <v>184</v>
      </c>
      <c r="E222" s="182" t="s">
        <v>4477</v>
      </c>
      <c r="F222" s="183" t="s">
        <v>4395</v>
      </c>
      <c r="G222" s="184" t="s">
        <v>2600</v>
      </c>
      <c r="H222" s="185">
        <v>1</v>
      </c>
      <c r="I222" s="186"/>
      <c r="J222" s="187">
        <f t="shared" si="40"/>
        <v>0</v>
      </c>
      <c r="K222" s="183" t="s">
        <v>36</v>
      </c>
      <c r="L222" s="54"/>
      <c r="M222" s="188" t="s">
        <v>36</v>
      </c>
      <c r="N222" s="189" t="s">
        <v>51</v>
      </c>
      <c r="O222" s="35"/>
      <c r="P222" s="190">
        <f t="shared" si="41"/>
        <v>0</v>
      </c>
      <c r="Q222" s="190">
        <v>0</v>
      </c>
      <c r="R222" s="190">
        <f t="shared" si="42"/>
        <v>0</v>
      </c>
      <c r="S222" s="190">
        <v>0</v>
      </c>
      <c r="T222" s="191">
        <f t="shared" si="43"/>
        <v>0</v>
      </c>
      <c r="AR222" s="16" t="s">
        <v>275</v>
      </c>
      <c r="AT222" s="16" t="s">
        <v>184</v>
      </c>
      <c r="AU222" s="16" t="s">
        <v>88</v>
      </c>
      <c r="AY222" s="16" t="s">
        <v>182</v>
      </c>
      <c r="BE222" s="192">
        <f t="shared" si="44"/>
        <v>0</v>
      </c>
      <c r="BF222" s="192">
        <f t="shared" si="45"/>
        <v>0</v>
      </c>
      <c r="BG222" s="192">
        <f t="shared" si="46"/>
        <v>0</v>
      </c>
      <c r="BH222" s="192">
        <f t="shared" si="47"/>
        <v>0</v>
      </c>
      <c r="BI222" s="192">
        <f t="shared" si="48"/>
        <v>0</v>
      </c>
      <c r="BJ222" s="16" t="s">
        <v>23</v>
      </c>
      <c r="BK222" s="192">
        <f t="shared" si="49"/>
        <v>0</v>
      </c>
      <c r="BL222" s="16" t="s">
        <v>275</v>
      </c>
      <c r="BM222" s="16" t="s">
        <v>4478</v>
      </c>
    </row>
    <row r="223" spans="2:65" s="1" customFormat="1" ht="22.5" customHeight="1">
      <c r="B223" s="34"/>
      <c r="C223" s="181" t="s">
        <v>945</v>
      </c>
      <c r="D223" s="181" t="s">
        <v>184</v>
      </c>
      <c r="E223" s="182" t="s">
        <v>4479</v>
      </c>
      <c r="F223" s="183" t="s">
        <v>4149</v>
      </c>
      <c r="G223" s="184" t="s">
        <v>2600</v>
      </c>
      <c r="H223" s="185">
        <v>1</v>
      </c>
      <c r="I223" s="186"/>
      <c r="J223" s="187">
        <f t="shared" si="40"/>
        <v>0</v>
      </c>
      <c r="K223" s="183" t="s">
        <v>36</v>
      </c>
      <c r="L223" s="54"/>
      <c r="M223" s="188" t="s">
        <v>36</v>
      </c>
      <c r="N223" s="189" t="s">
        <v>51</v>
      </c>
      <c r="O223" s="35"/>
      <c r="P223" s="190">
        <f t="shared" si="41"/>
        <v>0</v>
      </c>
      <c r="Q223" s="190">
        <v>0</v>
      </c>
      <c r="R223" s="190">
        <f t="shared" si="42"/>
        <v>0</v>
      </c>
      <c r="S223" s="190">
        <v>0</v>
      </c>
      <c r="T223" s="191">
        <f t="shared" si="43"/>
        <v>0</v>
      </c>
      <c r="AR223" s="16" t="s">
        <v>275</v>
      </c>
      <c r="AT223" s="16" t="s">
        <v>184</v>
      </c>
      <c r="AU223" s="16" t="s">
        <v>88</v>
      </c>
      <c r="AY223" s="16" t="s">
        <v>182</v>
      </c>
      <c r="BE223" s="192">
        <f t="shared" si="44"/>
        <v>0</v>
      </c>
      <c r="BF223" s="192">
        <f t="shared" si="45"/>
        <v>0</v>
      </c>
      <c r="BG223" s="192">
        <f t="shared" si="46"/>
        <v>0</v>
      </c>
      <c r="BH223" s="192">
        <f t="shared" si="47"/>
        <v>0</v>
      </c>
      <c r="BI223" s="192">
        <f t="shared" si="48"/>
        <v>0</v>
      </c>
      <c r="BJ223" s="16" t="s">
        <v>23</v>
      </c>
      <c r="BK223" s="192">
        <f t="shared" si="49"/>
        <v>0</v>
      </c>
      <c r="BL223" s="16" t="s">
        <v>275</v>
      </c>
      <c r="BM223" s="16" t="s">
        <v>4480</v>
      </c>
    </row>
    <row r="224" spans="2:65" s="1" customFormat="1" ht="22.5" customHeight="1">
      <c r="B224" s="34"/>
      <c r="C224" s="181" t="s">
        <v>950</v>
      </c>
      <c r="D224" s="181" t="s">
        <v>184</v>
      </c>
      <c r="E224" s="182" t="s">
        <v>4481</v>
      </c>
      <c r="F224" s="183" t="s">
        <v>3193</v>
      </c>
      <c r="G224" s="184" t="s">
        <v>2600</v>
      </c>
      <c r="H224" s="185">
        <v>1</v>
      </c>
      <c r="I224" s="186"/>
      <c r="J224" s="187">
        <f t="shared" si="40"/>
        <v>0</v>
      </c>
      <c r="K224" s="183" t="s">
        <v>36</v>
      </c>
      <c r="L224" s="54"/>
      <c r="M224" s="188" t="s">
        <v>36</v>
      </c>
      <c r="N224" s="189" t="s">
        <v>51</v>
      </c>
      <c r="O224" s="35"/>
      <c r="P224" s="190">
        <f t="shared" si="41"/>
        <v>0</v>
      </c>
      <c r="Q224" s="190">
        <v>0</v>
      </c>
      <c r="R224" s="190">
        <f t="shared" si="42"/>
        <v>0</v>
      </c>
      <c r="S224" s="190">
        <v>0</v>
      </c>
      <c r="T224" s="191">
        <f t="shared" si="43"/>
        <v>0</v>
      </c>
      <c r="AR224" s="16" t="s">
        <v>275</v>
      </c>
      <c r="AT224" s="16" t="s">
        <v>184</v>
      </c>
      <c r="AU224" s="16" t="s">
        <v>88</v>
      </c>
      <c r="AY224" s="16" t="s">
        <v>182</v>
      </c>
      <c r="BE224" s="192">
        <f t="shared" si="44"/>
        <v>0</v>
      </c>
      <c r="BF224" s="192">
        <f t="shared" si="45"/>
        <v>0</v>
      </c>
      <c r="BG224" s="192">
        <f t="shared" si="46"/>
        <v>0</v>
      </c>
      <c r="BH224" s="192">
        <f t="shared" si="47"/>
        <v>0</v>
      </c>
      <c r="BI224" s="192">
        <f t="shared" si="48"/>
        <v>0</v>
      </c>
      <c r="BJ224" s="16" t="s">
        <v>23</v>
      </c>
      <c r="BK224" s="192">
        <f t="shared" si="49"/>
        <v>0</v>
      </c>
      <c r="BL224" s="16" t="s">
        <v>275</v>
      </c>
      <c r="BM224" s="16" t="s">
        <v>4482</v>
      </c>
    </row>
    <row r="225" spans="2:63" s="10" customFormat="1" ht="37.35" customHeight="1">
      <c r="B225" s="164"/>
      <c r="C225" s="165"/>
      <c r="D225" s="166" t="s">
        <v>79</v>
      </c>
      <c r="E225" s="167" t="s">
        <v>973</v>
      </c>
      <c r="F225" s="167" t="s">
        <v>4483</v>
      </c>
      <c r="G225" s="165"/>
      <c r="H225" s="165"/>
      <c r="I225" s="168"/>
      <c r="J225" s="169">
        <f>BK225</f>
        <v>0</v>
      </c>
      <c r="K225" s="165"/>
      <c r="L225" s="170"/>
      <c r="M225" s="171"/>
      <c r="N225" s="172"/>
      <c r="O225" s="172"/>
      <c r="P225" s="173">
        <f>P226+P235+P249+P255</f>
        <v>0</v>
      </c>
      <c r="Q225" s="172"/>
      <c r="R225" s="173">
        <f>R226+R235+R249+R255</f>
        <v>0</v>
      </c>
      <c r="S225" s="172"/>
      <c r="T225" s="174">
        <f>T226+T235+T249+T255</f>
        <v>0</v>
      </c>
      <c r="AR225" s="175" t="s">
        <v>23</v>
      </c>
      <c r="AT225" s="176" t="s">
        <v>79</v>
      </c>
      <c r="AU225" s="176" t="s">
        <v>80</v>
      </c>
      <c r="AY225" s="175" t="s">
        <v>182</v>
      </c>
      <c r="BK225" s="177">
        <f>BK226+BK235+BK249+BK255</f>
        <v>0</v>
      </c>
    </row>
    <row r="226" spans="2:63" s="10" customFormat="1" ht="19.95" customHeight="1">
      <c r="B226" s="164"/>
      <c r="C226" s="165"/>
      <c r="D226" s="178" t="s">
        <v>79</v>
      </c>
      <c r="E226" s="179" t="s">
        <v>3807</v>
      </c>
      <c r="F226" s="179" t="s">
        <v>4484</v>
      </c>
      <c r="G226" s="165"/>
      <c r="H226" s="165"/>
      <c r="I226" s="168"/>
      <c r="J226" s="180">
        <f>BK226</f>
        <v>0</v>
      </c>
      <c r="K226" s="165"/>
      <c r="L226" s="170"/>
      <c r="M226" s="171"/>
      <c r="N226" s="172"/>
      <c r="O226" s="172"/>
      <c r="P226" s="173">
        <f>SUM(P227:P234)</f>
        <v>0</v>
      </c>
      <c r="Q226" s="172"/>
      <c r="R226" s="173">
        <f>SUM(R227:R234)</f>
        <v>0</v>
      </c>
      <c r="S226" s="172"/>
      <c r="T226" s="174">
        <f>SUM(T227:T234)</f>
        <v>0</v>
      </c>
      <c r="AR226" s="175" t="s">
        <v>23</v>
      </c>
      <c r="AT226" s="176" t="s">
        <v>79</v>
      </c>
      <c r="AU226" s="176" t="s">
        <v>23</v>
      </c>
      <c r="AY226" s="175" t="s">
        <v>182</v>
      </c>
      <c r="BK226" s="177">
        <f>SUM(BK227:BK234)</f>
        <v>0</v>
      </c>
    </row>
    <row r="227" spans="2:65" s="1" customFormat="1" ht="22.5" customHeight="1">
      <c r="B227" s="34"/>
      <c r="C227" s="181" t="s">
        <v>955</v>
      </c>
      <c r="D227" s="181" t="s">
        <v>184</v>
      </c>
      <c r="E227" s="182" t="s">
        <v>4485</v>
      </c>
      <c r="F227" s="183" t="s">
        <v>4486</v>
      </c>
      <c r="G227" s="184" t="s">
        <v>2600</v>
      </c>
      <c r="H227" s="185">
        <v>1</v>
      </c>
      <c r="I227" s="186"/>
      <c r="J227" s="187">
        <f aca="true" t="shared" si="50" ref="J227:J234">ROUND(I227*H227,2)</f>
        <v>0</v>
      </c>
      <c r="K227" s="183" t="s">
        <v>36</v>
      </c>
      <c r="L227" s="54"/>
      <c r="M227" s="188" t="s">
        <v>36</v>
      </c>
      <c r="N227" s="189" t="s">
        <v>51</v>
      </c>
      <c r="O227" s="35"/>
      <c r="P227" s="190">
        <f aca="true" t="shared" si="51" ref="P227:P234">O227*H227</f>
        <v>0</v>
      </c>
      <c r="Q227" s="190">
        <v>0</v>
      </c>
      <c r="R227" s="190">
        <f aca="true" t="shared" si="52" ref="R227:R234">Q227*H227</f>
        <v>0</v>
      </c>
      <c r="S227" s="190">
        <v>0</v>
      </c>
      <c r="T227" s="191">
        <f aca="true" t="shared" si="53" ref="T227:T234">S227*H227</f>
        <v>0</v>
      </c>
      <c r="AR227" s="16" t="s">
        <v>275</v>
      </c>
      <c r="AT227" s="16" t="s">
        <v>184</v>
      </c>
      <c r="AU227" s="16" t="s">
        <v>88</v>
      </c>
      <c r="AY227" s="16" t="s">
        <v>182</v>
      </c>
      <c r="BE227" s="192">
        <f aca="true" t="shared" si="54" ref="BE227:BE234">IF(N227="základní",J227,0)</f>
        <v>0</v>
      </c>
      <c r="BF227" s="192">
        <f aca="true" t="shared" si="55" ref="BF227:BF234">IF(N227="snížená",J227,0)</f>
        <v>0</v>
      </c>
      <c r="BG227" s="192">
        <f aca="true" t="shared" si="56" ref="BG227:BG234">IF(N227="zákl. přenesená",J227,0)</f>
        <v>0</v>
      </c>
      <c r="BH227" s="192">
        <f aca="true" t="shared" si="57" ref="BH227:BH234">IF(N227="sníž. přenesená",J227,0)</f>
        <v>0</v>
      </c>
      <c r="BI227" s="192">
        <f aca="true" t="shared" si="58" ref="BI227:BI234">IF(N227="nulová",J227,0)</f>
        <v>0</v>
      </c>
      <c r="BJ227" s="16" t="s">
        <v>23</v>
      </c>
      <c r="BK227" s="192">
        <f aca="true" t="shared" si="59" ref="BK227:BK234">ROUND(I227*H227,2)</f>
        <v>0</v>
      </c>
      <c r="BL227" s="16" t="s">
        <v>275</v>
      </c>
      <c r="BM227" s="16" t="s">
        <v>4487</v>
      </c>
    </row>
    <row r="228" spans="2:65" s="1" customFormat="1" ht="31.5" customHeight="1">
      <c r="B228" s="34"/>
      <c r="C228" s="181" t="s">
        <v>959</v>
      </c>
      <c r="D228" s="181" t="s">
        <v>184</v>
      </c>
      <c r="E228" s="182" t="s">
        <v>4488</v>
      </c>
      <c r="F228" s="183" t="s">
        <v>4489</v>
      </c>
      <c r="G228" s="184" t="s">
        <v>2600</v>
      </c>
      <c r="H228" s="185">
        <v>2</v>
      </c>
      <c r="I228" s="186"/>
      <c r="J228" s="187">
        <f t="shared" si="50"/>
        <v>0</v>
      </c>
      <c r="K228" s="183" t="s">
        <v>36</v>
      </c>
      <c r="L228" s="54"/>
      <c r="M228" s="188" t="s">
        <v>36</v>
      </c>
      <c r="N228" s="189" t="s">
        <v>51</v>
      </c>
      <c r="O228" s="35"/>
      <c r="P228" s="190">
        <f t="shared" si="51"/>
        <v>0</v>
      </c>
      <c r="Q228" s="190">
        <v>0</v>
      </c>
      <c r="R228" s="190">
        <f t="shared" si="52"/>
        <v>0</v>
      </c>
      <c r="S228" s="190">
        <v>0</v>
      </c>
      <c r="T228" s="191">
        <f t="shared" si="53"/>
        <v>0</v>
      </c>
      <c r="AR228" s="16" t="s">
        <v>275</v>
      </c>
      <c r="AT228" s="16" t="s">
        <v>184</v>
      </c>
      <c r="AU228" s="16" t="s">
        <v>88</v>
      </c>
      <c r="AY228" s="16" t="s">
        <v>182</v>
      </c>
      <c r="BE228" s="192">
        <f t="shared" si="54"/>
        <v>0</v>
      </c>
      <c r="BF228" s="192">
        <f t="shared" si="55"/>
        <v>0</v>
      </c>
      <c r="BG228" s="192">
        <f t="shared" si="56"/>
        <v>0</v>
      </c>
      <c r="BH228" s="192">
        <f t="shared" si="57"/>
        <v>0</v>
      </c>
      <c r="BI228" s="192">
        <f t="shared" si="58"/>
        <v>0</v>
      </c>
      <c r="BJ228" s="16" t="s">
        <v>23</v>
      </c>
      <c r="BK228" s="192">
        <f t="shared" si="59"/>
        <v>0</v>
      </c>
      <c r="BL228" s="16" t="s">
        <v>275</v>
      </c>
      <c r="BM228" s="16" t="s">
        <v>4490</v>
      </c>
    </row>
    <row r="229" spans="2:65" s="1" customFormat="1" ht="44.25" customHeight="1">
      <c r="B229" s="34"/>
      <c r="C229" s="181" t="s">
        <v>33</v>
      </c>
      <c r="D229" s="181" t="s">
        <v>184</v>
      </c>
      <c r="E229" s="182" t="s">
        <v>4491</v>
      </c>
      <c r="F229" s="183" t="s">
        <v>4492</v>
      </c>
      <c r="G229" s="184" t="s">
        <v>2600</v>
      </c>
      <c r="H229" s="185">
        <v>1</v>
      </c>
      <c r="I229" s="186"/>
      <c r="J229" s="187">
        <f t="shared" si="50"/>
        <v>0</v>
      </c>
      <c r="K229" s="183" t="s">
        <v>36</v>
      </c>
      <c r="L229" s="54"/>
      <c r="M229" s="188" t="s">
        <v>36</v>
      </c>
      <c r="N229" s="189" t="s">
        <v>51</v>
      </c>
      <c r="O229" s="35"/>
      <c r="P229" s="190">
        <f t="shared" si="51"/>
        <v>0</v>
      </c>
      <c r="Q229" s="190">
        <v>0</v>
      </c>
      <c r="R229" s="190">
        <f t="shared" si="52"/>
        <v>0</v>
      </c>
      <c r="S229" s="190">
        <v>0</v>
      </c>
      <c r="T229" s="191">
        <f t="shared" si="53"/>
        <v>0</v>
      </c>
      <c r="AR229" s="16" t="s">
        <v>275</v>
      </c>
      <c r="AT229" s="16" t="s">
        <v>184</v>
      </c>
      <c r="AU229" s="16" t="s">
        <v>88</v>
      </c>
      <c r="AY229" s="16" t="s">
        <v>182</v>
      </c>
      <c r="BE229" s="192">
        <f t="shared" si="54"/>
        <v>0</v>
      </c>
      <c r="BF229" s="192">
        <f t="shared" si="55"/>
        <v>0</v>
      </c>
      <c r="BG229" s="192">
        <f t="shared" si="56"/>
        <v>0</v>
      </c>
      <c r="BH229" s="192">
        <f t="shared" si="57"/>
        <v>0</v>
      </c>
      <c r="BI229" s="192">
        <f t="shared" si="58"/>
        <v>0</v>
      </c>
      <c r="BJ229" s="16" t="s">
        <v>23</v>
      </c>
      <c r="BK229" s="192">
        <f t="shared" si="59"/>
        <v>0</v>
      </c>
      <c r="BL229" s="16" t="s">
        <v>275</v>
      </c>
      <c r="BM229" s="16" t="s">
        <v>4493</v>
      </c>
    </row>
    <row r="230" spans="2:65" s="1" customFormat="1" ht="44.25" customHeight="1">
      <c r="B230" s="34"/>
      <c r="C230" s="181" t="s">
        <v>971</v>
      </c>
      <c r="D230" s="181" t="s">
        <v>184</v>
      </c>
      <c r="E230" s="182" t="s">
        <v>4494</v>
      </c>
      <c r="F230" s="183" t="s">
        <v>4495</v>
      </c>
      <c r="G230" s="184" t="s">
        <v>2600</v>
      </c>
      <c r="H230" s="185">
        <v>24</v>
      </c>
      <c r="I230" s="186"/>
      <c r="J230" s="187">
        <f t="shared" si="50"/>
        <v>0</v>
      </c>
      <c r="K230" s="183" t="s">
        <v>36</v>
      </c>
      <c r="L230" s="54"/>
      <c r="M230" s="188" t="s">
        <v>36</v>
      </c>
      <c r="N230" s="189" t="s">
        <v>51</v>
      </c>
      <c r="O230" s="35"/>
      <c r="P230" s="190">
        <f t="shared" si="51"/>
        <v>0</v>
      </c>
      <c r="Q230" s="190">
        <v>0</v>
      </c>
      <c r="R230" s="190">
        <f t="shared" si="52"/>
        <v>0</v>
      </c>
      <c r="S230" s="190">
        <v>0</v>
      </c>
      <c r="T230" s="191">
        <f t="shared" si="53"/>
        <v>0</v>
      </c>
      <c r="AR230" s="16" t="s">
        <v>275</v>
      </c>
      <c r="AT230" s="16" t="s">
        <v>184</v>
      </c>
      <c r="AU230" s="16" t="s">
        <v>88</v>
      </c>
      <c r="AY230" s="16" t="s">
        <v>182</v>
      </c>
      <c r="BE230" s="192">
        <f t="shared" si="54"/>
        <v>0</v>
      </c>
      <c r="BF230" s="192">
        <f t="shared" si="55"/>
        <v>0</v>
      </c>
      <c r="BG230" s="192">
        <f t="shared" si="56"/>
        <v>0</v>
      </c>
      <c r="BH230" s="192">
        <f t="shared" si="57"/>
        <v>0</v>
      </c>
      <c r="BI230" s="192">
        <f t="shared" si="58"/>
        <v>0</v>
      </c>
      <c r="BJ230" s="16" t="s">
        <v>23</v>
      </c>
      <c r="BK230" s="192">
        <f t="shared" si="59"/>
        <v>0</v>
      </c>
      <c r="BL230" s="16" t="s">
        <v>275</v>
      </c>
      <c r="BM230" s="16" t="s">
        <v>4496</v>
      </c>
    </row>
    <row r="231" spans="2:65" s="1" customFormat="1" ht="44.25" customHeight="1">
      <c r="B231" s="34"/>
      <c r="C231" s="181" t="s">
        <v>973</v>
      </c>
      <c r="D231" s="181" t="s">
        <v>184</v>
      </c>
      <c r="E231" s="182" t="s">
        <v>4497</v>
      </c>
      <c r="F231" s="183" t="s">
        <v>4498</v>
      </c>
      <c r="G231" s="184" t="s">
        <v>2600</v>
      </c>
      <c r="H231" s="185">
        <v>8</v>
      </c>
      <c r="I231" s="186"/>
      <c r="J231" s="187">
        <f t="shared" si="50"/>
        <v>0</v>
      </c>
      <c r="K231" s="183" t="s">
        <v>36</v>
      </c>
      <c r="L231" s="54"/>
      <c r="M231" s="188" t="s">
        <v>36</v>
      </c>
      <c r="N231" s="189" t="s">
        <v>51</v>
      </c>
      <c r="O231" s="35"/>
      <c r="P231" s="190">
        <f t="shared" si="51"/>
        <v>0</v>
      </c>
      <c r="Q231" s="190">
        <v>0</v>
      </c>
      <c r="R231" s="190">
        <f t="shared" si="52"/>
        <v>0</v>
      </c>
      <c r="S231" s="190">
        <v>0</v>
      </c>
      <c r="T231" s="191">
        <f t="shared" si="53"/>
        <v>0</v>
      </c>
      <c r="AR231" s="16" t="s">
        <v>275</v>
      </c>
      <c r="AT231" s="16" t="s">
        <v>184</v>
      </c>
      <c r="AU231" s="16" t="s">
        <v>88</v>
      </c>
      <c r="AY231" s="16" t="s">
        <v>182</v>
      </c>
      <c r="BE231" s="192">
        <f t="shared" si="54"/>
        <v>0</v>
      </c>
      <c r="BF231" s="192">
        <f t="shared" si="55"/>
        <v>0</v>
      </c>
      <c r="BG231" s="192">
        <f t="shared" si="56"/>
        <v>0</v>
      </c>
      <c r="BH231" s="192">
        <f t="shared" si="57"/>
        <v>0</v>
      </c>
      <c r="BI231" s="192">
        <f t="shared" si="58"/>
        <v>0</v>
      </c>
      <c r="BJ231" s="16" t="s">
        <v>23</v>
      </c>
      <c r="BK231" s="192">
        <f t="shared" si="59"/>
        <v>0</v>
      </c>
      <c r="BL231" s="16" t="s">
        <v>275</v>
      </c>
      <c r="BM231" s="16" t="s">
        <v>4499</v>
      </c>
    </row>
    <row r="232" spans="2:65" s="1" customFormat="1" ht="44.25" customHeight="1">
      <c r="B232" s="34"/>
      <c r="C232" s="181" t="s">
        <v>978</v>
      </c>
      <c r="D232" s="181" t="s">
        <v>184</v>
      </c>
      <c r="E232" s="182" t="s">
        <v>4500</v>
      </c>
      <c r="F232" s="183" t="s">
        <v>4501</v>
      </c>
      <c r="G232" s="184" t="s">
        <v>2600</v>
      </c>
      <c r="H232" s="185">
        <v>3</v>
      </c>
      <c r="I232" s="186"/>
      <c r="J232" s="187">
        <f t="shared" si="50"/>
        <v>0</v>
      </c>
      <c r="K232" s="183" t="s">
        <v>36</v>
      </c>
      <c r="L232" s="54"/>
      <c r="M232" s="188" t="s">
        <v>36</v>
      </c>
      <c r="N232" s="189" t="s">
        <v>51</v>
      </c>
      <c r="O232" s="35"/>
      <c r="P232" s="190">
        <f t="shared" si="51"/>
        <v>0</v>
      </c>
      <c r="Q232" s="190">
        <v>0</v>
      </c>
      <c r="R232" s="190">
        <f t="shared" si="52"/>
        <v>0</v>
      </c>
      <c r="S232" s="190">
        <v>0</v>
      </c>
      <c r="T232" s="191">
        <f t="shared" si="53"/>
        <v>0</v>
      </c>
      <c r="AR232" s="16" t="s">
        <v>275</v>
      </c>
      <c r="AT232" s="16" t="s">
        <v>184</v>
      </c>
      <c r="AU232" s="16" t="s">
        <v>88</v>
      </c>
      <c r="AY232" s="16" t="s">
        <v>182</v>
      </c>
      <c r="BE232" s="192">
        <f t="shared" si="54"/>
        <v>0</v>
      </c>
      <c r="BF232" s="192">
        <f t="shared" si="55"/>
        <v>0</v>
      </c>
      <c r="BG232" s="192">
        <f t="shared" si="56"/>
        <v>0</v>
      </c>
      <c r="BH232" s="192">
        <f t="shared" si="57"/>
        <v>0</v>
      </c>
      <c r="BI232" s="192">
        <f t="shared" si="58"/>
        <v>0</v>
      </c>
      <c r="BJ232" s="16" t="s">
        <v>23</v>
      </c>
      <c r="BK232" s="192">
        <f t="shared" si="59"/>
        <v>0</v>
      </c>
      <c r="BL232" s="16" t="s">
        <v>275</v>
      </c>
      <c r="BM232" s="16" t="s">
        <v>4502</v>
      </c>
    </row>
    <row r="233" spans="2:65" s="1" customFormat="1" ht="57" customHeight="1">
      <c r="B233" s="34"/>
      <c r="C233" s="181" t="s">
        <v>983</v>
      </c>
      <c r="D233" s="181" t="s">
        <v>184</v>
      </c>
      <c r="E233" s="182" t="s">
        <v>4503</v>
      </c>
      <c r="F233" s="183" t="s">
        <v>4504</v>
      </c>
      <c r="G233" s="184" t="s">
        <v>2600</v>
      </c>
      <c r="H233" s="185">
        <v>3</v>
      </c>
      <c r="I233" s="186"/>
      <c r="J233" s="187">
        <f t="shared" si="50"/>
        <v>0</v>
      </c>
      <c r="K233" s="183" t="s">
        <v>36</v>
      </c>
      <c r="L233" s="54"/>
      <c r="M233" s="188" t="s">
        <v>36</v>
      </c>
      <c r="N233" s="189" t="s">
        <v>51</v>
      </c>
      <c r="O233" s="35"/>
      <c r="P233" s="190">
        <f t="shared" si="51"/>
        <v>0</v>
      </c>
      <c r="Q233" s="190">
        <v>0</v>
      </c>
      <c r="R233" s="190">
        <f t="shared" si="52"/>
        <v>0</v>
      </c>
      <c r="S233" s="190">
        <v>0</v>
      </c>
      <c r="T233" s="191">
        <f t="shared" si="53"/>
        <v>0</v>
      </c>
      <c r="AR233" s="16" t="s">
        <v>275</v>
      </c>
      <c r="AT233" s="16" t="s">
        <v>184</v>
      </c>
      <c r="AU233" s="16" t="s">
        <v>88</v>
      </c>
      <c r="AY233" s="16" t="s">
        <v>182</v>
      </c>
      <c r="BE233" s="192">
        <f t="shared" si="54"/>
        <v>0</v>
      </c>
      <c r="BF233" s="192">
        <f t="shared" si="55"/>
        <v>0</v>
      </c>
      <c r="BG233" s="192">
        <f t="shared" si="56"/>
        <v>0</v>
      </c>
      <c r="BH233" s="192">
        <f t="shared" si="57"/>
        <v>0</v>
      </c>
      <c r="BI233" s="192">
        <f t="shared" si="58"/>
        <v>0</v>
      </c>
      <c r="BJ233" s="16" t="s">
        <v>23</v>
      </c>
      <c r="BK233" s="192">
        <f t="shared" si="59"/>
        <v>0</v>
      </c>
      <c r="BL233" s="16" t="s">
        <v>275</v>
      </c>
      <c r="BM233" s="16" t="s">
        <v>4505</v>
      </c>
    </row>
    <row r="234" spans="2:65" s="1" customFormat="1" ht="44.25" customHeight="1">
      <c r="B234" s="34"/>
      <c r="C234" s="181" t="s">
        <v>987</v>
      </c>
      <c r="D234" s="181" t="s">
        <v>184</v>
      </c>
      <c r="E234" s="182" t="s">
        <v>4506</v>
      </c>
      <c r="F234" s="183" t="s">
        <v>4507</v>
      </c>
      <c r="G234" s="184" t="s">
        <v>2600</v>
      </c>
      <c r="H234" s="185">
        <v>8</v>
      </c>
      <c r="I234" s="186"/>
      <c r="J234" s="187">
        <f t="shared" si="50"/>
        <v>0</v>
      </c>
      <c r="K234" s="183" t="s">
        <v>36</v>
      </c>
      <c r="L234" s="54"/>
      <c r="M234" s="188" t="s">
        <v>36</v>
      </c>
      <c r="N234" s="189" t="s">
        <v>51</v>
      </c>
      <c r="O234" s="35"/>
      <c r="P234" s="190">
        <f t="shared" si="51"/>
        <v>0</v>
      </c>
      <c r="Q234" s="190">
        <v>0</v>
      </c>
      <c r="R234" s="190">
        <f t="shared" si="52"/>
        <v>0</v>
      </c>
      <c r="S234" s="190">
        <v>0</v>
      </c>
      <c r="T234" s="191">
        <f t="shared" si="53"/>
        <v>0</v>
      </c>
      <c r="AR234" s="16" t="s">
        <v>275</v>
      </c>
      <c r="AT234" s="16" t="s">
        <v>184</v>
      </c>
      <c r="AU234" s="16" t="s">
        <v>88</v>
      </c>
      <c r="AY234" s="16" t="s">
        <v>182</v>
      </c>
      <c r="BE234" s="192">
        <f t="shared" si="54"/>
        <v>0</v>
      </c>
      <c r="BF234" s="192">
        <f t="shared" si="55"/>
        <v>0</v>
      </c>
      <c r="BG234" s="192">
        <f t="shared" si="56"/>
        <v>0</v>
      </c>
      <c r="BH234" s="192">
        <f t="shared" si="57"/>
        <v>0</v>
      </c>
      <c r="BI234" s="192">
        <f t="shared" si="58"/>
        <v>0</v>
      </c>
      <c r="BJ234" s="16" t="s">
        <v>23</v>
      </c>
      <c r="BK234" s="192">
        <f t="shared" si="59"/>
        <v>0</v>
      </c>
      <c r="BL234" s="16" t="s">
        <v>275</v>
      </c>
      <c r="BM234" s="16" t="s">
        <v>4508</v>
      </c>
    </row>
    <row r="235" spans="2:63" s="10" customFormat="1" ht="29.85" customHeight="1">
      <c r="B235" s="164"/>
      <c r="C235" s="165"/>
      <c r="D235" s="178" t="s">
        <v>79</v>
      </c>
      <c r="E235" s="179" t="s">
        <v>4509</v>
      </c>
      <c r="F235" s="179" t="s">
        <v>4510</v>
      </c>
      <c r="G235" s="165"/>
      <c r="H235" s="165"/>
      <c r="I235" s="168"/>
      <c r="J235" s="180">
        <f>BK235</f>
        <v>0</v>
      </c>
      <c r="K235" s="165"/>
      <c r="L235" s="170"/>
      <c r="M235" s="171"/>
      <c r="N235" s="172"/>
      <c r="O235" s="172"/>
      <c r="P235" s="173">
        <f>SUM(P236:P248)</f>
        <v>0</v>
      </c>
      <c r="Q235" s="172"/>
      <c r="R235" s="173">
        <f>SUM(R236:R248)</f>
        <v>0</v>
      </c>
      <c r="S235" s="172"/>
      <c r="T235" s="174">
        <f>SUM(T236:T248)</f>
        <v>0</v>
      </c>
      <c r="AR235" s="175" t="s">
        <v>23</v>
      </c>
      <c r="AT235" s="176" t="s">
        <v>79</v>
      </c>
      <c r="AU235" s="176" t="s">
        <v>23</v>
      </c>
      <c r="AY235" s="175" t="s">
        <v>182</v>
      </c>
      <c r="BK235" s="177">
        <f>SUM(BK236:BK248)</f>
        <v>0</v>
      </c>
    </row>
    <row r="236" spans="2:65" s="1" customFormat="1" ht="22.5" customHeight="1">
      <c r="B236" s="34"/>
      <c r="C236" s="181" t="s">
        <v>993</v>
      </c>
      <c r="D236" s="181" t="s">
        <v>184</v>
      </c>
      <c r="E236" s="182" t="s">
        <v>4511</v>
      </c>
      <c r="F236" s="183" t="s">
        <v>4512</v>
      </c>
      <c r="G236" s="184" t="s">
        <v>2600</v>
      </c>
      <c r="H236" s="185">
        <v>4</v>
      </c>
      <c r="I236" s="186"/>
      <c r="J236" s="187">
        <f aca="true" t="shared" si="60" ref="J236:J248">ROUND(I236*H236,2)</f>
        <v>0</v>
      </c>
      <c r="K236" s="183" t="s">
        <v>36</v>
      </c>
      <c r="L236" s="54"/>
      <c r="M236" s="188" t="s">
        <v>36</v>
      </c>
      <c r="N236" s="189" t="s">
        <v>51</v>
      </c>
      <c r="O236" s="35"/>
      <c r="P236" s="190">
        <f aca="true" t="shared" si="61" ref="P236:P248">O236*H236</f>
        <v>0</v>
      </c>
      <c r="Q236" s="190">
        <v>0</v>
      </c>
      <c r="R236" s="190">
        <f aca="true" t="shared" si="62" ref="R236:R248">Q236*H236</f>
        <v>0</v>
      </c>
      <c r="S236" s="190">
        <v>0</v>
      </c>
      <c r="T236" s="191">
        <f aca="true" t="shared" si="63" ref="T236:T248">S236*H236</f>
        <v>0</v>
      </c>
      <c r="AR236" s="16" t="s">
        <v>275</v>
      </c>
      <c r="AT236" s="16" t="s">
        <v>184</v>
      </c>
      <c r="AU236" s="16" t="s">
        <v>88</v>
      </c>
      <c r="AY236" s="16" t="s">
        <v>182</v>
      </c>
      <c r="BE236" s="192">
        <f aca="true" t="shared" si="64" ref="BE236:BE248">IF(N236="základní",J236,0)</f>
        <v>0</v>
      </c>
      <c r="BF236" s="192">
        <f aca="true" t="shared" si="65" ref="BF236:BF248">IF(N236="snížená",J236,0)</f>
        <v>0</v>
      </c>
      <c r="BG236" s="192">
        <f aca="true" t="shared" si="66" ref="BG236:BG248">IF(N236="zákl. přenesená",J236,0)</f>
        <v>0</v>
      </c>
      <c r="BH236" s="192">
        <f aca="true" t="shared" si="67" ref="BH236:BH248">IF(N236="sníž. přenesená",J236,0)</f>
        <v>0</v>
      </c>
      <c r="BI236" s="192">
        <f aca="true" t="shared" si="68" ref="BI236:BI248">IF(N236="nulová",J236,0)</f>
        <v>0</v>
      </c>
      <c r="BJ236" s="16" t="s">
        <v>23</v>
      </c>
      <c r="BK236" s="192">
        <f aca="true" t="shared" si="69" ref="BK236:BK248">ROUND(I236*H236,2)</f>
        <v>0</v>
      </c>
      <c r="BL236" s="16" t="s">
        <v>275</v>
      </c>
      <c r="BM236" s="16" t="s">
        <v>4513</v>
      </c>
    </row>
    <row r="237" spans="2:65" s="1" customFormat="1" ht="22.5" customHeight="1">
      <c r="B237" s="34"/>
      <c r="C237" s="181" t="s">
        <v>995</v>
      </c>
      <c r="D237" s="181" t="s">
        <v>184</v>
      </c>
      <c r="E237" s="182" t="s">
        <v>4514</v>
      </c>
      <c r="F237" s="183" t="s">
        <v>4515</v>
      </c>
      <c r="G237" s="184" t="s">
        <v>2600</v>
      </c>
      <c r="H237" s="185">
        <v>1</v>
      </c>
      <c r="I237" s="186"/>
      <c r="J237" s="187">
        <f t="shared" si="60"/>
        <v>0</v>
      </c>
      <c r="K237" s="183" t="s">
        <v>36</v>
      </c>
      <c r="L237" s="54"/>
      <c r="M237" s="188" t="s">
        <v>36</v>
      </c>
      <c r="N237" s="189" t="s">
        <v>51</v>
      </c>
      <c r="O237" s="35"/>
      <c r="P237" s="190">
        <f t="shared" si="61"/>
        <v>0</v>
      </c>
      <c r="Q237" s="190">
        <v>0</v>
      </c>
      <c r="R237" s="190">
        <f t="shared" si="62"/>
        <v>0</v>
      </c>
      <c r="S237" s="190">
        <v>0</v>
      </c>
      <c r="T237" s="191">
        <f t="shared" si="63"/>
        <v>0</v>
      </c>
      <c r="AR237" s="16" t="s">
        <v>275</v>
      </c>
      <c r="AT237" s="16" t="s">
        <v>184</v>
      </c>
      <c r="AU237" s="16" t="s">
        <v>88</v>
      </c>
      <c r="AY237" s="16" t="s">
        <v>182</v>
      </c>
      <c r="BE237" s="192">
        <f t="shared" si="64"/>
        <v>0</v>
      </c>
      <c r="BF237" s="192">
        <f t="shared" si="65"/>
        <v>0</v>
      </c>
      <c r="BG237" s="192">
        <f t="shared" si="66"/>
        <v>0</v>
      </c>
      <c r="BH237" s="192">
        <f t="shared" si="67"/>
        <v>0</v>
      </c>
      <c r="BI237" s="192">
        <f t="shared" si="68"/>
        <v>0</v>
      </c>
      <c r="BJ237" s="16" t="s">
        <v>23</v>
      </c>
      <c r="BK237" s="192">
        <f t="shared" si="69"/>
        <v>0</v>
      </c>
      <c r="BL237" s="16" t="s">
        <v>275</v>
      </c>
      <c r="BM237" s="16" t="s">
        <v>4516</v>
      </c>
    </row>
    <row r="238" spans="2:65" s="1" customFormat="1" ht="22.5" customHeight="1">
      <c r="B238" s="34"/>
      <c r="C238" s="181" t="s">
        <v>998</v>
      </c>
      <c r="D238" s="181" t="s">
        <v>184</v>
      </c>
      <c r="E238" s="182" t="s">
        <v>4517</v>
      </c>
      <c r="F238" s="183" t="s">
        <v>4518</v>
      </c>
      <c r="G238" s="184" t="s">
        <v>2600</v>
      </c>
      <c r="H238" s="185">
        <v>3</v>
      </c>
      <c r="I238" s="186"/>
      <c r="J238" s="187">
        <f t="shared" si="60"/>
        <v>0</v>
      </c>
      <c r="K238" s="183" t="s">
        <v>36</v>
      </c>
      <c r="L238" s="54"/>
      <c r="M238" s="188" t="s">
        <v>36</v>
      </c>
      <c r="N238" s="189" t="s">
        <v>51</v>
      </c>
      <c r="O238" s="35"/>
      <c r="P238" s="190">
        <f t="shared" si="61"/>
        <v>0</v>
      </c>
      <c r="Q238" s="190">
        <v>0</v>
      </c>
      <c r="R238" s="190">
        <f t="shared" si="62"/>
        <v>0</v>
      </c>
      <c r="S238" s="190">
        <v>0</v>
      </c>
      <c r="T238" s="191">
        <f t="shared" si="63"/>
        <v>0</v>
      </c>
      <c r="AR238" s="16" t="s">
        <v>275</v>
      </c>
      <c r="AT238" s="16" t="s">
        <v>184</v>
      </c>
      <c r="AU238" s="16" t="s">
        <v>88</v>
      </c>
      <c r="AY238" s="16" t="s">
        <v>182</v>
      </c>
      <c r="BE238" s="192">
        <f t="shared" si="64"/>
        <v>0</v>
      </c>
      <c r="BF238" s="192">
        <f t="shared" si="65"/>
        <v>0</v>
      </c>
      <c r="BG238" s="192">
        <f t="shared" si="66"/>
        <v>0</v>
      </c>
      <c r="BH238" s="192">
        <f t="shared" si="67"/>
        <v>0</v>
      </c>
      <c r="BI238" s="192">
        <f t="shared" si="68"/>
        <v>0</v>
      </c>
      <c r="BJ238" s="16" t="s">
        <v>23</v>
      </c>
      <c r="BK238" s="192">
        <f t="shared" si="69"/>
        <v>0</v>
      </c>
      <c r="BL238" s="16" t="s">
        <v>275</v>
      </c>
      <c r="BM238" s="16" t="s">
        <v>4519</v>
      </c>
    </row>
    <row r="239" spans="2:65" s="1" customFormat="1" ht="22.5" customHeight="1">
      <c r="B239" s="34"/>
      <c r="C239" s="181" t="s">
        <v>1017</v>
      </c>
      <c r="D239" s="181" t="s">
        <v>184</v>
      </c>
      <c r="E239" s="182" t="s">
        <v>4520</v>
      </c>
      <c r="F239" s="183" t="s">
        <v>4521</v>
      </c>
      <c r="G239" s="184" t="s">
        <v>2600</v>
      </c>
      <c r="H239" s="185">
        <v>1</v>
      </c>
      <c r="I239" s="186"/>
      <c r="J239" s="187">
        <f t="shared" si="60"/>
        <v>0</v>
      </c>
      <c r="K239" s="183" t="s">
        <v>36</v>
      </c>
      <c r="L239" s="54"/>
      <c r="M239" s="188" t="s">
        <v>36</v>
      </c>
      <c r="N239" s="189" t="s">
        <v>51</v>
      </c>
      <c r="O239" s="35"/>
      <c r="P239" s="190">
        <f t="shared" si="61"/>
        <v>0</v>
      </c>
      <c r="Q239" s="190">
        <v>0</v>
      </c>
      <c r="R239" s="190">
        <f t="shared" si="62"/>
        <v>0</v>
      </c>
      <c r="S239" s="190">
        <v>0</v>
      </c>
      <c r="T239" s="191">
        <f t="shared" si="63"/>
        <v>0</v>
      </c>
      <c r="AR239" s="16" t="s">
        <v>275</v>
      </c>
      <c r="AT239" s="16" t="s">
        <v>184</v>
      </c>
      <c r="AU239" s="16" t="s">
        <v>88</v>
      </c>
      <c r="AY239" s="16" t="s">
        <v>182</v>
      </c>
      <c r="BE239" s="192">
        <f t="shared" si="64"/>
        <v>0</v>
      </c>
      <c r="BF239" s="192">
        <f t="shared" si="65"/>
        <v>0</v>
      </c>
      <c r="BG239" s="192">
        <f t="shared" si="66"/>
        <v>0</v>
      </c>
      <c r="BH239" s="192">
        <f t="shared" si="67"/>
        <v>0</v>
      </c>
      <c r="BI239" s="192">
        <f t="shared" si="68"/>
        <v>0</v>
      </c>
      <c r="BJ239" s="16" t="s">
        <v>23</v>
      </c>
      <c r="BK239" s="192">
        <f t="shared" si="69"/>
        <v>0</v>
      </c>
      <c r="BL239" s="16" t="s">
        <v>275</v>
      </c>
      <c r="BM239" s="16" t="s">
        <v>4522</v>
      </c>
    </row>
    <row r="240" spans="2:65" s="1" customFormat="1" ht="22.5" customHeight="1">
      <c r="B240" s="34"/>
      <c r="C240" s="181" t="s">
        <v>1024</v>
      </c>
      <c r="D240" s="181" t="s">
        <v>184</v>
      </c>
      <c r="E240" s="182" t="s">
        <v>4523</v>
      </c>
      <c r="F240" s="183" t="s">
        <v>4524</v>
      </c>
      <c r="G240" s="184" t="s">
        <v>2600</v>
      </c>
      <c r="H240" s="185">
        <v>28</v>
      </c>
      <c r="I240" s="186"/>
      <c r="J240" s="187">
        <f t="shared" si="60"/>
        <v>0</v>
      </c>
      <c r="K240" s="183" t="s">
        <v>36</v>
      </c>
      <c r="L240" s="54"/>
      <c r="M240" s="188" t="s">
        <v>36</v>
      </c>
      <c r="N240" s="189" t="s">
        <v>51</v>
      </c>
      <c r="O240" s="35"/>
      <c r="P240" s="190">
        <f t="shared" si="61"/>
        <v>0</v>
      </c>
      <c r="Q240" s="190">
        <v>0</v>
      </c>
      <c r="R240" s="190">
        <f t="shared" si="62"/>
        <v>0</v>
      </c>
      <c r="S240" s="190">
        <v>0</v>
      </c>
      <c r="T240" s="191">
        <f t="shared" si="63"/>
        <v>0</v>
      </c>
      <c r="AR240" s="16" t="s">
        <v>275</v>
      </c>
      <c r="AT240" s="16" t="s">
        <v>184</v>
      </c>
      <c r="AU240" s="16" t="s">
        <v>88</v>
      </c>
      <c r="AY240" s="16" t="s">
        <v>182</v>
      </c>
      <c r="BE240" s="192">
        <f t="shared" si="64"/>
        <v>0</v>
      </c>
      <c r="BF240" s="192">
        <f t="shared" si="65"/>
        <v>0</v>
      </c>
      <c r="BG240" s="192">
        <f t="shared" si="66"/>
        <v>0</v>
      </c>
      <c r="BH240" s="192">
        <f t="shared" si="67"/>
        <v>0</v>
      </c>
      <c r="BI240" s="192">
        <f t="shared" si="68"/>
        <v>0</v>
      </c>
      <c r="BJ240" s="16" t="s">
        <v>23</v>
      </c>
      <c r="BK240" s="192">
        <f t="shared" si="69"/>
        <v>0</v>
      </c>
      <c r="BL240" s="16" t="s">
        <v>275</v>
      </c>
      <c r="BM240" s="16" t="s">
        <v>4525</v>
      </c>
    </row>
    <row r="241" spans="2:65" s="1" customFormat="1" ht="22.5" customHeight="1">
      <c r="B241" s="34"/>
      <c r="C241" s="181" t="s">
        <v>1034</v>
      </c>
      <c r="D241" s="181" t="s">
        <v>184</v>
      </c>
      <c r="E241" s="182" t="s">
        <v>4526</v>
      </c>
      <c r="F241" s="183" t="s">
        <v>4527</v>
      </c>
      <c r="G241" s="184" t="s">
        <v>309</v>
      </c>
      <c r="H241" s="185">
        <v>150</v>
      </c>
      <c r="I241" s="186"/>
      <c r="J241" s="187">
        <f t="shared" si="60"/>
        <v>0</v>
      </c>
      <c r="K241" s="183" t="s">
        <v>36</v>
      </c>
      <c r="L241" s="54"/>
      <c r="M241" s="188" t="s">
        <v>36</v>
      </c>
      <c r="N241" s="189" t="s">
        <v>51</v>
      </c>
      <c r="O241" s="35"/>
      <c r="P241" s="190">
        <f t="shared" si="61"/>
        <v>0</v>
      </c>
      <c r="Q241" s="190">
        <v>0</v>
      </c>
      <c r="R241" s="190">
        <f t="shared" si="62"/>
        <v>0</v>
      </c>
      <c r="S241" s="190">
        <v>0</v>
      </c>
      <c r="T241" s="191">
        <f t="shared" si="63"/>
        <v>0</v>
      </c>
      <c r="AR241" s="16" t="s">
        <v>275</v>
      </c>
      <c r="AT241" s="16" t="s">
        <v>184</v>
      </c>
      <c r="AU241" s="16" t="s">
        <v>88</v>
      </c>
      <c r="AY241" s="16" t="s">
        <v>182</v>
      </c>
      <c r="BE241" s="192">
        <f t="shared" si="64"/>
        <v>0</v>
      </c>
      <c r="BF241" s="192">
        <f t="shared" si="65"/>
        <v>0</v>
      </c>
      <c r="BG241" s="192">
        <f t="shared" si="66"/>
        <v>0</v>
      </c>
      <c r="BH241" s="192">
        <f t="shared" si="67"/>
        <v>0</v>
      </c>
      <c r="BI241" s="192">
        <f t="shared" si="68"/>
        <v>0</v>
      </c>
      <c r="BJ241" s="16" t="s">
        <v>23</v>
      </c>
      <c r="BK241" s="192">
        <f t="shared" si="69"/>
        <v>0</v>
      </c>
      <c r="BL241" s="16" t="s">
        <v>275</v>
      </c>
      <c r="BM241" s="16" t="s">
        <v>4528</v>
      </c>
    </row>
    <row r="242" spans="2:65" s="1" customFormat="1" ht="22.5" customHeight="1">
      <c r="B242" s="34"/>
      <c r="C242" s="181" t="s">
        <v>1039</v>
      </c>
      <c r="D242" s="181" t="s">
        <v>184</v>
      </c>
      <c r="E242" s="182" t="s">
        <v>4529</v>
      </c>
      <c r="F242" s="183" t="s">
        <v>4530</v>
      </c>
      <c r="G242" s="184" t="s">
        <v>2600</v>
      </c>
      <c r="H242" s="185">
        <v>1</v>
      </c>
      <c r="I242" s="186"/>
      <c r="J242" s="187">
        <f t="shared" si="60"/>
        <v>0</v>
      </c>
      <c r="K242" s="183" t="s">
        <v>36</v>
      </c>
      <c r="L242" s="54"/>
      <c r="M242" s="188" t="s">
        <v>36</v>
      </c>
      <c r="N242" s="189" t="s">
        <v>51</v>
      </c>
      <c r="O242" s="35"/>
      <c r="P242" s="190">
        <f t="shared" si="61"/>
        <v>0</v>
      </c>
      <c r="Q242" s="190">
        <v>0</v>
      </c>
      <c r="R242" s="190">
        <f t="shared" si="62"/>
        <v>0</v>
      </c>
      <c r="S242" s="190">
        <v>0</v>
      </c>
      <c r="T242" s="191">
        <f t="shared" si="63"/>
        <v>0</v>
      </c>
      <c r="AR242" s="16" t="s">
        <v>275</v>
      </c>
      <c r="AT242" s="16" t="s">
        <v>184</v>
      </c>
      <c r="AU242" s="16" t="s">
        <v>88</v>
      </c>
      <c r="AY242" s="16" t="s">
        <v>182</v>
      </c>
      <c r="BE242" s="192">
        <f t="shared" si="64"/>
        <v>0</v>
      </c>
      <c r="BF242" s="192">
        <f t="shared" si="65"/>
        <v>0</v>
      </c>
      <c r="BG242" s="192">
        <f t="shared" si="66"/>
        <v>0</v>
      </c>
      <c r="BH242" s="192">
        <f t="shared" si="67"/>
        <v>0</v>
      </c>
      <c r="BI242" s="192">
        <f t="shared" si="68"/>
        <v>0</v>
      </c>
      <c r="BJ242" s="16" t="s">
        <v>23</v>
      </c>
      <c r="BK242" s="192">
        <f t="shared" si="69"/>
        <v>0</v>
      </c>
      <c r="BL242" s="16" t="s">
        <v>275</v>
      </c>
      <c r="BM242" s="16" t="s">
        <v>4531</v>
      </c>
    </row>
    <row r="243" spans="2:65" s="1" customFormat="1" ht="22.5" customHeight="1">
      <c r="B243" s="34"/>
      <c r="C243" s="181" t="s">
        <v>1044</v>
      </c>
      <c r="D243" s="181" t="s">
        <v>184</v>
      </c>
      <c r="E243" s="182" t="s">
        <v>4532</v>
      </c>
      <c r="F243" s="183" t="s">
        <v>4533</v>
      </c>
      <c r="G243" s="184" t="s">
        <v>2600</v>
      </c>
      <c r="H243" s="185">
        <v>1</v>
      </c>
      <c r="I243" s="186"/>
      <c r="J243" s="187">
        <f t="shared" si="60"/>
        <v>0</v>
      </c>
      <c r="K243" s="183" t="s">
        <v>36</v>
      </c>
      <c r="L243" s="54"/>
      <c r="M243" s="188" t="s">
        <v>36</v>
      </c>
      <c r="N243" s="189" t="s">
        <v>51</v>
      </c>
      <c r="O243" s="35"/>
      <c r="P243" s="190">
        <f t="shared" si="61"/>
        <v>0</v>
      </c>
      <c r="Q243" s="190">
        <v>0</v>
      </c>
      <c r="R243" s="190">
        <f t="shared" si="62"/>
        <v>0</v>
      </c>
      <c r="S243" s="190">
        <v>0</v>
      </c>
      <c r="T243" s="191">
        <f t="shared" si="63"/>
        <v>0</v>
      </c>
      <c r="AR243" s="16" t="s">
        <v>275</v>
      </c>
      <c r="AT243" s="16" t="s">
        <v>184</v>
      </c>
      <c r="AU243" s="16" t="s">
        <v>88</v>
      </c>
      <c r="AY243" s="16" t="s">
        <v>182</v>
      </c>
      <c r="BE243" s="192">
        <f t="shared" si="64"/>
        <v>0</v>
      </c>
      <c r="BF243" s="192">
        <f t="shared" si="65"/>
        <v>0</v>
      </c>
      <c r="BG243" s="192">
        <f t="shared" si="66"/>
        <v>0</v>
      </c>
      <c r="BH243" s="192">
        <f t="shared" si="67"/>
        <v>0</v>
      </c>
      <c r="BI243" s="192">
        <f t="shared" si="68"/>
        <v>0</v>
      </c>
      <c r="BJ243" s="16" t="s">
        <v>23</v>
      </c>
      <c r="BK243" s="192">
        <f t="shared" si="69"/>
        <v>0</v>
      </c>
      <c r="BL243" s="16" t="s">
        <v>275</v>
      </c>
      <c r="BM243" s="16" t="s">
        <v>4534</v>
      </c>
    </row>
    <row r="244" spans="2:65" s="1" customFormat="1" ht="22.5" customHeight="1">
      <c r="B244" s="34"/>
      <c r="C244" s="181" t="s">
        <v>1048</v>
      </c>
      <c r="D244" s="181" t="s">
        <v>184</v>
      </c>
      <c r="E244" s="182" t="s">
        <v>4535</v>
      </c>
      <c r="F244" s="183" t="s">
        <v>4536</v>
      </c>
      <c r="G244" s="184" t="s">
        <v>2600</v>
      </c>
      <c r="H244" s="185">
        <v>1</v>
      </c>
      <c r="I244" s="186"/>
      <c r="J244" s="187">
        <f t="shared" si="60"/>
        <v>0</v>
      </c>
      <c r="K244" s="183" t="s">
        <v>36</v>
      </c>
      <c r="L244" s="54"/>
      <c r="M244" s="188" t="s">
        <v>36</v>
      </c>
      <c r="N244" s="189" t="s">
        <v>51</v>
      </c>
      <c r="O244" s="35"/>
      <c r="P244" s="190">
        <f t="shared" si="61"/>
        <v>0</v>
      </c>
      <c r="Q244" s="190">
        <v>0</v>
      </c>
      <c r="R244" s="190">
        <f t="shared" si="62"/>
        <v>0</v>
      </c>
      <c r="S244" s="190">
        <v>0</v>
      </c>
      <c r="T244" s="191">
        <f t="shared" si="63"/>
        <v>0</v>
      </c>
      <c r="AR244" s="16" t="s">
        <v>275</v>
      </c>
      <c r="AT244" s="16" t="s">
        <v>184</v>
      </c>
      <c r="AU244" s="16" t="s">
        <v>88</v>
      </c>
      <c r="AY244" s="16" t="s">
        <v>182</v>
      </c>
      <c r="BE244" s="192">
        <f t="shared" si="64"/>
        <v>0</v>
      </c>
      <c r="BF244" s="192">
        <f t="shared" si="65"/>
        <v>0</v>
      </c>
      <c r="BG244" s="192">
        <f t="shared" si="66"/>
        <v>0</v>
      </c>
      <c r="BH244" s="192">
        <f t="shared" si="67"/>
        <v>0</v>
      </c>
      <c r="BI244" s="192">
        <f t="shared" si="68"/>
        <v>0</v>
      </c>
      <c r="BJ244" s="16" t="s">
        <v>23</v>
      </c>
      <c r="BK244" s="192">
        <f t="shared" si="69"/>
        <v>0</v>
      </c>
      <c r="BL244" s="16" t="s">
        <v>275</v>
      </c>
      <c r="BM244" s="16" t="s">
        <v>4537</v>
      </c>
    </row>
    <row r="245" spans="2:65" s="1" customFormat="1" ht="22.5" customHeight="1">
      <c r="B245" s="34"/>
      <c r="C245" s="181" t="s">
        <v>1052</v>
      </c>
      <c r="D245" s="181" t="s">
        <v>184</v>
      </c>
      <c r="E245" s="182" t="s">
        <v>4538</v>
      </c>
      <c r="F245" s="183" t="s">
        <v>4228</v>
      </c>
      <c r="G245" s="184" t="s">
        <v>2600</v>
      </c>
      <c r="H245" s="185">
        <v>5</v>
      </c>
      <c r="I245" s="186"/>
      <c r="J245" s="187">
        <f t="shared" si="60"/>
        <v>0</v>
      </c>
      <c r="K245" s="183" t="s">
        <v>36</v>
      </c>
      <c r="L245" s="54"/>
      <c r="M245" s="188" t="s">
        <v>36</v>
      </c>
      <c r="N245" s="189" t="s">
        <v>51</v>
      </c>
      <c r="O245" s="35"/>
      <c r="P245" s="190">
        <f t="shared" si="61"/>
        <v>0</v>
      </c>
      <c r="Q245" s="190">
        <v>0</v>
      </c>
      <c r="R245" s="190">
        <f t="shared" si="62"/>
        <v>0</v>
      </c>
      <c r="S245" s="190">
        <v>0</v>
      </c>
      <c r="T245" s="191">
        <f t="shared" si="63"/>
        <v>0</v>
      </c>
      <c r="AR245" s="16" t="s">
        <v>275</v>
      </c>
      <c r="AT245" s="16" t="s">
        <v>184</v>
      </c>
      <c r="AU245" s="16" t="s">
        <v>88</v>
      </c>
      <c r="AY245" s="16" t="s">
        <v>182</v>
      </c>
      <c r="BE245" s="192">
        <f t="shared" si="64"/>
        <v>0</v>
      </c>
      <c r="BF245" s="192">
        <f t="shared" si="65"/>
        <v>0</v>
      </c>
      <c r="BG245" s="192">
        <f t="shared" si="66"/>
        <v>0</v>
      </c>
      <c r="BH245" s="192">
        <f t="shared" si="67"/>
        <v>0</v>
      </c>
      <c r="BI245" s="192">
        <f t="shared" si="68"/>
        <v>0</v>
      </c>
      <c r="BJ245" s="16" t="s">
        <v>23</v>
      </c>
      <c r="BK245" s="192">
        <f t="shared" si="69"/>
        <v>0</v>
      </c>
      <c r="BL245" s="16" t="s">
        <v>275</v>
      </c>
      <c r="BM245" s="16" t="s">
        <v>4539</v>
      </c>
    </row>
    <row r="246" spans="2:65" s="1" customFormat="1" ht="22.5" customHeight="1">
      <c r="B246" s="34"/>
      <c r="C246" s="181" t="s">
        <v>1057</v>
      </c>
      <c r="D246" s="181" t="s">
        <v>184</v>
      </c>
      <c r="E246" s="182" t="s">
        <v>4540</v>
      </c>
      <c r="F246" s="183" t="s">
        <v>4541</v>
      </c>
      <c r="G246" s="184" t="s">
        <v>309</v>
      </c>
      <c r="H246" s="185">
        <v>100</v>
      </c>
      <c r="I246" s="186"/>
      <c r="J246" s="187">
        <f t="shared" si="60"/>
        <v>0</v>
      </c>
      <c r="K246" s="183" t="s">
        <v>36</v>
      </c>
      <c r="L246" s="54"/>
      <c r="M246" s="188" t="s">
        <v>36</v>
      </c>
      <c r="N246" s="189" t="s">
        <v>51</v>
      </c>
      <c r="O246" s="35"/>
      <c r="P246" s="190">
        <f t="shared" si="61"/>
        <v>0</v>
      </c>
      <c r="Q246" s="190">
        <v>0</v>
      </c>
      <c r="R246" s="190">
        <f t="shared" si="62"/>
        <v>0</v>
      </c>
      <c r="S246" s="190">
        <v>0</v>
      </c>
      <c r="T246" s="191">
        <f t="shared" si="63"/>
        <v>0</v>
      </c>
      <c r="AR246" s="16" t="s">
        <v>275</v>
      </c>
      <c r="AT246" s="16" t="s">
        <v>184</v>
      </c>
      <c r="AU246" s="16" t="s">
        <v>88</v>
      </c>
      <c r="AY246" s="16" t="s">
        <v>182</v>
      </c>
      <c r="BE246" s="192">
        <f t="shared" si="64"/>
        <v>0</v>
      </c>
      <c r="BF246" s="192">
        <f t="shared" si="65"/>
        <v>0</v>
      </c>
      <c r="BG246" s="192">
        <f t="shared" si="66"/>
        <v>0</v>
      </c>
      <c r="BH246" s="192">
        <f t="shared" si="67"/>
        <v>0</v>
      </c>
      <c r="BI246" s="192">
        <f t="shared" si="68"/>
        <v>0</v>
      </c>
      <c r="BJ246" s="16" t="s">
        <v>23</v>
      </c>
      <c r="BK246" s="192">
        <f t="shared" si="69"/>
        <v>0</v>
      </c>
      <c r="BL246" s="16" t="s">
        <v>275</v>
      </c>
      <c r="BM246" s="16" t="s">
        <v>4542</v>
      </c>
    </row>
    <row r="247" spans="2:65" s="1" customFormat="1" ht="22.5" customHeight="1">
      <c r="B247" s="34"/>
      <c r="C247" s="181" t="s">
        <v>1062</v>
      </c>
      <c r="D247" s="181" t="s">
        <v>184</v>
      </c>
      <c r="E247" s="182" t="s">
        <v>4543</v>
      </c>
      <c r="F247" s="183" t="s">
        <v>4544</v>
      </c>
      <c r="G247" s="184" t="s">
        <v>309</v>
      </c>
      <c r="H247" s="185">
        <v>500</v>
      </c>
      <c r="I247" s="186"/>
      <c r="J247" s="187">
        <f t="shared" si="60"/>
        <v>0</v>
      </c>
      <c r="K247" s="183" t="s">
        <v>36</v>
      </c>
      <c r="L247" s="54"/>
      <c r="M247" s="188" t="s">
        <v>36</v>
      </c>
      <c r="N247" s="189" t="s">
        <v>51</v>
      </c>
      <c r="O247" s="35"/>
      <c r="P247" s="190">
        <f t="shared" si="61"/>
        <v>0</v>
      </c>
      <c r="Q247" s="190">
        <v>0</v>
      </c>
      <c r="R247" s="190">
        <f t="shared" si="62"/>
        <v>0</v>
      </c>
      <c r="S247" s="190">
        <v>0</v>
      </c>
      <c r="T247" s="191">
        <f t="shared" si="63"/>
        <v>0</v>
      </c>
      <c r="AR247" s="16" t="s">
        <v>275</v>
      </c>
      <c r="AT247" s="16" t="s">
        <v>184</v>
      </c>
      <c r="AU247" s="16" t="s">
        <v>88</v>
      </c>
      <c r="AY247" s="16" t="s">
        <v>182</v>
      </c>
      <c r="BE247" s="192">
        <f t="shared" si="64"/>
        <v>0</v>
      </c>
      <c r="BF247" s="192">
        <f t="shared" si="65"/>
        <v>0</v>
      </c>
      <c r="BG247" s="192">
        <f t="shared" si="66"/>
        <v>0</v>
      </c>
      <c r="BH247" s="192">
        <f t="shared" si="67"/>
        <v>0</v>
      </c>
      <c r="BI247" s="192">
        <f t="shared" si="68"/>
        <v>0</v>
      </c>
      <c r="BJ247" s="16" t="s">
        <v>23</v>
      </c>
      <c r="BK247" s="192">
        <f t="shared" si="69"/>
        <v>0</v>
      </c>
      <c r="BL247" s="16" t="s">
        <v>275</v>
      </c>
      <c r="BM247" s="16" t="s">
        <v>4545</v>
      </c>
    </row>
    <row r="248" spans="2:65" s="1" customFormat="1" ht="22.5" customHeight="1">
      <c r="B248" s="34"/>
      <c r="C248" s="181" t="s">
        <v>1072</v>
      </c>
      <c r="D248" s="181" t="s">
        <v>184</v>
      </c>
      <c r="E248" s="182" t="s">
        <v>4546</v>
      </c>
      <c r="F248" s="183" t="s">
        <v>4547</v>
      </c>
      <c r="G248" s="184" t="s">
        <v>309</v>
      </c>
      <c r="H248" s="185">
        <v>500</v>
      </c>
      <c r="I248" s="186"/>
      <c r="J248" s="187">
        <f t="shared" si="60"/>
        <v>0</v>
      </c>
      <c r="K248" s="183" t="s">
        <v>36</v>
      </c>
      <c r="L248" s="54"/>
      <c r="M248" s="188" t="s">
        <v>36</v>
      </c>
      <c r="N248" s="189" t="s">
        <v>51</v>
      </c>
      <c r="O248" s="35"/>
      <c r="P248" s="190">
        <f t="shared" si="61"/>
        <v>0</v>
      </c>
      <c r="Q248" s="190">
        <v>0</v>
      </c>
      <c r="R248" s="190">
        <f t="shared" si="62"/>
        <v>0</v>
      </c>
      <c r="S248" s="190">
        <v>0</v>
      </c>
      <c r="T248" s="191">
        <f t="shared" si="63"/>
        <v>0</v>
      </c>
      <c r="AR248" s="16" t="s">
        <v>275</v>
      </c>
      <c r="AT248" s="16" t="s">
        <v>184</v>
      </c>
      <c r="AU248" s="16" t="s">
        <v>88</v>
      </c>
      <c r="AY248" s="16" t="s">
        <v>182</v>
      </c>
      <c r="BE248" s="192">
        <f t="shared" si="64"/>
        <v>0</v>
      </c>
      <c r="BF248" s="192">
        <f t="shared" si="65"/>
        <v>0</v>
      </c>
      <c r="BG248" s="192">
        <f t="shared" si="66"/>
        <v>0</v>
      </c>
      <c r="BH248" s="192">
        <f t="shared" si="67"/>
        <v>0</v>
      </c>
      <c r="BI248" s="192">
        <f t="shared" si="68"/>
        <v>0</v>
      </c>
      <c r="BJ248" s="16" t="s">
        <v>23</v>
      </c>
      <c r="BK248" s="192">
        <f t="shared" si="69"/>
        <v>0</v>
      </c>
      <c r="BL248" s="16" t="s">
        <v>275</v>
      </c>
      <c r="BM248" s="16" t="s">
        <v>4548</v>
      </c>
    </row>
    <row r="249" spans="2:63" s="10" customFormat="1" ht="29.85" customHeight="1">
      <c r="B249" s="164"/>
      <c r="C249" s="165"/>
      <c r="D249" s="178" t="s">
        <v>79</v>
      </c>
      <c r="E249" s="179" t="s">
        <v>4549</v>
      </c>
      <c r="F249" s="179" t="s">
        <v>4019</v>
      </c>
      <c r="G249" s="165"/>
      <c r="H249" s="165"/>
      <c r="I249" s="168"/>
      <c r="J249" s="180">
        <f>BK249</f>
        <v>0</v>
      </c>
      <c r="K249" s="165"/>
      <c r="L249" s="170"/>
      <c r="M249" s="171"/>
      <c r="N249" s="172"/>
      <c r="O249" s="172"/>
      <c r="P249" s="173">
        <f>SUM(P250:P254)</f>
        <v>0</v>
      </c>
      <c r="Q249" s="172"/>
      <c r="R249" s="173">
        <f>SUM(R250:R254)</f>
        <v>0</v>
      </c>
      <c r="S249" s="172"/>
      <c r="T249" s="174">
        <f>SUM(T250:T254)</f>
        <v>0</v>
      </c>
      <c r="AR249" s="175" t="s">
        <v>23</v>
      </c>
      <c r="AT249" s="176" t="s">
        <v>79</v>
      </c>
      <c r="AU249" s="176" t="s">
        <v>23</v>
      </c>
      <c r="AY249" s="175" t="s">
        <v>182</v>
      </c>
      <c r="BK249" s="177">
        <f>SUM(BK250:BK254)</f>
        <v>0</v>
      </c>
    </row>
    <row r="250" spans="2:65" s="1" customFormat="1" ht="22.5" customHeight="1">
      <c r="B250" s="34"/>
      <c r="C250" s="181" t="s">
        <v>1077</v>
      </c>
      <c r="D250" s="181" t="s">
        <v>184</v>
      </c>
      <c r="E250" s="182" t="s">
        <v>4550</v>
      </c>
      <c r="F250" s="183" t="s">
        <v>4344</v>
      </c>
      <c r="G250" s="184" t="s">
        <v>309</v>
      </c>
      <c r="H250" s="185">
        <v>50</v>
      </c>
      <c r="I250" s="186"/>
      <c r="J250" s="187">
        <f>ROUND(I250*H250,2)</f>
        <v>0</v>
      </c>
      <c r="K250" s="183" t="s">
        <v>36</v>
      </c>
      <c r="L250" s="54"/>
      <c r="M250" s="188" t="s">
        <v>36</v>
      </c>
      <c r="N250" s="189" t="s">
        <v>51</v>
      </c>
      <c r="O250" s="35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AR250" s="16" t="s">
        <v>275</v>
      </c>
      <c r="AT250" s="16" t="s">
        <v>184</v>
      </c>
      <c r="AU250" s="16" t="s">
        <v>88</v>
      </c>
      <c r="AY250" s="16" t="s">
        <v>182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6" t="s">
        <v>23</v>
      </c>
      <c r="BK250" s="192">
        <f>ROUND(I250*H250,2)</f>
        <v>0</v>
      </c>
      <c r="BL250" s="16" t="s">
        <v>275</v>
      </c>
      <c r="BM250" s="16" t="s">
        <v>4551</v>
      </c>
    </row>
    <row r="251" spans="2:65" s="1" customFormat="1" ht="22.5" customHeight="1">
      <c r="B251" s="34"/>
      <c r="C251" s="181" t="s">
        <v>1087</v>
      </c>
      <c r="D251" s="181" t="s">
        <v>184</v>
      </c>
      <c r="E251" s="182" t="s">
        <v>4552</v>
      </c>
      <c r="F251" s="183" t="s">
        <v>4356</v>
      </c>
      <c r="G251" s="184" t="s">
        <v>309</v>
      </c>
      <c r="H251" s="185">
        <v>100</v>
      </c>
      <c r="I251" s="186"/>
      <c r="J251" s="187">
        <f>ROUND(I251*H251,2)</f>
        <v>0</v>
      </c>
      <c r="K251" s="183" t="s">
        <v>36</v>
      </c>
      <c r="L251" s="54"/>
      <c r="M251" s="188" t="s">
        <v>36</v>
      </c>
      <c r="N251" s="189" t="s">
        <v>51</v>
      </c>
      <c r="O251" s="35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AR251" s="16" t="s">
        <v>275</v>
      </c>
      <c r="AT251" s="16" t="s">
        <v>184</v>
      </c>
      <c r="AU251" s="16" t="s">
        <v>88</v>
      </c>
      <c r="AY251" s="16" t="s">
        <v>182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6" t="s">
        <v>23</v>
      </c>
      <c r="BK251" s="192">
        <f>ROUND(I251*H251,2)</f>
        <v>0</v>
      </c>
      <c r="BL251" s="16" t="s">
        <v>275</v>
      </c>
      <c r="BM251" s="16" t="s">
        <v>4553</v>
      </c>
    </row>
    <row r="252" spans="2:65" s="1" customFormat="1" ht="22.5" customHeight="1">
      <c r="B252" s="34"/>
      <c r="C252" s="181" t="s">
        <v>1090</v>
      </c>
      <c r="D252" s="181" t="s">
        <v>184</v>
      </c>
      <c r="E252" s="182" t="s">
        <v>4554</v>
      </c>
      <c r="F252" s="183" t="s">
        <v>4555</v>
      </c>
      <c r="G252" s="184" t="s">
        <v>2600</v>
      </c>
      <c r="H252" s="185">
        <v>40</v>
      </c>
      <c r="I252" s="186"/>
      <c r="J252" s="187">
        <f>ROUND(I252*H252,2)</f>
        <v>0</v>
      </c>
      <c r="K252" s="183" t="s">
        <v>36</v>
      </c>
      <c r="L252" s="54"/>
      <c r="M252" s="188" t="s">
        <v>36</v>
      </c>
      <c r="N252" s="189" t="s">
        <v>51</v>
      </c>
      <c r="O252" s="35"/>
      <c r="P252" s="190">
        <f>O252*H252</f>
        <v>0</v>
      </c>
      <c r="Q252" s="190">
        <v>0</v>
      </c>
      <c r="R252" s="190">
        <f>Q252*H252</f>
        <v>0</v>
      </c>
      <c r="S252" s="190">
        <v>0</v>
      </c>
      <c r="T252" s="191">
        <f>S252*H252</f>
        <v>0</v>
      </c>
      <c r="AR252" s="16" t="s">
        <v>275</v>
      </c>
      <c r="AT252" s="16" t="s">
        <v>184</v>
      </c>
      <c r="AU252" s="16" t="s">
        <v>88</v>
      </c>
      <c r="AY252" s="16" t="s">
        <v>182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6" t="s">
        <v>23</v>
      </c>
      <c r="BK252" s="192">
        <f>ROUND(I252*H252,2)</f>
        <v>0</v>
      </c>
      <c r="BL252" s="16" t="s">
        <v>275</v>
      </c>
      <c r="BM252" s="16" t="s">
        <v>4556</v>
      </c>
    </row>
    <row r="253" spans="2:65" s="1" customFormat="1" ht="22.5" customHeight="1">
      <c r="B253" s="34"/>
      <c r="C253" s="181" t="s">
        <v>1099</v>
      </c>
      <c r="D253" s="181" t="s">
        <v>184</v>
      </c>
      <c r="E253" s="182" t="s">
        <v>4557</v>
      </c>
      <c r="F253" s="183" t="s">
        <v>4558</v>
      </c>
      <c r="G253" s="184" t="s">
        <v>2600</v>
      </c>
      <c r="H253" s="185">
        <v>200</v>
      </c>
      <c r="I253" s="186"/>
      <c r="J253" s="187">
        <f>ROUND(I253*H253,2)</f>
        <v>0</v>
      </c>
      <c r="K253" s="183" t="s">
        <v>36</v>
      </c>
      <c r="L253" s="54"/>
      <c r="M253" s="188" t="s">
        <v>36</v>
      </c>
      <c r="N253" s="189" t="s">
        <v>51</v>
      </c>
      <c r="O253" s="35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AR253" s="16" t="s">
        <v>275</v>
      </c>
      <c r="AT253" s="16" t="s">
        <v>184</v>
      </c>
      <c r="AU253" s="16" t="s">
        <v>88</v>
      </c>
      <c r="AY253" s="16" t="s">
        <v>182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6" t="s">
        <v>23</v>
      </c>
      <c r="BK253" s="192">
        <f>ROUND(I253*H253,2)</f>
        <v>0</v>
      </c>
      <c r="BL253" s="16" t="s">
        <v>275</v>
      </c>
      <c r="BM253" s="16" t="s">
        <v>4559</v>
      </c>
    </row>
    <row r="254" spans="2:65" s="1" customFormat="1" ht="22.5" customHeight="1">
      <c r="B254" s="34"/>
      <c r="C254" s="181" t="s">
        <v>1105</v>
      </c>
      <c r="D254" s="181" t="s">
        <v>184</v>
      </c>
      <c r="E254" s="182" t="s">
        <v>4560</v>
      </c>
      <c r="F254" s="183" t="s">
        <v>4561</v>
      </c>
      <c r="G254" s="184" t="s">
        <v>2600</v>
      </c>
      <c r="H254" s="185">
        <v>1</v>
      </c>
      <c r="I254" s="186"/>
      <c r="J254" s="187">
        <f>ROUND(I254*H254,2)</f>
        <v>0</v>
      </c>
      <c r="K254" s="183" t="s">
        <v>36</v>
      </c>
      <c r="L254" s="54"/>
      <c r="M254" s="188" t="s">
        <v>36</v>
      </c>
      <c r="N254" s="189" t="s">
        <v>51</v>
      </c>
      <c r="O254" s="35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AR254" s="16" t="s">
        <v>275</v>
      </c>
      <c r="AT254" s="16" t="s">
        <v>184</v>
      </c>
      <c r="AU254" s="16" t="s">
        <v>88</v>
      </c>
      <c r="AY254" s="16" t="s">
        <v>182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6" t="s">
        <v>23</v>
      </c>
      <c r="BK254" s="192">
        <f>ROUND(I254*H254,2)</f>
        <v>0</v>
      </c>
      <c r="BL254" s="16" t="s">
        <v>275</v>
      </c>
      <c r="BM254" s="16" t="s">
        <v>4562</v>
      </c>
    </row>
    <row r="255" spans="2:63" s="10" customFormat="1" ht="29.85" customHeight="1">
      <c r="B255" s="164"/>
      <c r="C255" s="165"/>
      <c r="D255" s="178" t="s">
        <v>79</v>
      </c>
      <c r="E255" s="179" t="s">
        <v>4563</v>
      </c>
      <c r="F255" s="179" t="s">
        <v>4096</v>
      </c>
      <c r="G255" s="165"/>
      <c r="H255" s="165"/>
      <c r="I255" s="168"/>
      <c r="J255" s="180">
        <f>BK255</f>
        <v>0</v>
      </c>
      <c r="K255" s="165"/>
      <c r="L255" s="170"/>
      <c r="M255" s="171"/>
      <c r="N255" s="172"/>
      <c r="O255" s="172"/>
      <c r="P255" s="173">
        <f>SUM(P256:P262)</f>
        <v>0</v>
      </c>
      <c r="Q255" s="172"/>
      <c r="R255" s="173">
        <f>SUM(R256:R262)</f>
        <v>0</v>
      </c>
      <c r="S255" s="172"/>
      <c r="T255" s="174">
        <f>SUM(T256:T262)</f>
        <v>0</v>
      </c>
      <c r="AR255" s="175" t="s">
        <v>23</v>
      </c>
      <c r="AT255" s="176" t="s">
        <v>79</v>
      </c>
      <c r="AU255" s="176" t="s">
        <v>23</v>
      </c>
      <c r="AY255" s="175" t="s">
        <v>182</v>
      </c>
      <c r="BK255" s="177">
        <f>SUM(BK256:BK262)</f>
        <v>0</v>
      </c>
    </row>
    <row r="256" spans="2:65" s="1" customFormat="1" ht="22.5" customHeight="1">
      <c r="B256" s="34"/>
      <c r="C256" s="181" t="s">
        <v>1110</v>
      </c>
      <c r="D256" s="181" t="s">
        <v>184</v>
      </c>
      <c r="E256" s="182" t="s">
        <v>4564</v>
      </c>
      <c r="F256" s="183" t="s">
        <v>4469</v>
      </c>
      <c r="G256" s="184" t="s">
        <v>3040</v>
      </c>
      <c r="H256" s="185">
        <v>3</v>
      </c>
      <c r="I256" s="186"/>
      <c r="J256" s="187">
        <f aca="true" t="shared" si="70" ref="J256:J262">ROUND(I256*H256,2)</f>
        <v>0</v>
      </c>
      <c r="K256" s="183" t="s">
        <v>36</v>
      </c>
      <c r="L256" s="54"/>
      <c r="M256" s="188" t="s">
        <v>36</v>
      </c>
      <c r="N256" s="189" t="s">
        <v>51</v>
      </c>
      <c r="O256" s="35"/>
      <c r="P256" s="190">
        <f aca="true" t="shared" si="71" ref="P256:P262">O256*H256</f>
        <v>0</v>
      </c>
      <c r="Q256" s="190">
        <v>0</v>
      </c>
      <c r="R256" s="190">
        <f aca="true" t="shared" si="72" ref="R256:R262">Q256*H256</f>
        <v>0</v>
      </c>
      <c r="S256" s="190">
        <v>0</v>
      </c>
      <c r="T256" s="191">
        <f aca="true" t="shared" si="73" ref="T256:T262">S256*H256</f>
        <v>0</v>
      </c>
      <c r="AR256" s="16" t="s">
        <v>275</v>
      </c>
      <c r="AT256" s="16" t="s">
        <v>184</v>
      </c>
      <c r="AU256" s="16" t="s">
        <v>88</v>
      </c>
      <c r="AY256" s="16" t="s">
        <v>182</v>
      </c>
      <c r="BE256" s="192">
        <f aca="true" t="shared" si="74" ref="BE256:BE262">IF(N256="základní",J256,0)</f>
        <v>0</v>
      </c>
      <c r="BF256" s="192">
        <f aca="true" t="shared" si="75" ref="BF256:BF262">IF(N256="snížená",J256,0)</f>
        <v>0</v>
      </c>
      <c r="BG256" s="192">
        <f aca="true" t="shared" si="76" ref="BG256:BG262">IF(N256="zákl. přenesená",J256,0)</f>
        <v>0</v>
      </c>
      <c r="BH256" s="192">
        <f aca="true" t="shared" si="77" ref="BH256:BH262">IF(N256="sníž. přenesená",J256,0)</f>
        <v>0</v>
      </c>
      <c r="BI256" s="192">
        <f aca="true" t="shared" si="78" ref="BI256:BI262">IF(N256="nulová",J256,0)</f>
        <v>0</v>
      </c>
      <c r="BJ256" s="16" t="s">
        <v>23</v>
      </c>
      <c r="BK256" s="192">
        <f aca="true" t="shared" si="79" ref="BK256:BK262">ROUND(I256*H256,2)</f>
        <v>0</v>
      </c>
      <c r="BL256" s="16" t="s">
        <v>275</v>
      </c>
      <c r="BM256" s="16" t="s">
        <v>4565</v>
      </c>
    </row>
    <row r="257" spans="2:65" s="1" customFormat="1" ht="22.5" customHeight="1">
      <c r="B257" s="34"/>
      <c r="C257" s="181" t="s">
        <v>1114</v>
      </c>
      <c r="D257" s="181" t="s">
        <v>184</v>
      </c>
      <c r="E257" s="182" t="s">
        <v>4566</v>
      </c>
      <c r="F257" s="183" t="s">
        <v>4383</v>
      </c>
      <c r="G257" s="184" t="s">
        <v>3607</v>
      </c>
      <c r="H257" s="185">
        <v>100</v>
      </c>
      <c r="I257" s="186"/>
      <c r="J257" s="187">
        <f t="shared" si="70"/>
        <v>0</v>
      </c>
      <c r="K257" s="183" t="s">
        <v>36</v>
      </c>
      <c r="L257" s="54"/>
      <c r="M257" s="188" t="s">
        <v>36</v>
      </c>
      <c r="N257" s="189" t="s">
        <v>51</v>
      </c>
      <c r="O257" s="35"/>
      <c r="P257" s="190">
        <f t="shared" si="71"/>
        <v>0</v>
      </c>
      <c r="Q257" s="190">
        <v>0</v>
      </c>
      <c r="R257" s="190">
        <f t="shared" si="72"/>
        <v>0</v>
      </c>
      <c r="S257" s="190">
        <v>0</v>
      </c>
      <c r="T257" s="191">
        <f t="shared" si="73"/>
        <v>0</v>
      </c>
      <c r="AR257" s="16" t="s">
        <v>275</v>
      </c>
      <c r="AT257" s="16" t="s">
        <v>184</v>
      </c>
      <c r="AU257" s="16" t="s">
        <v>88</v>
      </c>
      <c r="AY257" s="16" t="s">
        <v>182</v>
      </c>
      <c r="BE257" s="192">
        <f t="shared" si="74"/>
        <v>0</v>
      </c>
      <c r="BF257" s="192">
        <f t="shared" si="75"/>
        <v>0</v>
      </c>
      <c r="BG257" s="192">
        <f t="shared" si="76"/>
        <v>0</v>
      </c>
      <c r="BH257" s="192">
        <f t="shared" si="77"/>
        <v>0</v>
      </c>
      <c r="BI257" s="192">
        <f t="shared" si="78"/>
        <v>0</v>
      </c>
      <c r="BJ257" s="16" t="s">
        <v>23</v>
      </c>
      <c r="BK257" s="192">
        <f t="shared" si="79"/>
        <v>0</v>
      </c>
      <c r="BL257" s="16" t="s">
        <v>275</v>
      </c>
      <c r="BM257" s="16" t="s">
        <v>4567</v>
      </c>
    </row>
    <row r="258" spans="2:65" s="1" customFormat="1" ht="22.5" customHeight="1">
      <c r="B258" s="34"/>
      <c r="C258" s="181" t="s">
        <v>1119</v>
      </c>
      <c r="D258" s="181" t="s">
        <v>184</v>
      </c>
      <c r="E258" s="182" t="s">
        <v>4568</v>
      </c>
      <c r="F258" s="183" t="s">
        <v>4386</v>
      </c>
      <c r="G258" s="184" t="s">
        <v>2600</v>
      </c>
      <c r="H258" s="185">
        <v>20</v>
      </c>
      <c r="I258" s="186"/>
      <c r="J258" s="187">
        <f t="shared" si="70"/>
        <v>0</v>
      </c>
      <c r="K258" s="183" t="s">
        <v>36</v>
      </c>
      <c r="L258" s="54"/>
      <c r="M258" s="188" t="s">
        <v>36</v>
      </c>
      <c r="N258" s="189" t="s">
        <v>51</v>
      </c>
      <c r="O258" s="35"/>
      <c r="P258" s="190">
        <f t="shared" si="71"/>
        <v>0</v>
      </c>
      <c r="Q258" s="190">
        <v>0</v>
      </c>
      <c r="R258" s="190">
        <f t="shared" si="72"/>
        <v>0</v>
      </c>
      <c r="S258" s="190">
        <v>0</v>
      </c>
      <c r="T258" s="191">
        <f t="shared" si="73"/>
        <v>0</v>
      </c>
      <c r="AR258" s="16" t="s">
        <v>275</v>
      </c>
      <c r="AT258" s="16" t="s">
        <v>184</v>
      </c>
      <c r="AU258" s="16" t="s">
        <v>88</v>
      </c>
      <c r="AY258" s="16" t="s">
        <v>182</v>
      </c>
      <c r="BE258" s="192">
        <f t="shared" si="74"/>
        <v>0</v>
      </c>
      <c r="BF258" s="192">
        <f t="shared" si="75"/>
        <v>0</v>
      </c>
      <c r="BG258" s="192">
        <f t="shared" si="76"/>
        <v>0</v>
      </c>
      <c r="BH258" s="192">
        <f t="shared" si="77"/>
        <v>0</v>
      </c>
      <c r="BI258" s="192">
        <f t="shared" si="78"/>
        <v>0</v>
      </c>
      <c r="BJ258" s="16" t="s">
        <v>23</v>
      </c>
      <c r="BK258" s="192">
        <f t="shared" si="79"/>
        <v>0</v>
      </c>
      <c r="BL258" s="16" t="s">
        <v>275</v>
      </c>
      <c r="BM258" s="16" t="s">
        <v>4569</v>
      </c>
    </row>
    <row r="259" spans="2:65" s="1" customFormat="1" ht="22.5" customHeight="1">
      <c r="B259" s="34"/>
      <c r="C259" s="181" t="s">
        <v>1123</v>
      </c>
      <c r="D259" s="181" t="s">
        <v>184</v>
      </c>
      <c r="E259" s="182" t="s">
        <v>4570</v>
      </c>
      <c r="F259" s="183" t="s">
        <v>4389</v>
      </c>
      <c r="G259" s="184" t="s">
        <v>2600</v>
      </c>
      <c r="H259" s="185">
        <v>10</v>
      </c>
      <c r="I259" s="186"/>
      <c r="J259" s="187">
        <f t="shared" si="70"/>
        <v>0</v>
      </c>
      <c r="K259" s="183" t="s">
        <v>36</v>
      </c>
      <c r="L259" s="54"/>
      <c r="M259" s="188" t="s">
        <v>36</v>
      </c>
      <c r="N259" s="189" t="s">
        <v>51</v>
      </c>
      <c r="O259" s="35"/>
      <c r="P259" s="190">
        <f t="shared" si="71"/>
        <v>0</v>
      </c>
      <c r="Q259" s="190">
        <v>0</v>
      </c>
      <c r="R259" s="190">
        <f t="shared" si="72"/>
        <v>0</v>
      </c>
      <c r="S259" s="190">
        <v>0</v>
      </c>
      <c r="T259" s="191">
        <f t="shared" si="73"/>
        <v>0</v>
      </c>
      <c r="AR259" s="16" t="s">
        <v>275</v>
      </c>
      <c r="AT259" s="16" t="s">
        <v>184</v>
      </c>
      <c r="AU259" s="16" t="s">
        <v>88</v>
      </c>
      <c r="AY259" s="16" t="s">
        <v>182</v>
      </c>
      <c r="BE259" s="192">
        <f t="shared" si="74"/>
        <v>0</v>
      </c>
      <c r="BF259" s="192">
        <f t="shared" si="75"/>
        <v>0</v>
      </c>
      <c r="BG259" s="192">
        <f t="shared" si="76"/>
        <v>0</v>
      </c>
      <c r="BH259" s="192">
        <f t="shared" si="77"/>
        <v>0</v>
      </c>
      <c r="BI259" s="192">
        <f t="shared" si="78"/>
        <v>0</v>
      </c>
      <c r="BJ259" s="16" t="s">
        <v>23</v>
      </c>
      <c r="BK259" s="192">
        <f t="shared" si="79"/>
        <v>0</v>
      </c>
      <c r="BL259" s="16" t="s">
        <v>275</v>
      </c>
      <c r="BM259" s="16" t="s">
        <v>4571</v>
      </c>
    </row>
    <row r="260" spans="2:65" s="1" customFormat="1" ht="22.5" customHeight="1">
      <c r="B260" s="34"/>
      <c r="C260" s="181" t="s">
        <v>1127</v>
      </c>
      <c r="D260" s="181" t="s">
        <v>184</v>
      </c>
      <c r="E260" s="182" t="s">
        <v>4572</v>
      </c>
      <c r="F260" s="183" t="s">
        <v>4395</v>
      </c>
      <c r="G260" s="184" t="s">
        <v>2600</v>
      </c>
      <c r="H260" s="185">
        <v>1</v>
      </c>
      <c r="I260" s="186"/>
      <c r="J260" s="187">
        <f t="shared" si="70"/>
        <v>0</v>
      </c>
      <c r="K260" s="183" t="s">
        <v>36</v>
      </c>
      <c r="L260" s="54"/>
      <c r="M260" s="188" t="s">
        <v>36</v>
      </c>
      <c r="N260" s="189" t="s">
        <v>51</v>
      </c>
      <c r="O260" s="35"/>
      <c r="P260" s="190">
        <f t="shared" si="71"/>
        <v>0</v>
      </c>
      <c r="Q260" s="190">
        <v>0</v>
      </c>
      <c r="R260" s="190">
        <f t="shared" si="72"/>
        <v>0</v>
      </c>
      <c r="S260" s="190">
        <v>0</v>
      </c>
      <c r="T260" s="191">
        <f t="shared" si="73"/>
        <v>0</v>
      </c>
      <c r="AR260" s="16" t="s">
        <v>275</v>
      </c>
      <c r="AT260" s="16" t="s">
        <v>184</v>
      </c>
      <c r="AU260" s="16" t="s">
        <v>88</v>
      </c>
      <c r="AY260" s="16" t="s">
        <v>182</v>
      </c>
      <c r="BE260" s="192">
        <f t="shared" si="74"/>
        <v>0</v>
      </c>
      <c r="BF260" s="192">
        <f t="shared" si="75"/>
        <v>0</v>
      </c>
      <c r="BG260" s="192">
        <f t="shared" si="76"/>
        <v>0</v>
      </c>
      <c r="BH260" s="192">
        <f t="shared" si="77"/>
        <v>0</v>
      </c>
      <c r="BI260" s="192">
        <f t="shared" si="78"/>
        <v>0</v>
      </c>
      <c r="BJ260" s="16" t="s">
        <v>23</v>
      </c>
      <c r="BK260" s="192">
        <f t="shared" si="79"/>
        <v>0</v>
      </c>
      <c r="BL260" s="16" t="s">
        <v>275</v>
      </c>
      <c r="BM260" s="16" t="s">
        <v>4573</v>
      </c>
    </row>
    <row r="261" spans="2:65" s="1" customFormat="1" ht="22.5" customHeight="1">
      <c r="B261" s="34"/>
      <c r="C261" s="181" t="s">
        <v>1131</v>
      </c>
      <c r="D261" s="181" t="s">
        <v>184</v>
      </c>
      <c r="E261" s="182" t="s">
        <v>4574</v>
      </c>
      <c r="F261" s="183" t="s">
        <v>4149</v>
      </c>
      <c r="G261" s="184" t="s">
        <v>2600</v>
      </c>
      <c r="H261" s="185">
        <v>1</v>
      </c>
      <c r="I261" s="186"/>
      <c r="J261" s="187">
        <f t="shared" si="70"/>
        <v>0</v>
      </c>
      <c r="K261" s="183" t="s">
        <v>36</v>
      </c>
      <c r="L261" s="54"/>
      <c r="M261" s="188" t="s">
        <v>36</v>
      </c>
      <c r="N261" s="189" t="s">
        <v>51</v>
      </c>
      <c r="O261" s="35"/>
      <c r="P261" s="190">
        <f t="shared" si="71"/>
        <v>0</v>
      </c>
      <c r="Q261" s="190">
        <v>0</v>
      </c>
      <c r="R261" s="190">
        <f t="shared" si="72"/>
        <v>0</v>
      </c>
      <c r="S261" s="190">
        <v>0</v>
      </c>
      <c r="T261" s="191">
        <f t="shared" si="73"/>
        <v>0</v>
      </c>
      <c r="AR261" s="16" t="s">
        <v>275</v>
      </c>
      <c r="AT261" s="16" t="s">
        <v>184</v>
      </c>
      <c r="AU261" s="16" t="s">
        <v>88</v>
      </c>
      <c r="AY261" s="16" t="s">
        <v>182</v>
      </c>
      <c r="BE261" s="192">
        <f t="shared" si="74"/>
        <v>0</v>
      </c>
      <c r="BF261" s="192">
        <f t="shared" si="75"/>
        <v>0</v>
      </c>
      <c r="BG261" s="192">
        <f t="shared" si="76"/>
        <v>0</v>
      </c>
      <c r="BH261" s="192">
        <f t="shared" si="77"/>
        <v>0</v>
      </c>
      <c r="BI261" s="192">
        <f t="shared" si="78"/>
        <v>0</v>
      </c>
      <c r="BJ261" s="16" t="s">
        <v>23</v>
      </c>
      <c r="BK261" s="192">
        <f t="shared" si="79"/>
        <v>0</v>
      </c>
      <c r="BL261" s="16" t="s">
        <v>275</v>
      </c>
      <c r="BM261" s="16" t="s">
        <v>4575</v>
      </c>
    </row>
    <row r="262" spans="2:65" s="1" customFormat="1" ht="22.5" customHeight="1">
      <c r="B262" s="34"/>
      <c r="C262" s="181" t="s">
        <v>1143</v>
      </c>
      <c r="D262" s="181" t="s">
        <v>184</v>
      </c>
      <c r="E262" s="182" t="s">
        <v>4576</v>
      </c>
      <c r="F262" s="183" t="s">
        <v>3193</v>
      </c>
      <c r="G262" s="184" t="s">
        <v>2600</v>
      </c>
      <c r="H262" s="185">
        <v>1</v>
      </c>
      <c r="I262" s="186"/>
      <c r="J262" s="187">
        <f t="shared" si="70"/>
        <v>0</v>
      </c>
      <c r="K262" s="183" t="s">
        <v>36</v>
      </c>
      <c r="L262" s="54"/>
      <c r="M262" s="188" t="s">
        <v>36</v>
      </c>
      <c r="N262" s="189" t="s">
        <v>51</v>
      </c>
      <c r="O262" s="35"/>
      <c r="P262" s="190">
        <f t="shared" si="71"/>
        <v>0</v>
      </c>
      <c r="Q262" s="190">
        <v>0</v>
      </c>
      <c r="R262" s="190">
        <f t="shared" si="72"/>
        <v>0</v>
      </c>
      <c r="S262" s="190">
        <v>0</v>
      </c>
      <c r="T262" s="191">
        <f t="shared" si="73"/>
        <v>0</v>
      </c>
      <c r="AR262" s="16" t="s">
        <v>275</v>
      </c>
      <c r="AT262" s="16" t="s">
        <v>184</v>
      </c>
      <c r="AU262" s="16" t="s">
        <v>88</v>
      </c>
      <c r="AY262" s="16" t="s">
        <v>182</v>
      </c>
      <c r="BE262" s="192">
        <f t="shared" si="74"/>
        <v>0</v>
      </c>
      <c r="BF262" s="192">
        <f t="shared" si="75"/>
        <v>0</v>
      </c>
      <c r="BG262" s="192">
        <f t="shared" si="76"/>
        <v>0</v>
      </c>
      <c r="BH262" s="192">
        <f t="shared" si="77"/>
        <v>0</v>
      </c>
      <c r="BI262" s="192">
        <f t="shared" si="78"/>
        <v>0</v>
      </c>
      <c r="BJ262" s="16" t="s">
        <v>23</v>
      </c>
      <c r="BK262" s="192">
        <f t="shared" si="79"/>
        <v>0</v>
      </c>
      <c r="BL262" s="16" t="s">
        <v>275</v>
      </c>
      <c r="BM262" s="16" t="s">
        <v>4577</v>
      </c>
    </row>
    <row r="263" spans="2:63" s="10" customFormat="1" ht="37.35" customHeight="1">
      <c r="B263" s="164"/>
      <c r="C263" s="165"/>
      <c r="D263" s="166" t="s">
        <v>79</v>
      </c>
      <c r="E263" s="167" t="s">
        <v>978</v>
      </c>
      <c r="F263" s="167" t="s">
        <v>4578</v>
      </c>
      <c r="G263" s="165"/>
      <c r="H263" s="165"/>
      <c r="I263" s="168"/>
      <c r="J263" s="169">
        <f>BK263</f>
        <v>0</v>
      </c>
      <c r="K263" s="165"/>
      <c r="L263" s="170"/>
      <c r="M263" s="171"/>
      <c r="N263" s="172"/>
      <c r="O263" s="172"/>
      <c r="P263" s="173">
        <f>P264+P267+P278+P281+P284</f>
        <v>0</v>
      </c>
      <c r="Q263" s="172"/>
      <c r="R263" s="173">
        <f>R264+R267+R278+R281+R284</f>
        <v>0</v>
      </c>
      <c r="S263" s="172"/>
      <c r="T263" s="174">
        <f>T264+T267+T278+T281+T284</f>
        <v>0</v>
      </c>
      <c r="AR263" s="175" t="s">
        <v>23</v>
      </c>
      <c r="AT263" s="176" t="s">
        <v>79</v>
      </c>
      <c r="AU263" s="176" t="s">
        <v>80</v>
      </c>
      <c r="AY263" s="175" t="s">
        <v>182</v>
      </c>
      <c r="BK263" s="177">
        <f>BK264+BK267+BK278+BK281+BK284</f>
        <v>0</v>
      </c>
    </row>
    <row r="264" spans="2:63" s="10" customFormat="1" ht="19.95" customHeight="1">
      <c r="B264" s="164"/>
      <c r="C264" s="165"/>
      <c r="D264" s="178" t="s">
        <v>79</v>
      </c>
      <c r="E264" s="179" t="s">
        <v>4579</v>
      </c>
      <c r="F264" s="179" t="s">
        <v>4580</v>
      </c>
      <c r="G264" s="165"/>
      <c r="H264" s="165"/>
      <c r="I264" s="168"/>
      <c r="J264" s="180">
        <f>BK264</f>
        <v>0</v>
      </c>
      <c r="K264" s="165"/>
      <c r="L264" s="170"/>
      <c r="M264" s="171"/>
      <c r="N264" s="172"/>
      <c r="O264" s="172"/>
      <c r="P264" s="173">
        <f>SUM(P265:P266)</f>
        <v>0</v>
      </c>
      <c r="Q264" s="172"/>
      <c r="R264" s="173">
        <f>SUM(R265:R266)</f>
        <v>0</v>
      </c>
      <c r="S264" s="172"/>
      <c r="T264" s="174">
        <f>SUM(T265:T266)</f>
        <v>0</v>
      </c>
      <c r="AR264" s="175" t="s">
        <v>23</v>
      </c>
      <c r="AT264" s="176" t="s">
        <v>79</v>
      </c>
      <c r="AU264" s="176" t="s">
        <v>23</v>
      </c>
      <c r="AY264" s="175" t="s">
        <v>182</v>
      </c>
      <c r="BK264" s="177">
        <f>SUM(BK265:BK266)</f>
        <v>0</v>
      </c>
    </row>
    <row r="265" spans="2:65" s="1" customFormat="1" ht="22.5" customHeight="1">
      <c r="B265" s="34"/>
      <c r="C265" s="181" t="s">
        <v>1147</v>
      </c>
      <c r="D265" s="181" t="s">
        <v>184</v>
      </c>
      <c r="E265" s="182" t="s">
        <v>4581</v>
      </c>
      <c r="F265" s="183" t="s">
        <v>4582</v>
      </c>
      <c r="G265" s="184" t="s">
        <v>4153</v>
      </c>
      <c r="H265" s="185">
        <v>26</v>
      </c>
      <c r="I265" s="186"/>
      <c r="J265" s="187">
        <f>ROUND(I265*H265,2)</f>
        <v>0</v>
      </c>
      <c r="K265" s="183" t="s">
        <v>36</v>
      </c>
      <c r="L265" s="54"/>
      <c r="M265" s="188" t="s">
        <v>36</v>
      </c>
      <c r="N265" s="189" t="s">
        <v>51</v>
      </c>
      <c r="O265" s="35"/>
      <c r="P265" s="190">
        <f>O265*H265</f>
        <v>0</v>
      </c>
      <c r="Q265" s="190">
        <v>0</v>
      </c>
      <c r="R265" s="190">
        <f>Q265*H265</f>
        <v>0</v>
      </c>
      <c r="S265" s="190">
        <v>0</v>
      </c>
      <c r="T265" s="191">
        <f>S265*H265</f>
        <v>0</v>
      </c>
      <c r="AR265" s="16" t="s">
        <v>275</v>
      </c>
      <c r="AT265" s="16" t="s">
        <v>184</v>
      </c>
      <c r="AU265" s="16" t="s">
        <v>88</v>
      </c>
      <c r="AY265" s="16" t="s">
        <v>182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6" t="s">
        <v>23</v>
      </c>
      <c r="BK265" s="192">
        <f>ROUND(I265*H265,2)</f>
        <v>0</v>
      </c>
      <c r="BL265" s="16" t="s">
        <v>275</v>
      </c>
      <c r="BM265" s="16" t="s">
        <v>4583</v>
      </c>
    </row>
    <row r="266" spans="2:65" s="1" customFormat="1" ht="22.5" customHeight="1">
      <c r="B266" s="34"/>
      <c r="C266" s="181" t="s">
        <v>1157</v>
      </c>
      <c r="D266" s="181" t="s">
        <v>184</v>
      </c>
      <c r="E266" s="182" t="s">
        <v>4584</v>
      </c>
      <c r="F266" s="183" t="s">
        <v>4585</v>
      </c>
      <c r="G266" s="184" t="s">
        <v>4153</v>
      </c>
      <c r="H266" s="185">
        <v>45</v>
      </c>
      <c r="I266" s="186"/>
      <c r="J266" s="187">
        <f>ROUND(I266*H266,2)</f>
        <v>0</v>
      </c>
      <c r="K266" s="183" t="s">
        <v>36</v>
      </c>
      <c r="L266" s="54"/>
      <c r="M266" s="188" t="s">
        <v>36</v>
      </c>
      <c r="N266" s="189" t="s">
        <v>51</v>
      </c>
      <c r="O266" s="35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AR266" s="16" t="s">
        <v>275</v>
      </c>
      <c r="AT266" s="16" t="s">
        <v>184</v>
      </c>
      <c r="AU266" s="16" t="s">
        <v>88</v>
      </c>
      <c r="AY266" s="16" t="s">
        <v>182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6" t="s">
        <v>23</v>
      </c>
      <c r="BK266" s="192">
        <f>ROUND(I266*H266,2)</f>
        <v>0</v>
      </c>
      <c r="BL266" s="16" t="s">
        <v>275</v>
      </c>
      <c r="BM266" s="16" t="s">
        <v>4586</v>
      </c>
    </row>
    <row r="267" spans="2:63" s="10" customFormat="1" ht="29.85" customHeight="1">
      <c r="B267" s="164"/>
      <c r="C267" s="165"/>
      <c r="D267" s="178" t="s">
        <v>79</v>
      </c>
      <c r="E267" s="179" t="s">
        <v>4587</v>
      </c>
      <c r="F267" s="179" t="s">
        <v>4588</v>
      </c>
      <c r="G267" s="165"/>
      <c r="H267" s="165"/>
      <c r="I267" s="168"/>
      <c r="J267" s="180">
        <f>BK267</f>
        <v>0</v>
      </c>
      <c r="K267" s="165"/>
      <c r="L267" s="170"/>
      <c r="M267" s="171"/>
      <c r="N267" s="172"/>
      <c r="O267" s="172"/>
      <c r="P267" s="173">
        <f>SUM(P268:P277)</f>
        <v>0</v>
      </c>
      <c r="Q267" s="172"/>
      <c r="R267" s="173">
        <f>SUM(R268:R277)</f>
        <v>0</v>
      </c>
      <c r="S267" s="172"/>
      <c r="T267" s="174">
        <f>SUM(T268:T277)</f>
        <v>0</v>
      </c>
      <c r="AR267" s="175" t="s">
        <v>23</v>
      </c>
      <c r="AT267" s="176" t="s">
        <v>79</v>
      </c>
      <c r="AU267" s="176" t="s">
        <v>23</v>
      </c>
      <c r="AY267" s="175" t="s">
        <v>182</v>
      </c>
      <c r="BK267" s="177">
        <f>SUM(BK268:BK277)</f>
        <v>0</v>
      </c>
    </row>
    <row r="268" spans="2:65" s="1" customFormat="1" ht="22.5" customHeight="1">
      <c r="B268" s="34"/>
      <c r="C268" s="181" t="s">
        <v>1162</v>
      </c>
      <c r="D268" s="181" t="s">
        <v>184</v>
      </c>
      <c r="E268" s="182" t="s">
        <v>4589</v>
      </c>
      <c r="F268" s="183" t="s">
        <v>4590</v>
      </c>
      <c r="G268" s="184" t="s">
        <v>2600</v>
      </c>
      <c r="H268" s="185">
        <v>1</v>
      </c>
      <c r="I268" s="186"/>
      <c r="J268" s="187">
        <f aca="true" t="shared" si="80" ref="J268:J277">ROUND(I268*H268,2)</f>
        <v>0</v>
      </c>
      <c r="K268" s="183" t="s">
        <v>36</v>
      </c>
      <c r="L268" s="54"/>
      <c r="M268" s="188" t="s">
        <v>36</v>
      </c>
      <c r="N268" s="189" t="s">
        <v>51</v>
      </c>
      <c r="O268" s="35"/>
      <c r="P268" s="190">
        <f aca="true" t="shared" si="81" ref="P268:P277">O268*H268</f>
        <v>0</v>
      </c>
      <c r="Q268" s="190">
        <v>0</v>
      </c>
      <c r="R268" s="190">
        <f aca="true" t="shared" si="82" ref="R268:R277">Q268*H268</f>
        <v>0</v>
      </c>
      <c r="S268" s="190">
        <v>0</v>
      </c>
      <c r="T268" s="191">
        <f aca="true" t="shared" si="83" ref="T268:T277">S268*H268</f>
        <v>0</v>
      </c>
      <c r="AR268" s="16" t="s">
        <v>275</v>
      </c>
      <c r="AT268" s="16" t="s">
        <v>184</v>
      </c>
      <c r="AU268" s="16" t="s">
        <v>88</v>
      </c>
      <c r="AY268" s="16" t="s">
        <v>182</v>
      </c>
      <c r="BE268" s="192">
        <f aca="true" t="shared" si="84" ref="BE268:BE277">IF(N268="základní",J268,0)</f>
        <v>0</v>
      </c>
      <c r="BF268" s="192">
        <f aca="true" t="shared" si="85" ref="BF268:BF277">IF(N268="snížená",J268,0)</f>
        <v>0</v>
      </c>
      <c r="BG268" s="192">
        <f aca="true" t="shared" si="86" ref="BG268:BG277">IF(N268="zákl. přenesená",J268,0)</f>
        <v>0</v>
      </c>
      <c r="BH268" s="192">
        <f aca="true" t="shared" si="87" ref="BH268:BH277">IF(N268="sníž. přenesená",J268,0)</f>
        <v>0</v>
      </c>
      <c r="BI268" s="192">
        <f aca="true" t="shared" si="88" ref="BI268:BI277">IF(N268="nulová",J268,0)</f>
        <v>0</v>
      </c>
      <c r="BJ268" s="16" t="s">
        <v>23</v>
      </c>
      <c r="BK268" s="192">
        <f aca="true" t="shared" si="89" ref="BK268:BK277">ROUND(I268*H268,2)</f>
        <v>0</v>
      </c>
      <c r="BL268" s="16" t="s">
        <v>275</v>
      </c>
      <c r="BM268" s="16" t="s">
        <v>4591</v>
      </c>
    </row>
    <row r="269" spans="2:65" s="1" customFormat="1" ht="22.5" customHeight="1">
      <c r="B269" s="34"/>
      <c r="C269" s="181" t="s">
        <v>1168</v>
      </c>
      <c r="D269" s="181" t="s">
        <v>184</v>
      </c>
      <c r="E269" s="182" t="s">
        <v>4592</v>
      </c>
      <c r="F269" s="183" t="s">
        <v>4593</v>
      </c>
      <c r="G269" s="184" t="s">
        <v>2600</v>
      </c>
      <c r="H269" s="185">
        <v>1</v>
      </c>
      <c r="I269" s="186"/>
      <c r="J269" s="187">
        <f t="shared" si="80"/>
        <v>0</v>
      </c>
      <c r="K269" s="183" t="s">
        <v>36</v>
      </c>
      <c r="L269" s="54"/>
      <c r="M269" s="188" t="s">
        <v>36</v>
      </c>
      <c r="N269" s="189" t="s">
        <v>51</v>
      </c>
      <c r="O269" s="35"/>
      <c r="P269" s="190">
        <f t="shared" si="81"/>
        <v>0</v>
      </c>
      <c r="Q269" s="190">
        <v>0</v>
      </c>
      <c r="R269" s="190">
        <f t="shared" si="82"/>
        <v>0</v>
      </c>
      <c r="S269" s="190">
        <v>0</v>
      </c>
      <c r="T269" s="191">
        <f t="shared" si="83"/>
        <v>0</v>
      </c>
      <c r="AR269" s="16" t="s">
        <v>275</v>
      </c>
      <c r="AT269" s="16" t="s">
        <v>184</v>
      </c>
      <c r="AU269" s="16" t="s">
        <v>88</v>
      </c>
      <c r="AY269" s="16" t="s">
        <v>182</v>
      </c>
      <c r="BE269" s="192">
        <f t="shared" si="84"/>
        <v>0</v>
      </c>
      <c r="BF269" s="192">
        <f t="shared" si="85"/>
        <v>0</v>
      </c>
      <c r="BG269" s="192">
        <f t="shared" si="86"/>
        <v>0</v>
      </c>
      <c r="BH269" s="192">
        <f t="shared" si="87"/>
        <v>0</v>
      </c>
      <c r="BI269" s="192">
        <f t="shared" si="88"/>
        <v>0</v>
      </c>
      <c r="BJ269" s="16" t="s">
        <v>23</v>
      </c>
      <c r="BK269" s="192">
        <f t="shared" si="89"/>
        <v>0</v>
      </c>
      <c r="BL269" s="16" t="s">
        <v>275</v>
      </c>
      <c r="BM269" s="16" t="s">
        <v>4594</v>
      </c>
    </row>
    <row r="270" spans="2:65" s="1" customFormat="1" ht="22.5" customHeight="1">
      <c r="B270" s="34"/>
      <c r="C270" s="181" t="s">
        <v>1175</v>
      </c>
      <c r="D270" s="181" t="s">
        <v>184</v>
      </c>
      <c r="E270" s="182" t="s">
        <v>4595</v>
      </c>
      <c r="F270" s="183" t="s">
        <v>4596</v>
      </c>
      <c r="G270" s="184" t="s">
        <v>2600</v>
      </c>
      <c r="H270" s="185">
        <v>1</v>
      </c>
      <c r="I270" s="186"/>
      <c r="J270" s="187">
        <f t="shared" si="80"/>
        <v>0</v>
      </c>
      <c r="K270" s="183" t="s">
        <v>36</v>
      </c>
      <c r="L270" s="54"/>
      <c r="M270" s="188" t="s">
        <v>36</v>
      </c>
      <c r="N270" s="189" t="s">
        <v>51</v>
      </c>
      <c r="O270" s="35"/>
      <c r="P270" s="190">
        <f t="shared" si="81"/>
        <v>0</v>
      </c>
      <c r="Q270" s="190">
        <v>0</v>
      </c>
      <c r="R270" s="190">
        <f t="shared" si="82"/>
        <v>0</v>
      </c>
      <c r="S270" s="190">
        <v>0</v>
      </c>
      <c r="T270" s="191">
        <f t="shared" si="83"/>
        <v>0</v>
      </c>
      <c r="AR270" s="16" t="s">
        <v>275</v>
      </c>
      <c r="AT270" s="16" t="s">
        <v>184</v>
      </c>
      <c r="AU270" s="16" t="s">
        <v>88</v>
      </c>
      <c r="AY270" s="16" t="s">
        <v>182</v>
      </c>
      <c r="BE270" s="192">
        <f t="shared" si="84"/>
        <v>0</v>
      </c>
      <c r="BF270" s="192">
        <f t="shared" si="85"/>
        <v>0</v>
      </c>
      <c r="BG270" s="192">
        <f t="shared" si="86"/>
        <v>0</v>
      </c>
      <c r="BH270" s="192">
        <f t="shared" si="87"/>
        <v>0</v>
      </c>
      <c r="BI270" s="192">
        <f t="shared" si="88"/>
        <v>0</v>
      </c>
      <c r="BJ270" s="16" t="s">
        <v>23</v>
      </c>
      <c r="BK270" s="192">
        <f t="shared" si="89"/>
        <v>0</v>
      </c>
      <c r="BL270" s="16" t="s">
        <v>275</v>
      </c>
      <c r="BM270" s="16" t="s">
        <v>4597</v>
      </c>
    </row>
    <row r="271" spans="2:65" s="1" customFormat="1" ht="22.5" customHeight="1">
      <c r="B271" s="34"/>
      <c r="C271" s="181" t="s">
        <v>1182</v>
      </c>
      <c r="D271" s="181" t="s">
        <v>184</v>
      </c>
      <c r="E271" s="182" t="s">
        <v>4598</v>
      </c>
      <c r="F271" s="183" t="s">
        <v>4599</v>
      </c>
      <c r="G271" s="184" t="s">
        <v>2600</v>
      </c>
      <c r="H271" s="185">
        <v>2</v>
      </c>
      <c r="I271" s="186"/>
      <c r="J271" s="187">
        <f t="shared" si="80"/>
        <v>0</v>
      </c>
      <c r="K271" s="183" t="s">
        <v>36</v>
      </c>
      <c r="L271" s="54"/>
      <c r="M271" s="188" t="s">
        <v>36</v>
      </c>
      <c r="N271" s="189" t="s">
        <v>51</v>
      </c>
      <c r="O271" s="35"/>
      <c r="P271" s="190">
        <f t="shared" si="81"/>
        <v>0</v>
      </c>
      <c r="Q271" s="190">
        <v>0</v>
      </c>
      <c r="R271" s="190">
        <f t="shared" si="82"/>
        <v>0</v>
      </c>
      <c r="S271" s="190">
        <v>0</v>
      </c>
      <c r="T271" s="191">
        <f t="shared" si="83"/>
        <v>0</v>
      </c>
      <c r="AR271" s="16" t="s">
        <v>275</v>
      </c>
      <c r="AT271" s="16" t="s">
        <v>184</v>
      </c>
      <c r="AU271" s="16" t="s">
        <v>88</v>
      </c>
      <c r="AY271" s="16" t="s">
        <v>182</v>
      </c>
      <c r="BE271" s="192">
        <f t="shared" si="84"/>
        <v>0</v>
      </c>
      <c r="BF271" s="192">
        <f t="shared" si="85"/>
        <v>0</v>
      </c>
      <c r="BG271" s="192">
        <f t="shared" si="86"/>
        <v>0</v>
      </c>
      <c r="BH271" s="192">
        <f t="shared" si="87"/>
        <v>0</v>
      </c>
      <c r="BI271" s="192">
        <f t="shared" si="88"/>
        <v>0</v>
      </c>
      <c r="BJ271" s="16" t="s">
        <v>23</v>
      </c>
      <c r="BK271" s="192">
        <f t="shared" si="89"/>
        <v>0</v>
      </c>
      <c r="BL271" s="16" t="s">
        <v>275</v>
      </c>
      <c r="BM271" s="16" t="s">
        <v>4600</v>
      </c>
    </row>
    <row r="272" spans="2:65" s="1" customFormat="1" ht="22.5" customHeight="1">
      <c r="B272" s="34"/>
      <c r="C272" s="181" t="s">
        <v>1195</v>
      </c>
      <c r="D272" s="181" t="s">
        <v>184</v>
      </c>
      <c r="E272" s="182" t="s">
        <v>4601</v>
      </c>
      <c r="F272" s="183" t="s">
        <v>4602</v>
      </c>
      <c r="G272" s="184" t="s">
        <v>2600</v>
      </c>
      <c r="H272" s="185">
        <v>2</v>
      </c>
      <c r="I272" s="186"/>
      <c r="J272" s="187">
        <f t="shared" si="80"/>
        <v>0</v>
      </c>
      <c r="K272" s="183" t="s">
        <v>36</v>
      </c>
      <c r="L272" s="54"/>
      <c r="M272" s="188" t="s">
        <v>36</v>
      </c>
      <c r="N272" s="189" t="s">
        <v>51</v>
      </c>
      <c r="O272" s="35"/>
      <c r="P272" s="190">
        <f t="shared" si="81"/>
        <v>0</v>
      </c>
      <c r="Q272" s="190">
        <v>0</v>
      </c>
      <c r="R272" s="190">
        <f t="shared" si="82"/>
        <v>0</v>
      </c>
      <c r="S272" s="190">
        <v>0</v>
      </c>
      <c r="T272" s="191">
        <f t="shared" si="83"/>
        <v>0</v>
      </c>
      <c r="AR272" s="16" t="s">
        <v>275</v>
      </c>
      <c r="AT272" s="16" t="s">
        <v>184</v>
      </c>
      <c r="AU272" s="16" t="s">
        <v>88</v>
      </c>
      <c r="AY272" s="16" t="s">
        <v>182</v>
      </c>
      <c r="BE272" s="192">
        <f t="shared" si="84"/>
        <v>0</v>
      </c>
      <c r="BF272" s="192">
        <f t="shared" si="85"/>
        <v>0</v>
      </c>
      <c r="BG272" s="192">
        <f t="shared" si="86"/>
        <v>0</v>
      </c>
      <c r="BH272" s="192">
        <f t="shared" si="87"/>
        <v>0</v>
      </c>
      <c r="BI272" s="192">
        <f t="shared" si="88"/>
        <v>0</v>
      </c>
      <c r="BJ272" s="16" t="s">
        <v>23</v>
      </c>
      <c r="BK272" s="192">
        <f t="shared" si="89"/>
        <v>0</v>
      </c>
      <c r="BL272" s="16" t="s">
        <v>275</v>
      </c>
      <c r="BM272" s="16" t="s">
        <v>4603</v>
      </c>
    </row>
    <row r="273" spans="2:65" s="1" customFormat="1" ht="22.5" customHeight="1">
      <c r="B273" s="34"/>
      <c r="C273" s="181" t="s">
        <v>1200</v>
      </c>
      <c r="D273" s="181" t="s">
        <v>184</v>
      </c>
      <c r="E273" s="182" t="s">
        <v>4604</v>
      </c>
      <c r="F273" s="183" t="s">
        <v>4605</v>
      </c>
      <c r="G273" s="184" t="s">
        <v>2600</v>
      </c>
      <c r="H273" s="185">
        <v>1</v>
      </c>
      <c r="I273" s="186"/>
      <c r="J273" s="187">
        <f t="shared" si="80"/>
        <v>0</v>
      </c>
      <c r="K273" s="183" t="s">
        <v>36</v>
      </c>
      <c r="L273" s="54"/>
      <c r="M273" s="188" t="s">
        <v>36</v>
      </c>
      <c r="N273" s="189" t="s">
        <v>51</v>
      </c>
      <c r="O273" s="35"/>
      <c r="P273" s="190">
        <f t="shared" si="81"/>
        <v>0</v>
      </c>
      <c r="Q273" s="190">
        <v>0</v>
      </c>
      <c r="R273" s="190">
        <f t="shared" si="82"/>
        <v>0</v>
      </c>
      <c r="S273" s="190">
        <v>0</v>
      </c>
      <c r="T273" s="191">
        <f t="shared" si="83"/>
        <v>0</v>
      </c>
      <c r="AR273" s="16" t="s">
        <v>275</v>
      </c>
      <c r="AT273" s="16" t="s">
        <v>184</v>
      </c>
      <c r="AU273" s="16" t="s">
        <v>88</v>
      </c>
      <c r="AY273" s="16" t="s">
        <v>182</v>
      </c>
      <c r="BE273" s="192">
        <f t="shared" si="84"/>
        <v>0</v>
      </c>
      <c r="BF273" s="192">
        <f t="shared" si="85"/>
        <v>0</v>
      </c>
      <c r="BG273" s="192">
        <f t="shared" si="86"/>
        <v>0</v>
      </c>
      <c r="BH273" s="192">
        <f t="shared" si="87"/>
        <v>0</v>
      </c>
      <c r="BI273" s="192">
        <f t="shared" si="88"/>
        <v>0</v>
      </c>
      <c r="BJ273" s="16" t="s">
        <v>23</v>
      </c>
      <c r="BK273" s="192">
        <f t="shared" si="89"/>
        <v>0</v>
      </c>
      <c r="BL273" s="16" t="s">
        <v>275</v>
      </c>
      <c r="BM273" s="16" t="s">
        <v>4606</v>
      </c>
    </row>
    <row r="274" spans="2:65" s="1" customFormat="1" ht="22.5" customHeight="1">
      <c r="B274" s="34"/>
      <c r="C274" s="181" t="s">
        <v>1208</v>
      </c>
      <c r="D274" s="181" t="s">
        <v>184</v>
      </c>
      <c r="E274" s="182" t="s">
        <v>4607</v>
      </c>
      <c r="F274" s="183" t="s">
        <v>4608</v>
      </c>
      <c r="G274" s="184" t="s">
        <v>2600</v>
      </c>
      <c r="H274" s="185">
        <v>1</v>
      </c>
      <c r="I274" s="186"/>
      <c r="J274" s="187">
        <f t="shared" si="80"/>
        <v>0</v>
      </c>
      <c r="K274" s="183" t="s">
        <v>36</v>
      </c>
      <c r="L274" s="54"/>
      <c r="M274" s="188" t="s">
        <v>36</v>
      </c>
      <c r="N274" s="189" t="s">
        <v>51</v>
      </c>
      <c r="O274" s="35"/>
      <c r="P274" s="190">
        <f t="shared" si="81"/>
        <v>0</v>
      </c>
      <c r="Q274" s="190">
        <v>0</v>
      </c>
      <c r="R274" s="190">
        <f t="shared" si="82"/>
        <v>0</v>
      </c>
      <c r="S274" s="190">
        <v>0</v>
      </c>
      <c r="T274" s="191">
        <f t="shared" si="83"/>
        <v>0</v>
      </c>
      <c r="AR274" s="16" t="s">
        <v>275</v>
      </c>
      <c r="AT274" s="16" t="s">
        <v>184</v>
      </c>
      <c r="AU274" s="16" t="s">
        <v>88</v>
      </c>
      <c r="AY274" s="16" t="s">
        <v>182</v>
      </c>
      <c r="BE274" s="192">
        <f t="shared" si="84"/>
        <v>0</v>
      </c>
      <c r="BF274" s="192">
        <f t="shared" si="85"/>
        <v>0</v>
      </c>
      <c r="BG274" s="192">
        <f t="shared" si="86"/>
        <v>0</v>
      </c>
      <c r="BH274" s="192">
        <f t="shared" si="87"/>
        <v>0</v>
      </c>
      <c r="BI274" s="192">
        <f t="shared" si="88"/>
        <v>0</v>
      </c>
      <c r="BJ274" s="16" t="s">
        <v>23</v>
      </c>
      <c r="BK274" s="192">
        <f t="shared" si="89"/>
        <v>0</v>
      </c>
      <c r="BL274" s="16" t="s">
        <v>275</v>
      </c>
      <c r="BM274" s="16" t="s">
        <v>4609</v>
      </c>
    </row>
    <row r="275" spans="2:65" s="1" customFormat="1" ht="22.5" customHeight="1">
      <c r="B275" s="34"/>
      <c r="C275" s="181" t="s">
        <v>1214</v>
      </c>
      <c r="D275" s="181" t="s">
        <v>184</v>
      </c>
      <c r="E275" s="182" t="s">
        <v>4610</v>
      </c>
      <c r="F275" s="183" t="s">
        <v>4611</v>
      </c>
      <c r="G275" s="184" t="s">
        <v>3040</v>
      </c>
      <c r="H275" s="185">
        <v>1</v>
      </c>
      <c r="I275" s="186"/>
      <c r="J275" s="187">
        <f t="shared" si="80"/>
        <v>0</v>
      </c>
      <c r="K275" s="183" t="s">
        <v>36</v>
      </c>
      <c r="L275" s="54"/>
      <c r="M275" s="188" t="s">
        <v>36</v>
      </c>
      <c r="N275" s="189" t="s">
        <v>51</v>
      </c>
      <c r="O275" s="35"/>
      <c r="P275" s="190">
        <f t="shared" si="81"/>
        <v>0</v>
      </c>
      <c r="Q275" s="190">
        <v>0</v>
      </c>
      <c r="R275" s="190">
        <f t="shared" si="82"/>
        <v>0</v>
      </c>
      <c r="S275" s="190">
        <v>0</v>
      </c>
      <c r="T275" s="191">
        <f t="shared" si="83"/>
        <v>0</v>
      </c>
      <c r="AR275" s="16" t="s">
        <v>275</v>
      </c>
      <c r="AT275" s="16" t="s">
        <v>184</v>
      </c>
      <c r="AU275" s="16" t="s">
        <v>88</v>
      </c>
      <c r="AY275" s="16" t="s">
        <v>182</v>
      </c>
      <c r="BE275" s="192">
        <f t="shared" si="84"/>
        <v>0</v>
      </c>
      <c r="BF275" s="192">
        <f t="shared" si="85"/>
        <v>0</v>
      </c>
      <c r="BG275" s="192">
        <f t="shared" si="86"/>
        <v>0</v>
      </c>
      <c r="BH275" s="192">
        <f t="shared" si="87"/>
        <v>0</v>
      </c>
      <c r="BI275" s="192">
        <f t="shared" si="88"/>
        <v>0</v>
      </c>
      <c r="BJ275" s="16" t="s">
        <v>23</v>
      </c>
      <c r="BK275" s="192">
        <f t="shared" si="89"/>
        <v>0</v>
      </c>
      <c r="BL275" s="16" t="s">
        <v>275</v>
      </c>
      <c r="BM275" s="16" t="s">
        <v>4612</v>
      </c>
    </row>
    <row r="276" spans="2:65" s="1" customFormat="1" ht="22.5" customHeight="1">
      <c r="B276" s="34"/>
      <c r="C276" s="181" t="s">
        <v>1221</v>
      </c>
      <c r="D276" s="181" t="s">
        <v>184</v>
      </c>
      <c r="E276" s="182" t="s">
        <v>4613</v>
      </c>
      <c r="F276" s="183" t="s">
        <v>4614</v>
      </c>
      <c r="G276" s="184" t="s">
        <v>2600</v>
      </c>
      <c r="H276" s="185">
        <v>100</v>
      </c>
      <c r="I276" s="186"/>
      <c r="J276" s="187">
        <f t="shared" si="80"/>
        <v>0</v>
      </c>
      <c r="K276" s="183" t="s">
        <v>36</v>
      </c>
      <c r="L276" s="54"/>
      <c r="M276" s="188" t="s">
        <v>36</v>
      </c>
      <c r="N276" s="189" t="s">
        <v>51</v>
      </c>
      <c r="O276" s="35"/>
      <c r="P276" s="190">
        <f t="shared" si="81"/>
        <v>0</v>
      </c>
      <c r="Q276" s="190">
        <v>0</v>
      </c>
      <c r="R276" s="190">
        <f t="shared" si="82"/>
        <v>0</v>
      </c>
      <c r="S276" s="190">
        <v>0</v>
      </c>
      <c r="T276" s="191">
        <f t="shared" si="83"/>
        <v>0</v>
      </c>
      <c r="AR276" s="16" t="s">
        <v>275</v>
      </c>
      <c r="AT276" s="16" t="s">
        <v>184</v>
      </c>
      <c r="AU276" s="16" t="s">
        <v>88</v>
      </c>
      <c r="AY276" s="16" t="s">
        <v>182</v>
      </c>
      <c r="BE276" s="192">
        <f t="shared" si="84"/>
        <v>0</v>
      </c>
      <c r="BF276" s="192">
        <f t="shared" si="85"/>
        <v>0</v>
      </c>
      <c r="BG276" s="192">
        <f t="shared" si="86"/>
        <v>0</v>
      </c>
      <c r="BH276" s="192">
        <f t="shared" si="87"/>
        <v>0</v>
      </c>
      <c r="BI276" s="192">
        <f t="shared" si="88"/>
        <v>0</v>
      </c>
      <c r="BJ276" s="16" t="s">
        <v>23</v>
      </c>
      <c r="BK276" s="192">
        <f t="shared" si="89"/>
        <v>0</v>
      </c>
      <c r="BL276" s="16" t="s">
        <v>275</v>
      </c>
      <c r="BM276" s="16" t="s">
        <v>4615</v>
      </c>
    </row>
    <row r="277" spans="2:65" s="1" customFormat="1" ht="22.5" customHeight="1">
      <c r="B277" s="34"/>
      <c r="C277" s="181" t="s">
        <v>1226</v>
      </c>
      <c r="D277" s="181" t="s">
        <v>184</v>
      </c>
      <c r="E277" s="182" t="s">
        <v>4616</v>
      </c>
      <c r="F277" s="183" t="s">
        <v>4617</v>
      </c>
      <c r="G277" s="184" t="s">
        <v>2600</v>
      </c>
      <c r="H277" s="185">
        <v>1</v>
      </c>
      <c r="I277" s="186"/>
      <c r="J277" s="187">
        <f t="shared" si="80"/>
        <v>0</v>
      </c>
      <c r="K277" s="183" t="s">
        <v>36</v>
      </c>
      <c r="L277" s="54"/>
      <c r="M277" s="188" t="s">
        <v>36</v>
      </c>
      <c r="N277" s="189" t="s">
        <v>51</v>
      </c>
      <c r="O277" s="35"/>
      <c r="P277" s="190">
        <f t="shared" si="81"/>
        <v>0</v>
      </c>
      <c r="Q277" s="190">
        <v>0</v>
      </c>
      <c r="R277" s="190">
        <f t="shared" si="82"/>
        <v>0</v>
      </c>
      <c r="S277" s="190">
        <v>0</v>
      </c>
      <c r="T277" s="191">
        <f t="shared" si="83"/>
        <v>0</v>
      </c>
      <c r="AR277" s="16" t="s">
        <v>275</v>
      </c>
      <c r="AT277" s="16" t="s">
        <v>184</v>
      </c>
      <c r="AU277" s="16" t="s">
        <v>88</v>
      </c>
      <c r="AY277" s="16" t="s">
        <v>182</v>
      </c>
      <c r="BE277" s="192">
        <f t="shared" si="84"/>
        <v>0</v>
      </c>
      <c r="BF277" s="192">
        <f t="shared" si="85"/>
        <v>0</v>
      </c>
      <c r="BG277" s="192">
        <f t="shared" si="86"/>
        <v>0</v>
      </c>
      <c r="BH277" s="192">
        <f t="shared" si="87"/>
        <v>0</v>
      </c>
      <c r="BI277" s="192">
        <f t="shared" si="88"/>
        <v>0</v>
      </c>
      <c r="BJ277" s="16" t="s">
        <v>23</v>
      </c>
      <c r="BK277" s="192">
        <f t="shared" si="89"/>
        <v>0</v>
      </c>
      <c r="BL277" s="16" t="s">
        <v>275</v>
      </c>
      <c r="BM277" s="16" t="s">
        <v>4618</v>
      </c>
    </row>
    <row r="278" spans="2:63" s="10" customFormat="1" ht="29.85" customHeight="1">
      <c r="B278" s="164"/>
      <c r="C278" s="165"/>
      <c r="D278" s="178" t="s">
        <v>79</v>
      </c>
      <c r="E278" s="179" t="s">
        <v>4619</v>
      </c>
      <c r="F278" s="179" t="s">
        <v>4019</v>
      </c>
      <c r="G278" s="165"/>
      <c r="H278" s="165"/>
      <c r="I278" s="168"/>
      <c r="J278" s="180">
        <f>BK278</f>
        <v>0</v>
      </c>
      <c r="K278" s="165"/>
      <c r="L278" s="170"/>
      <c r="M278" s="171"/>
      <c r="N278" s="172"/>
      <c r="O278" s="172"/>
      <c r="P278" s="173">
        <f>SUM(P279:P280)</f>
        <v>0</v>
      </c>
      <c r="Q278" s="172"/>
      <c r="R278" s="173">
        <f>SUM(R279:R280)</f>
        <v>0</v>
      </c>
      <c r="S278" s="172"/>
      <c r="T278" s="174">
        <f>SUM(T279:T280)</f>
        <v>0</v>
      </c>
      <c r="AR278" s="175" t="s">
        <v>23</v>
      </c>
      <c r="AT278" s="176" t="s">
        <v>79</v>
      </c>
      <c r="AU278" s="176" t="s">
        <v>23</v>
      </c>
      <c r="AY278" s="175" t="s">
        <v>182</v>
      </c>
      <c r="BK278" s="177">
        <f>SUM(BK279:BK280)</f>
        <v>0</v>
      </c>
    </row>
    <row r="279" spans="2:65" s="1" customFormat="1" ht="22.5" customHeight="1">
      <c r="B279" s="34"/>
      <c r="C279" s="181" t="s">
        <v>1231</v>
      </c>
      <c r="D279" s="181" t="s">
        <v>184</v>
      </c>
      <c r="E279" s="182" t="s">
        <v>4620</v>
      </c>
      <c r="F279" s="183" t="s">
        <v>4464</v>
      </c>
      <c r="G279" s="184" t="s">
        <v>309</v>
      </c>
      <c r="H279" s="185">
        <v>50</v>
      </c>
      <c r="I279" s="186"/>
      <c r="J279" s="187">
        <f>ROUND(I279*H279,2)</f>
        <v>0</v>
      </c>
      <c r="K279" s="183" t="s">
        <v>36</v>
      </c>
      <c r="L279" s="54"/>
      <c r="M279" s="188" t="s">
        <v>36</v>
      </c>
      <c r="N279" s="189" t="s">
        <v>51</v>
      </c>
      <c r="O279" s="35"/>
      <c r="P279" s="190">
        <f>O279*H279</f>
        <v>0</v>
      </c>
      <c r="Q279" s="190">
        <v>0</v>
      </c>
      <c r="R279" s="190">
        <f>Q279*H279</f>
        <v>0</v>
      </c>
      <c r="S279" s="190">
        <v>0</v>
      </c>
      <c r="T279" s="191">
        <f>S279*H279</f>
        <v>0</v>
      </c>
      <c r="AR279" s="16" t="s">
        <v>275</v>
      </c>
      <c r="AT279" s="16" t="s">
        <v>184</v>
      </c>
      <c r="AU279" s="16" t="s">
        <v>88</v>
      </c>
      <c r="AY279" s="16" t="s">
        <v>182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6" t="s">
        <v>23</v>
      </c>
      <c r="BK279" s="192">
        <f>ROUND(I279*H279,2)</f>
        <v>0</v>
      </c>
      <c r="BL279" s="16" t="s">
        <v>275</v>
      </c>
      <c r="BM279" s="16" t="s">
        <v>4621</v>
      </c>
    </row>
    <row r="280" spans="2:65" s="1" customFormat="1" ht="22.5" customHeight="1">
      <c r="B280" s="34"/>
      <c r="C280" s="181" t="s">
        <v>1235</v>
      </c>
      <c r="D280" s="181" t="s">
        <v>184</v>
      </c>
      <c r="E280" s="182" t="s">
        <v>4622</v>
      </c>
      <c r="F280" s="183" t="s">
        <v>4353</v>
      </c>
      <c r="G280" s="184" t="s">
        <v>309</v>
      </c>
      <c r="H280" s="185">
        <v>50</v>
      </c>
      <c r="I280" s="186"/>
      <c r="J280" s="187">
        <f>ROUND(I280*H280,2)</f>
        <v>0</v>
      </c>
      <c r="K280" s="183" t="s">
        <v>36</v>
      </c>
      <c r="L280" s="54"/>
      <c r="M280" s="188" t="s">
        <v>36</v>
      </c>
      <c r="N280" s="189" t="s">
        <v>51</v>
      </c>
      <c r="O280" s="35"/>
      <c r="P280" s="190">
        <f>O280*H280</f>
        <v>0</v>
      </c>
      <c r="Q280" s="190">
        <v>0</v>
      </c>
      <c r="R280" s="190">
        <f>Q280*H280</f>
        <v>0</v>
      </c>
      <c r="S280" s="190">
        <v>0</v>
      </c>
      <c r="T280" s="191">
        <f>S280*H280</f>
        <v>0</v>
      </c>
      <c r="AR280" s="16" t="s">
        <v>275</v>
      </c>
      <c r="AT280" s="16" t="s">
        <v>184</v>
      </c>
      <c r="AU280" s="16" t="s">
        <v>88</v>
      </c>
      <c r="AY280" s="16" t="s">
        <v>182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6" t="s">
        <v>23</v>
      </c>
      <c r="BK280" s="192">
        <f>ROUND(I280*H280,2)</f>
        <v>0</v>
      </c>
      <c r="BL280" s="16" t="s">
        <v>275</v>
      </c>
      <c r="BM280" s="16" t="s">
        <v>4623</v>
      </c>
    </row>
    <row r="281" spans="2:63" s="10" customFormat="1" ht="29.85" customHeight="1">
      <c r="B281" s="164"/>
      <c r="C281" s="165"/>
      <c r="D281" s="178" t="s">
        <v>79</v>
      </c>
      <c r="E281" s="179" t="s">
        <v>4624</v>
      </c>
      <c r="F281" s="179" t="s">
        <v>3973</v>
      </c>
      <c r="G281" s="165"/>
      <c r="H281" s="165"/>
      <c r="I281" s="168"/>
      <c r="J281" s="180">
        <f>BK281</f>
        <v>0</v>
      </c>
      <c r="K281" s="165"/>
      <c r="L281" s="170"/>
      <c r="M281" s="171"/>
      <c r="N281" s="172"/>
      <c r="O281" s="172"/>
      <c r="P281" s="173">
        <f>SUM(P282:P283)</f>
        <v>0</v>
      </c>
      <c r="Q281" s="172"/>
      <c r="R281" s="173">
        <f>SUM(R282:R283)</f>
        <v>0</v>
      </c>
      <c r="S281" s="172"/>
      <c r="T281" s="174">
        <f>SUM(T282:T283)</f>
        <v>0</v>
      </c>
      <c r="AR281" s="175" t="s">
        <v>23</v>
      </c>
      <c r="AT281" s="176" t="s">
        <v>79</v>
      </c>
      <c r="AU281" s="176" t="s">
        <v>23</v>
      </c>
      <c r="AY281" s="175" t="s">
        <v>182</v>
      </c>
      <c r="BK281" s="177">
        <f>SUM(BK282:BK283)</f>
        <v>0</v>
      </c>
    </row>
    <row r="282" spans="2:65" s="1" customFormat="1" ht="22.5" customHeight="1">
      <c r="B282" s="34"/>
      <c r="C282" s="181" t="s">
        <v>1239</v>
      </c>
      <c r="D282" s="181" t="s">
        <v>184</v>
      </c>
      <c r="E282" s="182" t="s">
        <v>4625</v>
      </c>
      <c r="F282" s="183" t="s">
        <v>4318</v>
      </c>
      <c r="G282" s="184" t="s">
        <v>309</v>
      </c>
      <c r="H282" s="185">
        <v>200</v>
      </c>
      <c r="I282" s="186"/>
      <c r="J282" s="187">
        <f>ROUND(I282*H282,2)</f>
        <v>0</v>
      </c>
      <c r="K282" s="183" t="s">
        <v>36</v>
      </c>
      <c r="L282" s="54"/>
      <c r="M282" s="188" t="s">
        <v>36</v>
      </c>
      <c r="N282" s="189" t="s">
        <v>51</v>
      </c>
      <c r="O282" s="35"/>
      <c r="P282" s="190">
        <f>O282*H282</f>
        <v>0</v>
      </c>
      <c r="Q282" s="190">
        <v>0</v>
      </c>
      <c r="R282" s="190">
        <f>Q282*H282</f>
        <v>0</v>
      </c>
      <c r="S282" s="190">
        <v>0</v>
      </c>
      <c r="T282" s="191">
        <f>S282*H282</f>
        <v>0</v>
      </c>
      <c r="AR282" s="16" t="s">
        <v>275</v>
      </c>
      <c r="AT282" s="16" t="s">
        <v>184</v>
      </c>
      <c r="AU282" s="16" t="s">
        <v>88</v>
      </c>
      <c r="AY282" s="16" t="s">
        <v>182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6" t="s">
        <v>23</v>
      </c>
      <c r="BK282" s="192">
        <f>ROUND(I282*H282,2)</f>
        <v>0</v>
      </c>
      <c r="BL282" s="16" t="s">
        <v>275</v>
      </c>
      <c r="BM282" s="16" t="s">
        <v>4626</v>
      </c>
    </row>
    <row r="283" spans="2:65" s="1" customFormat="1" ht="22.5" customHeight="1">
      <c r="B283" s="34"/>
      <c r="C283" s="181" t="s">
        <v>1243</v>
      </c>
      <c r="D283" s="181" t="s">
        <v>184</v>
      </c>
      <c r="E283" s="182" t="s">
        <v>4627</v>
      </c>
      <c r="F283" s="183" t="s">
        <v>4628</v>
      </c>
      <c r="G283" s="184" t="s">
        <v>309</v>
      </c>
      <c r="H283" s="185">
        <v>200</v>
      </c>
      <c r="I283" s="186"/>
      <c r="J283" s="187">
        <f>ROUND(I283*H283,2)</f>
        <v>0</v>
      </c>
      <c r="K283" s="183" t="s">
        <v>36</v>
      </c>
      <c r="L283" s="54"/>
      <c r="M283" s="188" t="s">
        <v>36</v>
      </c>
      <c r="N283" s="189" t="s">
        <v>51</v>
      </c>
      <c r="O283" s="35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AR283" s="16" t="s">
        <v>275</v>
      </c>
      <c r="AT283" s="16" t="s">
        <v>184</v>
      </c>
      <c r="AU283" s="16" t="s">
        <v>88</v>
      </c>
      <c r="AY283" s="16" t="s">
        <v>182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6" t="s">
        <v>23</v>
      </c>
      <c r="BK283" s="192">
        <f>ROUND(I283*H283,2)</f>
        <v>0</v>
      </c>
      <c r="BL283" s="16" t="s">
        <v>275</v>
      </c>
      <c r="BM283" s="16" t="s">
        <v>4629</v>
      </c>
    </row>
    <row r="284" spans="2:63" s="10" customFormat="1" ht="29.85" customHeight="1">
      <c r="B284" s="164"/>
      <c r="C284" s="165"/>
      <c r="D284" s="178" t="s">
        <v>79</v>
      </c>
      <c r="E284" s="179" t="s">
        <v>4630</v>
      </c>
      <c r="F284" s="179" t="s">
        <v>4096</v>
      </c>
      <c r="G284" s="165"/>
      <c r="H284" s="165"/>
      <c r="I284" s="168"/>
      <c r="J284" s="180">
        <f>BK284</f>
        <v>0</v>
      </c>
      <c r="K284" s="165"/>
      <c r="L284" s="170"/>
      <c r="M284" s="171"/>
      <c r="N284" s="172"/>
      <c r="O284" s="172"/>
      <c r="P284" s="173">
        <f>SUM(P285:P290)</f>
        <v>0</v>
      </c>
      <c r="Q284" s="172"/>
      <c r="R284" s="173">
        <f>SUM(R285:R290)</f>
        <v>0</v>
      </c>
      <c r="S284" s="172"/>
      <c r="T284" s="174">
        <f>SUM(T285:T290)</f>
        <v>0</v>
      </c>
      <c r="AR284" s="175" t="s">
        <v>23</v>
      </c>
      <c r="AT284" s="176" t="s">
        <v>79</v>
      </c>
      <c r="AU284" s="176" t="s">
        <v>23</v>
      </c>
      <c r="AY284" s="175" t="s">
        <v>182</v>
      </c>
      <c r="BK284" s="177">
        <f>SUM(BK285:BK290)</f>
        <v>0</v>
      </c>
    </row>
    <row r="285" spans="2:65" s="1" customFormat="1" ht="22.5" customHeight="1">
      <c r="B285" s="34"/>
      <c r="C285" s="181" t="s">
        <v>1247</v>
      </c>
      <c r="D285" s="181" t="s">
        <v>184</v>
      </c>
      <c r="E285" s="182" t="s">
        <v>4631</v>
      </c>
      <c r="F285" s="183" t="s">
        <v>4383</v>
      </c>
      <c r="G285" s="184" t="s">
        <v>3607</v>
      </c>
      <c r="H285" s="185">
        <v>50</v>
      </c>
      <c r="I285" s="186"/>
      <c r="J285" s="187">
        <f aca="true" t="shared" si="90" ref="J285:J290">ROUND(I285*H285,2)</f>
        <v>0</v>
      </c>
      <c r="K285" s="183" t="s">
        <v>36</v>
      </c>
      <c r="L285" s="54"/>
      <c r="M285" s="188" t="s">
        <v>36</v>
      </c>
      <c r="N285" s="189" t="s">
        <v>51</v>
      </c>
      <c r="O285" s="35"/>
      <c r="P285" s="190">
        <f aca="true" t="shared" si="91" ref="P285:P290">O285*H285</f>
        <v>0</v>
      </c>
      <c r="Q285" s="190">
        <v>0</v>
      </c>
      <c r="R285" s="190">
        <f aca="true" t="shared" si="92" ref="R285:R290">Q285*H285</f>
        <v>0</v>
      </c>
      <c r="S285" s="190">
        <v>0</v>
      </c>
      <c r="T285" s="191">
        <f aca="true" t="shared" si="93" ref="T285:T290">S285*H285</f>
        <v>0</v>
      </c>
      <c r="AR285" s="16" t="s">
        <v>275</v>
      </c>
      <c r="AT285" s="16" t="s">
        <v>184</v>
      </c>
      <c r="AU285" s="16" t="s">
        <v>88</v>
      </c>
      <c r="AY285" s="16" t="s">
        <v>182</v>
      </c>
      <c r="BE285" s="192">
        <f aca="true" t="shared" si="94" ref="BE285:BE290">IF(N285="základní",J285,0)</f>
        <v>0</v>
      </c>
      <c r="BF285" s="192">
        <f aca="true" t="shared" si="95" ref="BF285:BF290">IF(N285="snížená",J285,0)</f>
        <v>0</v>
      </c>
      <c r="BG285" s="192">
        <f aca="true" t="shared" si="96" ref="BG285:BG290">IF(N285="zákl. přenesená",J285,0)</f>
        <v>0</v>
      </c>
      <c r="BH285" s="192">
        <f aca="true" t="shared" si="97" ref="BH285:BH290">IF(N285="sníž. přenesená",J285,0)</f>
        <v>0</v>
      </c>
      <c r="BI285" s="192">
        <f aca="true" t="shared" si="98" ref="BI285:BI290">IF(N285="nulová",J285,0)</f>
        <v>0</v>
      </c>
      <c r="BJ285" s="16" t="s">
        <v>23</v>
      </c>
      <c r="BK285" s="192">
        <f aca="true" t="shared" si="99" ref="BK285:BK290">ROUND(I285*H285,2)</f>
        <v>0</v>
      </c>
      <c r="BL285" s="16" t="s">
        <v>275</v>
      </c>
      <c r="BM285" s="16" t="s">
        <v>4632</v>
      </c>
    </row>
    <row r="286" spans="2:65" s="1" customFormat="1" ht="22.5" customHeight="1">
      <c r="B286" s="34"/>
      <c r="C286" s="181" t="s">
        <v>1251</v>
      </c>
      <c r="D286" s="181" t="s">
        <v>184</v>
      </c>
      <c r="E286" s="182" t="s">
        <v>4633</v>
      </c>
      <c r="F286" s="183" t="s">
        <v>4386</v>
      </c>
      <c r="G286" s="184" t="s">
        <v>2600</v>
      </c>
      <c r="H286" s="185">
        <v>5</v>
      </c>
      <c r="I286" s="186"/>
      <c r="J286" s="187">
        <f t="shared" si="90"/>
        <v>0</v>
      </c>
      <c r="K286" s="183" t="s">
        <v>36</v>
      </c>
      <c r="L286" s="54"/>
      <c r="M286" s="188" t="s">
        <v>36</v>
      </c>
      <c r="N286" s="189" t="s">
        <v>51</v>
      </c>
      <c r="O286" s="35"/>
      <c r="P286" s="190">
        <f t="shared" si="91"/>
        <v>0</v>
      </c>
      <c r="Q286" s="190">
        <v>0</v>
      </c>
      <c r="R286" s="190">
        <f t="shared" si="92"/>
        <v>0</v>
      </c>
      <c r="S286" s="190">
        <v>0</v>
      </c>
      <c r="T286" s="191">
        <f t="shared" si="93"/>
        <v>0</v>
      </c>
      <c r="AR286" s="16" t="s">
        <v>275</v>
      </c>
      <c r="AT286" s="16" t="s">
        <v>184</v>
      </c>
      <c r="AU286" s="16" t="s">
        <v>88</v>
      </c>
      <c r="AY286" s="16" t="s">
        <v>182</v>
      </c>
      <c r="BE286" s="192">
        <f t="shared" si="94"/>
        <v>0</v>
      </c>
      <c r="BF286" s="192">
        <f t="shared" si="95"/>
        <v>0</v>
      </c>
      <c r="BG286" s="192">
        <f t="shared" si="96"/>
        <v>0</v>
      </c>
      <c r="BH286" s="192">
        <f t="shared" si="97"/>
        <v>0</v>
      </c>
      <c r="BI286" s="192">
        <f t="shared" si="98"/>
        <v>0</v>
      </c>
      <c r="BJ286" s="16" t="s">
        <v>23</v>
      </c>
      <c r="BK286" s="192">
        <f t="shared" si="99"/>
        <v>0</v>
      </c>
      <c r="BL286" s="16" t="s">
        <v>275</v>
      </c>
      <c r="BM286" s="16" t="s">
        <v>4634</v>
      </c>
    </row>
    <row r="287" spans="2:65" s="1" customFormat="1" ht="22.5" customHeight="1">
      <c r="B287" s="34"/>
      <c r="C287" s="181" t="s">
        <v>1255</v>
      </c>
      <c r="D287" s="181" t="s">
        <v>184</v>
      </c>
      <c r="E287" s="182" t="s">
        <v>4635</v>
      </c>
      <c r="F287" s="183" t="s">
        <v>4389</v>
      </c>
      <c r="G287" s="184" t="s">
        <v>2600</v>
      </c>
      <c r="H287" s="185">
        <v>2</v>
      </c>
      <c r="I287" s="186"/>
      <c r="J287" s="187">
        <f t="shared" si="90"/>
        <v>0</v>
      </c>
      <c r="K287" s="183" t="s">
        <v>36</v>
      </c>
      <c r="L287" s="54"/>
      <c r="M287" s="188" t="s">
        <v>36</v>
      </c>
      <c r="N287" s="189" t="s">
        <v>51</v>
      </c>
      <c r="O287" s="35"/>
      <c r="P287" s="190">
        <f t="shared" si="91"/>
        <v>0</v>
      </c>
      <c r="Q287" s="190">
        <v>0</v>
      </c>
      <c r="R287" s="190">
        <f t="shared" si="92"/>
        <v>0</v>
      </c>
      <c r="S287" s="190">
        <v>0</v>
      </c>
      <c r="T287" s="191">
        <f t="shared" si="93"/>
        <v>0</v>
      </c>
      <c r="AR287" s="16" t="s">
        <v>275</v>
      </c>
      <c r="AT287" s="16" t="s">
        <v>184</v>
      </c>
      <c r="AU287" s="16" t="s">
        <v>88</v>
      </c>
      <c r="AY287" s="16" t="s">
        <v>182</v>
      </c>
      <c r="BE287" s="192">
        <f t="shared" si="94"/>
        <v>0</v>
      </c>
      <c r="BF287" s="192">
        <f t="shared" si="95"/>
        <v>0</v>
      </c>
      <c r="BG287" s="192">
        <f t="shared" si="96"/>
        <v>0</v>
      </c>
      <c r="BH287" s="192">
        <f t="shared" si="97"/>
        <v>0</v>
      </c>
      <c r="BI287" s="192">
        <f t="shared" si="98"/>
        <v>0</v>
      </c>
      <c r="BJ287" s="16" t="s">
        <v>23</v>
      </c>
      <c r="BK287" s="192">
        <f t="shared" si="99"/>
        <v>0</v>
      </c>
      <c r="BL287" s="16" t="s">
        <v>275</v>
      </c>
      <c r="BM287" s="16" t="s">
        <v>4636</v>
      </c>
    </row>
    <row r="288" spans="2:65" s="1" customFormat="1" ht="22.5" customHeight="1">
      <c r="B288" s="34"/>
      <c r="C288" s="181" t="s">
        <v>1259</v>
      </c>
      <c r="D288" s="181" t="s">
        <v>184</v>
      </c>
      <c r="E288" s="182" t="s">
        <v>4637</v>
      </c>
      <c r="F288" s="183" t="s">
        <v>4395</v>
      </c>
      <c r="G288" s="184" t="s">
        <v>2600</v>
      </c>
      <c r="H288" s="185">
        <v>1</v>
      </c>
      <c r="I288" s="186"/>
      <c r="J288" s="187">
        <f t="shared" si="90"/>
        <v>0</v>
      </c>
      <c r="K288" s="183" t="s">
        <v>36</v>
      </c>
      <c r="L288" s="54"/>
      <c r="M288" s="188" t="s">
        <v>36</v>
      </c>
      <c r="N288" s="189" t="s">
        <v>51</v>
      </c>
      <c r="O288" s="35"/>
      <c r="P288" s="190">
        <f t="shared" si="91"/>
        <v>0</v>
      </c>
      <c r="Q288" s="190">
        <v>0</v>
      </c>
      <c r="R288" s="190">
        <f t="shared" si="92"/>
        <v>0</v>
      </c>
      <c r="S288" s="190">
        <v>0</v>
      </c>
      <c r="T288" s="191">
        <f t="shared" si="93"/>
        <v>0</v>
      </c>
      <c r="AR288" s="16" t="s">
        <v>275</v>
      </c>
      <c r="AT288" s="16" t="s">
        <v>184</v>
      </c>
      <c r="AU288" s="16" t="s">
        <v>88</v>
      </c>
      <c r="AY288" s="16" t="s">
        <v>182</v>
      </c>
      <c r="BE288" s="192">
        <f t="shared" si="94"/>
        <v>0</v>
      </c>
      <c r="BF288" s="192">
        <f t="shared" si="95"/>
        <v>0</v>
      </c>
      <c r="BG288" s="192">
        <f t="shared" si="96"/>
        <v>0</v>
      </c>
      <c r="BH288" s="192">
        <f t="shared" si="97"/>
        <v>0</v>
      </c>
      <c r="BI288" s="192">
        <f t="shared" si="98"/>
        <v>0</v>
      </c>
      <c r="BJ288" s="16" t="s">
        <v>23</v>
      </c>
      <c r="BK288" s="192">
        <f t="shared" si="99"/>
        <v>0</v>
      </c>
      <c r="BL288" s="16" t="s">
        <v>275</v>
      </c>
      <c r="BM288" s="16" t="s">
        <v>4638</v>
      </c>
    </row>
    <row r="289" spans="2:65" s="1" customFormat="1" ht="22.5" customHeight="1">
      <c r="B289" s="34"/>
      <c r="C289" s="181" t="s">
        <v>1263</v>
      </c>
      <c r="D289" s="181" t="s">
        <v>184</v>
      </c>
      <c r="E289" s="182" t="s">
        <v>4639</v>
      </c>
      <c r="F289" s="183" t="s">
        <v>4149</v>
      </c>
      <c r="G289" s="184" t="s">
        <v>2600</v>
      </c>
      <c r="H289" s="185">
        <v>1</v>
      </c>
      <c r="I289" s="186"/>
      <c r="J289" s="187">
        <f t="shared" si="90"/>
        <v>0</v>
      </c>
      <c r="K289" s="183" t="s">
        <v>36</v>
      </c>
      <c r="L289" s="54"/>
      <c r="M289" s="188" t="s">
        <v>36</v>
      </c>
      <c r="N289" s="189" t="s">
        <v>51</v>
      </c>
      <c r="O289" s="35"/>
      <c r="P289" s="190">
        <f t="shared" si="91"/>
        <v>0</v>
      </c>
      <c r="Q289" s="190">
        <v>0</v>
      </c>
      <c r="R289" s="190">
        <f t="shared" si="92"/>
        <v>0</v>
      </c>
      <c r="S289" s="190">
        <v>0</v>
      </c>
      <c r="T289" s="191">
        <f t="shared" si="93"/>
        <v>0</v>
      </c>
      <c r="AR289" s="16" t="s">
        <v>275</v>
      </c>
      <c r="AT289" s="16" t="s">
        <v>184</v>
      </c>
      <c r="AU289" s="16" t="s">
        <v>88</v>
      </c>
      <c r="AY289" s="16" t="s">
        <v>182</v>
      </c>
      <c r="BE289" s="192">
        <f t="shared" si="94"/>
        <v>0</v>
      </c>
      <c r="BF289" s="192">
        <f t="shared" si="95"/>
        <v>0</v>
      </c>
      <c r="BG289" s="192">
        <f t="shared" si="96"/>
        <v>0</v>
      </c>
      <c r="BH289" s="192">
        <f t="shared" si="97"/>
        <v>0</v>
      </c>
      <c r="BI289" s="192">
        <f t="shared" si="98"/>
        <v>0</v>
      </c>
      <c r="BJ289" s="16" t="s">
        <v>23</v>
      </c>
      <c r="BK289" s="192">
        <f t="shared" si="99"/>
        <v>0</v>
      </c>
      <c r="BL289" s="16" t="s">
        <v>275</v>
      </c>
      <c r="BM289" s="16" t="s">
        <v>4640</v>
      </c>
    </row>
    <row r="290" spans="2:65" s="1" customFormat="1" ht="22.5" customHeight="1">
      <c r="B290" s="34"/>
      <c r="C290" s="181" t="s">
        <v>1267</v>
      </c>
      <c r="D290" s="181" t="s">
        <v>184</v>
      </c>
      <c r="E290" s="182" t="s">
        <v>4641</v>
      </c>
      <c r="F290" s="183" t="s">
        <v>3193</v>
      </c>
      <c r="G290" s="184" t="s">
        <v>2600</v>
      </c>
      <c r="H290" s="185">
        <v>1</v>
      </c>
      <c r="I290" s="186"/>
      <c r="J290" s="187">
        <f t="shared" si="90"/>
        <v>0</v>
      </c>
      <c r="K290" s="183" t="s">
        <v>36</v>
      </c>
      <c r="L290" s="54"/>
      <c r="M290" s="188" t="s">
        <v>36</v>
      </c>
      <c r="N290" s="189" t="s">
        <v>51</v>
      </c>
      <c r="O290" s="35"/>
      <c r="P290" s="190">
        <f t="shared" si="91"/>
        <v>0</v>
      </c>
      <c r="Q290" s="190">
        <v>0</v>
      </c>
      <c r="R290" s="190">
        <f t="shared" si="92"/>
        <v>0</v>
      </c>
      <c r="S290" s="190">
        <v>0</v>
      </c>
      <c r="T290" s="191">
        <f t="shared" si="93"/>
        <v>0</v>
      </c>
      <c r="AR290" s="16" t="s">
        <v>275</v>
      </c>
      <c r="AT290" s="16" t="s">
        <v>184</v>
      </c>
      <c r="AU290" s="16" t="s">
        <v>88</v>
      </c>
      <c r="AY290" s="16" t="s">
        <v>182</v>
      </c>
      <c r="BE290" s="192">
        <f t="shared" si="94"/>
        <v>0</v>
      </c>
      <c r="BF290" s="192">
        <f t="shared" si="95"/>
        <v>0</v>
      </c>
      <c r="BG290" s="192">
        <f t="shared" si="96"/>
        <v>0</v>
      </c>
      <c r="BH290" s="192">
        <f t="shared" si="97"/>
        <v>0</v>
      </c>
      <c r="BI290" s="192">
        <f t="shared" si="98"/>
        <v>0</v>
      </c>
      <c r="BJ290" s="16" t="s">
        <v>23</v>
      </c>
      <c r="BK290" s="192">
        <f t="shared" si="99"/>
        <v>0</v>
      </c>
      <c r="BL290" s="16" t="s">
        <v>275</v>
      </c>
      <c r="BM290" s="16" t="s">
        <v>4642</v>
      </c>
    </row>
    <row r="291" spans="2:63" s="10" customFormat="1" ht="37.35" customHeight="1">
      <c r="B291" s="164"/>
      <c r="C291" s="165"/>
      <c r="D291" s="166" t="s">
        <v>79</v>
      </c>
      <c r="E291" s="167" t="s">
        <v>983</v>
      </c>
      <c r="F291" s="167" t="s">
        <v>4643</v>
      </c>
      <c r="G291" s="165"/>
      <c r="H291" s="165"/>
      <c r="I291" s="168"/>
      <c r="J291" s="169">
        <f>BK291</f>
        <v>0</v>
      </c>
      <c r="K291" s="165"/>
      <c r="L291" s="170"/>
      <c r="M291" s="171"/>
      <c r="N291" s="172"/>
      <c r="O291" s="172"/>
      <c r="P291" s="173">
        <f>P292+P302+P305+P310</f>
        <v>0</v>
      </c>
      <c r="Q291" s="172"/>
      <c r="R291" s="173">
        <f>R292+R302+R305+R310</f>
        <v>0</v>
      </c>
      <c r="S291" s="172"/>
      <c r="T291" s="174">
        <f>T292+T302+T305+T310</f>
        <v>0</v>
      </c>
      <c r="AR291" s="175" t="s">
        <v>23</v>
      </c>
      <c r="AT291" s="176" t="s">
        <v>79</v>
      </c>
      <c r="AU291" s="176" t="s">
        <v>80</v>
      </c>
      <c r="AY291" s="175" t="s">
        <v>182</v>
      </c>
      <c r="BK291" s="177">
        <f>BK292+BK302+BK305+BK310</f>
        <v>0</v>
      </c>
    </row>
    <row r="292" spans="2:63" s="10" customFormat="1" ht="19.95" customHeight="1">
      <c r="B292" s="164"/>
      <c r="C292" s="165"/>
      <c r="D292" s="178" t="s">
        <v>79</v>
      </c>
      <c r="E292" s="179" t="s">
        <v>4644</v>
      </c>
      <c r="F292" s="179" t="s">
        <v>4643</v>
      </c>
      <c r="G292" s="165"/>
      <c r="H292" s="165"/>
      <c r="I292" s="168"/>
      <c r="J292" s="180">
        <f>BK292</f>
        <v>0</v>
      </c>
      <c r="K292" s="165"/>
      <c r="L292" s="170"/>
      <c r="M292" s="171"/>
      <c r="N292" s="172"/>
      <c r="O292" s="172"/>
      <c r="P292" s="173">
        <f>SUM(P293:P301)</f>
        <v>0</v>
      </c>
      <c r="Q292" s="172"/>
      <c r="R292" s="173">
        <f>SUM(R293:R301)</f>
        <v>0</v>
      </c>
      <c r="S292" s="172"/>
      <c r="T292" s="174">
        <f>SUM(T293:T301)</f>
        <v>0</v>
      </c>
      <c r="AR292" s="175" t="s">
        <v>23</v>
      </c>
      <c r="AT292" s="176" t="s">
        <v>79</v>
      </c>
      <c r="AU292" s="176" t="s">
        <v>23</v>
      </c>
      <c r="AY292" s="175" t="s">
        <v>182</v>
      </c>
      <c r="BK292" s="177">
        <f>SUM(BK293:BK301)</f>
        <v>0</v>
      </c>
    </row>
    <row r="293" spans="2:65" s="1" customFormat="1" ht="44.25" customHeight="1">
      <c r="B293" s="34"/>
      <c r="C293" s="181" t="s">
        <v>1271</v>
      </c>
      <c r="D293" s="181" t="s">
        <v>184</v>
      </c>
      <c r="E293" s="182" t="s">
        <v>4645</v>
      </c>
      <c r="F293" s="183" t="s">
        <v>4646</v>
      </c>
      <c r="G293" s="184" t="s">
        <v>2600</v>
      </c>
      <c r="H293" s="185">
        <v>2</v>
      </c>
      <c r="I293" s="186"/>
      <c r="J293" s="187">
        <f aca="true" t="shared" si="100" ref="J293:J301">ROUND(I293*H293,2)</f>
        <v>0</v>
      </c>
      <c r="K293" s="183" t="s">
        <v>36</v>
      </c>
      <c r="L293" s="54"/>
      <c r="M293" s="188" t="s">
        <v>36</v>
      </c>
      <c r="N293" s="189" t="s">
        <v>51</v>
      </c>
      <c r="O293" s="35"/>
      <c r="P293" s="190">
        <f aca="true" t="shared" si="101" ref="P293:P301">O293*H293</f>
        <v>0</v>
      </c>
      <c r="Q293" s="190">
        <v>0</v>
      </c>
      <c r="R293" s="190">
        <f aca="true" t="shared" si="102" ref="R293:R301">Q293*H293</f>
        <v>0</v>
      </c>
      <c r="S293" s="190">
        <v>0</v>
      </c>
      <c r="T293" s="191">
        <f aca="true" t="shared" si="103" ref="T293:T301">S293*H293</f>
        <v>0</v>
      </c>
      <c r="AR293" s="16" t="s">
        <v>275</v>
      </c>
      <c r="AT293" s="16" t="s">
        <v>184</v>
      </c>
      <c r="AU293" s="16" t="s">
        <v>88</v>
      </c>
      <c r="AY293" s="16" t="s">
        <v>182</v>
      </c>
      <c r="BE293" s="192">
        <f aca="true" t="shared" si="104" ref="BE293:BE301">IF(N293="základní",J293,0)</f>
        <v>0</v>
      </c>
      <c r="BF293" s="192">
        <f aca="true" t="shared" si="105" ref="BF293:BF301">IF(N293="snížená",J293,0)</f>
        <v>0</v>
      </c>
      <c r="BG293" s="192">
        <f aca="true" t="shared" si="106" ref="BG293:BG301">IF(N293="zákl. přenesená",J293,0)</f>
        <v>0</v>
      </c>
      <c r="BH293" s="192">
        <f aca="true" t="shared" si="107" ref="BH293:BH301">IF(N293="sníž. přenesená",J293,0)</f>
        <v>0</v>
      </c>
      <c r="BI293" s="192">
        <f aca="true" t="shared" si="108" ref="BI293:BI301">IF(N293="nulová",J293,0)</f>
        <v>0</v>
      </c>
      <c r="BJ293" s="16" t="s">
        <v>23</v>
      </c>
      <c r="BK293" s="192">
        <f aca="true" t="shared" si="109" ref="BK293:BK301">ROUND(I293*H293,2)</f>
        <v>0</v>
      </c>
      <c r="BL293" s="16" t="s">
        <v>275</v>
      </c>
      <c r="BM293" s="16" t="s">
        <v>4647</v>
      </c>
    </row>
    <row r="294" spans="2:65" s="1" customFormat="1" ht="31.5" customHeight="1">
      <c r="B294" s="34"/>
      <c r="C294" s="181" t="s">
        <v>1275</v>
      </c>
      <c r="D294" s="181" t="s">
        <v>184</v>
      </c>
      <c r="E294" s="182" t="s">
        <v>4648</v>
      </c>
      <c r="F294" s="183" t="s">
        <v>4649</v>
      </c>
      <c r="G294" s="184" t="s">
        <v>2600</v>
      </c>
      <c r="H294" s="185">
        <v>2</v>
      </c>
      <c r="I294" s="186"/>
      <c r="J294" s="187">
        <f t="shared" si="100"/>
        <v>0</v>
      </c>
      <c r="K294" s="183" t="s">
        <v>36</v>
      </c>
      <c r="L294" s="54"/>
      <c r="M294" s="188" t="s">
        <v>36</v>
      </c>
      <c r="N294" s="189" t="s">
        <v>51</v>
      </c>
      <c r="O294" s="35"/>
      <c r="P294" s="190">
        <f t="shared" si="101"/>
        <v>0</v>
      </c>
      <c r="Q294" s="190">
        <v>0</v>
      </c>
      <c r="R294" s="190">
        <f t="shared" si="102"/>
        <v>0</v>
      </c>
      <c r="S294" s="190">
        <v>0</v>
      </c>
      <c r="T294" s="191">
        <f t="shared" si="103"/>
        <v>0</v>
      </c>
      <c r="AR294" s="16" t="s">
        <v>275</v>
      </c>
      <c r="AT294" s="16" t="s">
        <v>184</v>
      </c>
      <c r="AU294" s="16" t="s">
        <v>88</v>
      </c>
      <c r="AY294" s="16" t="s">
        <v>182</v>
      </c>
      <c r="BE294" s="192">
        <f t="shared" si="104"/>
        <v>0</v>
      </c>
      <c r="BF294" s="192">
        <f t="shared" si="105"/>
        <v>0</v>
      </c>
      <c r="BG294" s="192">
        <f t="shared" si="106"/>
        <v>0</v>
      </c>
      <c r="BH294" s="192">
        <f t="shared" si="107"/>
        <v>0</v>
      </c>
      <c r="BI294" s="192">
        <f t="shared" si="108"/>
        <v>0</v>
      </c>
      <c r="BJ294" s="16" t="s">
        <v>23</v>
      </c>
      <c r="BK294" s="192">
        <f t="shared" si="109"/>
        <v>0</v>
      </c>
      <c r="BL294" s="16" t="s">
        <v>275</v>
      </c>
      <c r="BM294" s="16" t="s">
        <v>4650</v>
      </c>
    </row>
    <row r="295" spans="2:65" s="1" customFormat="1" ht="31.5" customHeight="1">
      <c r="B295" s="34"/>
      <c r="C295" s="181" t="s">
        <v>1280</v>
      </c>
      <c r="D295" s="181" t="s">
        <v>184</v>
      </c>
      <c r="E295" s="182" t="s">
        <v>4651</v>
      </c>
      <c r="F295" s="183" t="s">
        <v>4652</v>
      </c>
      <c r="G295" s="184" t="s">
        <v>2600</v>
      </c>
      <c r="H295" s="185">
        <v>1</v>
      </c>
      <c r="I295" s="186"/>
      <c r="J295" s="187">
        <f t="shared" si="100"/>
        <v>0</v>
      </c>
      <c r="K295" s="183" t="s">
        <v>36</v>
      </c>
      <c r="L295" s="54"/>
      <c r="M295" s="188" t="s">
        <v>36</v>
      </c>
      <c r="N295" s="189" t="s">
        <v>51</v>
      </c>
      <c r="O295" s="35"/>
      <c r="P295" s="190">
        <f t="shared" si="101"/>
        <v>0</v>
      </c>
      <c r="Q295" s="190">
        <v>0</v>
      </c>
      <c r="R295" s="190">
        <f t="shared" si="102"/>
        <v>0</v>
      </c>
      <c r="S295" s="190">
        <v>0</v>
      </c>
      <c r="T295" s="191">
        <f t="shared" si="103"/>
        <v>0</v>
      </c>
      <c r="AR295" s="16" t="s">
        <v>275</v>
      </c>
      <c r="AT295" s="16" t="s">
        <v>184</v>
      </c>
      <c r="AU295" s="16" t="s">
        <v>88</v>
      </c>
      <c r="AY295" s="16" t="s">
        <v>182</v>
      </c>
      <c r="BE295" s="192">
        <f t="shared" si="104"/>
        <v>0</v>
      </c>
      <c r="BF295" s="192">
        <f t="shared" si="105"/>
        <v>0</v>
      </c>
      <c r="BG295" s="192">
        <f t="shared" si="106"/>
        <v>0</v>
      </c>
      <c r="BH295" s="192">
        <f t="shared" si="107"/>
        <v>0</v>
      </c>
      <c r="BI295" s="192">
        <f t="shared" si="108"/>
        <v>0</v>
      </c>
      <c r="BJ295" s="16" t="s">
        <v>23</v>
      </c>
      <c r="BK295" s="192">
        <f t="shared" si="109"/>
        <v>0</v>
      </c>
      <c r="BL295" s="16" t="s">
        <v>275</v>
      </c>
      <c r="BM295" s="16" t="s">
        <v>4653</v>
      </c>
    </row>
    <row r="296" spans="2:65" s="1" customFormat="1" ht="44.25" customHeight="1">
      <c r="B296" s="34"/>
      <c r="C296" s="181" t="s">
        <v>1288</v>
      </c>
      <c r="D296" s="181" t="s">
        <v>184</v>
      </c>
      <c r="E296" s="182" t="s">
        <v>4654</v>
      </c>
      <c r="F296" s="183" t="s">
        <v>4655</v>
      </c>
      <c r="G296" s="184" t="s">
        <v>2600</v>
      </c>
      <c r="H296" s="185">
        <v>1</v>
      </c>
      <c r="I296" s="186"/>
      <c r="J296" s="187">
        <f t="shared" si="100"/>
        <v>0</v>
      </c>
      <c r="K296" s="183" t="s">
        <v>36</v>
      </c>
      <c r="L296" s="54"/>
      <c r="M296" s="188" t="s">
        <v>36</v>
      </c>
      <c r="N296" s="189" t="s">
        <v>51</v>
      </c>
      <c r="O296" s="35"/>
      <c r="P296" s="190">
        <f t="shared" si="101"/>
        <v>0</v>
      </c>
      <c r="Q296" s="190">
        <v>0</v>
      </c>
      <c r="R296" s="190">
        <f t="shared" si="102"/>
        <v>0</v>
      </c>
      <c r="S296" s="190">
        <v>0</v>
      </c>
      <c r="T296" s="191">
        <f t="shared" si="103"/>
        <v>0</v>
      </c>
      <c r="AR296" s="16" t="s">
        <v>275</v>
      </c>
      <c r="AT296" s="16" t="s">
        <v>184</v>
      </c>
      <c r="AU296" s="16" t="s">
        <v>88</v>
      </c>
      <c r="AY296" s="16" t="s">
        <v>182</v>
      </c>
      <c r="BE296" s="192">
        <f t="shared" si="104"/>
        <v>0</v>
      </c>
      <c r="BF296" s="192">
        <f t="shared" si="105"/>
        <v>0</v>
      </c>
      <c r="BG296" s="192">
        <f t="shared" si="106"/>
        <v>0</v>
      </c>
      <c r="BH296" s="192">
        <f t="shared" si="107"/>
        <v>0</v>
      </c>
      <c r="BI296" s="192">
        <f t="shared" si="108"/>
        <v>0</v>
      </c>
      <c r="BJ296" s="16" t="s">
        <v>23</v>
      </c>
      <c r="BK296" s="192">
        <f t="shared" si="109"/>
        <v>0</v>
      </c>
      <c r="BL296" s="16" t="s">
        <v>275</v>
      </c>
      <c r="BM296" s="16" t="s">
        <v>4656</v>
      </c>
    </row>
    <row r="297" spans="2:65" s="1" customFormat="1" ht="57" customHeight="1">
      <c r="B297" s="34"/>
      <c r="C297" s="181" t="s">
        <v>1293</v>
      </c>
      <c r="D297" s="181" t="s">
        <v>184</v>
      </c>
      <c r="E297" s="182" t="s">
        <v>4657</v>
      </c>
      <c r="F297" s="183" t="s">
        <v>4658</v>
      </c>
      <c r="G297" s="184" t="s">
        <v>2600</v>
      </c>
      <c r="H297" s="185">
        <v>1</v>
      </c>
      <c r="I297" s="186"/>
      <c r="J297" s="187">
        <f t="shared" si="100"/>
        <v>0</v>
      </c>
      <c r="K297" s="183" t="s">
        <v>36</v>
      </c>
      <c r="L297" s="54"/>
      <c r="M297" s="188" t="s">
        <v>36</v>
      </c>
      <c r="N297" s="189" t="s">
        <v>51</v>
      </c>
      <c r="O297" s="35"/>
      <c r="P297" s="190">
        <f t="shared" si="101"/>
        <v>0</v>
      </c>
      <c r="Q297" s="190">
        <v>0</v>
      </c>
      <c r="R297" s="190">
        <f t="shared" si="102"/>
        <v>0</v>
      </c>
      <c r="S297" s="190">
        <v>0</v>
      </c>
      <c r="T297" s="191">
        <f t="shared" si="103"/>
        <v>0</v>
      </c>
      <c r="AR297" s="16" t="s">
        <v>275</v>
      </c>
      <c r="AT297" s="16" t="s">
        <v>184</v>
      </c>
      <c r="AU297" s="16" t="s">
        <v>88</v>
      </c>
      <c r="AY297" s="16" t="s">
        <v>182</v>
      </c>
      <c r="BE297" s="192">
        <f t="shared" si="104"/>
        <v>0</v>
      </c>
      <c r="BF297" s="192">
        <f t="shared" si="105"/>
        <v>0</v>
      </c>
      <c r="BG297" s="192">
        <f t="shared" si="106"/>
        <v>0</v>
      </c>
      <c r="BH297" s="192">
        <f t="shared" si="107"/>
        <v>0</v>
      </c>
      <c r="BI297" s="192">
        <f t="shared" si="108"/>
        <v>0</v>
      </c>
      <c r="BJ297" s="16" t="s">
        <v>23</v>
      </c>
      <c r="BK297" s="192">
        <f t="shared" si="109"/>
        <v>0</v>
      </c>
      <c r="BL297" s="16" t="s">
        <v>275</v>
      </c>
      <c r="BM297" s="16" t="s">
        <v>4659</v>
      </c>
    </row>
    <row r="298" spans="2:65" s="1" customFormat="1" ht="31.5" customHeight="1">
      <c r="B298" s="34"/>
      <c r="C298" s="181" t="s">
        <v>1297</v>
      </c>
      <c r="D298" s="181" t="s">
        <v>184</v>
      </c>
      <c r="E298" s="182" t="s">
        <v>4660</v>
      </c>
      <c r="F298" s="183" t="s">
        <v>4661</v>
      </c>
      <c r="G298" s="184" t="s">
        <v>2600</v>
      </c>
      <c r="H298" s="185">
        <v>1</v>
      </c>
      <c r="I298" s="186"/>
      <c r="J298" s="187">
        <f t="shared" si="100"/>
        <v>0</v>
      </c>
      <c r="K298" s="183" t="s">
        <v>36</v>
      </c>
      <c r="L298" s="54"/>
      <c r="M298" s="188" t="s">
        <v>36</v>
      </c>
      <c r="N298" s="189" t="s">
        <v>51</v>
      </c>
      <c r="O298" s="35"/>
      <c r="P298" s="190">
        <f t="shared" si="101"/>
        <v>0</v>
      </c>
      <c r="Q298" s="190">
        <v>0</v>
      </c>
      <c r="R298" s="190">
        <f t="shared" si="102"/>
        <v>0</v>
      </c>
      <c r="S298" s="190">
        <v>0</v>
      </c>
      <c r="T298" s="191">
        <f t="shared" si="103"/>
        <v>0</v>
      </c>
      <c r="AR298" s="16" t="s">
        <v>275</v>
      </c>
      <c r="AT298" s="16" t="s">
        <v>184</v>
      </c>
      <c r="AU298" s="16" t="s">
        <v>88</v>
      </c>
      <c r="AY298" s="16" t="s">
        <v>182</v>
      </c>
      <c r="BE298" s="192">
        <f t="shared" si="104"/>
        <v>0</v>
      </c>
      <c r="BF298" s="192">
        <f t="shared" si="105"/>
        <v>0</v>
      </c>
      <c r="BG298" s="192">
        <f t="shared" si="106"/>
        <v>0</v>
      </c>
      <c r="BH298" s="192">
        <f t="shared" si="107"/>
        <v>0</v>
      </c>
      <c r="BI298" s="192">
        <f t="shared" si="108"/>
        <v>0</v>
      </c>
      <c r="BJ298" s="16" t="s">
        <v>23</v>
      </c>
      <c r="BK298" s="192">
        <f t="shared" si="109"/>
        <v>0</v>
      </c>
      <c r="BL298" s="16" t="s">
        <v>275</v>
      </c>
      <c r="BM298" s="16" t="s">
        <v>4662</v>
      </c>
    </row>
    <row r="299" spans="2:65" s="1" customFormat="1" ht="44.25" customHeight="1">
      <c r="B299" s="34"/>
      <c r="C299" s="181" t="s">
        <v>1301</v>
      </c>
      <c r="D299" s="181" t="s">
        <v>184</v>
      </c>
      <c r="E299" s="182" t="s">
        <v>4663</v>
      </c>
      <c r="F299" s="183" t="s">
        <v>4664</v>
      </c>
      <c r="G299" s="184" t="s">
        <v>2600</v>
      </c>
      <c r="H299" s="185">
        <v>4</v>
      </c>
      <c r="I299" s="186"/>
      <c r="J299" s="187">
        <f t="shared" si="100"/>
        <v>0</v>
      </c>
      <c r="K299" s="183" t="s">
        <v>36</v>
      </c>
      <c r="L299" s="54"/>
      <c r="M299" s="188" t="s">
        <v>36</v>
      </c>
      <c r="N299" s="189" t="s">
        <v>51</v>
      </c>
      <c r="O299" s="35"/>
      <c r="P299" s="190">
        <f t="shared" si="101"/>
        <v>0</v>
      </c>
      <c r="Q299" s="190">
        <v>0</v>
      </c>
      <c r="R299" s="190">
        <f t="shared" si="102"/>
        <v>0</v>
      </c>
      <c r="S299" s="190">
        <v>0</v>
      </c>
      <c r="T299" s="191">
        <f t="shared" si="103"/>
        <v>0</v>
      </c>
      <c r="AR299" s="16" t="s">
        <v>275</v>
      </c>
      <c r="AT299" s="16" t="s">
        <v>184</v>
      </c>
      <c r="AU299" s="16" t="s">
        <v>88</v>
      </c>
      <c r="AY299" s="16" t="s">
        <v>182</v>
      </c>
      <c r="BE299" s="192">
        <f t="shared" si="104"/>
        <v>0</v>
      </c>
      <c r="BF299" s="192">
        <f t="shared" si="105"/>
        <v>0</v>
      </c>
      <c r="BG299" s="192">
        <f t="shared" si="106"/>
        <v>0</v>
      </c>
      <c r="BH299" s="192">
        <f t="shared" si="107"/>
        <v>0</v>
      </c>
      <c r="BI299" s="192">
        <f t="shared" si="108"/>
        <v>0</v>
      </c>
      <c r="BJ299" s="16" t="s">
        <v>23</v>
      </c>
      <c r="BK299" s="192">
        <f t="shared" si="109"/>
        <v>0</v>
      </c>
      <c r="BL299" s="16" t="s">
        <v>275</v>
      </c>
      <c r="BM299" s="16" t="s">
        <v>4665</v>
      </c>
    </row>
    <row r="300" spans="2:65" s="1" customFormat="1" ht="31.5" customHeight="1">
      <c r="B300" s="34"/>
      <c r="C300" s="181" t="s">
        <v>1305</v>
      </c>
      <c r="D300" s="181" t="s">
        <v>184</v>
      </c>
      <c r="E300" s="182" t="s">
        <v>4666</v>
      </c>
      <c r="F300" s="183" t="s">
        <v>4667</v>
      </c>
      <c r="G300" s="184" t="s">
        <v>2600</v>
      </c>
      <c r="H300" s="185">
        <v>4</v>
      </c>
      <c r="I300" s="186"/>
      <c r="J300" s="187">
        <f t="shared" si="100"/>
        <v>0</v>
      </c>
      <c r="K300" s="183" t="s">
        <v>36</v>
      </c>
      <c r="L300" s="54"/>
      <c r="M300" s="188" t="s">
        <v>36</v>
      </c>
      <c r="N300" s="189" t="s">
        <v>51</v>
      </c>
      <c r="O300" s="35"/>
      <c r="P300" s="190">
        <f t="shared" si="101"/>
        <v>0</v>
      </c>
      <c r="Q300" s="190">
        <v>0</v>
      </c>
      <c r="R300" s="190">
        <f t="shared" si="102"/>
        <v>0</v>
      </c>
      <c r="S300" s="190">
        <v>0</v>
      </c>
      <c r="T300" s="191">
        <f t="shared" si="103"/>
        <v>0</v>
      </c>
      <c r="AR300" s="16" t="s">
        <v>275</v>
      </c>
      <c r="AT300" s="16" t="s">
        <v>184</v>
      </c>
      <c r="AU300" s="16" t="s">
        <v>88</v>
      </c>
      <c r="AY300" s="16" t="s">
        <v>182</v>
      </c>
      <c r="BE300" s="192">
        <f t="shared" si="104"/>
        <v>0</v>
      </c>
      <c r="BF300" s="192">
        <f t="shared" si="105"/>
        <v>0</v>
      </c>
      <c r="BG300" s="192">
        <f t="shared" si="106"/>
        <v>0</v>
      </c>
      <c r="BH300" s="192">
        <f t="shared" si="107"/>
        <v>0</v>
      </c>
      <c r="BI300" s="192">
        <f t="shared" si="108"/>
        <v>0</v>
      </c>
      <c r="BJ300" s="16" t="s">
        <v>23</v>
      </c>
      <c r="BK300" s="192">
        <f t="shared" si="109"/>
        <v>0</v>
      </c>
      <c r="BL300" s="16" t="s">
        <v>275</v>
      </c>
      <c r="BM300" s="16" t="s">
        <v>4668</v>
      </c>
    </row>
    <row r="301" spans="2:65" s="1" customFormat="1" ht="22.5" customHeight="1">
      <c r="B301" s="34"/>
      <c r="C301" s="181" t="s">
        <v>1309</v>
      </c>
      <c r="D301" s="181" t="s">
        <v>184</v>
      </c>
      <c r="E301" s="182" t="s">
        <v>4669</v>
      </c>
      <c r="F301" s="183" t="s">
        <v>4670</v>
      </c>
      <c r="G301" s="184" t="s">
        <v>2600</v>
      </c>
      <c r="H301" s="185">
        <v>1</v>
      </c>
      <c r="I301" s="186"/>
      <c r="J301" s="187">
        <f t="shared" si="100"/>
        <v>0</v>
      </c>
      <c r="K301" s="183" t="s">
        <v>36</v>
      </c>
      <c r="L301" s="54"/>
      <c r="M301" s="188" t="s">
        <v>36</v>
      </c>
      <c r="N301" s="189" t="s">
        <v>51</v>
      </c>
      <c r="O301" s="35"/>
      <c r="P301" s="190">
        <f t="shared" si="101"/>
        <v>0</v>
      </c>
      <c r="Q301" s="190">
        <v>0</v>
      </c>
      <c r="R301" s="190">
        <f t="shared" si="102"/>
        <v>0</v>
      </c>
      <c r="S301" s="190">
        <v>0</v>
      </c>
      <c r="T301" s="191">
        <f t="shared" si="103"/>
        <v>0</v>
      </c>
      <c r="AR301" s="16" t="s">
        <v>275</v>
      </c>
      <c r="AT301" s="16" t="s">
        <v>184</v>
      </c>
      <c r="AU301" s="16" t="s">
        <v>88</v>
      </c>
      <c r="AY301" s="16" t="s">
        <v>182</v>
      </c>
      <c r="BE301" s="192">
        <f t="shared" si="104"/>
        <v>0</v>
      </c>
      <c r="BF301" s="192">
        <f t="shared" si="105"/>
        <v>0</v>
      </c>
      <c r="BG301" s="192">
        <f t="shared" si="106"/>
        <v>0</v>
      </c>
      <c r="BH301" s="192">
        <f t="shared" si="107"/>
        <v>0</v>
      </c>
      <c r="BI301" s="192">
        <f t="shared" si="108"/>
        <v>0</v>
      </c>
      <c r="BJ301" s="16" t="s">
        <v>23</v>
      </c>
      <c r="BK301" s="192">
        <f t="shared" si="109"/>
        <v>0</v>
      </c>
      <c r="BL301" s="16" t="s">
        <v>275</v>
      </c>
      <c r="BM301" s="16" t="s">
        <v>4671</v>
      </c>
    </row>
    <row r="302" spans="2:63" s="10" customFormat="1" ht="29.85" customHeight="1">
      <c r="B302" s="164"/>
      <c r="C302" s="165"/>
      <c r="D302" s="178" t="s">
        <v>79</v>
      </c>
      <c r="E302" s="179" t="s">
        <v>4672</v>
      </c>
      <c r="F302" s="179" t="s">
        <v>3973</v>
      </c>
      <c r="G302" s="165"/>
      <c r="H302" s="165"/>
      <c r="I302" s="168"/>
      <c r="J302" s="180">
        <f>BK302</f>
        <v>0</v>
      </c>
      <c r="K302" s="165"/>
      <c r="L302" s="170"/>
      <c r="M302" s="171"/>
      <c r="N302" s="172"/>
      <c r="O302" s="172"/>
      <c r="P302" s="173">
        <f>SUM(P303:P304)</f>
        <v>0</v>
      </c>
      <c r="Q302" s="172"/>
      <c r="R302" s="173">
        <f>SUM(R303:R304)</f>
        <v>0</v>
      </c>
      <c r="S302" s="172"/>
      <c r="T302" s="174">
        <f>SUM(T303:T304)</f>
        <v>0</v>
      </c>
      <c r="AR302" s="175" t="s">
        <v>23</v>
      </c>
      <c r="AT302" s="176" t="s">
        <v>79</v>
      </c>
      <c r="AU302" s="176" t="s">
        <v>23</v>
      </c>
      <c r="AY302" s="175" t="s">
        <v>182</v>
      </c>
      <c r="BK302" s="177">
        <f>SUM(BK303:BK304)</f>
        <v>0</v>
      </c>
    </row>
    <row r="303" spans="2:65" s="1" customFormat="1" ht="31.5" customHeight="1">
      <c r="B303" s="34"/>
      <c r="C303" s="181" t="s">
        <v>1313</v>
      </c>
      <c r="D303" s="181" t="s">
        <v>184</v>
      </c>
      <c r="E303" s="182" t="s">
        <v>4673</v>
      </c>
      <c r="F303" s="183" t="s">
        <v>4674</v>
      </c>
      <c r="G303" s="184" t="s">
        <v>4675</v>
      </c>
      <c r="H303" s="185">
        <v>3</v>
      </c>
      <c r="I303" s="186"/>
      <c r="J303" s="187">
        <f>ROUND(I303*H303,2)</f>
        <v>0</v>
      </c>
      <c r="K303" s="183" t="s">
        <v>36</v>
      </c>
      <c r="L303" s="54"/>
      <c r="M303" s="188" t="s">
        <v>36</v>
      </c>
      <c r="N303" s="189" t="s">
        <v>51</v>
      </c>
      <c r="O303" s="35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AR303" s="16" t="s">
        <v>275</v>
      </c>
      <c r="AT303" s="16" t="s">
        <v>184</v>
      </c>
      <c r="AU303" s="16" t="s">
        <v>88</v>
      </c>
      <c r="AY303" s="16" t="s">
        <v>182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16" t="s">
        <v>23</v>
      </c>
      <c r="BK303" s="192">
        <f>ROUND(I303*H303,2)</f>
        <v>0</v>
      </c>
      <c r="BL303" s="16" t="s">
        <v>275</v>
      </c>
      <c r="BM303" s="16" t="s">
        <v>4676</v>
      </c>
    </row>
    <row r="304" spans="2:65" s="1" customFormat="1" ht="22.5" customHeight="1">
      <c r="B304" s="34"/>
      <c r="C304" s="181" t="s">
        <v>1318</v>
      </c>
      <c r="D304" s="181" t="s">
        <v>184</v>
      </c>
      <c r="E304" s="182" t="s">
        <v>4677</v>
      </c>
      <c r="F304" s="183" t="s">
        <v>4678</v>
      </c>
      <c r="G304" s="184" t="s">
        <v>309</v>
      </c>
      <c r="H304" s="185">
        <v>10</v>
      </c>
      <c r="I304" s="186"/>
      <c r="J304" s="187">
        <f>ROUND(I304*H304,2)</f>
        <v>0</v>
      </c>
      <c r="K304" s="183" t="s">
        <v>36</v>
      </c>
      <c r="L304" s="54"/>
      <c r="M304" s="188" t="s">
        <v>36</v>
      </c>
      <c r="N304" s="189" t="s">
        <v>51</v>
      </c>
      <c r="O304" s="35"/>
      <c r="P304" s="190">
        <f>O304*H304</f>
        <v>0</v>
      </c>
      <c r="Q304" s="190">
        <v>0</v>
      </c>
      <c r="R304" s="190">
        <f>Q304*H304</f>
        <v>0</v>
      </c>
      <c r="S304" s="190">
        <v>0</v>
      </c>
      <c r="T304" s="191">
        <f>S304*H304</f>
        <v>0</v>
      </c>
      <c r="AR304" s="16" t="s">
        <v>275</v>
      </c>
      <c r="AT304" s="16" t="s">
        <v>184</v>
      </c>
      <c r="AU304" s="16" t="s">
        <v>88</v>
      </c>
      <c r="AY304" s="16" t="s">
        <v>182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16" t="s">
        <v>23</v>
      </c>
      <c r="BK304" s="192">
        <f>ROUND(I304*H304,2)</f>
        <v>0</v>
      </c>
      <c r="BL304" s="16" t="s">
        <v>275</v>
      </c>
      <c r="BM304" s="16" t="s">
        <v>4679</v>
      </c>
    </row>
    <row r="305" spans="2:63" s="10" customFormat="1" ht="29.85" customHeight="1">
      <c r="B305" s="164"/>
      <c r="C305" s="165"/>
      <c r="D305" s="178" t="s">
        <v>79</v>
      </c>
      <c r="E305" s="179" t="s">
        <v>4680</v>
      </c>
      <c r="F305" s="179" t="s">
        <v>4019</v>
      </c>
      <c r="G305" s="165"/>
      <c r="H305" s="165"/>
      <c r="I305" s="168"/>
      <c r="J305" s="180">
        <f>BK305</f>
        <v>0</v>
      </c>
      <c r="K305" s="165"/>
      <c r="L305" s="170"/>
      <c r="M305" s="171"/>
      <c r="N305" s="172"/>
      <c r="O305" s="172"/>
      <c r="P305" s="173">
        <f>SUM(P306:P309)</f>
        <v>0</v>
      </c>
      <c r="Q305" s="172"/>
      <c r="R305" s="173">
        <f>SUM(R306:R309)</f>
        <v>0</v>
      </c>
      <c r="S305" s="172"/>
      <c r="T305" s="174">
        <f>SUM(T306:T309)</f>
        <v>0</v>
      </c>
      <c r="AR305" s="175" t="s">
        <v>23</v>
      </c>
      <c r="AT305" s="176" t="s">
        <v>79</v>
      </c>
      <c r="AU305" s="176" t="s">
        <v>23</v>
      </c>
      <c r="AY305" s="175" t="s">
        <v>182</v>
      </c>
      <c r="BK305" s="177">
        <f>SUM(BK306:BK309)</f>
        <v>0</v>
      </c>
    </row>
    <row r="306" spans="2:65" s="1" customFormat="1" ht="22.5" customHeight="1">
      <c r="B306" s="34"/>
      <c r="C306" s="181" t="s">
        <v>1322</v>
      </c>
      <c r="D306" s="181" t="s">
        <v>184</v>
      </c>
      <c r="E306" s="182" t="s">
        <v>4681</v>
      </c>
      <c r="F306" s="183" t="s">
        <v>4464</v>
      </c>
      <c r="G306" s="184" t="s">
        <v>309</v>
      </c>
      <c r="H306" s="185">
        <v>80</v>
      </c>
      <c r="I306" s="186"/>
      <c r="J306" s="187">
        <f>ROUND(I306*H306,2)</f>
        <v>0</v>
      </c>
      <c r="K306" s="183" t="s">
        <v>36</v>
      </c>
      <c r="L306" s="54"/>
      <c r="M306" s="188" t="s">
        <v>36</v>
      </c>
      <c r="N306" s="189" t="s">
        <v>51</v>
      </c>
      <c r="O306" s="35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AR306" s="16" t="s">
        <v>275</v>
      </c>
      <c r="AT306" s="16" t="s">
        <v>184</v>
      </c>
      <c r="AU306" s="16" t="s">
        <v>88</v>
      </c>
      <c r="AY306" s="16" t="s">
        <v>182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16" t="s">
        <v>23</v>
      </c>
      <c r="BK306" s="192">
        <f>ROUND(I306*H306,2)</f>
        <v>0</v>
      </c>
      <c r="BL306" s="16" t="s">
        <v>275</v>
      </c>
      <c r="BM306" s="16" t="s">
        <v>4682</v>
      </c>
    </row>
    <row r="307" spans="2:65" s="1" customFormat="1" ht="22.5" customHeight="1">
      <c r="B307" s="34"/>
      <c r="C307" s="181" t="s">
        <v>1326</v>
      </c>
      <c r="D307" s="181" t="s">
        <v>184</v>
      </c>
      <c r="E307" s="182" t="s">
        <v>4683</v>
      </c>
      <c r="F307" s="183" t="s">
        <v>4353</v>
      </c>
      <c r="G307" s="184" t="s">
        <v>309</v>
      </c>
      <c r="H307" s="185">
        <v>60</v>
      </c>
      <c r="I307" s="186"/>
      <c r="J307" s="187">
        <f>ROUND(I307*H307,2)</f>
        <v>0</v>
      </c>
      <c r="K307" s="183" t="s">
        <v>36</v>
      </c>
      <c r="L307" s="54"/>
      <c r="M307" s="188" t="s">
        <v>36</v>
      </c>
      <c r="N307" s="189" t="s">
        <v>51</v>
      </c>
      <c r="O307" s="35"/>
      <c r="P307" s="190">
        <f>O307*H307</f>
        <v>0</v>
      </c>
      <c r="Q307" s="190">
        <v>0</v>
      </c>
      <c r="R307" s="190">
        <f>Q307*H307</f>
        <v>0</v>
      </c>
      <c r="S307" s="190">
        <v>0</v>
      </c>
      <c r="T307" s="191">
        <f>S307*H307</f>
        <v>0</v>
      </c>
      <c r="AR307" s="16" t="s">
        <v>275</v>
      </c>
      <c r="AT307" s="16" t="s">
        <v>184</v>
      </c>
      <c r="AU307" s="16" t="s">
        <v>88</v>
      </c>
      <c r="AY307" s="16" t="s">
        <v>182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16" t="s">
        <v>23</v>
      </c>
      <c r="BK307" s="192">
        <f>ROUND(I307*H307,2)</f>
        <v>0</v>
      </c>
      <c r="BL307" s="16" t="s">
        <v>275</v>
      </c>
      <c r="BM307" s="16" t="s">
        <v>4684</v>
      </c>
    </row>
    <row r="308" spans="2:65" s="1" customFormat="1" ht="22.5" customHeight="1">
      <c r="B308" s="34"/>
      <c r="C308" s="181" t="s">
        <v>1334</v>
      </c>
      <c r="D308" s="181" t="s">
        <v>184</v>
      </c>
      <c r="E308" s="182" t="s">
        <v>4685</v>
      </c>
      <c r="F308" s="183" t="s">
        <v>4686</v>
      </c>
      <c r="G308" s="184" t="s">
        <v>2600</v>
      </c>
      <c r="H308" s="185">
        <v>1</v>
      </c>
      <c r="I308" s="186"/>
      <c r="J308" s="187">
        <f>ROUND(I308*H308,2)</f>
        <v>0</v>
      </c>
      <c r="K308" s="183" t="s">
        <v>36</v>
      </c>
      <c r="L308" s="54"/>
      <c r="M308" s="188" t="s">
        <v>36</v>
      </c>
      <c r="N308" s="189" t="s">
        <v>51</v>
      </c>
      <c r="O308" s="35"/>
      <c r="P308" s="190">
        <f>O308*H308</f>
        <v>0</v>
      </c>
      <c r="Q308" s="190">
        <v>0</v>
      </c>
      <c r="R308" s="190">
        <f>Q308*H308</f>
        <v>0</v>
      </c>
      <c r="S308" s="190">
        <v>0</v>
      </c>
      <c r="T308" s="191">
        <f>S308*H308</f>
        <v>0</v>
      </c>
      <c r="AR308" s="16" t="s">
        <v>275</v>
      </c>
      <c r="AT308" s="16" t="s">
        <v>184</v>
      </c>
      <c r="AU308" s="16" t="s">
        <v>88</v>
      </c>
      <c r="AY308" s="16" t="s">
        <v>182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6" t="s">
        <v>23</v>
      </c>
      <c r="BK308" s="192">
        <f>ROUND(I308*H308,2)</f>
        <v>0</v>
      </c>
      <c r="BL308" s="16" t="s">
        <v>275</v>
      </c>
      <c r="BM308" s="16" t="s">
        <v>4687</v>
      </c>
    </row>
    <row r="309" spans="2:65" s="1" customFormat="1" ht="22.5" customHeight="1">
      <c r="B309" s="34"/>
      <c r="C309" s="181" t="s">
        <v>1341</v>
      </c>
      <c r="D309" s="181" t="s">
        <v>184</v>
      </c>
      <c r="E309" s="182" t="s">
        <v>4688</v>
      </c>
      <c r="F309" s="183" t="s">
        <v>4689</v>
      </c>
      <c r="G309" s="184" t="s">
        <v>2600</v>
      </c>
      <c r="H309" s="185">
        <v>1</v>
      </c>
      <c r="I309" s="186"/>
      <c r="J309" s="187">
        <f>ROUND(I309*H309,2)</f>
        <v>0</v>
      </c>
      <c r="K309" s="183" t="s">
        <v>36</v>
      </c>
      <c r="L309" s="54"/>
      <c r="M309" s="188" t="s">
        <v>36</v>
      </c>
      <c r="N309" s="189" t="s">
        <v>51</v>
      </c>
      <c r="O309" s="35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AR309" s="16" t="s">
        <v>275</v>
      </c>
      <c r="AT309" s="16" t="s">
        <v>184</v>
      </c>
      <c r="AU309" s="16" t="s">
        <v>88</v>
      </c>
      <c r="AY309" s="16" t="s">
        <v>182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6" t="s">
        <v>23</v>
      </c>
      <c r="BK309" s="192">
        <f>ROUND(I309*H309,2)</f>
        <v>0</v>
      </c>
      <c r="BL309" s="16" t="s">
        <v>275</v>
      </c>
      <c r="BM309" s="16" t="s">
        <v>4690</v>
      </c>
    </row>
    <row r="310" spans="2:63" s="10" customFormat="1" ht="29.85" customHeight="1">
      <c r="B310" s="164"/>
      <c r="C310" s="165"/>
      <c r="D310" s="178" t="s">
        <v>79</v>
      </c>
      <c r="E310" s="179" t="s">
        <v>4691</v>
      </c>
      <c r="F310" s="179" t="s">
        <v>4096</v>
      </c>
      <c r="G310" s="165"/>
      <c r="H310" s="165"/>
      <c r="I310" s="168"/>
      <c r="J310" s="180">
        <f>BK310</f>
        <v>0</v>
      </c>
      <c r="K310" s="165"/>
      <c r="L310" s="170"/>
      <c r="M310" s="171"/>
      <c r="N310" s="172"/>
      <c r="O310" s="172"/>
      <c r="P310" s="173">
        <f>SUM(P311:P316)</f>
        <v>0</v>
      </c>
      <c r="Q310" s="172"/>
      <c r="R310" s="173">
        <f>SUM(R311:R316)</f>
        <v>0</v>
      </c>
      <c r="S310" s="172"/>
      <c r="T310" s="174">
        <f>SUM(T311:T316)</f>
        <v>0</v>
      </c>
      <c r="AR310" s="175" t="s">
        <v>23</v>
      </c>
      <c r="AT310" s="176" t="s">
        <v>79</v>
      </c>
      <c r="AU310" s="176" t="s">
        <v>23</v>
      </c>
      <c r="AY310" s="175" t="s">
        <v>182</v>
      </c>
      <c r="BK310" s="177">
        <f>SUM(BK311:BK316)</f>
        <v>0</v>
      </c>
    </row>
    <row r="311" spans="2:65" s="1" customFormat="1" ht="22.5" customHeight="1">
      <c r="B311" s="34"/>
      <c r="C311" s="181" t="s">
        <v>1346</v>
      </c>
      <c r="D311" s="181" t="s">
        <v>184</v>
      </c>
      <c r="E311" s="182" t="s">
        <v>4692</v>
      </c>
      <c r="F311" s="183" t="s">
        <v>4383</v>
      </c>
      <c r="G311" s="184" t="s">
        <v>3607</v>
      </c>
      <c r="H311" s="185">
        <v>60</v>
      </c>
      <c r="I311" s="186"/>
      <c r="J311" s="187">
        <f aca="true" t="shared" si="110" ref="J311:J316">ROUND(I311*H311,2)</f>
        <v>0</v>
      </c>
      <c r="K311" s="183" t="s">
        <v>36</v>
      </c>
      <c r="L311" s="54"/>
      <c r="M311" s="188" t="s">
        <v>36</v>
      </c>
      <c r="N311" s="189" t="s">
        <v>51</v>
      </c>
      <c r="O311" s="35"/>
      <c r="P311" s="190">
        <f aca="true" t="shared" si="111" ref="P311:P316">O311*H311</f>
        <v>0</v>
      </c>
      <c r="Q311" s="190">
        <v>0</v>
      </c>
      <c r="R311" s="190">
        <f aca="true" t="shared" si="112" ref="R311:R316">Q311*H311</f>
        <v>0</v>
      </c>
      <c r="S311" s="190">
        <v>0</v>
      </c>
      <c r="T311" s="191">
        <f aca="true" t="shared" si="113" ref="T311:T316">S311*H311</f>
        <v>0</v>
      </c>
      <c r="AR311" s="16" t="s">
        <v>275</v>
      </c>
      <c r="AT311" s="16" t="s">
        <v>184</v>
      </c>
      <c r="AU311" s="16" t="s">
        <v>88</v>
      </c>
      <c r="AY311" s="16" t="s">
        <v>182</v>
      </c>
      <c r="BE311" s="192">
        <f aca="true" t="shared" si="114" ref="BE311:BE316">IF(N311="základní",J311,0)</f>
        <v>0</v>
      </c>
      <c r="BF311" s="192">
        <f aca="true" t="shared" si="115" ref="BF311:BF316">IF(N311="snížená",J311,0)</f>
        <v>0</v>
      </c>
      <c r="BG311" s="192">
        <f aca="true" t="shared" si="116" ref="BG311:BG316">IF(N311="zákl. přenesená",J311,0)</f>
        <v>0</v>
      </c>
      <c r="BH311" s="192">
        <f aca="true" t="shared" si="117" ref="BH311:BH316">IF(N311="sníž. přenesená",J311,0)</f>
        <v>0</v>
      </c>
      <c r="BI311" s="192">
        <f aca="true" t="shared" si="118" ref="BI311:BI316">IF(N311="nulová",J311,0)</f>
        <v>0</v>
      </c>
      <c r="BJ311" s="16" t="s">
        <v>23</v>
      </c>
      <c r="BK311" s="192">
        <f aca="true" t="shared" si="119" ref="BK311:BK316">ROUND(I311*H311,2)</f>
        <v>0</v>
      </c>
      <c r="BL311" s="16" t="s">
        <v>275</v>
      </c>
      <c r="BM311" s="16" t="s">
        <v>4693</v>
      </c>
    </row>
    <row r="312" spans="2:65" s="1" customFormat="1" ht="22.5" customHeight="1">
      <c r="B312" s="34"/>
      <c r="C312" s="181" t="s">
        <v>1351</v>
      </c>
      <c r="D312" s="181" t="s">
        <v>184</v>
      </c>
      <c r="E312" s="182" t="s">
        <v>4694</v>
      </c>
      <c r="F312" s="183" t="s">
        <v>4386</v>
      </c>
      <c r="G312" s="184" t="s">
        <v>2600</v>
      </c>
      <c r="H312" s="185">
        <v>5</v>
      </c>
      <c r="I312" s="186"/>
      <c r="J312" s="187">
        <f t="shared" si="110"/>
        <v>0</v>
      </c>
      <c r="K312" s="183" t="s">
        <v>36</v>
      </c>
      <c r="L312" s="54"/>
      <c r="M312" s="188" t="s">
        <v>36</v>
      </c>
      <c r="N312" s="189" t="s">
        <v>51</v>
      </c>
      <c r="O312" s="35"/>
      <c r="P312" s="190">
        <f t="shared" si="111"/>
        <v>0</v>
      </c>
      <c r="Q312" s="190">
        <v>0</v>
      </c>
      <c r="R312" s="190">
        <f t="shared" si="112"/>
        <v>0</v>
      </c>
      <c r="S312" s="190">
        <v>0</v>
      </c>
      <c r="T312" s="191">
        <f t="shared" si="113"/>
        <v>0</v>
      </c>
      <c r="AR312" s="16" t="s">
        <v>275</v>
      </c>
      <c r="AT312" s="16" t="s">
        <v>184</v>
      </c>
      <c r="AU312" s="16" t="s">
        <v>88</v>
      </c>
      <c r="AY312" s="16" t="s">
        <v>182</v>
      </c>
      <c r="BE312" s="192">
        <f t="shared" si="114"/>
        <v>0</v>
      </c>
      <c r="BF312" s="192">
        <f t="shared" si="115"/>
        <v>0</v>
      </c>
      <c r="BG312" s="192">
        <f t="shared" si="116"/>
        <v>0</v>
      </c>
      <c r="BH312" s="192">
        <f t="shared" si="117"/>
        <v>0</v>
      </c>
      <c r="BI312" s="192">
        <f t="shared" si="118"/>
        <v>0</v>
      </c>
      <c r="BJ312" s="16" t="s">
        <v>23</v>
      </c>
      <c r="BK312" s="192">
        <f t="shared" si="119"/>
        <v>0</v>
      </c>
      <c r="BL312" s="16" t="s">
        <v>275</v>
      </c>
      <c r="BM312" s="16" t="s">
        <v>4695</v>
      </c>
    </row>
    <row r="313" spans="2:65" s="1" customFormat="1" ht="22.5" customHeight="1">
      <c r="B313" s="34"/>
      <c r="C313" s="181" t="s">
        <v>1356</v>
      </c>
      <c r="D313" s="181" t="s">
        <v>184</v>
      </c>
      <c r="E313" s="182" t="s">
        <v>4696</v>
      </c>
      <c r="F313" s="183" t="s">
        <v>4389</v>
      </c>
      <c r="G313" s="184" t="s">
        <v>2600</v>
      </c>
      <c r="H313" s="185">
        <v>5</v>
      </c>
      <c r="I313" s="186"/>
      <c r="J313" s="187">
        <f t="shared" si="110"/>
        <v>0</v>
      </c>
      <c r="K313" s="183" t="s">
        <v>36</v>
      </c>
      <c r="L313" s="54"/>
      <c r="M313" s="188" t="s">
        <v>36</v>
      </c>
      <c r="N313" s="189" t="s">
        <v>51</v>
      </c>
      <c r="O313" s="35"/>
      <c r="P313" s="190">
        <f t="shared" si="111"/>
        <v>0</v>
      </c>
      <c r="Q313" s="190">
        <v>0</v>
      </c>
      <c r="R313" s="190">
        <f t="shared" si="112"/>
        <v>0</v>
      </c>
      <c r="S313" s="190">
        <v>0</v>
      </c>
      <c r="T313" s="191">
        <f t="shared" si="113"/>
        <v>0</v>
      </c>
      <c r="AR313" s="16" t="s">
        <v>275</v>
      </c>
      <c r="AT313" s="16" t="s">
        <v>184</v>
      </c>
      <c r="AU313" s="16" t="s">
        <v>88</v>
      </c>
      <c r="AY313" s="16" t="s">
        <v>182</v>
      </c>
      <c r="BE313" s="192">
        <f t="shared" si="114"/>
        <v>0</v>
      </c>
      <c r="BF313" s="192">
        <f t="shared" si="115"/>
        <v>0</v>
      </c>
      <c r="BG313" s="192">
        <f t="shared" si="116"/>
        <v>0</v>
      </c>
      <c r="BH313" s="192">
        <f t="shared" si="117"/>
        <v>0</v>
      </c>
      <c r="BI313" s="192">
        <f t="shared" si="118"/>
        <v>0</v>
      </c>
      <c r="BJ313" s="16" t="s">
        <v>23</v>
      </c>
      <c r="BK313" s="192">
        <f t="shared" si="119"/>
        <v>0</v>
      </c>
      <c r="BL313" s="16" t="s">
        <v>275</v>
      </c>
      <c r="BM313" s="16" t="s">
        <v>4697</v>
      </c>
    </row>
    <row r="314" spans="2:65" s="1" customFormat="1" ht="22.5" customHeight="1">
      <c r="B314" s="34"/>
      <c r="C314" s="181" t="s">
        <v>1360</v>
      </c>
      <c r="D314" s="181" t="s">
        <v>184</v>
      </c>
      <c r="E314" s="182" t="s">
        <v>4698</v>
      </c>
      <c r="F314" s="183" t="s">
        <v>4395</v>
      </c>
      <c r="G314" s="184" t="s">
        <v>2600</v>
      </c>
      <c r="H314" s="185">
        <v>1</v>
      </c>
      <c r="I314" s="186"/>
      <c r="J314" s="187">
        <f t="shared" si="110"/>
        <v>0</v>
      </c>
      <c r="K314" s="183" t="s">
        <v>36</v>
      </c>
      <c r="L314" s="54"/>
      <c r="M314" s="188" t="s">
        <v>36</v>
      </c>
      <c r="N314" s="189" t="s">
        <v>51</v>
      </c>
      <c r="O314" s="35"/>
      <c r="P314" s="190">
        <f t="shared" si="111"/>
        <v>0</v>
      </c>
      <c r="Q314" s="190">
        <v>0</v>
      </c>
      <c r="R314" s="190">
        <f t="shared" si="112"/>
        <v>0</v>
      </c>
      <c r="S314" s="190">
        <v>0</v>
      </c>
      <c r="T314" s="191">
        <f t="shared" si="113"/>
        <v>0</v>
      </c>
      <c r="AR314" s="16" t="s">
        <v>275</v>
      </c>
      <c r="AT314" s="16" t="s">
        <v>184</v>
      </c>
      <c r="AU314" s="16" t="s">
        <v>88</v>
      </c>
      <c r="AY314" s="16" t="s">
        <v>182</v>
      </c>
      <c r="BE314" s="192">
        <f t="shared" si="114"/>
        <v>0</v>
      </c>
      <c r="BF314" s="192">
        <f t="shared" si="115"/>
        <v>0</v>
      </c>
      <c r="BG314" s="192">
        <f t="shared" si="116"/>
        <v>0</v>
      </c>
      <c r="BH314" s="192">
        <f t="shared" si="117"/>
        <v>0</v>
      </c>
      <c r="BI314" s="192">
        <f t="shared" si="118"/>
        <v>0</v>
      </c>
      <c r="BJ314" s="16" t="s">
        <v>23</v>
      </c>
      <c r="BK314" s="192">
        <f t="shared" si="119"/>
        <v>0</v>
      </c>
      <c r="BL314" s="16" t="s">
        <v>275</v>
      </c>
      <c r="BM314" s="16" t="s">
        <v>4699</v>
      </c>
    </row>
    <row r="315" spans="2:65" s="1" customFormat="1" ht="22.5" customHeight="1">
      <c r="B315" s="34"/>
      <c r="C315" s="181" t="s">
        <v>1367</v>
      </c>
      <c r="D315" s="181" t="s">
        <v>184</v>
      </c>
      <c r="E315" s="182" t="s">
        <v>4700</v>
      </c>
      <c r="F315" s="183" t="s">
        <v>4149</v>
      </c>
      <c r="G315" s="184" t="s">
        <v>2600</v>
      </c>
      <c r="H315" s="185">
        <v>1</v>
      </c>
      <c r="I315" s="186"/>
      <c r="J315" s="187">
        <f t="shared" si="110"/>
        <v>0</v>
      </c>
      <c r="K315" s="183" t="s">
        <v>36</v>
      </c>
      <c r="L315" s="54"/>
      <c r="M315" s="188" t="s">
        <v>36</v>
      </c>
      <c r="N315" s="189" t="s">
        <v>51</v>
      </c>
      <c r="O315" s="35"/>
      <c r="P315" s="190">
        <f t="shared" si="111"/>
        <v>0</v>
      </c>
      <c r="Q315" s="190">
        <v>0</v>
      </c>
      <c r="R315" s="190">
        <f t="shared" si="112"/>
        <v>0</v>
      </c>
      <c r="S315" s="190">
        <v>0</v>
      </c>
      <c r="T315" s="191">
        <f t="shared" si="113"/>
        <v>0</v>
      </c>
      <c r="AR315" s="16" t="s">
        <v>275</v>
      </c>
      <c r="AT315" s="16" t="s">
        <v>184</v>
      </c>
      <c r="AU315" s="16" t="s">
        <v>88</v>
      </c>
      <c r="AY315" s="16" t="s">
        <v>182</v>
      </c>
      <c r="BE315" s="192">
        <f t="shared" si="114"/>
        <v>0</v>
      </c>
      <c r="BF315" s="192">
        <f t="shared" si="115"/>
        <v>0</v>
      </c>
      <c r="BG315" s="192">
        <f t="shared" si="116"/>
        <v>0</v>
      </c>
      <c r="BH315" s="192">
        <f t="shared" si="117"/>
        <v>0</v>
      </c>
      <c r="BI315" s="192">
        <f t="shared" si="118"/>
        <v>0</v>
      </c>
      <c r="BJ315" s="16" t="s">
        <v>23</v>
      </c>
      <c r="BK315" s="192">
        <f t="shared" si="119"/>
        <v>0</v>
      </c>
      <c r="BL315" s="16" t="s">
        <v>275</v>
      </c>
      <c r="BM315" s="16" t="s">
        <v>4701</v>
      </c>
    </row>
    <row r="316" spans="2:65" s="1" customFormat="1" ht="22.5" customHeight="1">
      <c r="B316" s="34"/>
      <c r="C316" s="181" t="s">
        <v>1371</v>
      </c>
      <c r="D316" s="181" t="s">
        <v>184</v>
      </c>
      <c r="E316" s="182" t="s">
        <v>4702</v>
      </c>
      <c r="F316" s="183" t="s">
        <v>3193</v>
      </c>
      <c r="G316" s="184" t="s">
        <v>2600</v>
      </c>
      <c r="H316" s="185">
        <v>1</v>
      </c>
      <c r="I316" s="186"/>
      <c r="J316" s="187">
        <f t="shared" si="110"/>
        <v>0</v>
      </c>
      <c r="K316" s="183" t="s">
        <v>36</v>
      </c>
      <c r="L316" s="54"/>
      <c r="M316" s="188" t="s">
        <v>36</v>
      </c>
      <c r="N316" s="189" t="s">
        <v>51</v>
      </c>
      <c r="O316" s="35"/>
      <c r="P316" s="190">
        <f t="shared" si="111"/>
        <v>0</v>
      </c>
      <c r="Q316" s="190">
        <v>0</v>
      </c>
      <c r="R316" s="190">
        <f t="shared" si="112"/>
        <v>0</v>
      </c>
      <c r="S316" s="190">
        <v>0</v>
      </c>
      <c r="T316" s="191">
        <f t="shared" si="113"/>
        <v>0</v>
      </c>
      <c r="AR316" s="16" t="s">
        <v>275</v>
      </c>
      <c r="AT316" s="16" t="s">
        <v>184</v>
      </c>
      <c r="AU316" s="16" t="s">
        <v>88</v>
      </c>
      <c r="AY316" s="16" t="s">
        <v>182</v>
      </c>
      <c r="BE316" s="192">
        <f t="shared" si="114"/>
        <v>0</v>
      </c>
      <c r="BF316" s="192">
        <f t="shared" si="115"/>
        <v>0</v>
      </c>
      <c r="BG316" s="192">
        <f t="shared" si="116"/>
        <v>0</v>
      </c>
      <c r="BH316" s="192">
        <f t="shared" si="117"/>
        <v>0</v>
      </c>
      <c r="BI316" s="192">
        <f t="shared" si="118"/>
        <v>0</v>
      </c>
      <c r="BJ316" s="16" t="s">
        <v>23</v>
      </c>
      <c r="BK316" s="192">
        <f t="shared" si="119"/>
        <v>0</v>
      </c>
      <c r="BL316" s="16" t="s">
        <v>275</v>
      </c>
      <c r="BM316" s="16" t="s">
        <v>4703</v>
      </c>
    </row>
    <row r="317" spans="2:63" s="10" customFormat="1" ht="37.35" customHeight="1">
      <c r="B317" s="164"/>
      <c r="C317" s="165"/>
      <c r="D317" s="166" t="s">
        <v>79</v>
      </c>
      <c r="E317" s="167" t="s">
        <v>987</v>
      </c>
      <c r="F317" s="167" t="s">
        <v>4704</v>
      </c>
      <c r="G317" s="165"/>
      <c r="H317" s="165"/>
      <c r="I317" s="168"/>
      <c r="J317" s="169">
        <f>BK317</f>
        <v>0</v>
      </c>
      <c r="K317" s="165"/>
      <c r="L317" s="170"/>
      <c r="M317" s="171"/>
      <c r="N317" s="172"/>
      <c r="O317" s="172"/>
      <c r="P317" s="173">
        <f>P318+P326+P328+P331</f>
        <v>0</v>
      </c>
      <c r="Q317" s="172"/>
      <c r="R317" s="173">
        <f>R318+R326+R328+R331</f>
        <v>0</v>
      </c>
      <c r="S317" s="172"/>
      <c r="T317" s="174">
        <f>T318+T326+T328+T331</f>
        <v>0</v>
      </c>
      <c r="AR317" s="175" t="s">
        <v>23</v>
      </c>
      <c r="AT317" s="176" t="s">
        <v>79</v>
      </c>
      <c r="AU317" s="176" t="s">
        <v>80</v>
      </c>
      <c r="AY317" s="175" t="s">
        <v>182</v>
      </c>
      <c r="BK317" s="177">
        <f>BK318+BK326+BK328+BK331</f>
        <v>0</v>
      </c>
    </row>
    <row r="318" spans="2:63" s="10" customFormat="1" ht="19.95" customHeight="1">
      <c r="B318" s="164"/>
      <c r="C318" s="165"/>
      <c r="D318" s="178" t="s">
        <v>79</v>
      </c>
      <c r="E318" s="179" t="s">
        <v>4705</v>
      </c>
      <c r="F318" s="179" t="s">
        <v>4706</v>
      </c>
      <c r="G318" s="165"/>
      <c r="H318" s="165"/>
      <c r="I318" s="168"/>
      <c r="J318" s="180">
        <f>BK318</f>
        <v>0</v>
      </c>
      <c r="K318" s="165"/>
      <c r="L318" s="170"/>
      <c r="M318" s="171"/>
      <c r="N318" s="172"/>
      <c r="O318" s="172"/>
      <c r="P318" s="173">
        <f>SUM(P319:P325)</f>
        <v>0</v>
      </c>
      <c r="Q318" s="172"/>
      <c r="R318" s="173">
        <f>SUM(R319:R325)</f>
        <v>0</v>
      </c>
      <c r="S318" s="172"/>
      <c r="T318" s="174">
        <f>SUM(T319:T325)</f>
        <v>0</v>
      </c>
      <c r="AR318" s="175" t="s">
        <v>23</v>
      </c>
      <c r="AT318" s="176" t="s">
        <v>79</v>
      </c>
      <c r="AU318" s="176" t="s">
        <v>23</v>
      </c>
      <c r="AY318" s="175" t="s">
        <v>182</v>
      </c>
      <c r="BK318" s="177">
        <f>SUM(BK319:BK325)</f>
        <v>0</v>
      </c>
    </row>
    <row r="319" spans="2:65" s="1" customFormat="1" ht="22.5" customHeight="1">
      <c r="B319" s="34"/>
      <c r="C319" s="181" t="s">
        <v>1377</v>
      </c>
      <c r="D319" s="181" t="s">
        <v>184</v>
      </c>
      <c r="E319" s="182" t="s">
        <v>4707</v>
      </c>
      <c r="F319" s="183" t="s">
        <v>4708</v>
      </c>
      <c r="G319" s="184" t="s">
        <v>2600</v>
      </c>
      <c r="H319" s="185">
        <v>1</v>
      </c>
      <c r="I319" s="186"/>
      <c r="J319" s="187">
        <f aca="true" t="shared" si="120" ref="J319:J325">ROUND(I319*H319,2)</f>
        <v>0</v>
      </c>
      <c r="K319" s="183" t="s">
        <v>36</v>
      </c>
      <c r="L319" s="54"/>
      <c r="M319" s="188" t="s">
        <v>36</v>
      </c>
      <c r="N319" s="189" t="s">
        <v>51</v>
      </c>
      <c r="O319" s="35"/>
      <c r="P319" s="190">
        <f aca="true" t="shared" si="121" ref="P319:P325">O319*H319</f>
        <v>0</v>
      </c>
      <c r="Q319" s="190">
        <v>0</v>
      </c>
      <c r="R319" s="190">
        <f aca="true" t="shared" si="122" ref="R319:R325">Q319*H319</f>
        <v>0</v>
      </c>
      <c r="S319" s="190">
        <v>0</v>
      </c>
      <c r="T319" s="191">
        <f aca="true" t="shared" si="123" ref="T319:T325">S319*H319</f>
        <v>0</v>
      </c>
      <c r="AR319" s="16" t="s">
        <v>275</v>
      </c>
      <c r="AT319" s="16" t="s">
        <v>184</v>
      </c>
      <c r="AU319" s="16" t="s">
        <v>88</v>
      </c>
      <c r="AY319" s="16" t="s">
        <v>182</v>
      </c>
      <c r="BE319" s="192">
        <f aca="true" t="shared" si="124" ref="BE319:BE325">IF(N319="základní",J319,0)</f>
        <v>0</v>
      </c>
      <c r="BF319" s="192">
        <f aca="true" t="shared" si="125" ref="BF319:BF325">IF(N319="snížená",J319,0)</f>
        <v>0</v>
      </c>
      <c r="BG319" s="192">
        <f aca="true" t="shared" si="126" ref="BG319:BG325">IF(N319="zákl. přenesená",J319,0)</f>
        <v>0</v>
      </c>
      <c r="BH319" s="192">
        <f aca="true" t="shared" si="127" ref="BH319:BH325">IF(N319="sníž. přenesená",J319,0)</f>
        <v>0</v>
      </c>
      <c r="BI319" s="192">
        <f aca="true" t="shared" si="128" ref="BI319:BI325">IF(N319="nulová",J319,0)</f>
        <v>0</v>
      </c>
      <c r="BJ319" s="16" t="s">
        <v>23</v>
      </c>
      <c r="BK319" s="192">
        <f aca="true" t="shared" si="129" ref="BK319:BK325">ROUND(I319*H319,2)</f>
        <v>0</v>
      </c>
      <c r="BL319" s="16" t="s">
        <v>275</v>
      </c>
      <c r="BM319" s="16" t="s">
        <v>4709</v>
      </c>
    </row>
    <row r="320" spans="2:65" s="1" customFormat="1" ht="22.5" customHeight="1">
      <c r="B320" s="34"/>
      <c r="C320" s="181" t="s">
        <v>1381</v>
      </c>
      <c r="D320" s="181" t="s">
        <v>184</v>
      </c>
      <c r="E320" s="182" t="s">
        <v>4710</v>
      </c>
      <c r="F320" s="183" t="s">
        <v>4711</v>
      </c>
      <c r="G320" s="184" t="s">
        <v>2600</v>
      </c>
      <c r="H320" s="185">
        <v>2</v>
      </c>
      <c r="I320" s="186"/>
      <c r="J320" s="187">
        <f t="shared" si="120"/>
        <v>0</v>
      </c>
      <c r="K320" s="183" t="s">
        <v>36</v>
      </c>
      <c r="L320" s="54"/>
      <c r="M320" s="188" t="s">
        <v>36</v>
      </c>
      <c r="N320" s="189" t="s">
        <v>51</v>
      </c>
      <c r="O320" s="35"/>
      <c r="P320" s="190">
        <f t="shared" si="121"/>
        <v>0</v>
      </c>
      <c r="Q320" s="190">
        <v>0</v>
      </c>
      <c r="R320" s="190">
        <f t="shared" si="122"/>
        <v>0</v>
      </c>
      <c r="S320" s="190">
        <v>0</v>
      </c>
      <c r="T320" s="191">
        <f t="shared" si="123"/>
        <v>0</v>
      </c>
      <c r="AR320" s="16" t="s">
        <v>275</v>
      </c>
      <c r="AT320" s="16" t="s">
        <v>184</v>
      </c>
      <c r="AU320" s="16" t="s">
        <v>88</v>
      </c>
      <c r="AY320" s="16" t="s">
        <v>182</v>
      </c>
      <c r="BE320" s="192">
        <f t="shared" si="124"/>
        <v>0</v>
      </c>
      <c r="BF320" s="192">
        <f t="shared" si="125"/>
        <v>0</v>
      </c>
      <c r="BG320" s="192">
        <f t="shared" si="126"/>
        <v>0</v>
      </c>
      <c r="BH320" s="192">
        <f t="shared" si="127"/>
        <v>0</v>
      </c>
      <c r="BI320" s="192">
        <f t="shared" si="128"/>
        <v>0</v>
      </c>
      <c r="BJ320" s="16" t="s">
        <v>23</v>
      </c>
      <c r="BK320" s="192">
        <f t="shared" si="129"/>
        <v>0</v>
      </c>
      <c r="BL320" s="16" t="s">
        <v>275</v>
      </c>
      <c r="BM320" s="16" t="s">
        <v>4712</v>
      </c>
    </row>
    <row r="321" spans="2:65" s="1" customFormat="1" ht="22.5" customHeight="1">
      <c r="B321" s="34"/>
      <c r="C321" s="181" t="s">
        <v>1385</v>
      </c>
      <c r="D321" s="181" t="s">
        <v>184</v>
      </c>
      <c r="E321" s="182" t="s">
        <v>4713</v>
      </c>
      <c r="F321" s="183" t="s">
        <v>4714</v>
      </c>
      <c r="G321" s="184" t="s">
        <v>2600</v>
      </c>
      <c r="H321" s="185">
        <v>2</v>
      </c>
      <c r="I321" s="186"/>
      <c r="J321" s="187">
        <f t="shared" si="120"/>
        <v>0</v>
      </c>
      <c r="K321" s="183" t="s">
        <v>36</v>
      </c>
      <c r="L321" s="54"/>
      <c r="M321" s="188" t="s">
        <v>36</v>
      </c>
      <c r="N321" s="189" t="s">
        <v>51</v>
      </c>
      <c r="O321" s="35"/>
      <c r="P321" s="190">
        <f t="shared" si="121"/>
        <v>0</v>
      </c>
      <c r="Q321" s="190">
        <v>0</v>
      </c>
      <c r="R321" s="190">
        <f t="shared" si="122"/>
        <v>0</v>
      </c>
      <c r="S321" s="190">
        <v>0</v>
      </c>
      <c r="T321" s="191">
        <f t="shared" si="123"/>
        <v>0</v>
      </c>
      <c r="AR321" s="16" t="s">
        <v>275</v>
      </c>
      <c r="AT321" s="16" t="s">
        <v>184</v>
      </c>
      <c r="AU321" s="16" t="s">
        <v>88</v>
      </c>
      <c r="AY321" s="16" t="s">
        <v>182</v>
      </c>
      <c r="BE321" s="192">
        <f t="shared" si="124"/>
        <v>0</v>
      </c>
      <c r="BF321" s="192">
        <f t="shared" si="125"/>
        <v>0</v>
      </c>
      <c r="BG321" s="192">
        <f t="shared" si="126"/>
        <v>0</v>
      </c>
      <c r="BH321" s="192">
        <f t="shared" si="127"/>
        <v>0</v>
      </c>
      <c r="BI321" s="192">
        <f t="shared" si="128"/>
        <v>0</v>
      </c>
      <c r="BJ321" s="16" t="s">
        <v>23</v>
      </c>
      <c r="BK321" s="192">
        <f t="shared" si="129"/>
        <v>0</v>
      </c>
      <c r="BL321" s="16" t="s">
        <v>275</v>
      </c>
      <c r="BM321" s="16" t="s">
        <v>4715</v>
      </c>
    </row>
    <row r="322" spans="2:65" s="1" customFormat="1" ht="22.5" customHeight="1">
      <c r="B322" s="34"/>
      <c r="C322" s="181" t="s">
        <v>1389</v>
      </c>
      <c r="D322" s="181" t="s">
        <v>184</v>
      </c>
      <c r="E322" s="182" t="s">
        <v>4716</v>
      </c>
      <c r="F322" s="183" t="s">
        <v>4717</v>
      </c>
      <c r="G322" s="184" t="s">
        <v>2600</v>
      </c>
      <c r="H322" s="185">
        <v>2</v>
      </c>
      <c r="I322" s="186"/>
      <c r="J322" s="187">
        <f t="shared" si="120"/>
        <v>0</v>
      </c>
      <c r="K322" s="183" t="s">
        <v>36</v>
      </c>
      <c r="L322" s="54"/>
      <c r="M322" s="188" t="s">
        <v>36</v>
      </c>
      <c r="N322" s="189" t="s">
        <v>51</v>
      </c>
      <c r="O322" s="35"/>
      <c r="P322" s="190">
        <f t="shared" si="121"/>
        <v>0</v>
      </c>
      <c r="Q322" s="190">
        <v>0</v>
      </c>
      <c r="R322" s="190">
        <f t="shared" si="122"/>
        <v>0</v>
      </c>
      <c r="S322" s="190">
        <v>0</v>
      </c>
      <c r="T322" s="191">
        <f t="shared" si="123"/>
        <v>0</v>
      </c>
      <c r="AR322" s="16" t="s">
        <v>275</v>
      </c>
      <c r="AT322" s="16" t="s">
        <v>184</v>
      </c>
      <c r="AU322" s="16" t="s">
        <v>88</v>
      </c>
      <c r="AY322" s="16" t="s">
        <v>182</v>
      </c>
      <c r="BE322" s="192">
        <f t="shared" si="124"/>
        <v>0</v>
      </c>
      <c r="BF322" s="192">
        <f t="shared" si="125"/>
        <v>0</v>
      </c>
      <c r="BG322" s="192">
        <f t="shared" si="126"/>
        <v>0</v>
      </c>
      <c r="BH322" s="192">
        <f t="shared" si="127"/>
        <v>0</v>
      </c>
      <c r="BI322" s="192">
        <f t="shared" si="128"/>
        <v>0</v>
      </c>
      <c r="BJ322" s="16" t="s">
        <v>23</v>
      </c>
      <c r="BK322" s="192">
        <f t="shared" si="129"/>
        <v>0</v>
      </c>
      <c r="BL322" s="16" t="s">
        <v>275</v>
      </c>
      <c r="BM322" s="16" t="s">
        <v>4718</v>
      </c>
    </row>
    <row r="323" spans="2:65" s="1" customFormat="1" ht="22.5" customHeight="1">
      <c r="B323" s="34"/>
      <c r="C323" s="181" t="s">
        <v>1393</v>
      </c>
      <c r="D323" s="181" t="s">
        <v>184</v>
      </c>
      <c r="E323" s="182" t="s">
        <v>4719</v>
      </c>
      <c r="F323" s="183" t="s">
        <v>4720</v>
      </c>
      <c r="G323" s="184" t="s">
        <v>2600</v>
      </c>
      <c r="H323" s="185">
        <v>4</v>
      </c>
      <c r="I323" s="186"/>
      <c r="J323" s="187">
        <f t="shared" si="120"/>
        <v>0</v>
      </c>
      <c r="K323" s="183" t="s">
        <v>36</v>
      </c>
      <c r="L323" s="54"/>
      <c r="M323" s="188" t="s">
        <v>36</v>
      </c>
      <c r="N323" s="189" t="s">
        <v>51</v>
      </c>
      <c r="O323" s="35"/>
      <c r="P323" s="190">
        <f t="shared" si="121"/>
        <v>0</v>
      </c>
      <c r="Q323" s="190">
        <v>0</v>
      </c>
      <c r="R323" s="190">
        <f t="shared" si="122"/>
        <v>0</v>
      </c>
      <c r="S323" s="190">
        <v>0</v>
      </c>
      <c r="T323" s="191">
        <f t="shared" si="123"/>
        <v>0</v>
      </c>
      <c r="AR323" s="16" t="s">
        <v>275</v>
      </c>
      <c r="AT323" s="16" t="s">
        <v>184</v>
      </c>
      <c r="AU323" s="16" t="s">
        <v>88</v>
      </c>
      <c r="AY323" s="16" t="s">
        <v>182</v>
      </c>
      <c r="BE323" s="192">
        <f t="shared" si="124"/>
        <v>0</v>
      </c>
      <c r="BF323" s="192">
        <f t="shared" si="125"/>
        <v>0</v>
      </c>
      <c r="BG323" s="192">
        <f t="shared" si="126"/>
        <v>0</v>
      </c>
      <c r="BH323" s="192">
        <f t="shared" si="127"/>
        <v>0</v>
      </c>
      <c r="BI323" s="192">
        <f t="shared" si="128"/>
        <v>0</v>
      </c>
      <c r="BJ323" s="16" t="s">
        <v>23</v>
      </c>
      <c r="BK323" s="192">
        <f t="shared" si="129"/>
        <v>0</v>
      </c>
      <c r="BL323" s="16" t="s">
        <v>275</v>
      </c>
      <c r="BM323" s="16" t="s">
        <v>4721</v>
      </c>
    </row>
    <row r="324" spans="2:65" s="1" customFormat="1" ht="22.5" customHeight="1">
      <c r="B324" s="34"/>
      <c r="C324" s="181" t="s">
        <v>1399</v>
      </c>
      <c r="D324" s="181" t="s">
        <v>184</v>
      </c>
      <c r="E324" s="182" t="s">
        <v>4722</v>
      </c>
      <c r="F324" s="183" t="s">
        <v>4723</v>
      </c>
      <c r="G324" s="184" t="s">
        <v>2600</v>
      </c>
      <c r="H324" s="185">
        <v>1</v>
      </c>
      <c r="I324" s="186"/>
      <c r="J324" s="187">
        <f t="shared" si="120"/>
        <v>0</v>
      </c>
      <c r="K324" s="183" t="s">
        <v>36</v>
      </c>
      <c r="L324" s="54"/>
      <c r="M324" s="188" t="s">
        <v>36</v>
      </c>
      <c r="N324" s="189" t="s">
        <v>51</v>
      </c>
      <c r="O324" s="35"/>
      <c r="P324" s="190">
        <f t="shared" si="121"/>
        <v>0</v>
      </c>
      <c r="Q324" s="190">
        <v>0</v>
      </c>
      <c r="R324" s="190">
        <f t="shared" si="122"/>
        <v>0</v>
      </c>
      <c r="S324" s="190">
        <v>0</v>
      </c>
      <c r="T324" s="191">
        <f t="shared" si="123"/>
        <v>0</v>
      </c>
      <c r="AR324" s="16" t="s">
        <v>275</v>
      </c>
      <c r="AT324" s="16" t="s">
        <v>184</v>
      </c>
      <c r="AU324" s="16" t="s">
        <v>88</v>
      </c>
      <c r="AY324" s="16" t="s">
        <v>182</v>
      </c>
      <c r="BE324" s="192">
        <f t="shared" si="124"/>
        <v>0</v>
      </c>
      <c r="BF324" s="192">
        <f t="shared" si="125"/>
        <v>0</v>
      </c>
      <c r="BG324" s="192">
        <f t="shared" si="126"/>
        <v>0</v>
      </c>
      <c r="BH324" s="192">
        <f t="shared" si="127"/>
        <v>0</v>
      </c>
      <c r="BI324" s="192">
        <f t="shared" si="128"/>
        <v>0</v>
      </c>
      <c r="BJ324" s="16" t="s">
        <v>23</v>
      </c>
      <c r="BK324" s="192">
        <f t="shared" si="129"/>
        <v>0</v>
      </c>
      <c r="BL324" s="16" t="s">
        <v>275</v>
      </c>
      <c r="BM324" s="16" t="s">
        <v>4724</v>
      </c>
    </row>
    <row r="325" spans="2:65" s="1" customFormat="1" ht="22.5" customHeight="1">
      <c r="B325" s="34"/>
      <c r="C325" s="181" t="s">
        <v>1407</v>
      </c>
      <c r="D325" s="181" t="s">
        <v>184</v>
      </c>
      <c r="E325" s="182" t="s">
        <v>4725</v>
      </c>
      <c r="F325" s="183" t="s">
        <v>4726</v>
      </c>
      <c r="G325" s="184" t="s">
        <v>2600</v>
      </c>
      <c r="H325" s="185">
        <v>13</v>
      </c>
      <c r="I325" s="186"/>
      <c r="J325" s="187">
        <f t="shared" si="120"/>
        <v>0</v>
      </c>
      <c r="K325" s="183" t="s">
        <v>36</v>
      </c>
      <c r="L325" s="54"/>
      <c r="M325" s="188" t="s">
        <v>36</v>
      </c>
      <c r="N325" s="189" t="s">
        <v>51</v>
      </c>
      <c r="O325" s="35"/>
      <c r="P325" s="190">
        <f t="shared" si="121"/>
        <v>0</v>
      </c>
      <c r="Q325" s="190">
        <v>0</v>
      </c>
      <c r="R325" s="190">
        <f t="shared" si="122"/>
        <v>0</v>
      </c>
      <c r="S325" s="190">
        <v>0</v>
      </c>
      <c r="T325" s="191">
        <f t="shared" si="123"/>
        <v>0</v>
      </c>
      <c r="AR325" s="16" t="s">
        <v>275</v>
      </c>
      <c r="AT325" s="16" t="s">
        <v>184</v>
      </c>
      <c r="AU325" s="16" t="s">
        <v>88</v>
      </c>
      <c r="AY325" s="16" t="s">
        <v>182</v>
      </c>
      <c r="BE325" s="192">
        <f t="shared" si="124"/>
        <v>0</v>
      </c>
      <c r="BF325" s="192">
        <f t="shared" si="125"/>
        <v>0</v>
      </c>
      <c r="BG325" s="192">
        <f t="shared" si="126"/>
        <v>0</v>
      </c>
      <c r="BH325" s="192">
        <f t="shared" si="127"/>
        <v>0</v>
      </c>
      <c r="BI325" s="192">
        <f t="shared" si="128"/>
        <v>0</v>
      </c>
      <c r="BJ325" s="16" t="s">
        <v>23</v>
      </c>
      <c r="BK325" s="192">
        <f t="shared" si="129"/>
        <v>0</v>
      </c>
      <c r="BL325" s="16" t="s">
        <v>275</v>
      </c>
      <c r="BM325" s="16" t="s">
        <v>4727</v>
      </c>
    </row>
    <row r="326" spans="2:63" s="10" customFormat="1" ht="29.85" customHeight="1">
      <c r="B326" s="164"/>
      <c r="C326" s="165"/>
      <c r="D326" s="178" t="s">
        <v>79</v>
      </c>
      <c r="E326" s="179" t="s">
        <v>4728</v>
      </c>
      <c r="F326" s="179" t="s">
        <v>3973</v>
      </c>
      <c r="G326" s="165"/>
      <c r="H326" s="165"/>
      <c r="I326" s="168"/>
      <c r="J326" s="180">
        <f>BK326</f>
        <v>0</v>
      </c>
      <c r="K326" s="165"/>
      <c r="L326" s="170"/>
      <c r="M326" s="171"/>
      <c r="N326" s="172"/>
      <c r="O326" s="172"/>
      <c r="P326" s="173">
        <f>P327</f>
        <v>0</v>
      </c>
      <c r="Q326" s="172"/>
      <c r="R326" s="173">
        <f>R327</f>
        <v>0</v>
      </c>
      <c r="S326" s="172"/>
      <c r="T326" s="174">
        <f>T327</f>
        <v>0</v>
      </c>
      <c r="AR326" s="175" t="s">
        <v>23</v>
      </c>
      <c r="AT326" s="176" t="s">
        <v>79</v>
      </c>
      <c r="AU326" s="176" t="s">
        <v>23</v>
      </c>
      <c r="AY326" s="175" t="s">
        <v>182</v>
      </c>
      <c r="BK326" s="177">
        <f>BK327</f>
        <v>0</v>
      </c>
    </row>
    <row r="327" spans="2:65" s="1" customFormat="1" ht="22.5" customHeight="1">
      <c r="B327" s="34"/>
      <c r="C327" s="181" t="s">
        <v>1412</v>
      </c>
      <c r="D327" s="181" t="s">
        <v>184</v>
      </c>
      <c r="E327" s="182" t="s">
        <v>4729</v>
      </c>
      <c r="F327" s="183" t="s">
        <v>4730</v>
      </c>
      <c r="G327" s="184" t="s">
        <v>309</v>
      </c>
      <c r="H327" s="185">
        <v>100</v>
      </c>
      <c r="I327" s="186"/>
      <c r="J327" s="187">
        <f>ROUND(I327*H327,2)</f>
        <v>0</v>
      </c>
      <c r="K327" s="183" t="s">
        <v>36</v>
      </c>
      <c r="L327" s="54"/>
      <c r="M327" s="188" t="s">
        <v>36</v>
      </c>
      <c r="N327" s="189" t="s">
        <v>51</v>
      </c>
      <c r="O327" s="35"/>
      <c r="P327" s="190">
        <f>O327*H327</f>
        <v>0</v>
      </c>
      <c r="Q327" s="190">
        <v>0</v>
      </c>
      <c r="R327" s="190">
        <f>Q327*H327</f>
        <v>0</v>
      </c>
      <c r="S327" s="190">
        <v>0</v>
      </c>
      <c r="T327" s="191">
        <f>S327*H327</f>
        <v>0</v>
      </c>
      <c r="AR327" s="16" t="s">
        <v>275</v>
      </c>
      <c r="AT327" s="16" t="s">
        <v>184</v>
      </c>
      <c r="AU327" s="16" t="s">
        <v>88</v>
      </c>
      <c r="AY327" s="16" t="s">
        <v>182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16" t="s">
        <v>23</v>
      </c>
      <c r="BK327" s="192">
        <f>ROUND(I327*H327,2)</f>
        <v>0</v>
      </c>
      <c r="BL327" s="16" t="s">
        <v>275</v>
      </c>
      <c r="BM327" s="16" t="s">
        <v>4731</v>
      </c>
    </row>
    <row r="328" spans="2:63" s="10" customFormat="1" ht="29.85" customHeight="1">
      <c r="B328" s="164"/>
      <c r="C328" s="165"/>
      <c r="D328" s="178" t="s">
        <v>79</v>
      </c>
      <c r="E328" s="179" t="s">
        <v>4732</v>
      </c>
      <c r="F328" s="179" t="s">
        <v>4019</v>
      </c>
      <c r="G328" s="165"/>
      <c r="H328" s="165"/>
      <c r="I328" s="168"/>
      <c r="J328" s="180">
        <f>BK328</f>
        <v>0</v>
      </c>
      <c r="K328" s="165"/>
      <c r="L328" s="170"/>
      <c r="M328" s="171"/>
      <c r="N328" s="172"/>
      <c r="O328" s="172"/>
      <c r="P328" s="173">
        <f>SUM(P329:P330)</f>
        <v>0</v>
      </c>
      <c r="Q328" s="172"/>
      <c r="R328" s="173">
        <f>SUM(R329:R330)</f>
        <v>0</v>
      </c>
      <c r="S328" s="172"/>
      <c r="T328" s="174">
        <f>SUM(T329:T330)</f>
        <v>0</v>
      </c>
      <c r="AR328" s="175" t="s">
        <v>23</v>
      </c>
      <c r="AT328" s="176" t="s">
        <v>79</v>
      </c>
      <c r="AU328" s="176" t="s">
        <v>23</v>
      </c>
      <c r="AY328" s="175" t="s">
        <v>182</v>
      </c>
      <c r="BK328" s="177">
        <f>SUM(BK329:BK330)</f>
        <v>0</v>
      </c>
    </row>
    <row r="329" spans="2:65" s="1" customFormat="1" ht="22.5" customHeight="1">
      <c r="B329" s="34"/>
      <c r="C329" s="181" t="s">
        <v>1420</v>
      </c>
      <c r="D329" s="181" t="s">
        <v>184</v>
      </c>
      <c r="E329" s="182" t="s">
        <v>4733</v>
      </c>
      <c r="F329" s="183" t="s">
        <v>4464</v>
      </c>
      <c r="G329" s="184" t="s">
        <v>309</v>
      </c>
      <c r="H329" s="185">
        <v>10</v>
      </c>
      <c r="I329" s="186"/>
      <c r="J329" s="187">
        <f>ROUND(I329*H329,2)</f>
        <v>0</v>
      </c>
      <c r="K329" s="183" t="s">
        <v>36</v>
      </c>
      <c r="L329" s="54"/>
      <c r="M329" s="188" t="s">
        <v>36</v>
      </c>
      <c r="N329" s="189" t="s">
        <v>51</v>
      </c>
      <c r="O329" s="35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16" t="s">
        <v>275</v>
      </c>
      <c r="AT329" s="16" t="s">
        <v>184</v>
      </c>
      <c r="AU329" s="16" t="s">
        <v>88</v>
      </c>
      <c r="AY329" s="16" t="s">
        <v>182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6" t="s">
        <v>23</v>
      </c>
      <c r="BK329" s="192">
        <f>ROUND(I329*H329,2)</f>
        <v>0</v>
      </c>
      <c r="BL329" s="16" t="s">
        <v>275</v>
      </c>
      <c r="BM329" s="16" t="s">
        <v>4734</v>
      </c>
    </row>
    <row r="330" spans="2:65" s="1" customFormat="1" ht="22.5" customHeight="1">
      <c r="B330" s="34"/>
      <c r="C330" s="181" t="s">
        <v>1425</v>
      </c>
      <c r="D330" s="181" t="s">
        <v>184</v>
      </c>
      <c r="E330" s="182" t="s">
        <v>4735</v>
      </c>
      <c r="F330" s="183" t="s">
        <v>4353</v>
      </c>
      <c r="G330" s="184" t="s">
        <v>309</v>
      </c>
      <c r="H330" s="185">
        <v>40</v>
      </c>
      <c r="I330" s="186"/>
      <c r="J330" s="187">
        <f>ROUND(I330*H330,2)</f>
        <v>0</v>
      </c>
      <c r="K330" s="183" t="s">
        <v>36</v>
      </c>
      <c r="L330" s="54"/>
      <c r="M330" s="188" t="s">
        <v>36</v>
      </c>
      <c r="N330" s="189" t="s">
        <v>51</v>
      </c>
      <c r="O330" s="35"/>
      <c r="P330" s="190">
        <f>O330*H330</f>
        <v>0</v>
      </c>
      <c r="Q330" s="190">
        <v>0</v>
      </c>
      <c r="R330" s="190">
        <f>Q330*H330</f>
        <v>0</v>
      </c>
      <c r="S330" s="190">
        <v>0</v>
      </c>
      <c r="T330" s="191">
        <f>S330*H330</f>
        <v>0</v>
      </c>
      <c r="AR330" s="16" t="s">
        <v>275</v>
      </c>
      <c r="AT330" s="16" t="s">
        <v>184</v>
      </c>
      <c r="AU330" s="16" t="s">
        <v>88</v>
      </c>
      <c r="AY330" s="16" t="s">
        <v>182</v>
      </c>
      <c r="BE330" s="192">
        <f>IF(N330="základní",J330,0)</f>
        <v>0</v>
      </c>
      <c r="BF330" s="192">
        <f>IF(N330="snížená",J330,0)</f>
        <v>0</v>
      </c>
      <c r="BG330" s="192">
        <f>IF(N330="zákl. přenesená",J330,0)</f>
        <v>0</v>
      </c>
      <c r="BH330" s="192">
        <f>IF(N330="sníž. přenesená",J330,0)</f>
        <v>0</v>
      </c>
      <c r="BI330" s="192">
        <f>IF(N330="nulová",J330,0)</f>
        <v>0</v>
      </c>
      <c r="BJ330" s="16" t="s">
        <v>23</v>
      </c>
      <c r="BK330" s="192">
        <f>ROUND(I330*H330,2)</f>
        <v>0</v>
      </c>
      <c r="BL330" s="16" t="s">
        <v>275</v>
      </c>
      <c r="BM330" s="16" t="s">
        <v>4736</v>
      </c>
    </row>
    <row r="331" spans="2:63" s="10" customFormat="1" ht="29.85" customHeight="1">
      <c r="B331" s="164"/>
      <c r="C331" s="165"/>
      <c r="D331" s="178" t="s">
        <v>79</v>
      </c>
      <c r="E331" s="179" t="s">
        <v>4737</v>
      </c>
      <c r="F331" s="179" t="s">
        <v>4096</v>
      </c>
      <c r="G331" s="165"/>
      <c r="H331" s="165"/>
      <c r="I331" s="168"/>
      <c r="J331" s="180">
        <f>BK331</f>
        <v>0</v>
      </c>
      <c r="K331" s="165"/>
      <c r="L331" s="170"/>
      <c r="M331" s="171"/>
      <c r="N331" s="172"/>
      <c r="O331" s="172"/>
      <c r="P331" s="173">
        <f>SUM(P332:P337)</f>
        <v>0</v>
      </c>
      <c r="Q331" s="172"/>
      <c r="R331" s="173">
        <f>SUM(R332:R337)</f>
        <v>0</v>
      </c>
      <c r="S331" s="172"/>
      <c r="T331" s="174">
        <f>SUM(T332:T337)</f>
        <v>0</v>
      </c>
      <c r="AR331" s="175" t="s">
        <v>23</v>
      </c>
      <c r="AT331" s="176" t="s">
        <v>79</v>
      </c>
      <c r="AU331" s="176" t="s">
        <v>23</v>
      </c>
      <c r="AY331" s="175" t="s">
        <v>182</v>
      </c>
      <c r="BK331" s="177">
        <f>SUM(BK332:BK337)</f>
        <v>0</v>
      </c>
    </row>
    <row r="332" spans="2:65" s="1" customFormat="1" ht="22.5" customHeight="1">
      <c r="B332" s="34"/>
      <c r="C332" s="181" t="s">
        <v>1434</v>
      </c>
      <c r="D332" s="181" t="s">
        <v>184</v>
      </c>
      <c r="E332" s="182" t="s">
        <v>4738</v>
      </c>
      <c r="F332" s="183" t="s">
        <v>4383</v>
      </c>
      <c r="G332" s="184" t="s">
        <v>3607</v>
      </c>
      <c r="H332" s="185">
        <v>40</v>
      </c>
      <c r="I332" s="186"/>
      <c r="J332" s="187">
        <f aca="true" t="shared" si="130" ref="J332:J337">ROUND(I332*H332,2)</f>
        <v>0</v>
      </c>
      <c r="K332" s="183" t="s">
        <v>36</v>
      </c>
      <c r="L332" s="54"/>
      <c r="M332" s="188" t="s">
        <v>36</v>
      </c>
      <c r="N332" s="189" t="s">
        <v>51</v>
      </c>
      <c r="O332" s="35"/>
      <c r="P332" s="190">
        <f aca="true" t="shared" si="131" ref="P332:P337">O332*H332</f>
        <v>0</v>
      </c>
      <c r="Q332" s="190">
        <v>0</v>
      </c>
      <c r="R332" s="190">
        <f aca="true" t="shared" si="132" ref="R332:R337">Q332*H332</f>
        <v>0</v>
      </c>
      <c r="S332" s="190">
        <v>0</v>
      </c>
      <c r="T332" s="191">
        <f aca="true" t="shared" si="133" ref="T332:T337">S332*H332</f>
        <v>0</v>
      </c>
      <c r="AR332" s="16" t="s">
        <v>275</v>
      </c>
      <c r="AT332" s="16" t="s">
        <v>184</v>
      </c>
      <c r="AU332" s="16" t="s">
        <v>88</v>
      </c>
      <c r="AY332" s="16" t="s">
        <v>182</v>
      </c>
      <c r="BE332" s="192">
        <f aca="true" t="shared" si="134" ref="BE332:BE337">IF(N332="základní",J332,0)</f>
        <v>0</v>
      </c>
      <c r="BF332" s="192">
        <f aca="true" t="shared" si="135" ref="BF332:BF337">IF(N332="snížená",J332,0)</f>
        <v>0</v>
      </c>
      <c r="BG332" s="192">
        <f aca="true" t="shared" si="136" ref="BG332:BG337">IF(N332="zákl. přenesená",J332,0)</f>
        <v>0</v>
      </c>
      <c r="BH332" s="192">
        <f aca="true" t="shared" si="137" ref="BH332:BH337">IF(N332="sníž. přenesená",J332,0)</f>
        <v>0</v>
      </c>
      <c r="BI332" s="192">
        <f aca="true" t="shared" si="138" ref="BI332:BI337">IF(N332="nulová",J332,0)</f>
        <v>0</v>
      </c>
      <c r="BJ332" s="16" t="s">
        <v>23</v>
      </c>
      <c r="BK332" s="192">
        <f aca="true" t="shared" si="139" ref="BK332:BK337">ROUND(I332*H332,2)</f>
        <v>0</v>
      </c>
      <c r="BL332" s="16" t="s">
        <v>275</v>
      </c>
      <c r="BM332" s="16" t="s">
        <v>4739</v>
      </c>
    </row>
    <row r="333" spans="2:65" s="1" customFormat="1" ht="22.5" customHeight="1">
      <c r="B333" s="34"/>
      <c r="C333" s="181" t="s">
        <v>1439</v>
      </c>
      <c r="D333" s="181" t="s">
        <v>184</v>
      </c>
      <c r="E333" s="182" t="s">
        <v>4740</v>
      </c>
      <c r="F333" s="183" t="s">
        <v>4386</v>
      </c>
      <c r="G333" s="184" t="s">
        <v>2600</v>
      </c>
      <c r="H333" s="185">
        <v>3</v>
      </c>
      <c r="I333" s="186"/>
      <c r="J333" s="187">
        <f t="shared" si="130"/>
        <v>0</v>
      </c>
      <c r="K333" s="183" t="s">
        <v>36</v>
      </c>
      <c r="L333" s="54"/>
      <c r="M333" s="188" t="s">
        <v>36</v>
      </c>
      <c r="N333" s="189" t="s">
        <v>51</v>
      </c>
      <c r="O333" s="35"/>
      <c r="P333" s="190">
        <f t="shared" si="131"/>
        <v>0</v>
      </c>
      <c r="Q333" s="190">
        <v>0</v>
      </c>
      <c r="R333" s="190">
        <f t="shared" si="132"/>
        <v>0</v>
      </c>
      <c r="S333" s="190">
        <v>0</v>
      </c>
      <c r="T333" s="191">
        <f t="shared" si="133"/>
        <v>0</v>
      </c>
      <c r="AR333" s="16" t="s">
        <v>275</v>
      </c>
      <c r="AT333" s="16" t="s">
        <v>184</v>
      </c>
      <c r="AU333" s="16" t="s">
        <v>88</v>
      </c>
      <c r="AY333" s="16" t="s">
        <v>182</v>
      </c>
      <c r="BE333" s="192">
        <f t="shared" si="134"/>
        <v>0</v>
      </c>
      <c r="BF333" s="192">
        <f t="shared" si="135"/>
        <v>0</v>
      </c>
      <c r="BG333" s="192">
        <f t="shared" si="136"/>
        <v>0</v>
      </c>
      <c r="BH333" s="192">
        <f t="shared" si="137"/>
        <v>0</v>
      </c>
      <c r="BI333" s="192">
        <f t="shared" si="138"/>
        <v>0</v>
      </c>
      <c r="BJ333" s="16" t="s">
        <v>23</v>
      </c>
      <c r="BK333" s="192">
        <f t="shared" si="139"/>
        <v>0</v>
      </c>
      <c r="BL333" s="16" t="s">
        <v>275</v>
      </c>
      <c r="BM333" s="16" t="s">
        <v>4741</v>
      </c>
    </row>
    <row r="334" spans="2:65" s="1" customFormat="1" ht="22.5" customHeight="1">
      <c r="B334" s="34"/>
      <c r="C334" s="181" t="s">
        <v>1444</v>
      </c>
      <c r="D334" s="181" t="s">
        <v>184</v>
      </c>
      <c r="E334" s="182" t="s">
        <v>4742</v>
      </c>
      <c r="F334" s="183" t="s">
        <v>4389</v>
      </c>
      <c r="G334" s="184" t="s">
        <v>2600</v>
      </c>
      <c r="H334" s="185">
        <v>3</v>
      </c>
      <c r="I334" s="186"/>
      <c r="J334" s="187">
        <f t="shared" si="130"/>
        <v>0</v>
      </c>
      <c r="K334" s="183" t="s">
        <v>36</v>
      </c>
      <c r="L334" s="54"/>
      <c r="M334" s="188" t="s">
        <v>36</v>
      </c>
      <c r="N334" s="189" t="s">
        <v>51</v>
      </c>
      <c r="O334" s="35"/>
      <c r="P334" s="190">
        <f t="shared" si="131"/>
        <v>0</v>
      </c>
      <c r="Q334" s="190">
        <v>0</v>
      </c>
      <c r="R334" s="190">
        <f t="shared" si="132"/>
        <v>0</v>
      </c>
      <c r="S334" s="190">
        <v>0</v>
      </c>
      <c r="T334" s="191">
        <f t="shared" si="133"/>
        <v>0</v>
      </c>
      <c r="AR334" s="16" t="s">
        <v>275</v>
      </c>
      <c r="AT334" s="16" t="s">
        <v>184</v>
      </c>
      <c r="AU334" s="16" t="s">
        <v>88</v>
      </c>
      <c r="AY334" s="16" t="s">
        <v>182</v>
      </c>
      <c r="BE334" s="192">
        <f t="shared" si="134"/>
        <v>0</v>
      </c>
      <c r="BF334" s="192">
        <f t="shared" si="135"/>
        <v>0</v>
      </c>
      <c r="BG334" s="192">
        <f t="shared" si="136"/>
        <v>0</v>
      </c>
      <c r="BH334" s="192">
        <f t="shared" si="137"/>
        <v>0</v>
      </c>
      <c r="BI334" s="192">
        <f t="shared" si="138"/>
        <v>0</v>
      </c>
      <c r="BJ334" s="16" t="s">
        <v>23</v>
      </c>
      <c r="BK334" s="192">
        <f t="shared" si="139"/>
        <v>0</v>
      </c>
      <c r="BL334" s="16" t="s">
        <v>275</v>
      </c>
      <c r="BM334" s="16" t="s">
        <v>4743</v>
      </c>
    </row>
    <row r="335" spans="2:65" s="1" customFormat="1" ht="22.5" customHeight="1">
      <c r="B335" s="34"/>
      <c r="C335" s="181" t="s">
        <v>1450</v>
      </c>
      <c r="D335" s="181" t="s">
        <v>184</v>
      </c>
      <c r="E335" s="182" t="s">
        <v>4744</v>
      </c>
      <c r="F335" s="183" t="s">
        <v>4395</v>
      </c>
      <c r="G335" s="184" t="s">
        <v>2600</v>
      </c>
      <c r="H335" s="185">
        <v>1</v>
      </c>
      <c r="I335" s="186"/>
      <c r="J335" s="187">
        <f t="shared" si="130"/>
        <v>0</v>
      </c>
      <c r="K335" s="183" t="s">
        <v>36</v>
      </c>
      <c r="L335" s="54"/>
      <c r="M335" s="188" t="s">
        <v>36</v>
      </c>
      <c r="N335" s="189" t="s">
        <v>51</v>
      </c>
      <c r="O335" s="35"/>
      <c r="P335" s="190">
        <f t="shared" si="131"/>
        <v>0</v>
      </c>
      <c r="Q335" s="190">
        <v>0</v>
      </c>
      <c r="R335" s="190">
        <f t="shared" si="132"/>
        <v>0</v>
      </c>
      <c r="S335" s="190">
        <v>0</v>
      </c>
      <c r="T335" s="191">
        <f t="shared" si="133"/>
        <v>0</v>
      </c>
      <c r="AR335" s="16" t="s">
        <v>275</v>
      </c>
      <c r="AT335" s="16" t="s">
        <v>184</v>
      </c>
      <c r="AU335" s="16" t="s">
        <v>88</v>
      </c>
      <c r="AY335" s="16" t="s">
        <v>182</v>
      </c>
      <c r="BE335" s="192">
        <f t="shared" si="134"/>
        <v>0</v>
      </c>
      <c r="BF335" s="192">
        <f t="shared" si="135"/>
        <v>0</v>
      </c>
      <c r="BG335" s="192">
        <f t="shared" si="136"/>
        <v>0</v>
      </c>
      <c r="BH335" s="192">
        <f t="shared" si="137"/>
        <v>0</v>
      </c>
      <c r="BI335" s="192">
        <f t="shared" si="138"/>
        <v>0</v>
      </c>
      <c r="BJ335" s="16" t="s">
        <v>23</v>
      </c>
      <c r="BK335" s="192">
        <f t="shared" si="139"/>
        <v>0</v>
      </c>
      <c r="BL335" s="16" t="s">
        <v>275</v>
      </c>
      <c r="BM335" s="16" t="s">
        <v>4745</v>
      </c>
    </row>
    <row r="336" spans="2:65" s="1" customFormat="1" ht="22.5" customHeight="1">
      <c r="B336" s="34"/>
      <c r="C336" s="181" t="s">
        <v>1455</v>
      </c>
      <c r="D336" s="181" t="s">
        <v>184</v>
      </c>
      <c r="E336" s="182" t="s">
        <v>4746</v>
      </c>
      <c r="F336" s="183" t="s">
        <v>4149</v>
      </c>
      <c r="G336" s="184" t="s">
        <v>2600</v>
      </c>
      <c r="H336" s="185">
        <v>1</v>
      </c>
      <c r="I336" s="186"/>
      <c r="J336" s="187">
        <f t="shared" si="130"/>
        <v>0</v>
      </c>
      <c r="K336" s="183" t="s">
        <v>36</v>
      </c>
      <c r="L336" s="54"/>
      <c r="M336" s="188" t="s">
        <v>36</v>
      </c>
      <c r="N336" s="189" t="s">
        <v>51</v>
      </c>
      <c r="O336" s="35"/>
      <c r="P336" s="190">
        <f t="shared" si="131"/>
        <v>0</v>
      </c>
      <c r="Q336" s="190">
        <v>0</v>
      </c>
      <c r="R336" s="190">
        <f t="shared" si="132"/>
        <v>0</v>
      </c>
      <c r="S336" s="190">
        <v>0</v>
      </c>
      <c r="T336" s="191">
        <f t="shared" si="133"/>
        <v>0</v>
      </c>
      <c r="AR336" s="16" t="s">
        <v>275</v>
      </c>
      <c r="AT336" s="16" t="s">
        <v>184</v>
      </c>
      <c r="AU336" s="16" t="s">
        <v>88</v>
      </c>
      <c r="AY336" s="16" t="s">
        <v>182</v>
      </c>
      <c r="BE336" s="192">
        <f t="shared" si="134"/>
        <v>0</v>
      </c>
      <c r="BF336" s="192">
        <f t="shared" si="135"/>
        <v>0</v>
      </c>
      <c r="BG336" s="192">
        <f t="shared" si="136"/>
        <v>0</v>
      </c>
      <c r="BH336" s="192">
        <f t="shared" si="137"/>
        <v>0</v>
      </c>
      <c r="BI336" s="192">
        <f t="shared" si="138"/>
        <v>0</v>
      </c>
      <c r="BJ336" s="16" t="s">
        <v>23</v>
      </c>
      <c r="BK336" s="192">
        <f t="shared" si="139"/>
        <v>0</v>
      </c>
      <c r="BL336" s="16" t="s">
        <v>275</v>
      </c>
      <c r="BM336" s="16" t="s">
        <v>4747</v>
      </c>
    </row>
    <row r="337" spans="2:65" s="1" customFormat="1" ht="22.5" customHeight="1">
      <c r="B337" s="34"/>
      <c r="C337" s="181" t="s">
        <v>1460</v>
      </c>
      <c r="D337" s="181" t="s">
        <v>184</v>
      </c>
      <c r="E337" s="182" t="s">
        <v>4748</v>
      </c>
      <c r="F337" s="183" t="s">
        <v>3193</v>
      </c>
      <c r="G337" s="184" t="s">
        <v>2600</v>
      </c>
      <c r="H337" s="185">
        <v>1</v>
      </c>
      <c r="I337" s="186"/>
      <c r="J337" s="187">
        <f t="shared" si="130"/>
        <v>0</v>
      </c>
      <c r="K337" s="183" t="s">
        <v>36</v>
      </c>
      <c r="L337" s="54"/>
      <c r="M337" s="188" t="s">
        <v>36</v>
      </c>
      <c r="N337" s="233" t="s">
        <v>51</v>
      </c>
      <c r="O337" s="234"/>
      <c r="P337" s="235">
        <f t="shared" si="131"/>
        <v>0</v>
      </c>
      <c r="Q337" s="235">
        <v>0</v>
      </c>
      <c r="R337" s="235">
        <f t="shared" si="132"/>
        <v>0</v>
      </c>
      <c r="S337" s="235">
        <v>0</v>
      </c>
      <c r="T337" s="236">
        <f t="shared" si="133"/>
        <v>0</v>
      </c>
      <c r="AR337" s="16" t="s">
        <v>275</v>
      </c>
      <c r="AT337" s="16" t="s">
        <v>184</v>
      </c>
      <c r="AU337" s="16" t="s">
        <v>88</v>
      </c>
      <c r="AY337" s="16" t="s">
        <v>182</v>
      </c>
      <c r="BE337" s="192">
        <f t="shared" si="134"/>
        <v>0</v>
      </c>
      <c r="BF337" s="192">
        <f t="shared" si="135"/>
        <v>0</v>
      </c>
      <c r="BG337" s="192">
        <f t="shared" si="136"/>
        <v>0</v>
      </c>
      <c r="BH337" s="192">
        <f t="shared" si="137"/>
        <v>0</v>
      </c>
      <c r="BI337" s="192">
        <f t="shared" si="138"/>
        <v>0</v>
      </c>
      <c r="BJ337" s="16" t="s">
        <v>23</v>
      </c>
      <c r="BK337" s="192">
        <f t="shared" si="139"/>
        <v>0</v>
      </c>
      <c r="BL337" s="16" t="s">
        <v>275</v>
      </c>
      <c r="BM337" s="16" t="s">
        <v>4749</v>
      </c>
    </row>
    <row r="338" spans="2:12" s="1" customFormat="1" ht="6.9" customHeight="1">
      <c r="B338" s="49"/>
      <c r="C338" s="50"/>
      <c r="D338" s="50"/>
      <c r="E338" s="50"/>
      <c r="F338" s="50"/>
      <c r="G338" s="50"/>
      <c r="H338" s="50"/>
      <c r="I338" s="127"/>
      <c r="J338" s="50"/>
      <c r="K338" s="50"/>
      <c r="L338" s="54"/>
    </row>
  </sheetData>
  <sheetProtection password="CC35" sheet="1" objects="1" scenarios="1" formatColumns="0" formatRows="0" sort="0" autoFilter="0"/>
  <autoFilter ref="C111:K111"/>
  <mergeCells count="9">
    <mergeCell ref="E102:H102"/>
    <mergeCell ref="E104:H10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11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0"/>
      <c r="C1" s="240"/>
      <c r="D1" s="239" t="s">
        <v>1</v>
      </c>
      <c r="E1" s="240"/>
      <c r="F1" s="241" t="s">
        <v>5505</v>
      </c>
      <c r="G1" s="365" t="s">
        <v>5506</v>
      </c>
      <c r="H1" s="365"/>
      <c r="I1" s="245"/>
      <c r="J1" s="241" t="s">
        <v>5507</v>
      </c>
      <c r="K1" s="239" t="s">
        <v>122</v>
      </c>
      <c r="L1" s="241" t="s">
        <v>5508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109</v>
      </c>
    </row>
    <row r="3" spans="2:46" ht="6.9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2:46" ht="36.9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2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366" t="str">
        <f>'Rekapitulace stavby'!K6</f>
        <v>Střední odborné učiliště Domažlice</v>
      </c>
      <c r="F7" s="357"/>
      <c r="G7" s="357"/>
      <c r="H7" s="357"/>
      <c r="I7" s="105"/>
      <c r="J7" s="21"/>
      <c r="K7" s="23"/>
    </row>
    <row r="8" spans="2:11" s="1" customFormat="1" ht="13.2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2:11" s="1" customFormat="1" ht="36.9" customHeight="1">
      <c r="B9" s="34"/>
      <c r="C9" s="35"/>
      <c r="D9" s="35"/>
      <c r="E9" s="367" t="s">
        <v>4750</v>
      </c>
      <c r="F9" s="341"/>
      <c r="G9" s="341"/>
      <c r="H9" s="341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2:11" s="1" customFormat="1" ht="14.4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4. 6. 2017</v>
      </c>
      <c r="K12" s="38"/>
    </row>
    <row r="13" spans="2:11" s="1" customFormat="1" ht="10.95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2:11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2:11" s="1" customFormat="1" ht="6.9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60" t="s">
        <v>36</v>
      </c>
      <c r="F24" s="368"/>
      <c r="G24" s="368"/>
      <c r="H24" s="368"/>
      <c r="I24" s="111"/>
      <c r="J24" s="110"/>
      <c r="K24" s="112"/>
    </row>
    <row r="25" spans="2:11" s="1" customFormat="1" ht="6.9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ROUND(J81,2)</f>
        <v>0</v>
      </c>
      <c r="K27" s="38"/>
    </row>
    <row r="28" spans="2:11" s="1" customFormat="1" ht="6.9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" customHeight="1">
      <c r="B30" s="34"/>
      <c r="C30" s="35"/>
      <c r="D30" s="42" t="s">
        <v>50</v>
      </c>
      <c r="E30" s="42" t="s">
        <v>51</v>
      </c>
      <c r="F30" s="118">
        <f>ROUND(SUM(BE81:BE104),2)</f>
        <v>0</v>
      </c>
      <c r="G30" s="35"/>
      <c r="H30" s="35"/>
      <c r="I30" s="119">
        <v>0.21</v>
      </c>
      <c r="J30" s="118">
        <f>ROUND(ROUND((SUM(BE81:BE104)),2)*I30,2)</f>
        <v>0</v>
      </c>
      <c r="K30" s="38"/>
    </row>
    <row r="31" spans="2:11" s="1" customFormat="1" ht="14.4" customHeight="1">
      <c r="B31" s="34"/>
      <c r="C31" s="35"/>
      <c r="D31" s="35"/>
      <c r="E31" s="42" t="s">
        <v>52</v>
      </c>
      <c r="F31" s="118">
        <f>ROUND(SUM(BF81:BF104),2)</f>
        <v>0</v>
      </c>
      <c r="G31" s="35"/>
      <c r="H31" s="35"/>
      <c r="I31" s="119">
        <v>0.15</v>
      </c>
      <c r="J31" s="118">
        <f>ROUND(ROUND((SUM(BF81:BF104)),2)*I31,2)</f>
        <v>0</v>
      </c>
      <c r="K31" s="38"/>
    </row>
    <row r="32" spans="2:11" s="1" customFormat="1" ht="14.4" customHeight="1" hidden="1">
      <c r="B32" s="34"/>
      <c r="C32" s="35"/>
      <c r="D32" s="35"/>
      <c r="E32" s="42" t="s">
        <v>53</v>
      </c>
      <c r="F32" s="118">
        <f>ROUND(SUM(BG81:BG104),2)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" customHeight="1" hidden="1">
      <c r="B33" s="34"/>
      <c r="C33" s="35"/>
      <c r="D33" s="35"/>
      <c r="E33" s="42" t="s">
        <v>54</v>
      </c>
      <c r="F33" s="118">
        <f>ROUND(SUM(BH81:BH104),2)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" customHeight="1" hidden="1">
      <c r="B34" s="34"/>
      <c r="C34" s="35"/>
      <c r="D34" s="35"/>
      <c r="E34" s="42" t="s">
        <v>55</v>
      </c>
      <c r="F34" s="118">
        <f>ROUND(SUM(BI81:BI104),2)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66" t="str">
        <f>E7</f>
        <v>Střední odborné učiliště Domažlice</v>
      </c>
      <c r="F45" s="341"/>
      <c r="G45" s="341"/>
      <c r="H45" s="341"/>
      <c r="I45" s="106"/>
      <c r="J45" s="35"/>
      <c r="K45" s="38"/>
    </row>
    <row r="46" spans="2:11" s="1" customFormat="1" ht="14.4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67" t="str">
        <f>E9</f>
        <v>D.1.4.7 - Přeložka HUP, vnitřní plynovod</v>
      </c>
      <c r="F47" s="341"/>
      <c r="G47" s="341"/>
      <c r="H47" s="341"/>
      <c r="I47" s="106"/>
      <c r="J47" s="35"/>
      <c r="K47" s="38"/>
    </row>
    <row r="48" spans="2:11" s="1" customFormat="1" ht="6.9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4. 6. 2017</v>
      </c>
      <c r="K49" s="38"/>
    </row>
    <row r="50" spans="2:11" s="1" customFormat="1" ht="6.9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3.2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11" s="1" customFormat="1" ht="14.4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J81</f>
        <v>0</v>
      </c>
      <c r="K56" s="38"/>
      <c r="AU56" s="16" t="s">
        <v>130</v>
      </c>
    </row>
    <row r="57" spans="2:11" s="7" customFormat="1" ht="24.9" customHeight="1">
      <c r="B57" s="137"/>
      <c r="C57" s="138"/>
      <c r="D57" s="139" t="s">
        <v>146</v>
      </c>
      <c r="E57" s="140"/>
      <c r="F57" s="140"/>
      <c r="G57" s="140"/>
      <c r="H57" s="140"/>
      <c r="I57" s="141"/>
      <c r="J57" s="142">
        <f>J82</f>
        <v>0</v>
      </c>
      <c r="K57" s="143"/>
    </row>
    <row r="58" spans="2:11" s="8" customFormat="1" ht="19.95" customHeight="1">
      <c r="B58" s="144"/>
      <c r="C58" s="145"/>
      <c r="D58" s="146" t="s">
        <v>4751</v>
      </c>
      <c r="E58" s="147"/>
      <c r="F58" s="147"/>
      <c r="G58" s="147"/>
      <c r="H58" s="147"/>
      <c r="I58" s="148"/>
      <c r="J58" s="149">
        <f>J83</f>
        <v>0</v>
      </c>
      <c r="K58" s="150"/>
    </row>
    <row r="59" spans="2:11" s="7" customFormat="1" ht="24.9" customHeight="1">
      <c r="B59" s="137"/>
      <c r="C59" s="138"/>
      <c r="D59" s="139" t="s">
        <v>4752</v>
      </c>
      <c r="E59" s="140"/>
      <c r="F59" s="140"/>
      <c r="G59" s="140"/>
      <c r="H59" s="140"/>
      <c r="I59" s="141"/>
      <c r="J59" s="142">
        <f>J99</f>
        <v>0</v>
      </c>
      <c r="K59" s="143"/>
    </row>
    <row r="60" spans="2:11" s="8" customFormat="1" ht="19.95" customHeight="1">
      <c r="B60" s="144"/>
      <c r="C60" s="145"/>
      <c r="D60" s="146" t="s">
        <v>4753</v>
      </c>
      <c r="E60" s="147"/>
      <c r="F60" s="147"/>
      <c r="G60" s="147"/>
      <c r="H60" s="147"/>
      <c r="I60" s="148"/>
      <c r="J60" s="149">
        <f>J100</f>
        <v>0</v>
      </c>
      <c r="K60" s="150"/>
    </row>
    <row r="61" spans="2:11" s="7" customFormat="1" ht="24.9" customHeight="1">
      <c r="B61" s="137"/>
      <c r="C61" s="138"/>
      <c r="D61" s="139" t="s">
        <v>4754</v>
      </c>
      <c r="E61" s="140"/>
      <c r="F61" s="140"/>
      <c r="G61" s="140"/>
      <c r="H61" s="140"/>
      <c r="I61" s="141"/>
      <c r="J61" s="142">
        <f>J102</f>
        <v>0</v>
      </c>
      <c r="K61" s="143"/>
    </row>
    <row r="62" spans="2:11" s="1" customFormat="1" ht="21.75" customHeight="1">
      <c r="B62" s="34"/>
      <c r="C62" s="35"/>
      <c r="D62" s="35"/>
      <c r="E62" s="35"/>
      <c r="F62" s="35"/>
      <c r="G62" s="35"/>
      <c r="H62" s="35"/>
      <c r="I62" s="106"/>
      <c r="J62" s="35"/>
      <c r="K62" s="38"/>
    </row>
    <row r="63" spans="2:11" s="1" customFormat="1" ht="6.9" customHeight="1">
      <c r="B63" s="49"/>
      <c r="C63" s="50"/>
      <c r="D63" s="50"/>
      <c r="E63" s="50"/>
      <c r="F63" s="50"/>
      <c r="G63" s="50"/>
      <c r="H63" s="50"/>
      <c r="I63" s="127"/>
      <c r="J63" s="50"/>
      <c r="K63" s="51"/>
    </row>
    <row r="67" spans="2:12" s="1" customFormat="1" ht="6.9" customHeight="1">
      <c r="B67" s="52"/>
      <c r="C67" s="53"/>
      <c r="D67" s="53"/>
      <c r="E67" s="53"/>
      <c r="F67" s="53"/>
      <c r="G67" s="53"/>
      <c r="H67" s="53"/>
      <c r="I67" s="130"/>
      <c r="J67" s="53"/>
      <c r="K67" s="53"/>
      <c r="L67" s="54"/>
    </row>
    <row r="68" spans="2:12" s="1" customFormat="1" ht="36.9" customHeight="1">
      <c r="B68" s="34"/>
      <c r="C68" s="55" t="s">
        <v>166</v>
      </c>
      <c r="D68" s="56"/>
      <c r="E68" s="56"/>
      <c r="F68" s="56"/>
      <c r="G68" s="56"/>
      <c r="H68" s="56"/>
      <c r="I68" s="151"/>
      <c r="J68" s="56"/>
      <c r="K68" s="56"/>
      <c r="L68" s="54"/>
    </row>
    <row r="69" spans="2:12" s="1" customFormat="1" ht="6.9" customHeight="1">
      <c r="B69" s="34"/>
      <c r="C69" s="56"/>
      <c r="D69" s="56"/>
      <c r="E69" s="56"/>
      <c r="F69" s="56"/>
      <c r="G69" s="56"/>
      <c r="H69" s="56"/>
      <c r="I69" s="151"/>
      <c r="J69" s="56"/>
      <c r="K69" s="56"/>
      <c r="L69" s="54"/>
    </row>
    <row r="70" spans="2:12" s="1" customFormat="1" ht="14.4" customHeight="1">
      <c r="B70" s="34"/>
      <c r="C70" s="58" t="s">
        <v>16</v>
      </c>
      <c r="D70" s="56"/>
      <c r="E70" s="56"/>
      <c r="F70" s="56"/>
      <c r="G70" s="56"/>
      <c r="H70" s="56"/>
      <c r="I70" s="151"/>
      <c r="J70" s="56"/>
      <c r="K70" s="56"/>
      <c r="L70" s="54"/>
    </row>
    <row r="71" spans="2:12" s="1" customFormat="1" ht="22.5" customHeight="1">
      <c r="B71" s="34"/>
      <c r="C71" s="56"/>
      <c r="D71" s="56"/>
      <c r="E71" s="364" t="str">
        <f>E7</f>
        <v>Střední odborné učiliště Domažlice</v>
      </c>
      <c r="F71" s="334"/>
      <c r="G71" s="334"/>
      <c r="H71" s="334"/>
      <c r="I71" s="151"/>
      <c r="J71" s="56"/>
      <c r="K71" s="56"/>
      <c r="L71" s="54"/>
    </row>
    <row r="72" spans="2:12" s="1" customFormat="1" ht="14.4" customHeight="1">
      <c r="B72" s="34"/>
      <c r="C72" s="58" t="s">
        <v>124</v>
      </c>
      <c r="D72" s="56"/>
      <c r="E72" s="56"/>
      <c r="F72" s="56"/>
      <c r="G72" s="56"/>
      <c r="H72" s="56"/>
      <c r="I72" s="151"/>
      <c r="J72" s="56"/>
      <c r="K72" s="56"/>
      <c r="L72" s="54"/>
    </row>
    <row r="73" spans="2:12" s="1" customFormat="1" ht="23.25" customHeight="1">
      <c r="B73" s="34"/>
      <c r="C73" s="56"/>
      <c r="D73" s="56"/>
      <c r="E73" s="331" t="str">
        <f>E9</f>
        <v>D.1.4.7 - Přeložka HUP, vnitřní plynovod</v>
      </c>
      <c r="F73" s="334"/>
      <c r="G73" s="334"/>
      <c r="H73" s="334"/>
      <c r="I73" s="151"/>
      <c r="J73" s="56"/>
      <c r="K73" s="56"/>
      <c r="L73" s="54"/>
    </row>
    <row r="74" spans="2:12" s="1" customFormat="1" ht="6.9" customHeight="1">
      <c r="B74" s="34"/>
      <c r="C74" s="56"/>
      <c r="D74" s="56"/>
      <c r="E74" s="56"/>
      <c r="F74" s="56"/>
      <c r="G74" s="56"/>
      <c r="H74" s="56"/>
      <c r="I74" s="151"/>
      <c r="J74" s="56"/>
      <c r="K74" s="56"/>
      <c r="L74" s="54"/>
    </row>
    <row r="75" spans="2:12" s="1" customFormat="1" ht="18" customHeight="1">
      <c r="B75" s="34"/>
      <c r="C75" s="58" t="s">
        <v>24</v>
      </c>
      <c r="D75" s="56"/>
      <c r="E75" s="56"/>
      <c r="F75" s="152" t="str">
        <f>F12</f>
        <v>Rohova ulice, parc.č. 946/4, 640/3</v>
      </c>
      <c r="G75" s="56"/>
      <c r="H75" s="56"/>
      <c r="I75" s="153" t="s">
        <v>26</v>
      </c>
      <c r="J75" s="66" t="str">
        <f>IF(J12="","",J12)</f>
        <v>4. 6. 2017</v>
      </c>
      <c r="K75" s="56"/>
      <c r="L75" s="54"/>
    </row>
    <row r="76" spans="2:12" s="1" customFormat="1" ht="6.9" customHeight="1">
      <c r="B76" s="34"/>
      <c r="C76" s="56"/>
      <c r="D76" s="56"/>
      <c r="E76" s="56"/>
      <c r="F76" s="56"/>
      <c r="G76" s="56"/>
      <c r="H76" s="56"/>
      <c r="I76" s="151"/>
      <c r="J76" s="56"/>
      <c r="K76" s="56"/>
      <c r="L76" s="54"/>
    </row>
    <row r="77" spans="2:12" s="1" customFormat="1" ht="13.2">
      <c r="B77" s="34"/>
      <c r="C77" s="58" t="s">
        <v>34</v>
      </c>
      <c r="D77" s="56"/>
      <c r="E77" s="56"/>
      <c r="F77" s="152" t="str">
        <f>E15</f>
        <v>Plzeňský kraj</v>
      </c>
      <c r="G77" s="56"/>
      <c r="H77" s="56"/>
      <c r="I77" s="153" t="s">
        <v>41</v>
      </c>
      <c r="J77" s="152" t="str">
        <f>E21</f>
        <v>Sladký &amp; Partners s.r.o., Nad Šárkou 60, Praha</v>
      </c>
      <c r="K77" s="56"/>
      <c r="L77" s="54"/>
    </row>
    <row r="78" spans="2:12" s="1" customFormat="1" ht="14.4" customHeight="1">
      <c r="B78" s="34"/>
      <c r="C78" s="58" t="s">
        <v>39</v>
      </c>
      <c r="D78" s="56"/>
      <c r="E78" s="56"/>
      <c r="F78" s="152" t="str">
        <f>IF(E18="","",E18)</f>
        <v/>
      </c>
      <c r="G78" s="56"/>
      <c r="H78" s="56"/>
      <c r="I78" s="151"/>
      <c r="J78" s="56"/>
      <c r="K78" s="56"/>
      <c r="L78" s="54"/>
    </row>
    <row r="79" spans="2:12" s="1" customFormat="1" ht="10.35" customHeight="1">
      <c r="B79" s="34"/>
      <c r="C79" s="56"/>
      <c r="D79" s="56"/>
      <c r="E79" s="56"/>
      <c r="F79" s="56"/>
      <c r="G79" s="56"/>
      <c r="H79" s="56"/>
      <c r="I79" s="151"/>
      <c r="J79" s="56"/>
      <c r="K79" s="56"/>
      <c r="L79" s="54"/>
    </row>
    <row r="80" spans="2:20" s="9" customFormat="1" ht="29.25" customHeight="1">
      <c r="B80" s="154"/>
      <c r="C80" s="155" t="s">
        <v>167</v>
      </c>
      <c r="D80" s="156" t="s">
        <v>65</v>
      </c>
      <c r="E80" s="156" t="s">
        <v>61</v>
      </c>
      <c r="F80" s="156" t="s">
        <v>168</v>
      </c>
      <c r="G80" s="156" t="s">
        <v>169</v>
      </c>
      <c r="H80" s="156" t="s">
        <v>170</v>
      </c>
      <c r="I80" s="157" t="s">
        <v>171</v>
      </c>
      <c r="J80" s="156" t="s">
        <v>128</v>
      </c>
      <c r="K80" s="158" t="s">
        <v>172</v>
      </c>
      <c r="L80" s="159"/>
      <c r="M80" s="74" t="s">
        <v>173</v>
      </c>
      <c r="N80" s="75" t="s">
        <v>50</v>
      </c>
      <c r="O80" s="75" t="s">
        <v>174</v>
      </c>
      <c r="P80" s="75" t="s">
        <v>175</v>
      </c>
      <c r="Q80" s="75" t="s">
        <v>176</v>
      </c>
      <c r="R80" s="75" t="s">
        <v>177</v>
      </c>
      <c r="S80" s="75" t="s">
        <v>178</v>
      </c>
      <c r="T80" s="76" t="s">
        <v>179</v>
      </c>
    </row>
    <row r="81" spans="2:63" s="1" customFormat="1" ht="29.25" customHeight="1">
      <c r="B81" s="34"/>
      <c r="C81" s="80" t="s">
        <v>129</v>
      </c>
      <c r="D81" s="56"/>
      <c r="E81" s="56"/>
      <c r="F81" s="56"/>
      <c r="G81" s="56"/>
      <c r="H81" s="56"/>
      <c r="I81" s="151"/>
      <c r="J81" s="160">
        <f>BK81</f>
        <v>0</v>
      </c>
      <c r="K81" s="56"/>
      <c r="L81" s="54"/>
      <c r="M81" s="77"/>
      <c r="N81" s="78"/>
      <c r="O81" s="78"/>
      <c r="P81" s="161">
        <f>P82+P99+P102</f>
        <v>0</v>
      </c>
      <c r="Q81" s="78"/>
      <c r="R81" s="161">
        <f>R82+R99+R102</f>
        <v>0</v>
      </c>
      <c r="S81" s="78"/>
      <c r="T81" s="162">
        <f>T82+T99+T102</f>
        <v>0</v>
      </c>
      <c r="AT81" s="16" t="s">
        <v>79</v>
      </c>
      <c r="AU81" s="16" t="s">
        <v>130</v>
      </c>
      <c r="BK81" s="163">
        <f>BK82+BK99+BK102</f>
        <v>0</v>
      </c>
    </row>
    <row r="82" spans="2:63" s="10" customFormat="1" ht="37.35" customHeight="1">
      <c r="B82" s="164"/>
      <c r="C82" s="165"/>
      <c r="D82" s="166" t="s">
        <v>79</v>
      </c>
      <c r="E82" s="167" t="s">
        <v>1403</v>
      </c>
      <c r="F82" s="167" t="s">
        <v>1404</v>
      </c>
      <c r="G82" s="165"/>
      <c r="H82" s="165"/>
      <c r="I82" s="168"/>
      <c r="J82" s="169">
        <f>BK82</f>
        <v>0</v>
      </c>
      <c r="K82" s="165"/>
      <c r="L82" s="170"/>
      <c r="M82" s="171"/>
      <c r="N82" s="172"/>
      <c r="O82" s="172"/>
      <c r="P82" s="173">
        <f>P83</f>
        <v>0</v>
      </c>
      <c r="Q82" s="172"/>
      <c r="R82" s="173">
        <f>R83</f>
        <v>0</v>
      </c>
      <c r="S82" s="172"/>
      <c r="T82" s="174">
        <f>T83</f>
        <v>0</v>
      </c>
      <c r="AR82" s="175" t="s">
        <v>88</v>
      </c>
      <c r="AT82" s="176" t="s">
        <v>79</v>
      </c>
      <c r="AU82" s="176" t="s">
        <v>80</v>
      </c>
      <c r="AY82" s="175" t="s">
        <v>182</v>
      </c>
      <c r="BK82" s="177">
        <f>BK83</f>
        <v>0</v>
      </c>
    </row>
    <row r="83" spans="2:63" s="10" customFormat="1" ht="19.95" customHeight="1">
      <c r="B83" s="164"/>
      <c r="C83" s="165"/>
      <c r="D83" s="178" t="s">
        <v>79</v>
      </c>
      <c r="E83" s="179" t="s">
        <v>4755</v>
      </c>
      <c r="F83" s="179" t="s">
        <v>4756</v>
      </c>
      <c r="G83" s="165"/>
      <c r="H83" s="165"/>
      <c r="I83" s="168"/>
      <c r="J83" s="180">
        <f>BK83</f>
        <v>0</v>
      </c>
      <c r="K83" s="165"/>
      <c r="L83" s="170"/>
      <c r="M83" s="171"/>
      <c r="N83" s="172"/>
      <c r="O83" s="172"/>
      <c r="P83" s="173">
        <f>SUM(P84:P98)</f>
        <v>0</v>
      </c>
      <c r="Q83" s="172"/>
      <c r="R83" s="173">
        <f>SUM(R84:R98)</f>
        <v>0</v>
      </c>
      <c r="S83" s="172"/>
      <c r="T83" s="174">
        <f>SUM(T84:T98)</f>
        <v>0</v>
      </c>
      <c r="AR83" s="175" t="s">
        <v>88</v>
      </c>
      <c r="AT83" s="176" t="s">
        <v>79</v>
      </c>
      <c r="AU83" s="176" t="s">
        <v>23</v>
      </c>
      <c r="AY83" s="175" t="s">
        <v>182</v>
      </c>
      <c r="BK83" s="177">
        <f>SUM(BK84:BK98)</f>
        <v>0</v>
      </c>
    </row>
    <row r="84" spans="2:65" s="1" customFormat="1" ht="22.5" customHeight="1">
      <c r="B84" s="34"/>
      <c r="C84" s="181" t="s">
        <v>23</v>
      </c>
      <c r="D84" s="181" t="s">
        <v>184</v>
      </c>
      <c r="E84" s="182" t="s">
        <v>4757</v>
      </c>
      <c r="F84" s="183" t="s">
        <v>4758</v>
      </c>
      <c r="G84" s="184" t="s">
        <v>309</v>
      </c>
      <c r="H84" s="185">
        <v>1</v>
      </c>
      <c r="I84" s="186"/>
      <c r="J84" s="187">
        <f aca="true" t="shared" si="0" ref="J84:J98">ROUND(I84*H84,2)</f>
        <v>0</v>
      </c>
      <c r="K84" s="183" t="s">
        <v>36</v>
      </c>
      <c r="L84" s="54"/>
      <c r="M84" s="188" t="s">
        <v>36</v>
      </c>
      <c r="N84" s="189" t="s">
        <v>51</v>
      </c>
      <c r="O84" s="35"/>
      <c r="P84" s="190">
        <f aca="true" t="shared" si="1" ref="P84:P98">O84*H84</f>
        <v>0</v>
      </c>
      <c r="Q84" s="190">
        <v>0</v>
      </c>
      <c r="R84" s="190">
        <f aca="true" t="shared" si="2" ref="R84:R98">Q84*H84</f>
        <v>0</v>
      </c>
      <c r="S84" s="190">
        <v>0</v>
      </c>
      <c r="T84" s="191">
        <f aca="true" t="shared" si="3" ref="T84:T98">S84*H84</f>
        <v>0</v>
      </c>
      <c r="AR84" s="16" t="s">
        <v>275</v>
      </c>
      <c r="AT84" s="16" t="s">
        <v>184</v>
      </c>
      <c r="AU84" s="16" t="s">
        <v>88</v>
      </c>
      <c r="AY84" s="16" t="s">
        <v>182</v>
      </c>
      <c r="BE84" s="192">
        <f aca="true" t="shared" si="4" ref="BE84:BE98">IF(N84="základní",J84,0)</f>
        <v>0</v>
      </c>
      <c r="BF84" s="192">
        <f aca="true" t="shared" si="5" ref="BF84:BF98">IF(N84="snížená",J84,0)</f>
        <v>0</v>
      </c>
      <c r="BG84" s="192">
        <f aca="true" t="shared" si="6" ref="BG84:BG98">IF(N84="zákl. přenesená",J84,0)</f>
        <v>0</v>
      </c>
      <c r="BH84" s="192">
        <f aca="true" t="shared" si="7" ref="BH84:BH98">IF(N84="sníž. přenesená",J84,0)</f>
        <v>0</v>
      </c>
      <c r="BI84" s="192">
        <f aca="true" t="shared" si="8" ref="BI84:BI98">IF(N84="nulová",J84,0)</f>
        <v>0</v>
      </c>
      <c r="BJ84" s="16" t="s">
        <v>23</v>
      </c>
      <c r="BK84" s="192">
        <f aca="true" t="shared" si="9" ref="BK84:BK98">ROUND(I84*H84,2)</f>
        <v>0</v>
      </c>
      <c r="BL84" s="16" t="s">
        <v>275</v>
      </c>
      <c r="BM84" s="16" t="s">
        <v>4759</v>
      </c>
    </row>
    <row r="85" spans="2:65" s="1" customFormat="1" ht="22.5" customHeight="1">
      <c r="B85" s="34"/>
      <c r="C85" s="181" t="s">
        <v>88</v>
      </c>
      <c r="D85" s="181" t="s">
        <v>184</v>
      </c>
      <c r="E85" s="182" t="s">
        <v>4760</v>
      </c>
      <c r="F85" s="183" t="s">
        <v>4761</v>
      </c>
      <c r="G85" s="184" t="s">
        <v>309</v>
      </c>
      <c r="H85" s="185">
        <v>4</v>
      </c>
      <c r="I85" s="186"/>
      <c r="J85" s="187">
        <f t="shared" si="0"/>
        <v>0</v>
      </c>
      <c r="K85" s="183" t="s">
        <v>36</v>
      </c>
      <c r="L85" s="54"/>
      <c r="M85" s="188" t="s">
        <v>36</v>
      </c>
      <c r="N85" s="189" t="s">
        <v>51</v>
      </c>
      <c r="O85" s="35"/>
      <c r="P85" s="190">
        <f t="shared" si="1"/>
        <v>0</v>
      </c>
      <c r="Q85" s="190">
        <v>0</v>
      </c>
      <c r="R85" s="190">
        <f t="shared" si="2"/>
        <v>0</v>
      </c>
      <c r="S85" s="190">
        <v>0</v>
      </c>
      <c r="T85" s="191">
        <f t="shared" si="3"/>
        <v>0</v>
      </c>
      <c r="AR85" s="16" t="s">
        <v>275</v>
      </c>
      <c r="AT85" s="16" t="s">
        <v>184</v>
      </c>
      <c r="AU85" s="16" t="s">
        <v>88</v>
      </c>
      <c r="AY85" s="16" t="s">
        <v>182</v>
      </c>
      <c r="BE85" s="192">
        <f t="shared" si="4"/>
        <v>0</v>
      </c>
      <c r="BF85" s="192">
        <f t="shared" si="5"/>
        <v>0</v>
      </c>
      <c r="BG85" s="192">
        <f t="shared" si="6"/>
        <v>0</v>
      </c>
      <c r="BH85" s="192">
        <f t="shared" si="7"/>
        <v>0</v>
      </c>
      <c r="BI85" s="192">
        <f t="shared" si="8"/>
        <v>0</v>
      </c>
      <c r="BJ85" s="16" t="s">
        <v>23</v>
      </c>
      <c r="BK85" s="192">
        <f t="shared" si="9"/>
        <v>0</v>
      </c>
      <c r="BL85" s="16" t="s">
        <v>275</v>
      </c>
      <c r="BM85" s="16" t="s">
        <v>4762</v>
      </c>
    </row>
    <row r="86" spans="2:65" s="1" customFormat="1" ht="22.5" customHeight="1">
      <c r="B86" s="34"/>
      <c r="C86" s="181" t="s">
        <v>198</v>
      </c>
      <c r="D86" s="181" t="s">
        <v>184</v>
      </c>
      <c r="E86" s="182" t="s">
        <v>4763</v>
      </c>
      <c r="F86" s="183" t="s">
        <v>4764</v>
      </c>
      <c r="G86" s="184" t="s">
        <v>309</v>
      </c>
      <c r="H86" s="185">
        <v>15.69</v>
      </c>
      <c r="I86" s="186"/>
      <c r="J86" s="187">
        <f t="shared" si="0"/>
        <v>0</v>
      </c>
      <c r="K86" s="183" t="s">
        <v>36</v>
      </c>
      <c r="L86" s="54"/>
      <c r="M86" s="188" t="s">
        <v>36</v>
      </c>
      <c r="N86" s="189" t="s">
        <v>51</v>
      </c>
      <c r="O86" s="35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AR86" s="16" t="s">
        <v>275</v>
      </c>
      <c r="AT86" s="16" t="s">
        <v>184</v>
      </c>
      <c r="AU86" s="16" t="s">
        <v>88</v>
      </c>
      <c r="AY86" s="16" t="s">
        <v>182</v>
      </c>
      <c r="BE86" s="192">
        <f t="shared" si="4"/>
        <v>0</v>
      </c>
      <c r="BF86" s="192">
        <f t="shared" si="5"/>
        <v>0</v>
      </c>
      <c r="BG86" s="192">
        <f t="shared" si="6"/>
        <v>0</v>
      </c>
      <c r="BH86" s="192">
        <f t="shared" si="7"/>
        <v>0</v>
      </c>
      <c r="BI86" s="192">
        <f t="shared" si="8"/>
        <v>0</v>
      </c>
      <c r="BJ86" s="16" t="s">
        <v>23</v>
      </c>
      <c r="BK86" s="192">
        <f t="shared" si="9"/>
        <v>0</v>
      </c>
      <c r="BL86" s="16" t="s">
        <v>275</v>
      </c>
      <c r="BM86" s="16" t="s">
        <v>4765</v>
      </c>
    </row>
    <row r="87" spans="2:65" s="1" customFormat="1" ht="22.5" customHeight="1">
      <c r="B87" s="34"/>
      <c r="C87" s="181" t="s">
        <v>189</v>
      </c>
      <c r="D87" s="181" t="s">
        <v>184</v>
      </c>
      <c r="E87" s="182" t="s">
        <v>4766</v>
      </c>
      <c r="F87" s="183" t="s">
        <v>4767</v>
      </c>
      <c r="G87" s="184" t="s">
        <v>309</v>
      </c>
      <c r="H87" s="185">
        <v>34.71</v>
      </c>
      <c r="I87" s="186"/>
      <c r="J87" s="187">
        <f t="shared" si="0"/>
        <v>0</v>
      </c>
      <c r="K87" s="183" t="s">
        <v>36</v>
      </c>
      <c r="L87" s="54"/>
      <c r="M87" s="188" t="s">
        <v>36</v>
      </c>
      <c r="N87" s="189" t="s">
        <v>51</v>
      </c>
      <c r="O87" s="35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AR87" s="16" t="s">
        <v>275</v>
      </c>
      <c r="AT87" s="16" t="s">
        <v>184</v>
      </c>
      <c r="AU87" s="16" t="s">
        <v>88</v>
      </c>
      <c r="AY87" s="16" t="s">
        <v>182</v>
      </c>
      <c r="BE87" s="192">
        <f t="shared" si="4"/>
        <v>0</v>
      </c>
      <c r="BF87" s="192">
        <f t="shared" si="5"/>
        <v>0</v>
      </c>
      <c r="BG87" s="192">
        <f t="shared" si="6"/>
        <v>0</v>
      </c>
      <c r="BH87" s="192">
        <f t="shared" si="7"/>
        <v>0</v>
      </c>
      <c r="BI87" s="192">
        <f t="shared" si="8"/>
        <v>0</v>
      </c>
      <c r="BJ87" s="16" t="s">
        <v>23</v>
      </c>
      <c r="BK87" s="192">
        <f t="shared" si="9"/>
        <v>0</v>
      </c>
      <c r="BL87" s="16" t="s">
        <v>275</v>
      </c>
      <c r="BM87" s="16" t="s">
        <v>4768</v>
      </c>
    </row>
    <row r="88" spans="2:65" s="1" customFormat="1" ht="22.5" customHeight="1">
      <c r="B88" s="34"/>
      <c r="C88" s="181" t="s">
        <v>210</v>
      </c>
      <c r="D88" s="181" t="s">
        <v>184</v>
      </c>
      <c r="E88" s="182" t="s">
        <v>4769</v>
      </c>
      <c r="F88" s="183" t="s">
        <v>4770</v>
      </c>
      <c r="G88" s="184" t="s">
        <v>309</v>
      </c>
      <c r="H88" s="185">
        <v>2</v>
      </c>
      <c r="I88" s="186"/>
      <c r="J88" s="187">
        <f t="shared" si="0"/>
        <v>0</v>
      </c>
      <c r="K88" s="183" t="s">
        <v>36</v>
      </c>
      <c r="L88" s="54"/>
      <c r="M88" s="188" t="s">
        <v>36</v>
      </c>
      <c r="N88" s="189" t="s">
        <v>51</v>
      </c>
      <c r="O88" s="35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AR88" s="16" t="s">
        <v>275</v>
      </c>
      <c r="AT88" s="16" t="s">
        <v>184</v>
      </c>
      <c r="AU88" s="16" t="s">
        <v>88</v>
      </c>
      <c r="AY88" s="16" t="s">
        <v>182</v>
      </c>
      <c r="BE88" s="192">
        <f t="shared" si="4"/>
        <v>0</v>
      </c>
      <c r="BF88" s="192">
        <f t="shared" si="5"/>
        <v>0</v>
      </c>
      <c r="BG88" s="192">
        <f t="shared" si="6"/>
        <v>0</v>
      </c>
      <c r="BH88" s="192">
        <f t="shared" si="7"/>
        <v>0</v>
      </c>
      <c r="BI88" s="192">
        <f t="shared" si="8"/>
        <v>0</v>
      </c>
      <c r="BJ88" s="16" t="s">
        <v>23</v>
      </c>
      <c r="BK88" s="192">
        <f t="shared" si="9"/>
        <v>0</v>
      </c>
      <c r="BL88" s="16" t="s">
        <v>275</v>
      </c>
      <c r="BM88" s="16" t="s">
        <v>4771</v>
      </c>
    </row>
    <row r="89" spans="2:65" s="1" customFormat="1" ht="22.5" customHeight="1">
      <c r="B89" s="34"/>
      <c r="C89" s="181" t="s">
        <v>214</v>
      </c>
      <c r="D89" s="181" t="s">
        <v>184</v>
      </c>
      <c r="E89" s="182" t="s">
        <v>4772</v>
      </c>
      <c r="F89" s="183" t="s">
        <v>4773</v>
      </c>
      <c r="G89" s="184" t="s">
        <v>309</v>
      </c>
      <c r="H89" s="185">
        <v>7.5</v>
      </c>
      <c r="I89" s="186"/>
      <c r="J89" s="187">
        <f t="shared" si="0"/>
        <v>0</v>
      </c>
      <c r="K89" s="183" t="s">
        <v>36</v>
      </c>
      <c r="L89" s="54"/>
      <c r="M89" s="188" t="s">
        <v>36</v>
      </c>
      <c r="N89" s="189" t="s">
        <v>51</v>
      </c>
      <c r="O89" s="35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AR89" s="16" t="s">
        <v>275</v>
      </c>
      <c r="AT89" s="16" t="s">
        <v>184</v>
      </c>
      <c r="AU89" s="16" t="s">
        <v>88</v>
      </c>
      <c r="AY89" s="16" t="s">
        <v>182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6" t="s">
        <v>23</v>
      </c>
      <c r="BK89" s="192">
        <f t="shared" si="9"/>
        <v>0</v>
      </c>
      <c r="BL89" s="16" t="s">
        <v>275</v>
      </c>
      <c r="BM89" s="16" t="s">
        <v>4774</v>
      </c>
    </row>
    <row r="90" spans="2:65" s="1" customFormat="1" ht="22.5" customHeight="1">
      <c r="B90" s="34"/>
      <c r="C90" s="220" t="s">
        <v>222</v>
      </c>
      <c r="D90" s="220" t="s">
        <v>270</v>
      </c>
      <c r="E90" s="221" t="s">
        <v>4775</v>
      </c>
      <c r="F90" s="222" t="s">
        <v>4776</v>
      </c>
      <c r="G90" s="223" t="s">
        <v>2600</v>
      </c>
      <c r="H90" s="224">
        <v>4</v>
      </c>
      <c r="I90" s="225"/>
      <c r="J90" s="226">
        <f t="shared" si="0"/>
        <v>0</v>
      </c>
      <c r="K90" s="222" t="s">
        <v>36</v>
      </c>
      <c r="L90" s="227"/>
      <c r="M90" s="228" t="s">
        <v>36</v>
      </c>
      <c r="N90" s="229" t="s">
        <v>51</v>
      </c>
      <c r="O90" s="35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AR90" s="16" t="s">
        <v>366</v>
      </c>
      <c r="AT90" s="16" t="s">
        <v>270</v>
      </c>
      <c r="AU90" s="16" t="s">
        <v>88</v>
      </c>
      <c r="AY90" s="16" t="s">
        <v>182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6" t="s">
        <v>23</v>
      </c>
      <c r="BK90" s="192">
        <f t="shared" si="9"/>
        <v>0</v>
      </c>
      <c r="BL90" s="16" t="s">
        <v>275</v>
      </c>
      <c r="BM90" s="16" t="s">
        <v>4777</v>
      </c>
    </row>
    <row r="91" spans="2:65" s="1" customFormat="1" ht="22.5" customHeight="1">
      <c r="B91" s="34"/>
      <c r="C91" s="220" t="s">
        <v>226</v>
      </c>
      <c r="D91" s="220" t="s">
        <v>270</v>
      </c>
      <c r="E91" s="221" t="s">
        <v>4778</v>
      </c>
      <c r="F91" s="222" t="s">
        <v>4779</v>
      </c>
      <c r="G91" s="223" t="s">
        <v>2600</v>
      </c>
      <c r="H91" s="224">
        <v>1</v>
      </c>
      <c r="I91" s="225"/>
      <c r="J91" s="226">
        <f t="shared" si="0"/>
        <v>0</v>
      </c>
      <c r="K91" s="222" t="s">
        <v>36</v>
      </c>
      <c r="L91" s="227"/>
      <c r="M91" s="228" t="s">
        <v>36</v>
      </c>
      <c r="N91" s="229" t="s">
        <v>51</v>
      </c>
      <c r="O91" s="35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16" t="s">
        <v>366</v>
      </c>
      <c r="AT91" s="16" t="s">
        <v>270</v>
      </c>
      <c r="AU91" s="16" t="s">
        <v>88</v>
      </c>
      <c r="AY91" s="16" t="s">
        <v>182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6" t="s">
        <v>23</v>
      </c>
      <c r="BK91" s="192">
        <f t="shared" si="9"/>
        <v>0</v>
      </c>
      <c r="BL91" s="16" t="s">
        <v>275</v>
      </c>
      <c r="BM91" s="16" t="s">
        <v>4780</v>
      </c>
    </row>
    <row r="92" spans="2:65" s="1" customFormat="1" ht="22.5" customHeight="1">
      <c r="B92" s="34"/>
      <c r="C92" s="220" t="s">
        <v>230</v>
      </c>
      <c r="D92" s="220" t="s">
        <v>270</v>
      </c>
      <c r="E92" s="221" t="s">
        <v>4781</v>
      </c>
      <c r="F92" s="222" t="s">
        <v>4782</v>
      </c>
      <c r="G92" s="223" t="s">
        <v>2600</v>
      </c>
      <c r="H92" s="224">
        <v>1</v>
      </c>
      <c r="I92" s="225"/>
      <c r="J92" s="226">
        <f t="shared" si="0"/>
        <v>0</v>
      </c>
      <c r="K92" s="222" t="s">
        <v>36</v>
      </c>
      <c r="L92" s="227"/>
      <c r="M92" s="228" t="s">
        <v>36</v>
      </c>
      <c r="N92" s="229" t="s">
        <v>51</v>
      </c>
      <c r="O92" s="35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AR92" s="16" t="s">
        <v>366</v>
      </c>
      <c r="AT92" s="16" t="s">
        <v>270</v>
      </c>
      <c r="AU92" s="16" t="s">
        <v>88</v>
      </c>
      <c r="AY92" s="16" t="s">
        <v>182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6" t="s">
        <v>23</v>
      </c>
      <c r="BK92" s="192">
        <f t="shared" si="9"/>
        <v>0</v>
      </c>
      <c r="BL92" s="16" t="s">
        <v>275</v>
      </c>
      <c r="BM92" s="16" t="s">
        <v>4783</v>
      </c>
    </row>
    <row r="93" spans="2:65" s="1" customFormat="1" ht="22.5" customHeight="1">
      <c r="B93" s="34"/>
      <c r="C93" s="220" t="s">
        <v>28</v>
      </c>
      <c r="D93" s="220" t="s">
        <v>270</v>
      </c>
      <c r="E93" s="221" t="s">
        <v>4784</v>
      </c>
      <c r="F93" s="222" t="s">
        <v>4785</v>
      </c>
      <c r="G93" s="223" t="s">
        <v>2600</v>
      </c>
      <c r="H93" s="224">
        <v>1</v>
      </c>
      <c r="I93" s="225"/>
      <c r="J93" s="226">
        <f t="shared" si="0"/>
        <v>0</v>
      </c>
      <c r="K93" s="222" t="s">
        <v>36</v>
      </c>
      <c r="L93" s="227"/>
      <c r="M93" s="228" t="s">
        <v>36</v>
      </c>
      <c r="N93" s="229" t="s">
        <v>51</v>
      </c>
      <c r="O93" s="35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AR93" s="16" t="s">
        <v>366</v>
      </c>
      <c r="AT93" s="16" t="s">
        <v>270</v>
      </c>
      <c r="AU93" s="16" t="s">
        <v>88</v>
      </c>
      <c r="AY93" s="16" t="s">
        <v>182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6" t="s">
        <v>23</v>
      </c>
      <c r="BK93" s="192">
        <f t="shared" si="9"/>
        <v>0</v>
      </c>
      <c r="BL93" s="16" t="s">
        <v>275</v>
      </c>
      <c r="BM93" s="16" t="s">
        <v>4786</v>
      </c>
    </row>
    <row r="94" spans="2:65" s="1" customFormat="1" ht="22.5" customHeight="1">
      <c r="B94" s="34"/>
      <c r="C94" s="220" t="s">
        <v>243</v>
      </c>
      <c r="D94" s="220" t="s">
        <v>270</v>
      </c>
      <c r="E94" s="221" t="s">
        <v>4787</v>
      </c>
      <c r="F94" s="222" t="s">
        <v>4788</v>
      </c>
      <c r="G94" s="223" t="s">
        <v>2600</v>
      </c>
      <c r="H94" s="224">
        <v>4</v>
      </c>
      <c r="I94" s="225"/>
      <c r="J94" s="226">
        <f t="shared" si="0"/>
        <v>0</v>
      </c>
      <c r="K94" s="222" t="s">
        <v>36</v>
      </c>
      <c r="L94" s="227"/>
      <c r="M94" s="228" t="s">
        <v>36</v>
      </c>
      <c r="N94" s="229" t="s">
        <v>51</v>
      </c>
      <c r="O94" s="35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AR94" s="16" t="s">
        <v>366</v>
      </c>
      <c r="AT94" s="16" t="s">
        <v>270</v>
      </c>
      <c r="AU94" s="16" t="s">
        <v>88</v>
      </c>
      <c r="AY94" s="16" t="s">
        <v>182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6" t="s">
        <v>23</v>
      </c>
      <c r="BK94" s="192">
        <f t="shared" si="9"/>
        <v>0</v>
      </c>
      <c r="BL94" s="16" t="s">
        <v>275</v>
      </c>
      <c r="BM94" s="16" t="s">
        <v>4789</v>
      </c>
    </row>
    <row r="95" spans="2:65" s="1" customFormat="1" ht="22.5" customHeight="1">
      <c r="B95" s="34"/>
      <c r="C95" s="220" t="s">
        <v>249</v>
      </c>
      <c r="D95" s="220" t="s">
        <v>270</v>
      </c>
      <c r="E95" s="221" t="s">
        <v>4790</v>
      </c>
      <c r="F95" s="222" t="s">
        <v>4791</v>
      </c>
      <c r="G95" s="223" t="s">
        <v>2600</v>
      </c>
      <c r="H95" s="224">
        <v>1</v>
      </c>
      <c r="I95" s="225"/>
      <c r="J95" s="226">
        <f t="shared" si="0"/>
        <v>0</v>
      </c>
      <c r="K95" s="222" t="s">
        <v>36</v>
      </c>
      <c r="L95" s="227"/>
      <c r="M95" s="228" t="s">
        <v>36</v>
      </c>
      <c r="N95" s="229" t="s">
        <v>51</v>
      </c>
      <c r="O95" s="35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AR95" s="16" t="s">
        <v>366</v>
      </c>
      <c r="AT95" s="16" t="s">
        <v>270</v>
      </c>
      <c r="AU95" s="16" t="s">
        <v>88</v>
      </c>
      <c r="AY95" s="16" t="s">
        <v>182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6" t="s">
        <v>23</v>
      </c>
      <c r="BK95" s="192">
        <f t="shared" si="9"/>
        <v>0</v>
      </c>
      <c r="BL95" s="16" t="s">
        <v>275</v>
      </c>
      <c r="BM95" s="16" t="s">
        <v>4792</v>
      </c>
    </row>
    <row r="96" spans="2:65" s="1" customFormat="1" ht="22.5" customHeight="1">
      <c r="B96" s="34"/>
      <c r="C96" s="220" t="s">
        <v>253</v>
      </c>
      <c r="D96" s="220" t="s">
        <v>270</v>
      </c>
      <c r="E96" s="221" t="s">
        <v>4793</v>
      </c>
      <c r="F96" s="222" t="s">
        <v>4794</v>
      </c>
      <c r="G96" s="223" t="s">
        <v>544</v>
      </c>
      <c r="H96" s="224">
        <v>5</v>
      </c>
      <c r="I96" s="225"/>
      <c r="J96" s="226">
        <f t="shared" si="0"/>
        <v>0</v>
      </c>
      <c r="K96" s="222" t="s">
        <v>36</v>
      </c>
      <c r="L96" s="227"/>
      <c r="M96" s="228" t="s">
        <v>36</v>
      </c>
      <c r="N96" s="229" t="s">
        <v>51</v>
      </c>
      <c r="O96" s="35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AR96" s="16" t="s">
        <v>366</v>
      </c>
      <c r="AT96" s="16" t="s">
        <v>270</v>
      </c>
      <c r="AU96" s="16" t="s">
        <v>88</v>
      </c>
      <c r="AY96" s="16" t="s">
        <v>182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6" t="s">
        <v>23</v>
      </c>
      <c r="BK96" s="192">
        <f t="shared" si="9"/>
        <v>0</v>
      </c>
      <c r="BL96" s="16" t="s">
        <v>275</v>
      </c>
      <c r="BM96" s="16" t="s">
        <v>4795</v>
      </c>
    </row>
    <row r="97" spans="2:65" s="1" customFormat="1" ht="22.5" customHeight="1">
      <c r="B97" s="34"/>
      <c r="C97" s="220" t="s">
        <v>259</v>
      </c>
      <c r="D97" s="220" t="s">
        <v>270</v>
      </c>
      <c r="E97" s="221" t="s">
        <v>4796</v>
      </c>
      <c r="F97" s="222" t="s">
        <v>4797</v>
      </c>
      <c r="G97" s="223" t="s">
        <v>309</v>
      </c>
      <c r="H97" s="224">
        <v>4</v>
      </c>
      <c r="I97" s="225"/>
      <c r="J97" s="226">
        <f t="shared" si="0"/>
        <v>0</v>
      </c>
      <c r="K97" s="222" t="s">
        <v>36</v>
      </c>
      <c r="L97" s="227"/>
      <c r="M97" s="228" t="s">
        <v>36</v>
      </c>
      <c r="N97" s="229" t="s">
        <v>51</v>
      </c>
      <c r="O97" s="35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AR97" s="16" t="s">
        <v>366</v>
      </c>
      <c r="AT97" s="16" t="s">
        <v>270</v>
      </c>
      <c r="AU97" s="16" t="s">
        <v>88</v>
      </c>
      <c r="AY97" s="16" t="s">
        <v>182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6" t="s">
        <v>23</v>
      </c>
      <c r="BK97" s="192">
        <f t="shared" si="9"/>
        <v>0</v>
      </c>
      <c r="BL97" s="16" t="s">
        <v>275</v>
      </c>
      <c r="BM97" s="16" t="s">
        <v>4798</v>
      </c>
    </row>
    <row r="98" spans="2:65" s="1" customFormat="1" ht="22.5" customHeight="1">
      <c r="B98" s="34"/>
      <c r="C98" s="220" t="s">
        <v>8</v>
      </c>
      <c r="D98" s="220" t="s">
        <v>270</v>
      </c>
      <c r="E98" s="221" t="s">
        <v>4799</v>
      </c>
      <c r="F98" s="222" t="s">
        <v>4800</v>
      </c>
      <c r="G98" s="223" t="s">
        <v>544</v>
      </c>
      <c r="H98" s="224">
        <v>1</v>
      </c>
      <c r="I98" s="225"/>
      <c r="J98" s="226">
        <f t="shared" si="0"/>
        <v>0</v>
      </c>
      <c r="K98" s="222" t="s">
        <v>36</v>
      </c>
      <c r="L98" s="227"/>
      <c r="M98" s="228" t="s">
        <v>36</v>
      </c>
      <c r="N98" s="229" t="s">
        <v>51</v>
      </c>
      <c r="O98" s="35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AR98" s="16" t="s">
        <v>366</v>
      </c>
      <c r="AT98" s="16" t="s">
        <v>270</v>
      </c>
      <c r="AU98" s="16" t="s">
        <v>88</v>
      </c>
      <c r="AY98" s="16" t="s">
        <v>182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6" t="s">
        <v>23</v>
      </c>
      <c r="BK98" s="192">
        <f t="shared" si="9"/>
        <v>0</v>
      </c>
      <c r="BL98" s="16" t="s">
        <v>275</v>
      </c>
      <c r="BM98" s="16" t="s">
        <v>4801</v>
      </c>
    </row>
    <row r="99" spans="2:63" s="10" customFormat="1" ht="37.35" customHeight="1">
      <c r="B99" s="164"/>
      <c r="C99" s="165"/>
      <c r="D99" s="166" t="s">
        <v>79</v>
      </c>
      <c r="E99" s="167" t="s">
        <v>270</v>
      </c>
      <c r="F99" s="167" t="s">
        <v>4802</v>
      </c>
      <c r="G99" s="165"/>
      <c r="H99" s="165"/>
      <c r="I99" s="168"/>
      <c r="J99" s="169">
        <f>BK99</f>
        <v>0</v>
      </c>
      <c r="K99" s="165"/>
      <c r="L99" s="170"/>
      <c r="M99" s="171"/>
      <c r="N99" s="172"/>
      <c r="O99" s="172"/>
      <c r="P99" s="173">
        <f>P100</f>
        <v>0</v>
      </c>
      <c r="Q99" s="172"/>
      <c r="R99" s="173">
        <f>R100</f>
        <v>0</v>
      </c>
      <c r="S99" s="172"/>
      <c r="T99" s="174">
        <f>T100</f>
        <v>0</v>
      </c>
      <c r="AR99" s="175" t="s">
        <v>198</v>
      </c>
      <c r="AT99" s="176" t="s">
        <v>79</v>
      </c>
      <c r="AU99" s="176" t="s">
        <v>80</v>
      </c>
      <c r="AY99" s="175" t="s">
        <v>182</v>
      </c>
      <c r="BK99" s="177">
        <f>BK100</f>
        <v>0</v>
      </c>
    </row>
    <row r="100" spans="2:63" s="10" customFormat="1" ht="19.95" customHeight="1">
      <c r="B100" s="164"/>
      <c r="C100" s="165"/>
      <c r="D100" s="178" t="s">
        <v>79</v>
      </c>
      <c r="E100" s="179" t="s">
        <v>4803</v>
      </c>
      <c r="F100" s="179" t="s">
        <v>4804</v>
      </c>
      <c r="G100" s="165"/>
      <c r="H100" s="165"/>
      <c r="I100" s="168"/>
      <c r="J100" s="180">
        <f>BK100</f>
        <v>0</v>
      </c>
      <c r="K100" s="165"/>
      <c r="L100" s="170"/>
      <c r="M100" s="171"/>
      <c r="N100" s="172"/>
      <c r="O100" s="172"/>
      <c r="P100" s="173">
        <f>P101</f>
        <v>0</v>
      </c>
      <c r="Q100" s="172"/>
      <c r="R100" s="173">
        <f>R101</f>
        <v>0</v>
      </c>
      <c r="S100" s="172"/>
      <c r="T100" s="174">
        <f>T101</f>
        <v>0</v>
      </c>
      <c r="AR100" s="175" t="s">
        <v>198</v>
      </c>
      <c r="AT100" s="176" t="s">
        <v>79</v>
      </c>
      <c r="AU100" s="176" t="s">
        <v>23</v>
      </c>
      <c r="AY100" s="175" t="s">
        <v>182</v>
      </c>
      <c r="BK100" s="177">
        <f>BK101</f>
        <v>0</v>
      </c>
    </row>
    <row r="101" spans="2:65" s="1" customFormat="1" ht="22.5" customHeight="1">
      <c r="B101" s="34"/>
      <c r="C101" s="181" t="s">
        <v>275</v>
      </c>
      <c r="D101" s="181" t="s">
        <v>184</v>
      </c>
      <c r="E101" s="182" t="s">
        <v>4805</v>
      </c>
      <c r="F101" s="183" t="s">
        <v>4806</v>
      </c>
      <c r="G101" s="184" t="s">
        <v>4807</v>
      </c>
      <c r="H101" s="185">
        <v>1</v>
      </c>
      <c r="I101" s="186"/>
      <c r="J101" s="187">
        <f>ROUND(I101*H101,2)</f>
        <v>0</v>
      </c>
      <c r="K101" s="183" t="s">
        <v>36</v>
      </c>
      <c r="L101" s="54"/>
      <c r="M101" s="188" t="s">
        <v>36</v>
      </c>
      <c r="N101" s="189" t="s">
        <v>51</v>
      </c>
      <c r="O101" s="35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16" t="s">
        <v>587</v>
      </c>
      <c r="AT101" s="16" t="s">
        <v>184</v>
      </c>
      <c r="AU101" s="16" t="s">
        <v>88</v>
      </c>
      <c r="AY101" s="16" t="s">
        <v>182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23</v>
      </c>
      <c r="BK101" s="192">
        <f>ROUND(I101*H101,2)</f>
        <v>0</v>
      </c>
      <c r="BL101" s="16" t="s">
        <v>587</v>
      </c>
      <c r="BM101" s="16" t="s">
        <v>4808</v>
      </c>
    </row>
    <row r="102" spans="2:63" s="10" customFormat="1" ht="37.35" customHeight="1">
      <c r="B102" s="164"/>
      <c r="C102" s="165"/>
      <c r="D102" s="178" t="s">
        <v>79</v>
      </c>
      <c r="E102" s="231" t="s">
        <v>4809</v>
      </c>
      <c r="F102" s="231" t="s">
        <v>4096</v>
      </c>
      <c r="G102" s="165"/>
      <c r="H102" s="165"/>
      <c r="I102" s="168"/>
      <c r="J102" s="232">
        <f>BK102</f>
        <v>0</v>
      </c>
      <c r="K102" s="165"/>
      <c r="L102" s="170"/>
      <c r="M102" s="171"/>
      <c r="N102" s="172"/>
      <c r="O102" s="172"/>
      <c r="P102" s="173">
        <f>SUM(P103:P104)</f>
        <v>0</v>
      </c>
      <c r="Q102" s="172"/>
      <c r="R102" s="173">
        <f>SUM(R103:R104)</f>
        <v>0</v>
      </c>
      <c r="S102" s="172"/>
      <c r="T102" s="174">
        <f>SUM(T103:T104)</f>
        <v>0</v>
      </c>
      <c r="AR102" s="175" t="s">
        <v>189</v>
      </c>
      <c r="AT102" s="176" t="s">
        <v>79</v>
      </c>
      <c r="AU102" s="176" t="s">
        <v>80</v>
      </c>
      <c r="AY102" s="175" t="s">
        <v>182</v>
      </c>
      <c r="BK102" s="177">
        <f>SUM(BK103:BK104)</f>
        <v>0</v>
      </c>
    </row>
    <row r="103" spans="2:65" s="1" customFormat="1" ht="22.5" customHeight="1">
      <c r="B103" s="34"/>
      <c r="C103" s="181" t="s">
        <v>287</v>
      </c>
      <c r="D103" s="181" t="s">
        <v>184</v>
      </c>
      <c r="E103" s="182" t="s">
        <v>4810</v>
      </c>
      <c r="F103" s="183" t="s">
        <v>4811</v>
      </c>
      <c r="G103" s="184" t="s">
        <v>544</v>
      </c>
      <c r="H103" s="185">
        <v>1</v>
      </c>
      <c r="I103" s="186"/>
      <c r="J103" s="187">
        <f>ROUND(I103*H103,2)</f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16" t="s">
        <v>4812</v>
      </c>
      <c r="AT103" s="16" t="s">
        <v>184</v>
      </c>
      <c r="AU103" s="16" t="s">
        <v>23</v>
      </c>
      <c r="AY103" s="16" t="s">
        <v>182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6" t="s">
        <v>23</v>
      </c>
      <c r="BK103" s="192">
        <f>ROUND(I103*H103,2)</f>
        <v>0</v>
      </c>
      <c r="BL103" s="16" t="s">
        <v>4812</v>
      </c>
      <c r="BM103" s="16" t="s">
        <v>4813</v>
      </c>
    </row>
    <row r="104" spans="2:65" s="1" customFormat="1" ht="22.5" customHeight="1">
      <c r="B104" s="34"/>
      <c r="C104" s="181" t="s">
        <v>292</v>
      </c>
      <c r="D104" s="181" t="s">
        <v>184</v>
      </c>
      <c r="E104" s="182" t="s">
        <v>4814</v>
      </c>
      <c r="F104" s="183" t="s">
        <v>4815</v>
      </c>
      <c r="G104" s="184" t="s">
        <v>544</v>
      </c>
      <c r="H104" s="185">
        <v>1</v>
      </c>
      <c r="I104" s="186"/>
      <c r="J104" s="187">
        <f>ROUND(I104*H104,2)</f>
        <v>0</v>
      </c>
      <c r="K104" s="183" t="s">
        <v>36</v>
      </c>
      <c r="L104" s="54"/>
      <c r="M104" s="188" t="s">
        <v>36</v>
      </c>
      <c r="N104" s="233" t="s">
        <v>51</v>
      </c>
      <c r="O104" s="234"/>
      <c r="P104" s="235">
        <f>O104*H104</f>
        <v>0</v>
      </c>
      <c r="Q104" s="235">
        <v>0</v>
      </c>
      <c r="R104" s="235">
        <f>Q104*H104</f>
        <v>0</v>
      </c>
      <c r="S104" s="235">
        <v>0</v>
      </c>
      <c r="T104" s="236">
        <f>S104*H104</f>
        <v>0</v>
      </c>
      <c r="AR104" s="16" t="s">
        <v>4812</v>
      </c>
      <c r="AT104" s="16" t="s">
        <v>184</v>
      </c>
      <c r="AU104" s="16" t="s">
        <v>23</v>
      </c>
      <c r="AY104" s="16" t="s">
        <v>182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23</v>
      </c>
      <c r="BK104" s="192">
        <f>ROUND(I104*H104,2)</f>
        <v>0</v>
      </c>
      <c r="BL104" s="16" t="s">
        <v>4812</v>
      </c>
      <c r="BM104" s="16" t="s">
        <v>4816</v>
      </c>
    </row>
    <row r="105" spans="2:12" s="1" customFormat="1" ht="6.9" customHeight="1">
      <c r="B105" s="49"/>
      <c r="C105" s="50"/>
      <c r="D105" s="50"/>
      <c r="E105" s="50"/>
      <c r="F105" s="50"/>
      <c r="G105" s="50"/>
      <c r="H105" s="50"/>
      <c r="I105" s="127"/>
      <c r="J105" s="50"/>
      <c r="K105" s="50"/>
      <c r="L105" s="54"/>
    </row>
  </sheetData>
  <sheetProtection password="CC35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uzivatel-pc\uživatel</dc:creator>
  <cp:keywords/>
  <dc:description/>
  <cp:lastModifiedBy>Dana Kocová</cp:lastModifiedBy>
  <dcterms:created xsi:type="dcterms:W3CDTF">2018-03-12T11:13:13Z</dcterms:created>
  <dcterms:modified xsi:type="dcterms:W3CDTF">2018-03-12T12:47:33Z</dcterms:modified>
  <cp:category/>
  <cp:version/>
  <cp:contentType/>
  <cp:contentStatus/>
</cp:coreProperties>
</file>