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9152" windowHeight="11028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<sst xmlns="http://schemas.openxmlformats.org/spreadsheetml/2006/main" count="79" uniqueCount="75">
  <si>
    <t>1.</t>
  </si>
  <si>
    <t>2.</t>
  </si>
  <si>
    <t>3.</t>
  </si>
  <si>
    <t>4.</t>
  </si>
  <si>
    <t>5.</t>
  </si>
  <si>
    <t>6.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</si>
  <si>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</si>
  <si>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</si>
  <si>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</si>
  <si>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</si>
  <si>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</si>
  <si>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</si>
  <si>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</si>
  <si>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</si>
  <si>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</si>
  <si>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</si>
  <si>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Část VZ</t>
  </si>
  <si>
    <t>Jih</t>
  </si>
  <si>
    <t>Sever</t>
  </si>
  <si>
    <t>Západ</t>
  </si>
  <si>
    <t>Východ</t>
  </si>
  <si>
    <t>Jih - mikro</t>
  </si>
  <si>
    <t>Sever - mikro</t>
  </si>
  <si>
    <t>fr. 2/4 nebo 2/5</t>
  </si>
  <si>
    <t>fr. 4/8</t>
  </si>
  <si>
    <t>fr. 16/32</t>
  </si>
  <si>
    <t>fr. 32/63</t>
  </si>
  <si>
    <t>fr. 63/125</t>
  </si>
  <si>
    <t>fr. 0/2</t>
  </si>
  <si>
    <t>fr. 0/4</t>
  </si>
  <si>
    <t>fr. 0/8</t>
  </si>
  <si>
    <t>K</t>
  </si>
  <si>
    <t>L</t>
  </si>
  <si>
    <t>M</t>
  </si>
  <si>
    <t>frakce kameniva - předpokládaná množství v tunách</t>
  </si>
  <si>
    <t>celkem všechny části (t)</t>
  </si>
  <si>
    <t>sloupec D až K - předpokládané množství kameniva v t po dobu účinnosti rámcové dohody</t>
  </si>
  <si>
    <t>maximální  hodnota pro nabídkovou cenu dané části VZ v Kč bez DPH (viz čl. 4 ZD)</t>
  </si>
  <si>
    <t>sloupec L - celková nabídková cena v Kč bez DPH (vypočte se automaticky po doplnění jednotkových cen)</t>
  </si>
  <si>
    <t>sloupec M - limitní hodnota pro celkovou nabídkovou cenu v Kč bez DPH</t>
  </si>
  <si>
    <t>N</t>
  </si>
  <si>
    <t>souhrnné předpokládaného množství kameniva všech  frakcí v t</t>
  </si>
  <si>
    <t>nabídková cena v Kč bez DPH (bude předmětem hodnocení)</t>
  </si>
  <si>
    <t>cena za jednu (1) tunu bez dopravy (odběr) v Kč bez DPH (max 250 Kč viz čl. 4.4. ZD)</t>
  </si>
  <si>
    <t>skládka SÚSPK Úněšov - Obec Úněšov, č.p. 95, 330 38 Úněšov-skladová hala na počátku obce Úněšov, po levé straně I/20 ve směru od Plzně, proti čerpací stanici</t>
  </si>
  <si>
    <t>49°52'39.450"N, 13°9'13.752"E</t>
  </si>
  <si>
    <t>skládka SÚSPK Přeštice - Nepomucká 1139,  33401 Přeštice</t>
  </si>
  <si>
    <t>49°34'29.281"N, 13°20'25.579"E</t>
  </si>
  <si>
    <t>skládka SÚSPK Radešov - u křížení silnic 169 a 145</t>
  </si>
  <si>
    <t>49°9'9.583''N,13°30'51.658''E</t>
  </si>
  <si>
    <t>skládka SÚSPK Mutěnín</t>
  </si>
  <si>
    <t>49°32'49.732"N, 12°45'3.392"E</t>
  </si>
  <si>
    <t>skládka SÚSPK Kralovice</t>
  </si>
  <si>
    <t>49°59'20.636"N, 13°29'15.883"E</t>
  </si>
  <si>
    <t>skládka SÚSPK Klatovy - Klatovy, Za Kasárny 324/IV</t>
  </si>
  <si>
    <t>49°23'28.411''N,13°17'12.807''E</t>
  </si>
  <si>
    <t>cena za jednu (1) tunu bez dopravy (odběr) v Kč bez DPH (max 390 Kč viz čl. 4.4. ZD)</t>
  </si>
  <si>
    <t xml:space="preserve">stanovené místo (slovní popis) pro určení limitní  vzdálenosti </t>
  </si>
  <si>
    <t>místo odběru (slovní popis)</t>
  </si>
  <si>
    <t>GPS místa odběru</t>
  </si>
  <si>
    <t>O</t>
  </si>
  <si>
    <t>P</t>
  </si>
  <si>
    <t>Q</t>
  </si>
  <si>
    <t>celkem t (všechny části, všechny směsi)</t>
  </si>
  <si>
    <t>max. cena za jednu (1) tunu bez dopravy (odběr) v Kč bez DPH (viz čl. 4.4. ZD)</t>
  </si>
  <si>
    <t>dojezdová vzdálenost z místa odběru od stanov. místa (sloupec B, resp. C) - v km (zaokrouhledno na dvě desetinná místa)</t>
  </si>
  <si>
    <t>sloupec B - stanovené místo</t>
  </si>
  <si>
    <t>sloupec C - GPS souřadnice stanoveného místa</t>
  </si>
  <si>
    <t>sloupec N - místo odběru (lze uvést i více míst)</t>
  </si>
  <si>
    <t>sloupec O - GPS souřadnice místa odběru (lze uvést i více míst)</t>
  </si>
  <si>
    <t>sloupec Q - souhrnné množství kameniva všech frakcí v dané části VZ</t>
  </si>
  <si>
    <t xml:space="preserve">stanovené místo (GPS) pro určení limitní  vzdálenosti 60 km </t>
  </si>
  <si>
    <t>hodnoty ve sloupci L a P jsou předmětem hodnocení (sloupec L - váha 60 %, sloupec P - váha 40 %)</t>
  </si>
  <si>
    <t>sloupec P - dojezdová vzdálenost ze stanoveného místa (sloupec B,C) do místa odběru (sloupec N,O) - je-li uvedeno více míst odběru uvádí se nejkratší dojezdová vzdálenost</t>
  </si>
  <si>
    <t>Příloha č. 4 Zadávací dokumentace - místa plnění, předpokládaná množství a ceny - všechny části VZ (Kamenivo pro SÚSPK 2018)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</si>
</sst>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0" xfId="0"/>
    <xf numFmtId="0" fontId="4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20" applyNumberFormat="1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11" fillId="4" borderId="1" xfId="2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4" fontId="9" fillId="6" borderId="2" xfId="20" applyFont="1" applyFill="1" applyBorder="1" applyAlignment="1" applyProtection="1">
      <alignment horizontal="center" vertical="center"/>
      <protection/>
    </xf>
    <xf numFmtId="44" fontId="9" fillId="6" borderId="7" xfId="20" applyFont="1" applyFill="1" applyBorder="1" applyAlignment="1" applyProtection="1">
      <alignment horizontal="center" vertical="center"/>
      <protection/>
    </xf>
    <xf numFmtId="44" fontId="9" fillId="6" borderId="8" xfId="20" applyFont="1" applyFill="1" applyBorder="1" applyAlignment="1" applyProtection="1">
      <alignment horizontal="center" vertical="center"/>
      <protection/>
    </xf>
    <xf numFmtId="164" fontId="10" fillId="0" borderId="9" xfId="20" applyNumberFormat="1" applyFont="1" applyFill="1" applyBorder="1" applyAlignment="1" applyProtection="1">
      <alignment horizontal="center" vertical="center"/>
      <protection/>
    </xf>
    <xf numFmtId="164" fontId="10" fillId="0" borderId="10" xfId="20" applyNumberFormat="1" applyFont="1" applyFill="1" applyBorder="1" applyAlignment="1" applyProtection="1">
      <alignment horizontal="center" vertical="center"/>
      <protection/>
    </xf>
    <xf numFmtId="0" fontId="1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xSplit="2" ySplit="4" topLeftCell="C8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ColWidth="9.140625" defaultRowHeight="15"/>
  <cols>
    <col min="1" max="1" width="3.140625" style="5" bestFit="1" customWidth="1"/>
    <col min="2" max="2" width="12.00390625" style="5" customWidth="1"/>
    <col min="3" max="3" width="29.7109375" style="1" customWidth="1"/>
    <col min="4" max="4" width="12.421875" style="1" customWidth="1"/>
    <col min="5" max="5" width="6.00390625" style="0" customWidth="1"/>
    <col min="6" max="12" width="6.00390625" style="5" customWidth="1"/>
    <col min="13" max="13" width="16.7109375" style="0" customWidth="1"/>
    <col min="14" max="14" width="13.28125" style="0" customWidth="1"/>
    <col min="15" max="15" width="17.8515625" style="0" customWidth="1"/>
    <col min="16" max="16" width="12.28125" style="0" customWidth="1"/>
    <col min="17" max="17" width="9.8515625" style="0" customWidth="1"/>
  </cols>
  <sheetData>
    <row r="1" spans="2:4" ht="15">
      <c r="B1" s="4" t="s">
        <v>74</v>
      </c>
      <c r="C1" s="5"/>
      <c r="D1" s="5"/>
    </row>
    <row r="2" spans="1:18" ht="15">
      <c r="A2" s="81" t="s">
        <v>6</v>
      </c>
      <c r="B2" s="81"/>
      <c r="C2" s="15" t="s">
        <v>7</v>
      </c>
      <c r="D2" s="33" t="s">
        <v>8</v>
      </c>
      <c r="E2" s="13" t="s">
        <v>9</v>
      </c>
      <c r="F2" s="13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31</v>
      </c>
      <c r="M2" s="14" t="s">
        <v>32</v>
      </c>
      <c r="N2" s="14" t="s">
        <v>33</v>
      </c>
      <c r="O2" s="38" t="s">
        <v>40</v>
      </c>
      <c r="P2" s="38" t="s">
        <v>60</v>
      </c>
      <c r="Q2" s="38" t="s">
        <v>61</v>
      </c>
      <c r="R2" s="26" t="s">
        <v>62</v>
      </c>
    </row>
    <row r="3" spans="1:18" s="5" customFormat="1" ht="15" customHeight="1">
      <c r="A3" s="85" t="s">
        <v>16</v>
      </c>
      <c r="B3" s="86"/>
      <c r="C3" s="73" t="s">
        <v>57</v>
      </c>
      <c r="D3" s="89" t="s">
        <v>71</v>
      </c>
      <c r="E3" s="82" t="s">
        <v>34</v>
      </c>
      <c r="F3" s="83"/>
      <c r="G3" s="83"/>
      <c r="H3" s="83"/>
      <c r="I3" s="83"/>
      <c r="J3" s="83"/>
      <c r="K3" s="83"/>
      <c r="L3" s="84"/>
      <c r="M3" s="73" t="s">
        <v>42</v>
      </c>
      <c r="N3" s="73" t="s">
        <v>37</v>
      </c>
      <c r="O3" s="73" t="s">
        <v>58</v>
      </c>
      <c r="P3" s="73" t="s">
        <v>59</v>
      </c>
      <c r="Q3" s="101" t="s">
        <v>65</v>
      </c>
      <c r="R3" s="73" t="s">
        <v>41</v>
      </c>
    </row>
    <row r="4" spans="1:18" s="3" customFormat="1" ht="99.6" customHeight="1">
      <c r="A4" s="87"/>
      <c r="B4" s="88"/>
      <c r="C4" s="80"/>
      <c r="D4" s="90"/>
      <c r="E4" s="61" t="s">
        <v>23</v>
      </c>
      <c r="F4" s="61" t="s">
        <v>24</v>
      </c>
      <c r="G4" s="61" t="s">
        <v>25</v>
      </c>
      <c r="H4" s="61" t="s">
        <v>26</v>
      </c>
      <c r="I4" s="61" t="s">
        <v>27</v>
      </c>
      <c r="J4" s="61" t="s">
        <v>28</v>
      </c>
      <c r="K4" s="61" t="s">
        <v>29</v>
      </c>
      <c r="L4" s="61" t="s">
        <v>30</v>
      </c>
      <c r="M4" s="80"/>
      <c r="N4" s="74"/>
      <c r="O4" s="74"/>
      <c r="P4" s="74"/>
      <c r="Q4" s="102"/>
      <c r="R4" s="74"/>
    </row>
    <row r="5" spans="1:18" ht="101.4" customHeight="1">
      <c r="A5" s="22" t="s">
        <v>0</v>
      </c>
      <c r="B5" s="23" t="s">
        <v>18</v>
      </c>
      <c r="C5" s="34" t="s">
        <v>44</v>
      </c>
      <c r="D5" s="24" t="s">
        <v>45</v>
      </c>
      <c r="E5" s="17">
        <v>9000</v>
      </c>
      <c r="F5" s="7">
        <v>6000</v>
      </c>
      <c r="G5" s="7">
        <v>200</v>
      </c>
      <c r="H5" s="7">
        <v>200</v>
      </c>
      <c r="I5" s="7">
        <v>200</v>
      </c>
      <c r="J5" s="7"/>
      <c r="K5" s="7"/>
      <c r="L5" s="7"/>
      <c r="M5" s="75">
        <f>E5*E6+F5*F6+G5*G6+H5*H6+I5*I6+J5*J6+K5*K6+L5*L6</f>
        <v>0</v>
      </c>
      <c r="N5" s="113">
        <f>SUM(D5:K5)*E$24</f>
        <v>3900000</v>
      </c>
      <c r="O5" s="114"/>
      <c r="P5" s="114"/>
      <c r="Q5" s="115"/>
      <c r="R5" s="70">
        <f>SUM(E5:L5)</f>
        <v>15600</v>
      </c>
    </row>
    <row r="6" spans="1:18" s="5" customFormat="1" ht="15">
      <c r="A6" s="91" t="s">
        <v>43</v>
      </c>
      <c r="B6" s="91"/>
      <c r="C6" s="91"/>
      <c r="D6" s="91"/>
      <c r="E6" s="18"/>
      <c r="F6" s="18"/>
      <c r="G6" s="18"/>
      <c r="H6" s="18"/>
      <c r="I6" s="18"/>
      <c r="J6" s="7"/>
      <c r="K6" s="7"/>
      <c r="L6" s="7"/>
      <c r="M6" s="76"/>
      <c r="N6" s="113"/>
      <c r="O6" s="114"/>
      <c r="P6" s="114"/>
      <c r="Q6" s="115"/>
      <c r="R6" s="72"/>
    </row>
    <row r="7" spans="1:18" s="5" customFormat="1" ht="15">
      <c r="A7" s="54"/>
      <c r="B7" s="55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49"/>
      <c r="O7" s="60"/>
      <c r="P7" s="53"/>
      <c r="Q7" s="53"/>
      <c r="R7" s="56"/>
    </row>
    <row r="8" spans="1:18" ht="24">
      <c r="A8" s="25" t="s">
        <v>1</v>
      </c>
      <c r="B8" s="36" t="s">
        <v>20</v>
      </c>
      <c r="C8" s="34" t="s">
        <v>46</v>
      </c>
      <c r="D8" s="28" t="s">
        <v>47</v>
      </c>
      <c r="E8" s="35">
        <v>9000</v>
      </c>
      <c r="F8" s="35">
        <v>8000</v>
      </c>
      <c r="G8" s="35">
        <v>500</v>
      </c>
      <c r="H8" s="35">
        <v>500</v>
      </c>
      <c r="I8" s="35">
        <v>500</v>
      </c>
      <c r="J8" s="35"/>
      <c r="K8" s="35"/>
      <c r="L8" s="35"/>
      <c r="M8" s="75">
        <f>E8*E9+F8*F9+G8*G9+H8*H9+I8*I9+J8*J9+K8*K9+L8*L9</f>
        <v>0</v>
      </c>
      <c r="N8" s="78">
        <f>SUM(D8:K8)*F$24</f>
        <v>4625000</v>
      </c>
      <c r="O8" s="96"/>
      <c r="P8" s="96"/>
      <c r="Q8" s="98"/>
      <c r="R8" s="70">
        <f>SUM(E8:L8)</f>
        <v>18500</v>
      </c>
    </row>
    <row r="9" spans="1:18" s="5" customFormat="1" ht="15" customHeight="1">
      <c r="A9" s="92" t="s">
        <v>43</v>
      </c>
      <c r="B9" s="93"/>
      <c r="C9" s="93"/>
      <c r="D9" s="94"/>
      <c r="E9" s="37"/>
      <c r="F9" s="19"/>
      <c r="G9" s="19"/>
      <c r="H9" s="19"/>
      <c r="I9" s="19"/>
      <c r="J9" s="7"/>
      <c r="K9" s="7"/>
      <c r="L9" s="7"/>
      <c r="M9" s="76"/>
      <c r="N9" s="79"/>
      <c r="O9" s="97"/>
      <c r="P9" s="97"/>
      <c r="Q9" s="99"/>
      <c r="R9" s="72"/>
    </row>
    <row r="10" spans="1:18" s="5" customFormat="1" ht="15">
      <c r="A10" s="54"/>
      <c r="B10" s="55"/>
      <c r="C10" s="52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49"/>
      <c r="O10" s="60"/>
      <c r="P10" s="53"/>
      <c r="Q10" s="53"/>
      <c r="R10" s="56"/>
    </row>
    <row r="11" spans="1:18" ht="24">
      <c r="A11" s="25" t="s">
        <v>2</v>
      </c>
      <c r="B11" s="36" t="s">
        <v>17</v>
      </c>
      <c r="C11" s="34" t="s">
        <v>48</v>
      </c>
      <c r="D11" s="28" t="s">
        <v>49</v>
      </c>
      <c r="E11" s="35">
        <v>9000</v>
      </c>
      <c r="F11" s="35">
        <v>10000</v>
      </c>
      <c r="G11" s="35">
        <v>500</v>
      </c>
      <c r="H11" s="35">
        <v>500</v>
      </c>
      <c r="I11" s="35">
        <v>500</v>
      </c>
      <c r="J11" s="35"/>
      <c r="K11" s="35"/>
      <c r="L11" s="35"/>
      <c r="M11" s="75">
        <f>E11*E12+F11*F12+G11*G12+H11*H12+I11*I12+J11*J12+K11*K12+L11*L12</f>
        <v>0</v>
      </c>
      <c r="N11" s="78">
        <f>SUM(D11:K11)*G$24</f>
        <v>5125000</v>
      </c>
      <c r="O11" s="96"/>
      <c r="P11" s="96"/>
      <c r="Q11" s="98"/>
      <c r="R11" s="70">
        <f>SUM(E11:L11)</f>
        <v>20500</v>
      </c>
    </row>
    <row r="12" spans="1:18" s="5" customFormat="1" ht="15" customHeight="1">
      <c r="A12" s="92" t="s">
        <v>43</v>
      </c>
      <c r="B12" s="93"/>
      <c r="C12" s="93"/>
      <c r="D12" s="94"/>
      <c r="E12" s="37"/>
      <c r="F12" s="19"/>
      <c r="G12" s="19"/>
      <c r="H12" s="19"/>
      <c r="I12" s="19"/>
      <c r="J12" s="7"/>
      <c r="K12" s="7"/>
      <c r="L12" s="7"/>
      <c r="M12" s="76"/>
      <c r="N12" s="79"/>
      <c r="O12" s="97"/>
      <c r="P12" s="97"/>
      <c r="Q12" s="99"/>
      <c r="R12" s="72"/>
    </row>
    <row r="13" spans="1:18" s="5" customFormat="1" ht="15">
      <c r="A13" s="54"/>
      <c r="B13" s="55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49"/>
      <c r="O13" s="60"/>
      <c r="P13" s="53"/>
      <c r="Q13" s="53"/>
      <c r="R13" s="56"/>
    </row>
    <row r="14" spans="1:18" ht="22.5" customHeight="1">
      <c r="A14" s="39" t="s">
        <v>3</v>
      </c>
      <c r="B14" s="36" t="s">
        <v>19</v>
      </c>
      <c r="C14" s="34" t="s">
        <v>50</v>
      </c>
      <c r="D14" s="27" t="s">
        <v>51</v>
      </c>
      <c r="E14" s="35">
        <v>5000</v>
      </c>
      <c r="F14" s="35">
        <v>6000</v>
      </c>
      <c r="G14" s="7">
        <v>200</v>
      </c>
      <c r="H14" s="7">
        <v>200</v>
      </c>
      <c r="I14" s="7">
        <v>200</v>
      </c>
      <c r="J14" s="7"/>
      <c r="K14" s="7"/>
      <c r="L14" s="7"/>
      <c r="M14" s="75">
        <f>E14*E15+F14*F15+G14*G15+H14*H15+I14*I15+J14*J15+K14*K15+L14*L15</f>
        <v>0</v>
      </c>
      <c r="N14" s="78">
        <f>SUM(D14:K14)*H$24</f>
        <v>2900000</v>
      </c>
      <c r="O14" s="96"/>
      <c r="P14" s="96"/>
      <c r="Q14" s="98"/>
      <c r="R14" s="70">
        <f>SUM(E14:L14)</f>
        <v>11600</v>
      </c>
    </row>
    <row r="15" spans="1:18" s="5" customFormat="1" ht="15" customHeight="1">
      <c r="A15" s="92" t="s">
        <v>43</v>
      </c>
      <c r="B15" s="93"/>
      <c r="C15" s="93"/>
      <c r="D15" s="94"/>
      <c r="E15" s="37"/>
      <c r="F15" s="19"/>
      <c r="G15" s="19"/>
      <c r="H15" s="19"/>
      <c r="I15" s="19"/>
      <c r="J15" s="7"/>
      <c r="K15" s="7"/>
      <c r="L15" s="7"/>
      <c r="M15" s="76"/>
      <c r="N15" s="79"/>
      <c r="O15" s="97"/>
      <c r="P15" s="97"/>
      <c r="Q15" s="99"/>
      <c r="R15" s="72"/>
    </row>
    <row r="16" spans="1:18" s="5" customFormat="1" ht="15">
      <c r="A16" s="54"/>
      <c r="B16" s="55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49"/>
      <c r="O16" s="60"/>
      <c r="P16" s="53"/>
      <c r="Q16" s="53"/>
      <c r="R16" s="56"/>
    </row>
    <row r="17" spans="1:18" ht="22.5" customHeight="1">
      <c r="A17" s="57" t="s">
        <v>4</v>
      </c>
      <c r="B17" s="51" t="s">
        <v>22</v>
      </c>
      <c r="C17" s="34" t="s">
        <v>52</v>
      </c>
      <c r="D17" s="27" t="s">
        <v>53</v>
      </c>
      <c r="E17" s="50"/>
      <c r="F17" s="50"/>
      <c r="G17" s="50"/>
      <c r="H17" s="50"/>
      <c r="I17" s="50"/>
      <c r="J17" s="50">
        <v>1600</v>
      </c>
      <c r="K17" s="50">
        <v>1200</v>
      </c>
      <c r="L17" s="50">
        <v>1200</v>
      </c>
      <c r="M17" s="75">
        <f>E17*E18+F17*F18+G17*G18+H17*H18+I17*I18+J17*J18+K17*K18+L17*L18</f>
        <v>0</v>
      </c>
      <c r="N17" s="78">
        <f>J17*J24+K17*K24+L17*L24</f>
        <v>1416000</v>
      </c>
      <c r="O17" s="96"/>
      <c r="P17" s="96"/>
      <c r="Q17" s="98"/>
      <c r="R17" s="70">
        <f>SUM(E17:L17)</f>
        <v>4000</v>
      </c>
    </row>
    <row r="18" spans="1:18" s="5" customFormat="1" ht="15" customHeight="1">
      <c r="A18" s="95" t="s">
        <v>56</v>
      </c>
      <c r="B18" s="95"/>
      <c r="C18" s="95"/>
      <c r="D18" s="95"/>
      <c r="E18" s="40"/>
      <c r="F18" s="41"/>
      <c r="G18" s="41"/>
      <c r="H18" s="41"/>
      <c r="I18" s="41"/>
      <c r="J18" s="42"/>
      <c r="K18" s="42"/>
      <c r="L18" s="42"/>
      <c r="M18" s="77"/>
      <c r="N18" s="79"/>
      <c r="O18" s="97"/>
      <c r="P18" s="97"/>
      <c r="Q18" s="100"/>
      <c r="R18" s="71"/>
    </row>
    <row r="19" spans="1:18" s="5" customFormat="1" ht="15">
      <c r="A19" s="54"/>
      <c r="B19" s="55"/>
      <c r="C19" s="52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49"/>
      <c r="O19" s="60"/>
      <c r="P19" s="53"/>
      <c r="Q19" s="53"/>
      <c r="R19" s="56"/>
    </row>
    <row r="20" spans="1:18" ht="24">
      <c r="A20" s="43" t="s">
        <v>5</v>
      </c>
      <c r="B20" s="44" t="s">
        <v>21</v>
      </c>
      <c r="C20" s="45" t="s">
        <v>54</v>
      </c>
      <c r="D20" s="46" t="s">
        <v>55</v>
      </c>
      <c r="E20" s="47"/>
      <c r="F20" s="47"/>
      <c r="G20" s="47"/>
      <c r="H20" s="47"/>
      <c r="I20" s="47"/>
      <c r="J20" s="48">
        <v>1600</v>
      </c>
      <c r="K20" s="48">
        <v>1200</v>
      </c>
      <c r="L20" s="48">
        <v>1200</v>
      </c>
      <c r="M20" s="77">
        <f>E20*E21+F20*F21+G20*G21+H20*H21+I20*I21+J20*J21+K20*K21+L20*L21</f>
        <v>0</v>
      </c>
      <c r="N20" s="78">
        <f>J20*J24+K20*K24+L20*L24</f>
        <v>1416000</v>
      </c>
      <c r="O20" s="96"/>
      <c r="P20" s="96"/>
      <c r="Q20" s="100"/>
      <c r="R20" s="71">
        <f>SUM(E20:L20)</f>
        <v>4000</v>
      </c>
    </row>
    <row r="21" spans="1:18" s="5" customFormat="1" ht="15" customHeight="1">
      <c r="A21" s="91" t="s">
        <v>56</v>
      </c>
      <c r="B21" s="91"/>
      <c r="C21" s="91"/>
      <c r="D21" s="91"/>
      <c r="E21" s="20"/>
      <c r="F21" s="21"/>
      <c r="G21" s="21"/>
      <c r="H21" s="21"/>
      <c r="I21" s="21"/>
      <c r="J21" s="19"/>
      <c r="K21" s="19"/>
      <c r="L21" s="19"/>
      <c r="M21" s="76"/>
      <c r="N21" s="79"/>
      <c r="O21" s="97"/>
      <c r="P21" s="97"/>
      <c r="Q21" s="99"/>
      <c r="R21" s="72"/>
    </row>
    <row r="22" spans="1:18" s="5" customFormat="1" ht="15">
      <c r="A22" s="54"/>
      <c r="B22" s="55"/>
      <c r="C22" s="52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49"/>
      <c r="O22" s="53"/>
      <c r="P22" s="53"/>
      <c r="Q22" s="53"/>
      <c r="R22" s="56"/>
    </row>
    <row r="23" spans="1:18" ht="14.4" customHeight="1">
      <c r="A23" s="29" t="s">
        <v>35</v>
      </c>
      <c r="B23" s="30"/>
      <c r="C23" s="30"/>
      <c r="D23" s="31"/>
      <c r="E23" s="58">
        <f aca="true" t="shared" si="0" ref="E23:L23">E5+E8+E11+E14+E17+E20</f>
        <v>32000</v>
      </c>
      <c r="F23" s="58">
        <f t="shared" si="0"/>
        <v>30000</v>
      </c>
      <c r="G23" s="58">
        <f t="shared" si="0"/>
        <v>1400</v>
      </c>
      <c r="H23" s="58">
        <f t="shared" si="0"/>
        <v>1400</v>
      </c>
      <c r="I23" s="58">
        <f t="shared" si="0"/>
        <v>1400</v>
      </c>
      <c r="J23" s="58">
        <f t="shared" si="0"/>
        <v>3200</v>
      </c>
      <c r="K23" s="58">
        <f t="shared" si="0"/>
        <v>2400</v>
      </c>
      <c r="L23" s="58">
        <f t="shared" si="0"/>
        <v>2400</v>
      </c>
      <c r="M23" s="32"/>
      <c r="N23" s="111">
        <f>SUM(N5:N22)</f>
        <v>19382000</v>
      </c>
      <c r="O23" s="103" t="s">
        <v>63</v>
      </c>
      <c r="P23" s="104"/>
      <c r="Q23" s="105"/>
      <c r="R23" s="109">
        <f>SUM(R5:R21)</f>
        <v>74200</v>
      </c>
    </row>
    <row r="24" spans="1:18" s="5" customFormat="1" ht="14.4" customHeight="1">
      <c r="A24" s="67" t="s">
        <v>64</v>
      </c>
      <c r="B24" s="68"/>
      <c r="C24" s="68"/>
      <c r="D24" s="69"/>
      <c r="E24" s="59">
        <v>250</v>
      </c>
      <c r="F24" s="59">
        <v>250</v>
      </c>
      <c r="G24" s="59">
        <v>250</v>
      </c>
      <c r="H24" s="59">
        <v>250</v>
      </c>
      <c r="I24" s="59">
        <v>250</v>
      </c>
      <c r="J24" s="59">
        <v>300</v>
      </c>
      <c r="K24" s="59">
        <v>390</v>
      </c>
      <c r="L24" s="59">
        <v>390</v>
      </c>
      <c r="M24" s="32"/>
      <c r="N24" s="112"/>
      <c r="O24" s="106"/>
      <c r="P24" s="107"/>
      <c r="Q24" s="108"/>
      <c r="R24" s="110"/>
    </row>
    <row r="25" spans="1:12" s="2" customFormat="1" ht="13.8">
      <c r="A25" s="8"/>
      <c r="B25" s="62" t="s">
        <v>66</v>
      </c>
      <c r="C25" s="9"/>
      <c r="D25" s="9"/>
      <c r="E25" s="10"/>
      <c r="F25" s="10"/>
      <c r="G25" s="10"/>
      <c r="H25" s="10"/>
      <c r="I25" s="10"/>
      <c r="J25" s="10"/>
      <c r="K25" s="10"/>
      <c r="L25" s="10"/>
    </row>
    <row r="26" spans="2:4" s="2" customFormat="1" ht="13.8">
      <c r="B26" s="63" t="s">
        <v>67</v>
      </c>
      <c r="C26" s="11"/>
      <c r="D26" s="12"/>
    </row>
    <row r="27" spans="2:4" s="2" customFormat="1" ht="13.8">
      <c r="B27" s="6" t="s">
        <v>36</v>
      </c>
      <c r="C27" s="16"/>
      <c r="D27" s="16"/>
    </row>
    <row r="28" spans="2:4" s="2" customFormat="1" ht="13.8">
      <c r="B28" s="6" t="s">
        <v>38</v>
      </c>
      <c r="C28" s="16"/>
      <c r="D28" s="16"/>
    </row>
    <row r="29" ht="15">
      <c r="B29" s="6" t="s">
        <v>39</v>
      </c>
    </row>
    <row r="30" ht="15">
      <c r="B30" s="64" t="s">
        <v>68</v>
      </c>
    </row>
    <row r="31" ht="15">
      <c r="B31" s="64" t="s">
        <v>69</v>
      </c>
    </row>
    <row r="32" ht="15">
      <c r="B32" s="65" t="s">
        <v>73</v>
      </c>
    </row>
    <row r="33" ht="15">
      <c r="B33" s="65" t="s">
        <v>70</v>
      </c>
    </row>
    <row r="34" ht="15">
      <c r="B34" s="66" t="s">
        <v>72</v>
      </c>
    </row>
  </sheetData>
  <mergeCells count="57">
    <mergeCell ref="O23:Q24"/>
    <mergeCell ref="R23:R24"/>
    <mergeCell ref="N23:N24"/>
    <mergeCell ref="O20:O21"/>
    <mergeCell ref="P20:P21"/>
    <mergeCell ref="Q20:Q21"/>
    <mergeCell ref="P3:P4"/>
    <mergeCell ref="Q3:Q4"/>
    <mergeCell ref="O11:O12"/>
    <mergeCell ref="P11:P12"/>
    <mergeCell ref="Q11:Q12"/>
    <mergeCell ref="O5:O6"/>
    <mergeCell ref="P5:P6"/>
    <mergeCell ref="Q5:Q6"/>
    <mergeCell ref="O8:O9"/>
    <mergeCell ref="P8:P9"/>
    <mergeCell ref="Q8:Q9"/>
    <mergeCell ref="O3:O4"/>
    <mergeCell ref="P14:P15"/>
    <mergeCell ref="Q14:Q15"/>
    <mergeCell ref="O17:O18"/>
    <mergeCell ref="P17:P18"/>
    <mergeCell ref="Q17:Q18"/>
    <mergeCell ref="O14:O15"/>
    <mergeCell ref="A21:D21"/>
    <mergeCell ref="A6:D6"/>
    <mergeCell ref="A9:D9"/>
    <mergeCell ref="A12:D12"/>
    <mergeCell ref="A15:D15"/>
    <mergeCell ref="A18:D18"/>
    <mergeCell ref="N14:N15"/>
    <mergeCell ref="M3:M4"/>
    <mergeCell ref="M20:M21"/>
    <mergeCell ref="M5:M6"/>
    <mergeCell ref="M8:M9"/>
    <mergeCell ref="M11:M12"/>
    <mergeCell ref="A2:B2"/>
    <mergeCell ref="E3:L3"/>
    <mergeCell ref="C3:C4"/>
    <mergeCell ref="A3:B4"/>
    <mergeCell ref="D3:D4"/>
    <mergeCell ref="A24:D24"/>
    <mergeCell ref="R17:R18"/>
    <mergeCell ref="R20:R21"/>
    <mergeCell ref="R5:R6"/>
    <mergeCell ref="R3:R4"/>
    <mergeCell ref="R8:R9"/>
    <mergeCell ref="R11:R12"/>
    <mergeCell ref="R14:R15"/>
    <mergeCell ref="M14:M15"/>
    <mergeCell ref="M17:M18"/>
    <mergeCell ref="N17:N18"/>
    <mergeCell ref="N20:N21"/>
    <mergeCell ref="N3:N4"/>
    <mergeCell ref="N5:N6"/>
    <mergeCell ref="N8:N9"/>
    <mergeCell ref="N11:N12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2018-02-15T10:03:17Z</cp:lastPrinted>
  <dcterms:created xsi:type="dcterms:W3CDTF">2014-01-06T12:56:53Z</dcterms:created>
  <dcterms:modified xsi:type="dcterms:W3CDTF">2018-02-15T10:04:00Z</dcterms:modified>
  <cp:category/>
  <cp:version/>
  <cp:contentType/>
  <cp:contentStatus/>
</cp:coreProperties>
</file>