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505" windowHeight="9690" activeTab="0"/>
  </bookViews>
  <sheets>
    <sheet name="Všeobecné podmínky" sheetId="5" r:id="rId1"/>
    <sheet name="Rekapitulace stavby" sheetId="1" r:id="rId2"/>
    <sheet name="SO 100.00 - Organizace vý..." sheetId="2" r:id="rId3"/>
    <sheet name="SO 100.01 - Zpevněné ploc..." sheetId="3" r:id="rId4"/>
    <sheet name="Pokyny pro vyplnění" sheetId="4" r:id="rId5"/>
  </sheets>
  <definedNames>
    <definedName name="_xlnm._FilterDatabase" localSheetId="2" hidden="1">'SO 100.00 - Organizace vý...'!$C$81:$K$169</definedName>
    <definedName name="_xlnm._FilterDatabase" localSheetId="3" hidden="1">'SO 100.01 - Zpevněné ploc...'!$C$93:$K$477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stavby'!$C$39:$AQ$54</definedName>
    <definedName name="_xlnm.Print_Area" localSheetId="2">'SO 100.00 - Organizace vý...'!$C$4:$J$36,'SO 100.00 - Organizace vý...'!$C$42:$J$63,'SO 100.00 - Organizace vý...'!$C$69:$K$169</definedName>
    <definedName name="_xlnm.Print_Area" localSheetId="3">'SO 100.01 - Zpevněné ploc...'!$C$4:$J$36,'SO 100.01 - Zpevněné ploc...'!$C$42:$J$75,'SO 100.01 - Zpevněné ploc...'!$C$81:$K$477</definedName>
    <definedName name="_xlnm.Print_Area" localSheetId="0">'Všeobecné podmínky'!$B$3:$E$34</definedName>
    <definedName name="_xlnm.Print_Titles" localSheetId="1">'Rekapitulace stavby'!$49:$49</definedName>
    <definedName name="_xlnm.Print_Titles" localSheetId="2">'SO 100.00 - Organizace vý...'!$81:$81</definedName>
    <definedName name="_xlnm.Print_Titles" localSheetId="3">'SO 100.01 - Zpevněné ploc...'!$93:$93</definedName>
  </definedNames>
  <calcPr calcId="152511"/>
</workbook>
</file>

<file path=xl/sharedStrings.xml><?xml version="1.0" encoding="utf-8"?>
<sst xmlns="http://schemas.openxmlformats.org/spreadsheetml/2006/main" count="5938" uniqueCount="1127">
  <si>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</si>
  <si>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</si>
  <si>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</si>
  <si>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</si>
  <si>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</si>
  <si>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</si>
  <si>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</si>
  <si>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{3056f8c9-c1b4-4fc1-880b-a70cce29e75f}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</si>
  <si>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</si>
  <si>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</si>
  <si>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</si>
  <si>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</si>
  <si>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</si>
  <si>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</si>
  <si>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</si>
  <si>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</si>
  <si>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</si>
  <si>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</si>
  <si>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</si>
  <si>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III/11731 Nezvěstice – propustek</t>
  </si>
  <si>
    <t>KSO:</t>
  </si>
  <si>
    <t/>
  </si>
  <si>
    <t>CC-CZ:</t>
  </si>
  <si>
    <t>Místo:</t>
  </si>
  <si>
    <t>silnice III/11731 kolem přemostění náhonu</t>
  </si>
  <si>
    <t>Datum:</t>
  </si>
  <si>
    <t>06.02.2018</t>
  </si>
  <si>
    <t>Zadavatel:</t>
  </si>
  <si>
    <t>IČ:</t>
  </si>
  <si>
    <t>72053119</t>
  </si>
  <si>
    <t>SÚS Plzeňského kraj, Škroupova 1760/18, Plzeň</t>
  </si>
  <si>
    <t>DIČ:</t>
  </si>
  <si>
    <t>CZ72053119</t>
  </si>
  <si>
    <t>Uchazeč:</t>
  </si>
  <si>
    <t>Vyplň údaj</t>
  </si>
  <si>
    <t>Projektant:</t>
  </si>
  <si>
    <t>01443780</t>
  </si>
  <si>
    <t>DOPAS s.r.o., Kubelíkova 1224/42, 130 00 Praha 3</t>
  </si>
  <si>
    <t>CZ01443780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</si>
  <si>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</si>
  <si>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</si>
  <si>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</si>
  <si>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</si>
  <si>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</si>
  <si>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</si>
  <si>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</si>
  <si>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</si>
  <si>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</si>
  <si>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</si>
  <si>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</si>
  <si>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</si>
  <si>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</si>
  <si>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</si>
  <si>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</si>
  <si>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</si>
  <si>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</si>
  <si>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</si>
  <si>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</si>
  <si>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</si>
  <si>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</si>
  <si>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</si>
  <si>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</si>
  <si>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</si>
  <si>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</si>
  <si>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</si>
  <si>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</si>
  <si>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</si>
  <si>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</si>
  <si>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</si>
  <si>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</si>
  <si>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</si>
  <si>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</si>
  <si>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</si>
  <si>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</si>
  <si>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</si>
  <si>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</si>
  <si>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</si>
  <si>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</si>
  <si>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</si>
  <si>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</si>
  <si>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100.00</t>
  </si>
  <si>
    <t>Organizace výstavby</t>
  </si>
  <si>
    <t>STA</t>
  </si>
  <si>
    <t>1</t>
  </si>
  <si>
    <t>{fdfb9c5a-40e3-49ea-a0c1-7e291d1841d3}</t>
  </si>
  <si>
    <t>2</t>
  </si>
  <si>
    <t>SO 100.01</t>
  </si>
  <si>
    <t>Zpevněné plochy a komunikace</t>
  </si>
  <si>
    <t>{20300afc-3272-4323-85ab-f9b543caa2a7}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</si>
  <si>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</si>
  <si>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</si>
  <si>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</si>
  <si>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</si>
  <si>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</si>
  <si>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</si>
  <si>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</si>
  <si>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100.00 - Organizace výstavby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</si>
  <si>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</si>
  <si>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</si>
  <si>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</si>
  <si>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</si>
  <si>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</si>
  <si>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</si>
  <si>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</si>
  <si>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8 - Trubní vedení</t>
  </si>
  <si>
    <t xml:space="preserve">    91 - Doplňující konstrukce a práce pozemních komunikací, letišť a ploch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</si>
  <si>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</si>
  <si>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</si>
  <si>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</si>
  <si>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</si>
  <si>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</si>
  <si>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</si>
  <si>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</si>
  <si>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</si>
  <si>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</si>
  <si>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</si>
  <si>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</si>
  <si>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</si>
  <si>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</si>
  <si>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</si>
  <si>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</si>
  <si>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</si>
  <si>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</si>
  <si>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</si>
  <si>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</si>
  <si>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</si>
  <si>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</si>
  <si>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</si>
  <si>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</si>
  <si>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m3</t>
  </si>
  <si>
    <t>CS ÚRS 2017 01</t>
  </si>
  <si>
    <t>4</t>
  </si>
  <si>
    <t>1056132391</t>
  </si>
  <si>
    <t>VV</t>
  </si>
  <si>
    <t>úprava nároží</t>
  </si>
  <si>
    <t>6*0,6*0,5</t>
  </si>
  <si>
    <t>M</t>
  </si>
  <si>
    <t>583312020</t>
  </si>
  <si>
    <t>štěrkodrť netříděná do 100 mm amfibolit</t>
  </si>
  <si>
    <t>t</t>
  </si>
  <si>
    <t>8</t>
  </si>
  <si>
    <t>-1535897219</t>
  </si>
  <si>
    <t>6*0,6*0,5*1,8</t>
  </si>
  <si>
    <t>3,24*2 'Přepočtené koeficientem množství</t>
  </si>
  <si>
    <t>Trubní vedení</t>
  </si>
  <si>
    <t>3</t>
  </si>
  <si>
    <t>871350420</t>
  </si>
  <si>
    <t>Montáž kanalizačního potrubí z plastů z polypropylenu PP korugovaného SN 12 DN 200</t>
  </si>
  <si>
    <t>m</t>
  </si>
  <si>
    <t>1623709523</t>
  </si>
  <si>
    <t>6</t>
  </si>
  <si>
    <t>286173110</t>
  </si>
  <si>
    <t>trubka kanalizační PP korugovaná 6 m, DN 200</t>
  </si>
  <si>
    <t>kus</t>
  </si>
  <si>
    <t>33806444</t>
  </si>
  <si>
    <t>91</t>
  </si>
  <si>
    <t>Doplňující konstrukce a práce pozemních komunikací, letišť a ploch</t>
  </si>
  <si>
    <t>5</t>
  </si>
  <si>
    <t>913121111</t>
  </si>
  <si>
    <t>Montáž a demontáž dočasných dopravních značek kompletních značek vč. podstavce a sloupku základních</t>
  </si>
  <si>
    <t>PSC</t>
  </si>
  <si>
    <t xml:space="preserve">Poznámka k souboru cen:
1. V cenách jsou započteny náklady na montáž i demontáž dočasné značky, nebo podstavce. </t>
  </si>
  <si>
    <t>Etapa 1</t>
  </si>
  <si>
    <t>Zákazové, příkazové, směrové a dodatkové značky</t>
  </si>
  <si>
    <t>4*2+2+3+7</t>
  </si>
  <si>
    <t>Etapa 2</t>
  </si>
  <si>
    <t>Zákazové, příkazové a dodatkové značky</t>
  </si>
  <si>
    <t>2*2+3</t>
  </si>
  <si>
    <t>Součet</t>
  </si>
  <si>
    <t>913121211</t>
  </si>
  <si>
    <t>Montáž a demontáž dočasných dopravních značek Příplatek za první a každý další den použití dočasných dopravních značek k ceně 12-1111</t>
  </si>
  <si>
    <t>Etapa 1 - předpoklad 3 měsíce</t>
  </si>
  <si>
    <t>(4*2+2+3+7)*30*3</t>
  </si>
  <si>
    <t>Etapa 2 - předpoklad 1 měsíc</t>
  </si>
  <si>
    <t>(2*2+3)*30</t>
  </si>
  <si>
    <t>7</t>
  </si>
  <si>
    <t>913121112</t>
  </si>
  <si>
    <t>Montáž a demontáž dočasné dopravní značky kompletní zvětšené</t>
  </si>
  <si>
    <t>1019443470</t>
  </si>
  <si>
    <t>Směrové a oznamovací značky</t>
  </si>
  <si>
    <t>913121212</t>
  </si>
  <si>
    <t>Příplatek k dočasné dopravní značce kompletní zvětšené za první a ZKD den použití</t>
  </si>
  <si>
    <t>1259657786</t>
  </si>
  <si>
    <t>3*30*3</t>
  </si>
  <si>
    <t>9</t>
  </si>
  <si>
    <t>913211113</t>
  </si>
  <si>
    <t>Montáž a demontáž dočasných dopravních zábran reflexních, šířky 3 m</t>
  </si>
  <si>
    <t>-993164888</t>
  </si>
  <si>
    <t xml:space="preserve">Poznámka k souboru cen:
1. V cenách jsou započteny náklady na montáž i demontáž dočasné zábrany. </t>
  </si>
  <si>
    <t>10</t>
  </si>
  <si>
    <t>913211213</t>
  </si>
  <si>
    <t>Montáž a demontáž dočasných dopravních zábran Příplatek za první a každý další den použití dočasných dopravních zábran k ceně 21-1113</t>
  </si>
  <si>
    <t>1154574437</t>
  </si>
  <si>
    <t>4*30*3</t>
  </si>
  <si>
    <t>2*30</t>
  </si>
  <si>
    <t>11</t>
  </si>
  <si>
    <t>913331115</t>
  </si>
  <si>
    <t>Montáž a demontáž dočasných dopravních vodících zařízení signální svítilny [EKO] včetně akumulátoru</t>
  </si>
  <si>
    <t>613291613</t>
  </si>
  <si>
    <t>12</t>
  </si>
  <si>
    <t>913311215</t>
  </si>
  <si>
    <t>Montáž a demontáž dočasných dopravních vodících zařízení Příplatek za první a každý další den použití dočasných dopravních vodících zařízení k ceně 31-1115</t>
  </si>
  <si>
    <t>1920220062</t>
  </si>
  <si>
    <t>13</t>
  </si>
  <si>
    <t>913321111</t>
  </si>
  <si>
    <t>Montáž a demontáž dočasných dopravních vodících zařízení směrové desky základní</t>
  </si>
  <si>
    <t>14</t>
  </si>
  <si>
    <t xml:space="preserve">Poznámka k souboru cen:
1. V cenách jsou započteny náklady na montáž i demontáž dočasného vodícího zařízení. </t>
  </si>
  <si>
    <t>913321211</t>
  </si>
  <si>
    <t>Montáž a demontáž dočasných dopravních vodících zařízení Příplatek za první a každý další den použití dočasných dopravních vodících zařízení k ceně 32-1111</t>
  </si>
  <si>
    <t>16</t>
  </si>
  <si>
    <t>11*30</t>
  </si>
  <si>
    <t>913321115</t>
  </si>
  <si>
    <t>Montáž a demontáž dočasných dopravních vodících zařízení soupravy směrových desek s výstražným světlem 3 desky</t>
  </si>
  <si>
    <t>18</t>
  </si>
  <si>
    <t>913321215</t>
  </si>
  <si>
    <t>Montáž a demontáž dočasných dopravních vodících zařízení Příplatek za první a každý další den použití dočasných dopravních vodících zařízení k ceně 32-1115</t>
  </si>
  <si>
    <t>20</t>
  </si>
  <si>
    <t>3*30</t>
  </si>
  <si>
    <t>Práce a dodávky M</t>
  </si>
  <si>
    <t>46-M</t>
  </si>
  <si>
    <t>Zemní práce při extr.mont.pracích</t>
  </si>
  <si>
    <t>17</t>
  </si>
  <si>
    <t>460650141</t>
  </si>
  <si>
    <t>Vozovky a chodníky zřízení provizorní příjezdové komunikace z panelů silničních včetně úpravy podkladní pláně se štěrkovým ložem</t>
  </si>
  <si>
    <t>m2</t>
  </si>
  <si>
    <t>64</t>
  </si>
  <si>
    <t>-214370759</t>
  </si>
  <si>
    <t>6*1,2</t>
  </si>
  <si>
    <t>593810860</t>
  </si>
  <si>
    <t>panel silniční 300x120x21,5 cm (60t a 30t)</t>
  </si>
  <si>
    <t>128</t>
  </si>
  <si>
    <t>-1193423356</t>
  </si>
  <si>
    <t>SO 100.01 - Zpevněné plochy a komunikace</t>
  </si>
  <si>
    <t xml:space="preserve">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</si>
  <si>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</si>
  <si>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</si>
  <si>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</si>
  <si>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</si>
  <si>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5711 - Skladba 1 - konstrukce vozovky, asfalt</t>
  </si>
  <si>
    <t xml:space="preserve">    5712 - Skladba 2 - konstrukce vjezdů do objektů a přilehlých nemovitostí</t>
  </si>
  <si>
    <t xml:space="preserve">    5713 - Skladba 3 - konstrukce chodníků </t>
  </si>
  <si>
    <t xml:space="preserve">    591 - Obrubníky, krajníky</t>
  </si>
  <si>
    <t xml:space="preserve">    6 - Úpravy povrchů, podlahy a osazování výplní</t>
  </si>
  <si>
    <t xml:space="preserve">    9 - Ostatní konstrukce a práce-bourání</t>
  </si>
  <si>
    <t xml:space="preserve">    96 - Bourání konstrukcí</t>
  </si>
  <si>
    <t xml:space="preserve">    99 - Přesuny hmot a sutí</t>
  </si>
  <si>
    <t>PSV - Práce a dodávky PSV</t>
  </si>
  <si>
    <t xml:space="preserve">    711 - Izolace proti vodě, vlhkosti a plynům</t>
  </si>
  <si>
    <t>115001105</t>
  </si>
  <si>
    <t>Převedení vody potrubím průměru DN přes 300 do 600</t>
  </si>
  <si>
    <t>-619809000</t>
  </si>
  <si>
    <t>P</t>
  </si>
  <si>
    <t>Poznámka k položce:
Potrubí DN 400 bude po dobu výstavby 1 x přemístěno. Do ceny započítat i konečnou demontáž</t>
  </si>
  <si>
    <t>(2+0,52+4,56+8,25+2,36+0,52+2)</t>
  </si>
  <si>
    <t>115101201</t>
  </si>
  <si>
    <t>Čerpání vody na dopravní výšku do 10 m s uvažovaným průměrným přítokem do 500 l/min</t>
  </si>
  <si>
    <t>hod</t>
  </si>
  <si>
    <t>-1962714776</t>
  </si>
  <si>
    <t>Předpoklad 4 hodiny denně po dobu jednoho měsíce</t>
  </si>
  <si>
    <t>4*30</t>
  </si>
  <si>
    <t>124203101</t>
  </si>
  <si>
    <t>Vykopávky pro koryta vodotečí s přehozením výkopku na vzdálenost do 3 m nebo s naložením na dopravní prostředek v hornině tř. 3 do 1 000 m3</t>
  </si>
  <si>
    <t>931686390</t>
  </si>
  <si>
    <t>bourání - dno nátoku a výtoku</t>
  </si>
  <si>
    <t>34,01*0,8</t>
  </si>
  <si>
    <t>bourání - pískový svah výtoku</t>
  </si>
  <si>
    <t>4,82*0,8</t>
  </si>
  <si>
    <t>127701111</t>
  </si>
  <si>
    <t>Vykopávky pod vodou strojně na hloubku do 5 m pod projektem stanovenou hladinou vody v horninách tř.1 až 4, průměrné tloušťky projektované vrstvy přes 0,50 m do 1 000 m3</t>
  </si>
  <si>
    <t>-1445577760</t>
  </si>
  <si>
    <t>Odtěžení zemních hrázek na obou stranách propustku</t>
  </si>
  <si>
    <t>3,5+16,8</t>
  </si>
  <si>
    <t>131101101</t>
  </si>
  <si>
    <t>Hloubení nezapažených jam a zářezů s urovnáním dna do předepsaného profilu a spádu v horninách tř. 1 a 2 do 100 m3</t>
  </si>
  <si>
    <t>2046856770</t>
  </si>
  <si>
    <t>pro betonovou desku a podkladní vrstvu</t>
  </si>
  <si>
    <t>8,6*3,5*0,6</t>
  </si>
  <si>
    <t>132201101</t>
  </si>
  <si>
    <t>Hloubení rýh š do 600 mm v hornině tř. 3 objemu do 100 m3</t>
  </si>
  <si>
    <t>981125632</t>
  </si>
  <si>
    <t>přípojka DN 200 (napojení nové UV a žlab)</t>
  </si>
  <si>
    <t>(1,56+20,28)*1*0,6</t>
  </si>
  <si>
    <t>hloubení základových prahů</t>
  </si>
  <si>
    <t>0,52*1*6*2</t>
  </si>
  <si>
    <t>0,5*0,7*6*2</t>
  </si>
  <si>
    <t>162501101</t>
  </si>
  <si>
    <t>Vodorovné přemístění do 2500 m výkopku/sypaniny z horniny tř. 1 až 4</t>
  </si>
  <si>
    <t>-114904473</t>
  </si>
  <si>
    <t>rýhy</t>
  </si>
  <si>
    <t>23,544</t>
  </si>
  <si>
    <t>vykopávky</t>
  </si>
  <si>
    <t>31,064</t>
  </si>
  <si>
    <t>jámy</t>
  </si>
  <si>
    <t>18,06</t>
  </si>
  <si>
    <t>zemní hrázky</t>
  </si>
  <si>
    <t>171201211</t>
  </si>
  <si>
    <t>Poplatek za uložení odpadu ze sypaniny na skládce (skládkovné)</t>
  </si>
  <si>
    <t>-1270156408</t>
  </si>
  <si>
    <t>92,968*1,8</t>
  </si>
  <si>
    <t>172103101</t>
  </si>
  <si>
    <t>Zřízení těsnícího jádra nebo těsnící vrstvy zemních a kamenitých hrází přehradních a jiných vodních nádrží z hornin tř. 1 až 4, se zhutněním do 100 % PS - koef. C vodorovné šířky vrstvy do 1 m</t>
  </si>
  <si>
    <t>-1171926182</t>
  </si>
  <si>
    <t>Zemní hrázka z každé strany propustku (těsnící jádro)</t>
  </si>
  <si>
    <t>7*0,5*2*0,5</t>
  </si>
  <si>
    <t>173103101</t>
  </si>
  <si>
    <t>Uložení netříděných sypanin do přechodových vrstev zemních a kamenitých hrází přehradních a jiných vodních nádrží z hornin tř. 1 až 4 pro všechny míry zhutnění vodorovné šířky vrstvy do 2,5 m</t>
  </si>
  <si>
    <t>-321153242</t>
  </si>
  <si>
    <t>Zemní hrázka z každé strany propustku</t>
  </si>
  <si>
    <t>7*0,75*2*0,8*2</t>
  </si>
  <si>
    <t>181951102</t>
  </si>
  <si>
    <t>Úprava pláně v hornině tř. 1 až 4 se zhutněním</t>
  </si>
  <si>
    <t>-334620442</t>
  </si>
  <si>
    <t>"skladba 1" 88</t>
  </si>
  <si>
    <t>"skladba 2" 12,38</t>
  </si>
  <si>
    <t>"skladba 3" 22,14</t>
  </si>
  <si>
    <t>Zemní práce - povrchové úpravy terénu</t>
  </si>
  <si>
    <t>121101102</t>
  </si>
  <si>
    <t>Sejmutí ornice nebo lesní půdy s vodorovným přemístěním na hromady v místě upotřebení nebo na dočasné či trvalé skládky se složením, na vzdálenost přes 50 do 100 m</t>
  </si>
  <si>
    <t>CS ÚRS 2014 01</t>
  </si>
  <si>
    <t>-1579153882</t>
  </si>
  <si>
    <t>bourání - zeleň</t>
  </si>
  <si>
    <t>(70,31+10,41)*0,2</t>
  </si>
  <si>
    <t>182001111</t>
  </si>
  <si>
    <t>Plošná úprava terénu zemina tř 1 až 4 nerovnosti do +/- 100 mm v rovinně a svahu do 1:5</t>
  </si>
  <si>
    <t>24428872</t>
  </si>
  <si>
    <t>zeleň</t>
  </si>
  <si>
    <t>70,31+10,41</t>
  </si>
  <si>
    <t>181951101</t>
  </si>
  <si>
    <t>Úprava pláně vyrovnáním výškových rozdílů v hornině tř. 1 až 4 bez zhutnění</t>
  </si>
  <si>
    <t>1749225803</t>
  </si>
  <si>
    <t>181301103</t>
  </si>
  <si>
    <t>Rozprostření ornice tl vrstvy do 200 mm pl do 500 m2 v rovině nebo ve svahu do 1:5</t>
  </si>
  <si>
    <t>557096001</t>
  </si>
  <si>
    <t>183403153</t>
  </si>
  <si>
    <t>Obdělání půdy hrabáním v rovině a svahu do 1:5</t>
  </si>
  <si>
    <t>-887232763</t>
  </si>
  <si>
    <t>180402111</t>
  </si>
  <si>
    <t>Založení parkového trávníku výsevem v rovině a ve svahu do 1:5</t>
  </si>
  <si>
    <t>1978146602</t>
  </si>
  <si>
    <t>005724100</t>
  </si>
  <si>
    <t>osivo směs travní parková rekreační</t>
  </si>
  <si>
    <t>kg</t>
  </si>
  <si>
    <t>1241954257</t>
  </si>
  <si>
    <t>80,72*0,035 'Přepočtené koeficientem množství</t>
  </si>
  <si>
    <t>Zakládání</t>
  </si>
  <si>
    <t>19</t>
  </si>
  <si>
    <t>273321511</t>
  </si>
  <si>
    <t>Základy z betonu železového (bez výztuže) desky z betonu bez zvýšených nároků na prostředí tř. C 25/30</t>
  </si>
  <si>
    <t>-695132760</t>
  </si>
  <si>
    <t>8,6*3,5*0,3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</si>
  <si>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</si>
  <si>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</si>
  <si>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-1401964738</t>
  </si>
  <si>
    <t>(8,6*2+3,5*2)*0,3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</si>
  <si>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</si>
  <si>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</si>
  <si>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2113165066</t>
  </si>
  <si>
    <t>22</t>
  </si>
  <si>
    <t>273362021</t>
  </si>
  <si>
    <t>Výztuž základů desek ze svařovaných sítí z drátů typu KARI</t>
  </si>
  <si>
    <t>-628366230</t>
  </si>
  <si>
    <t>8,6*3,5*6,6*2*0,001</t>
  </si>
  <si>
    <t>23</t>
  </si>
  <si>
    <t>564681111</t>
  </si>
  <si>
    <t>Podklad z kameniva hrubého drceného vel. 63-125 mm, s rozprostřením a zhutněním, po zhutnění tl. 300 mm</t>
  </si>
  <si>
    <t>954035700</t>
  </si>
  <si>
    <t>8,6*3,5</t>
  </si>
  <si>
    <t>Svislé a kompletní konstrukce</t>
  </si>
  <si>
    <t>24</t>
  </si>
  <si>
    <t>317321118</t>
  </si>
  <si>
    <t>Římsy ze železového betonu C 30/37</t>
  </si>
  <si>
    <t>176836896</t>
  </si>
  <si>
    <t>plocha řezu změřena v PDF</t>
  </si>
  <si>
    <t>římsa s chodníkem včetně podkladu</t>
  </si>
  <si>
    <t>0,65*6,6+6,6*0,55*0,15</t>
  </si>
  <si>
    <t>římsa bez chodníku  včetně podkladu</t>
  </si>
  <si>
    <t>0,35*6,6+6,6*1,6*0,3</t>
  </si>
  <si>
    <t>25</t>
  </si>
  <si>
    <t>317353121</t>
  </si>
  <si>
    <t>Bednění mostní římsy zřízení všech tvarů</t>
  </si>
  <si>
    <t>1472223012</t>
  </si>
  <si>
    <t>délka bednění změřena v PDF</t>
  </si>
  <si>
    <t>římsa s chodníkem</t>
  </si>
  <si>
    <t>0,65*6,6</t>
  </si>
  <si>
    <t>římsa bez chodníku</t>
  </si>
  <si>
    <t>(1,65+0,25)*6,6</t>
  </si>
  <si>
    <t>26</t>
  </si>
  <si>
    <t>317353221</t>
  </si>
  <si>
    <t>Bednění mostní římsy odstranění všech tvarů</t>
  </si>
  <si>
    <t>-1910627836</t>
  </si>
  <si>
    <t>27</t>
  </si>
  <si>
    <t>317361116</t>
  </si>
  <si>
    <t>Výztuž mostních železobetonových říms z betonářské oceli 10 505 (R) nebo BSt 500</t>
  </si>
  <si>
    <t>1969502976</t>
  </si>
  <si>
    <t>předpoklad vyztužení 250 kg/m3</t>
  </si>
  <si>
    <t>6,6*250*0,001</t>
  </si>
  <si>
    <t>28</t>
  </si>
  <si>
    <t>320101113</t>
  </si>
  <si>
    <t>Osazení betonových a železobetonových prefabrikátů hmotnosti jednotlivě přes 5 000 do 7 000 kg</t>
  </si>
  <si>
    <t>1604358441</t>
  </si>
  <si>
    <t xml:space="preserve">rámy IZM 1,5 x 1,2 </t>
  </si>
  <si>
    <t>10*(1,5*1*2+1,2*1*2)*0,25</t>
  </si>
  <si>
    <t>rámy IZM atyp,  pod úhlem cca 74° k ose komunikace</t>
  </si>
  <si>
    <t>4*(1,5*1*2+1,2*1*2)*0,25</t>
  </si>
  <si>
    <t>29</t>
  </si>
  <si>
    <t>593854671</t>
  </si>
  <si>
    <t>propustek rámový 118x244/200x144/100 cm</t>
  </si>
  <si>
    <t>-1589771911</t>
  </si>
  <si>
    <t>30</t>
  </si>
  <si>
    <t>593854672</t>
  </si>
  <si>
    <t>287055417</t>
  </si>
  <si>
    <t>31</t>
  </si>
  <si>
    <t>911121111</t>
  </si>
  <si>
    <t>Montáž zábradlí ocelového přichyceného vruty do betonového podkladu</t>
  </si>
  <si>
    <t>-169122619</t>
  </si>
  <si>
    <t>zábradlí</t>
  </si>
  <si>
    <t>2*6,6</t>
  </si>
  <si>
    <t>32</t>
  </si>
  <si>
    <t>553915340</t>
  </si>
  <si>
    <t>zábradelní systém pozinkovaný s výplní ze svislých ocelových tyčí ZSNH4/H2 - sestava 4 m</t>
  </si>
  <si>
    <t>151144474</t>
  </si>
  <si>
    <t>33</t>
  </si>
  <si>
    <t>553915380</t>
  </si>
  <si>
    <t>zábradelní systém pozinkovaný ukončení madel ZSNH4/H2 - sestava 4 m</t>
  </si>
  <si>
    <t>-1635149640</t>
  </si>
  <si>
    <t>Vodorovné konstrukce</t>
  </si>
  <si>
    <t>34</t>
  </si>
  <si>
    <t>421321128</t>
  </si>
  <si>
    <t>Mostní železobetonové nosné konstrukce deskové nebo klenbové, trámové, ostatní deskové, z betonu C 30/37</t>
  </si>
  <si>
    <t>-745015847</t>
  </si>
  <si>
    <t>Poznámka k položce:
Deska je spřažena s rámy trny z oceli 10 505 (R) vloženými do spár mezi nosníky a do předvrtaných otvorů v rámech, je vybetonována se sklonem min. 3 % k okraji rámů a s úžlabím pod římsou u výtoku se sklonem 4% ke spáře (tak, aby voda nestékala na čelo rámu)</t>
  </si>
  <si>
    <t>8,6*3,5*0,1</t>
  </si>
  <si>
    <t>35</t>
  </si>
  <si>
    <t>421351231</t>
  </si>
  <si>
    <t>Bednění deskových konstrukcí mostů z betonu železového nebo předpjatého odstranění boční stěny výšky do 350 mm</t>
  </si>
  <si>
    <t>1462233872</t>
  </si>
  <si>
    <t>36</t>
  </si>
  <si>
    <t>421351131</t>
  </si>
  <si>
    <t>Bednění deskových konstrukcí mostů z betonu železového nebo předpjatého zřízení boční stěny výšky do 350 mm</t>
  </si>
  <si>
    <t>-1775050626</t>
  </si>
  <si>
    <t>(8,6*2+3,5*2)*0,1</t>
  </si>
  <si>
    <t>37</t>
  </si>
  <si>
    <t>421361412</t>
  </si>
  <si>
    <t>Výztuž deskových konstrukcí ze svařovaných sítí přes 4 kg/m2</t>
  </si>
  <si>
    <t>1155628491</t>
  </si>
  <si>
    <t>Poznámka k položce:
výztuž spřažené desky - KARI síť Ø 8 mm, oka 100x100, ve středu rámu ve dvou vrstvách</t>
  </si>
  <si>
    <t>38</t>
  </si>
  <si>
    <t>451311531</t>
  </si>
  <si>
    <t>Podklad z prostého betonu pod dlažbu pro prostředí s mrazovými cykly, ve vrstvě tl. přes 150 do 200 mm</t>
  </si>
  <si>
    <t>1575717017</t>
  </si>
  <si>
    <t>39</t>
  </si>
  <si>
    <t>452318510</t>
  </si>
  <si>
    <t>Zajišťovací práh z betonu prostého se zvýšenými nároky na prostředí na dně a ve svahu melioračních kanálů s patkami nebo bez patek</t>
  </si>
  <si>
    <t>1663420413</t>
  </si>
  <si>
    <t>betonový práh na vtoku a výtoku propustku</t>
  </si>
  <si>
    <t>6*0,5*0,7*2</t>
  </si>
  <si>
    <t>betonový práh na zajištění dlažby</t>
  </si>
  <si>
    <t>6*0,52*1*2</t>
  </si>
  <si>
    <t>40</t>
  </si>
  <si>
    <t>457314814</t>
  </si>
  <si>
    <t>Těsnící vrstva z betonu se zvýšenými nároky na prostředí na dně kanálů, tl. 250 mm</t>
  </si>
  <si>
    <t>-1881848974</t>
  </si>
  <si>
    <t>kolem betonových prahů na vtoku a výtoku propustku, plocha změřena v PDF</t>
  </si>
  <si>
    <t>6*0,4*2</t>
  </si>
  <si>
    <t>41</t>
  </si>
  <si>
    <t>465513327</t>
  </si>
  <si>
    <t>Dlažba z lomového kamene lomařsky upraveného na cementovou maltu, s vyspárováním cementovou maltou, tl. kamene 300 mm</t>
  </si>
  <si>
    <t>-1595525740</t>
  </si>
  <si>
    <t>vydláždění dna a sváhů nátoku resp. výtoku propustku</t>
  </si>
  <si>
    <t>41,63</t>
  </si>
  <si>
    <t>Komunikace pozemní</t>
  </si>
  <si>
    <t>5711</t>
  </si>
  <si>
    <t>Skladba 1 - konstrukce vozovky, asfalt</t>
  </si>
  <si>
    <t>42</t>
  </si>
  <si>
    <t>577134131</t>
  </si>
  <si>
    <t>Asfaltový beton vrstva obrusná ACO 11 (ABS) s rozprostřením a se zhutněním z modifikovaného asfaltu v pruhu šířky do 3 m, po zhutnění tl. 40 mm</t>
  </si>
  <si>
    <t>540938861</t>
  </si>
  <si>
    <t>SKLADBA 1 - asfaltová vozovka</t>
  </si>
  <si>
    <t>88</t>
  </si>
  <si>
    <t>SKLADBA 1 - asfaltová vozovka (napojení přes odskoky)</t>
  </si>
  <si>
    <t>32,04</t>
  </si>
  <si>
    <t>SKLADBA 1a - obrusná vrstva + vyrovnání</t>
  </si>
  <si>
    <t>1133,53</t>
  </si>
  <si>
    <t>43</t>
  </si>
  <si>
    <t>573231106</t>
  </si>
  <si>
    <t>Postřik spojovací PS bez posypu kamenivem ze silniční emulze, v množství 0,30 kg/m2</t>
  </si>
  <si>
    <t>-616947931</t>
  </si>
  <si>
    <t>44</t>
  </si>
  <si>
    <t>577155132</t>
  </si>
  <si>
    <t>Asfaltový beton vrstva ložní ACL 16 (ABH) tl 60 mm š do 3 m z modifikovaného asfaltu</t>
  </si>
  <si>
    <t>-280784066</t>
  </si>
  <si>
    <t>45</t>
  </si>
  <si>
    <t>-85044802</t>
  </si>
  <si>
    <t>46</t>
  </si>
  <si>
    <t>565135111</t>
  </si>
  <si>
    <t>Asfaltový beton vrstva podkladní ACP 16 (obalované kamenivo střednězrnné - OKS) s rozprostřením a zhutněním v pruhu šířky do 3 m, po zhutnění tl. 50 mm</t>
  </si>
  <si>
    <t>-759499139</t>
  </si>
  <si>
    <t>47</t>
  </si>
  <si>
    <t>565175111</t>
  </si>
  <si>
    <t>Asfaltový beton vrstva podkladní ACP 16 (obalované kamenivo střednězrnné - OKS) s rozprostřením a zhutněním v pruhu šířky do 3 m, po zhutnění tl. 100 mm</t>
  </si>
  <si>
    <t>-122201222</t>
  </si>
  <si>
    <t>v prostoru železobetonových rámů propustku - 2x 100 mm</t>
  </si>
  <si>
    <t>32*2</t>
  </si>
  <si>
    <t>48</t>
  </si>
  <si>
    <t>573111112</t>
  </si>
  <si>
    <t>Postřik infiltrační PI z asfaltu silničního s posypem kamenivem, v množství 1,00 kg/m2</t>
  </si>
  <si>
    <t>1632511115</t>
  </si>
  <si>
    <t>49</t>
  </si>
  <si>
    <t>578133132</t>
  </si>
  <si>
    <t>Litý asfalt MA 11 (LAS) s rozprostřením z modifikovaného asfaltu v pruhu šířky do 3 m tl. 35 mm</t>
  </si>
  <si>
    <t>1461873899</t>
  </si>
  <si>
    <t>v prostoru železobetonových rámů propustku</t>
  </si>
  <si>
    <t>50</t>
  </si>
  <si>
    <t>564952113</t>
  </si>
  <si>
    <t>Podklad z mechanicky zpevněného kameniva MZK (minerální beton) s rozprostřením a s hutněním, po zhutnění tl. 170 mm</t>
  </si>
  <si>
    <t>-443347919</t>
  </si>
  <si>
    <t>51</t>
  </si>
  <si>
    <t>564871111</t>
  </si>
  <si>
    <t>Podklad ze štěrkodrti ŠD s rozprostřením a zhutněním, po zhutnění tl. 250 mm</t>
  </si>
  <si>
    <t>1585559718</t>
  </si>
  <si>
    <t>52</t>
  </si>
  <si>
    <t>569951135</t>
  </si>
  <si>
    <t>Zpevnění krajnic nebo komunikací pro pěší s rozprostřením a zhutněním, po zhutnění asfaltovým recyklátem tl. 150 mm</t>
  </si>
  <si>
    <t>-129695702</t>
  </si>
  <si>
    <t>Materiál použit z frézování</t>
  </si>
  <si>
    <t>1133,53*0,15</t>
  </si>
  <si>
    <t>32,04*0,05</t>
  </si>
  <si>
    <t>53</t>
  </si>
  <si>
    <t>919726123</t>
  </si>
  <si>
    <t>Geotextilie pro ochranu, separaci a filtraci netkaná měrná hmotnost do 500 g/m2</t>
  </si>
  <si>
    <t>-287455975</t>
  </si>
  <si>
    <t>5712</t>
  </si>
  <si>
    <t>Skladba 2 - konstrukce vjezdů do objektů a přilehlých nemovitostí</t>
  </si>
  <si>
    <t>54</t>
  </si>
  <si>
    <t>596212230</t>
  </si>
  <si>
    <t>Kladení zámkové dlažby pozemních komunikací tl 80 mm skupiny C pl do 50 m2</t>
  </si>
  <si>
    <t>429080319</t>
  </si>
  <si>
    <t>55</t>
  </si>
  <si>
    <t>596212234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</si>
  <si>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C, pro plochy Příplatek k cenám dvou barev za dlažbu z prvků</t>
  </si>
  <si>
    <t>-2121708684</t>
  </si>
  <si>
    <t>56</t>
  </si>
  <si>
    <t>592453110</t>
  </si>
  <si>
    <t>dlažba skladebná betonová základní 20 x 10 x 8 cm přírodní</t>
  </si>
  <si>
    <t>-546418328</t>
  </si>
  <si>
    <t>SKLADBA 2 - vjezd - dlažba bet.</t>
  </si>
  <si>
    <t>10,38</t>
  </si>
  <si>
    <t>10,38*1,05 'Přepočtené koeficientem množství</t>
  </si>
  <si>
    <t>57</t>
  </si>
  <si>
    <t>592452671</t>
  </si>
  <si>
    <t>dlažba skladebná betonová základní pro nevidomé 20 x 10 x 6 cm barevná</t>
  </si>
  <si>
    <t>1025539685</t>
  </si>
  <si>
    <t>Hmatná dlažba - (SKLADBA 2) vjezdy uložený do bet. lože</t>
  </si>
  <si>
    <t>2*1,05 'Přepočtené koeficientem množství</t>
  </si>
  <si>
    <t>58</t>
  </si>
  <si>
    <t>564801112</t>
  </si>
  <si>
    <t>Podklad ze štěrkodrti ŠD s rozprostřením a zhutněním, po zhutnění tl. 40 mm</t>
  </si>
  <si>
    <t>1258425189</t>
  </si>
  <si>
    <t>Poznámka k položce:
ložná vrstva</t>
  </si>
  <si>
    <t>59</t>
  </si>
  <si>
    <t>451317777</t>
  </si>
  <si>
    <t>Podklad nebo lože pod dlažbu (přídlažbu) v ploše vodorovné nebo ve sklonu do 1:5, tloušťky od 50 do 100 mm z betonu prostého</t>
  </si>
  <si>
    <t>-1011234977</t>
  </si>
  <si>
    <t>60</t>
  </si>
  <si>
    <t>564952112</t>
  </si>
  <si>
    <t>Podklad z mechanicky zpevněného kameniva MZK (minerální beton) s rozprostřením a s hutněním, po zhutnění tl. 160 mm</t>
  </si>
  <si>
    <t>-1520869025</t>
  </si>
  <si>
    <t>61</t>
  </si>
  <si>
    <t>567122114</t>
  </si>
  <si>
    <t>Podklad z kameniva zpevněného cementem KSC I tl 150 mm</t>
  </si>
  <si>
    <t>-1632863778</t>
  </si>
  <si>
    <t>62</t>
  </si>
  <si>
    <t>564861111</t>
  </si>
  <si>
    <t>Podklad ze štěrkodrtě ŠD 0-63 tl 200 mm</t>
  </si>
  <si>
    <t>1559177819</t>
  </si>
  <si>
    <t>63</t>
  </si>
  <si>
    <t>-1497430806</t>
  </si>
  <si>
    <t>5713</t>
  </si>
  <si>
    <t xml:space="preserve">Skladba 3 - konstrukce chodníků </t>
  </si>
  <si>
    <t>596211130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</si>
  <si>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do 50 m2</t>
  </si>
  <si>
    <t>1811228848</t>
  </si>
  <si>
    <t>65</t>
  </si>
  <si>
    <t>596211134</t>
  </si>
  <si>
    <t>Příplatek za kombinaci dvou barev u kladení betonových dlažeb komunikací pro pěší tl 60 mm skupiny C</t>
  </si>
  <si>
    <t>-1343308270</t>
  </si>
  <si>
    <t>66</t>
  </si>
  <si>
    <t>592452680</t>
  </si>
  <si>
    <t>dlažba skladebná betonová základní 20 x 10 x 6 cm barevná</t>
  </si>
  <si>
    <t>851409854</t>
  </si>
  <si>
    <t>SKLADBA 3 - bet.dlažba - chodníky</t>
  </si>
  <si>
    <t>21,42</t>
  </si>
  <si>
    <t>21,42*1,05 'Přepočtené koeficientem množství</t>
  </si>
  <si>
    <t>67</t>
  </si>
  <si>
    <t>592453090</t>
  </si>
  <si>
    <t>dlažba skladebná betonová základní pro nevidomé 20 x 10 x 6 cm přírodní</t>
  </si>
  <si>
    <t>-1225715156</t>
  </si>
  <si>
    <t>Hmatná dlažba-  (SKLADBA 3)chodníky</t>
  </si>
  <si>
    <t>0,72</t>
  </si>
  <si>
    <t>0,72*1,05 'Přepočtené koeficientem množství</t>
  </si>
  <si>
    <t>68</t>
  </si>
  <si>
    <t>564801111</t>
  </si>
  <si>
    <t>Podklad ze štěrkodrti ŠD s rozprostřením a zhutněním, po zhutnění tl. 30 mm</t>
  </si>
  <si>
    <t>571685642</t>
  </si>
  <si>
    <t>69</t>
  </si>
  <si>
    <t>564851111</t>
  </si>
  <si>
    <t>Podklad ze štěrkodrti ŠD s rozprostřením a zhutněním, po zhutnění tl. 150 mm</t>
  </si>
  <si>
    <t>-706602785</t>
  </si>
  <si>
    <t>70</t>
  </si>
  <si>
    <t>861331823</t>
  </si>
  <si>
    <t>591</t>
  </si>
  <si>
    <t>Obrubníky, krajníky</t>
  </si>
  <si>
    <t>71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</si>
  <si>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</si>
  <si>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</si>
  <si>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900541549</t>
  </si>
  <si>
    <t>72</t>
  </si>
  <si>
    <t>592174600.1</t>
  </si>
  <si>
    <t>obrubník betonový chodníkový silniční vibrolisovaný 100x15x25 cm</t>
  </si>
  <si>
    <t>-1641535035</t>
  </si>
  <si>
    <t>Silniční bet. obrubník 150 x 250 mm</t>
  </si>
  <si>
    <t>15,97+1,12+5,68+12,22+0,24+11,67</t>
  </si>
  <si>
    <t>46,9*1,05 'Přepočtené koeficientem množství</t>
  </si>
  <si>
    <t>73</t>
  </si>
  <si>
    <t>592174680</t>
  </si>
  <si>
    <t>obrubník betonový silniční nájezdový vibrolisovaný 100x15x15 cm</t>
  </si>
  <si>
    <t>1993609304</t>
  </si>
  <si>
    <t>Silniční bet. obrubník 150 x 150 mm  - PŘEJEZDOVÝ</t>
  </si>
  <si>
    <t>4,95+1,5+4</t>
  </si>
  <si>
    <t>10,45*1,05 'Přepočtené koeficientem množství</t>
  </si>
  <si>
    <t>74</t>
  </si>
  <si>
    <t>592175331</t>
  </si>
  <si>
    <t>obrubník náběhový pravý, levý, šedý</t>
  </si>
  <si>
    <t>117268682</t>
  </si>
  <si>
    <t>Silniční bet. obrubník 150 x 250 mm - NÁBĚHOVÝ</t>
  </si>
  <si>
    <t>8*1,05 'Přepočtené koeficientem množství</t>
  </si>
  <si>
    <t>75</t>
  </si>
  <si>
    <t>916231213.1</t>
  </si>
  <si>
    <t>Osazení chodníkového obrubníku betonového se zřízením lože, s vyplněním a zatřením spár cementovou maltou stojatého s boční opěrou z betonu prostého tř. C 12/15, do lože z betonu prostého téže značky</t>
  </si>
  <si>
    <t>1919552678</t>
  </si>
  <si>
    <t>Parkový bet. obrubník 80x250 mm</t>
  </si>
  <si>
    <t>7,64+5,94</t>
  </si>
  <si>
    <t>76</t>
  </si>
  <si>
    <t>592174090</t>
  </si>
  <si>
    <t>obrubník betonový chodníkový vibrolisovaný 100x8x25 cm</t>
  </si>
  <si>
    <t>1738570547</t>
  </si>
  <si>
    <t>13,58*1,05 'Přepočtené koeficientem množství</t>
  </si>
  <si>
    <t>77</t>
  </si>
  <si>
    <t>916331112</t>
  </si>
  <si>
    <t>Osazení zahradního obrubníku betonového do lože z betonu s boční opěrou</t>
  </si>
  <si>
    <t>-1303488633</t>
  </si>
  <si>
    <t>Parkový bet. obrubník 50x200 mm</t>
  </si>
  <si>
    <t>11,46+0,5+0,5+2,55+2</t>
  </si>
  <si>
    <t>78</t>
  </si>
  <si>
    <t>592173030</t>
  </si>
  <si>
    <t>obrubník betonový zahradní přírodní šedá ABO 6/20 50x5x20 cm</t>
  </si>
  <si>
    <t>1582385905</t>
  </si>
  <si>
    <t>Poznámka k položce:
spotřeba: 2 kus/m</t>
  </si>
  <si>
    <t>17,01*2,1 'Přepočtené koeficientem množství</t>
  </si>
  <si>
    <t>79</t>
  </si>
  <si>
    <t>916991121</t>
  </si>
  <si>
    <t>Lože pod obrubníky, krajníky nebo obruby z dlažebních kostek z betonu prostého tř. C 12/15</t>
  </si>
  <si>
    <t>-1847072242</t>
  </si>
  <si>
    <t>betonový obrubník, plocha řezu 0,04 m2</t>
  </si>
  <si>
    <t>65,35*0,04</t>
  </si>
  <si>
    <t>chodníkový obrubník, plocha řezu 0,025 m2</t>
  </si>
  <si>
    <t>13,58*0,025</t>
  </si>
  <si>
    <t>zahradní obrubník, plocha řezu 0,025 m2</t>
  </si>
  <si>
    <t>17,01*0,025</t>
  </si>
  <si>
    <t>Úpravy povrchů, podlahy a osazování výplní</t>
  </si>
  <si>
    <t>80</t>
  </si>
  <si>
    <t>271572211</t>
  </si>
  <si>
    <t>Podsyp pod základové konstrukce se zhutněním a urovnáním povrchu ze štěrkopísku netříděného</t>
  </si>
  <si>
    <t>252968667</t>
  </si>
  <si>
    <t>32*0,1</t>
  </si>
  <si>
    <t>81</t>
  </si>
  <si>
    <t>631311125</t>
  </si>
  <si>
    <t>Mazanina z betonu prostého bez zvýšených nároků na prostředí tl. přes 80 do 120 mm tř. C 20/25</t>
  </si>
  <si>
    <t>-267939695</t>
  </si>
  <si>
    <t>82</t>
  </si>
  <si>
    <t>631319173</t>
  </si>
  <si>
    <t>Příplatek k cenám mazanin za stržení povrchu spodní vrstvy mazaniny latí před vložením výztuže nebo pletiva pro tl. obou vrstev mazaniny přes 80 do 120 mm</t>
  </si>
  <si>
    <t>1016970300</t>
  </si>
  <si>
    <t>83</t>
  </si>
  <si>
    <t>631362021</t>
  </si>
  <si>
    <t>Výztuž mazanin ze svařovaných sítí z drátů typu KARI</t>
  </si>
  <si>
    <t>-1984031836</t>
  </si>
  <si>
    <t xml:space="preserve">Poznámka k položce:
Pečetící vrstva
Beton C30/37 – XF2 vyztužená kari sítí </t>
  </si>
  <si>
    <t>32*6,6*0,001</t>
  </si>
  <si>
    <t>84</t>
  </si>
  <si>
    <t>211571121</t>
  </si>
  <si>
    <t>Výplň odvodňovacích žeber nebo trativodů kamenivem drobným těženým</t>
  </si>
  <si>
    <t>51063015</t>
  </si>
  <si>
    <t>0,2*0,2*3,14*8,5*2</t>
  </si>
  <si>
    <t>-0,075*0,075*3,14**8,5*2</t>
  </si>
  <si>
    <t>85</t>
  </si>
  <si>
    <t>211971110</t>
  </si>
  <si>
    <t>Zřízení opláštění žeber nebo trativodů geotextilií v rýze nebo zářezu sklonu do 1:2</t>
  </si>
  <si>
    <t>-1626890808</t>
  </si>
  <si>
    <t>8,5*2*1,3</t>
  </si>
  <si>
    <t>86</t>
  </si>
  <si>
    <t>693110030</t>
  </si>
  <si>
    <t>geotextilie tkaná (polypropylen) PK-TEX PP 40 215 g/m2</t>
  </si>
  <si>
    <t>-659623972</t>
  </si>
  <si>
    <t>87</t>
  </si>
  <si>
    <t>212752213</t>
  </si>
  <si>
    <t>Trativod z drenážních trubek plastových flexibilních D do 160 mm včetně lože otevřený výkop</t>
  </si>
  <si>
    <t>-2138538739</t>
  </si>
  <si>
    <t>8,5*2</t>
  </si>
  <si>
    <t>871355221</t>
  </si>
  <si>
    <t>Kanalizační potrubí z tvrdého PVC-systém KG tuhost třídy SN8 DN200</t>
  </si>
  <si>
    <t>-625863907</t>
  </si>
  <si>
    <t>1,56+20,28</t>
  </si>
  <si>
    <t>89</t>
  </si>
  <si>
    <t>894201131</t>
  </si>
  <si>
    <t>Ostatní konstrukce na trubním vedení z prostého betonu dno šachet tloušťky přes 200 mm z betonu bez zvýšených nároků na prostředí tř. C 30/37</t>
  </si>
  <si>
    <t>106770617</t>
  </si>
  <si>
    <t>výšková úprava dna nátoku do UV</t>
  </si>
  <si>
    <t>2*0,15</t>
  </si>
  <si>
    <t>90</t>
  </si>
  <si>
    <t>895941311</t>
  </si>
  <si>
    <t>Zřízení vpusti kanalizační uliční z betonových dílců typ UVB-50</t>
  </si>
  <si>
    <t>401519123</t>
  </si>
  <si>
    <t>286143430</t>
  </si>
  <si>
    <t>uliční vpusť DN 400 "vysoká" s usazovacím prostorem (87cm)</t>
  </si>
  <si>
    <t>1463900948</t>
  </si>
  <si>
    <t>92</t>
  </si>
  <si>
    <t>899201111</t>
  </si>
  <si>
    <t>Osazení mříží litinových včetně rámů a košů na bahno hmotnosti do 50 kg</t>
  </si>
  <si>
    <t>-2062377290</t>
  </si>
  <si>
    <t>93</t>
  </si>
  <si>
    <t>286617740</t>
  </si>
  <si>
    <t>mříž dešťová obdélníková litinová 315/40t</t>
  </si>
  <si>
    <t>438946735</t>
  </si>
  <si>
    <t>94</t>
  </si>
  <si>
    <t>899331111</t>
  </si>
  <si>
    <t>Výšková úprava uličního vstupu nebo vpusti do 200 mm zvýšením poklopu</t>
  </si>
  <si>
    <t>944677575</t>
  </si>
  <si>
    <t>výšková úprava prstence šachty kanalizace</t>
  </si>
  <si>
    <t>95</t>
  </si>
  <si>
    <t>899431111</t>
  </si>
  <si>
    <t>Výšková úprava uličního vstupu nebo vpusti do 200 mm zvýšením krycího hrnce, šoupěte nebo hydrantu bez úpravy armatur</t>
  </si>
  <si>
    <t>1255663369</t>
  </si>
  <si>
    <t>úprava vodovodního šoupěte</t>
  </si>
  <si>
    <t>96</t>
  </si>
  <si>
    <t>935113211</t>
  </si>
  <si>
    <t>Osazení odvodňovacího žlabu s krycím roštem betonového šířky do 200 mm</t>
  </si>
  <si>
    <t>458971790</t>
  </si>
  <si>
    <t>97</t>
  </si>
  <si>
    <t>592271110</t>
  </si>
  <si>
    <t>žlab odvodňovací beton se skleněnými vlákny pozink.hrana 100x16x16-16,6 cm, spád dna 0,6%</t>
  </si>
  <si>
    <t>-1016687655</t>
  </si>
  <si>
    <t>Ostatní konstrukce a práce-bourání</t>
  </si>
  <si>
    <t>Bourání konstrukcí</t>
  </si>
  <si>
    <t>98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</si>
  <si>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</si>
  <si>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</si>
  <si>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1599820431</t>
  </si>
  <si>
    <t>SKLADBA 1 asfaltová vozovka (napojení přes odskoky)</t>
  </si>
  <si>
    <t>99</t>
  </si>
  <si>
    <t>113154365</t>
  </si>
  <si>
    <t>Frézování živičného podkladu nebo krytu s naložením na dopravní prostředek plochy přes 1 000 do 10 000 m2 s překážkami v trase pruhu šířky přes 1 m do 2 m, tloušťky vrstvy 200 mm</t>
  </si>
  <si>
    <t>385359037</t>
  </si>
  <si>
    <t>SKLADBA 1 obrusná vrstva + vyrovnání</t>
  </si>
  <si>
    <t>100</t>
  </si>
  <si>
    <t>722130806</t>
  </si>
  <si>
    <t>Demontáž potrubí z ocelových trubek pozinkovaných závitových DN 100</t>
  </si>
  <si>
    <t>-1525216817</t>
  </si>
  <si>
    <t>bourání chránička</t>
  </si>
  <si>
    <t>101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</si>
  <si>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</si>
  <si>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</si>
  <si>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-410418553</t>
  </si>
  <si>
    <t>bourání - nezpevněná krajnice a vjezd</t>
  </si>
  <si>
    <t>69,73</t>
  </si>
  <si>
    <t>102</t>
  </si>
  <si>
    <t>960111221</t>
  </si>
  <si>
    <t>Bourání konstrukcí vodních staveb z hladiny, s naložením vybouraných hmot a suti na dopravní prostředek nebo s odklizením na hromady do vzdálenosti 20 m z dílců prefabrikovaných betonových a železobetonových</t>
  </si>
  <si>
    <t>459522288</t>
  </si>
  <si>
    <t>bourání - zpevnění svahu výtoku bet.desky</t>
  </si>
  <si>
    <t>1,195*0,2</t>
  </si>
  <si>
    <t>103</t>
  </si>
  <si>
    <t>961044111</t>
  </si>
  <si>
    <t>Bourání základů z betonu prostého</t>
  </si>
  <si>
    <t>-1592134922</t>
  </si>
  <si>
    <t>bourání betonového bloku včetně základů</t>
  </si>
  <si>
    <t>9,16*1,5*2</t>
  </si>
  <si>
    <t>104</t>
  </si>
  <si>
    <t>963051111</t>
  </si>
  <si>
    <t>Bourání mostních konstrukcí nosných konstrukcí ze železového betonu</t>
  </si>
  <si>
    <t>771804413</t>
  </si>
  <si>
    <t>bourání - rámů beneš šíře 2,0 m</t>
  </si>
  <si>
    <t>2*6</t>
  </si>
  <si>
    <t>105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</si>
  <si>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</si>
  <si>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</si>
  <si>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-1092844434</t>
  </si>
  <si>
    <t>odstranění stávajícího zábradlí</t>
  </si>
  <si>
    <t>6*2</t>
  </si>
  <si>
    <t>106</t>
  </si>
  <si>
    <t>966055121</t>
  </si>
  <si>
    <t>Vybourání částí říms ze železobetonu vyložených přes 500 mm</t>
  </si>
  <si>
    <t>1058461381</t>
  </si>
  <si>
    <t>bourání bet.říms propustu</t>
  </si>
  <si>
    <t>107</t>
  </si>
  <si>
    <t>997002611</t>
  </si>
  <si>
    <t>Nakládání suti a vybouraných hmot</t>
  </si>
  <si>
    <t>-63142473</t>
  </si>
  <si>
    <t>asfalty z meziskládky</t>
  </si>
  <si>
    <t>(4,101+580,367)</t>
  </si>
  <si>
    <t>kusový materiál</t>
  </si>
  <si>
    <t>87,177</t>
  </si>
  <si>
    <t>108</t>
  </si>
  <si>
    <t>997221551</t>
  </si>
  <si>
    <t>Vodorovná doprava suti ze sypkých materiálů do 1 km</t>
  </si>
  <si>
    <t>295478547</t>
  </si>
  <si>
    <t>asfalty pro další využití - odvoz na meziskládku a zpět na krajnici</t>
  </si>
  <si>
    <t>(4,101+580,367)*2</t>
  </si>
  <si>
    <t>nánosy na krajnici</t>
  </si>
  <si>
    <t>17,572</t>
  </si>
  <si>
    <t>109</t>
  </si>
  <si>
    <t>997221559</t>
  </si>
  <si>
    <t>Příplatek ZKD 1 km u vodorovné dopravy suti ze sypkých materiálů</t>
  </si>
  <si>
    <t>1366352202</t>
  </si>
  <si>
    <t>materiál vytěžený z krajnice - odvoz celkem do 20 km</t>
  </si>
  <si>
    <t>17,572*19</t>
  </si>
  <si>
    <t>110</t>
  </si>
  <si>
    <t>997221561</t>
  </si>
  <si>
    <t>Vodorovná doprava suti z kusových materiálů do 1 km</t>
  </si>
  <si>
    <t>687894952</t>
  </si>
  <si>
    <t>0,288+0,585+54,96+28,8+0,3+2,244</t>
  </si>
  <si>
    <t>111</t>
  </si>
  <si>
    <t>997221569</t>
  </si>
  <si>
    <t>Příplatek ZKD 1 km u vodorovné dopravy suti z kusových materiálů</t>
  </si>
  <si>
    <t>1011416021</t>
  </si>
  <si>
    <t>odvoz celkem do 20 km</t>
  </si>
  <si>
    <t>87,177*19</t>
  </si>
  <si>
    <t>112</t>
  </si>
  <si>
    <t>997013831</t>
  </si>
  <si>
    <t>Poplatek za uložení stavebního směsného odpadu na skládce (skládkovné)</t>
  </si>
  <si>
    <t>440424534</t>
  </si>
  <si>
    <t>vytěžená krajnice</t>
  </si>
  <si>
    <t>Přesuny hmot a sutí</t>
  </si>
  <si>
    <t>113</t>
  </si>
  <si>
    <t>998214111</t>
  </si>
  <si>
    <t>Přesun hmot pro mosty montované z dílců železobetonových nebo předpjatých vodorovná dopravní vzdálenost do 100 m výška mostu do 20 m</t>
  </si>
  <si>
    <t>207919912</t>
  </si>
  <si>
    <t>114</t>
  </si>
  <si>
    <t>998225111</t>
  </si>
  <si>
    <t>Přesun hmot pro komunikace s krytem z kameniva, monolitickým betonovým nebo živičným dopravní vzdálenost do 200 m jakékoliv délky objektu</t>
  </si>
  <si>
    <t>1536642694</t>
  </si>
  <si>
    <t>115</t>
  </si>
  <si>
    <t>998276101</t>
  </si>
  <si>
    <t>Přesun hmot pro trubní vedení z trub z plastických hmot otevřený výkop</t>
  </si>
  <si>
    <t>2119203438</t>
  </si>
  <si>
    <t>PSV</t>
  </si>
  <si>
    <t>Práce a dodávky PSV</t>
  </si>
  <si>
    <t>711</t>
  </si>
  <si>
    <t>Izolace proti vodě, vlhkosti a plynům</t>
  </si>
  <si>
    <t>116</t>
  </si>
  <si>
    <t>711341564</t>
  </si>
  <si>
    <t>Provedení izolace mostovek pásy přitavením NAIP</t>
  </si>
  <si>
    <t>1842265538</t>
  </si>
  <si>
    <t>117</t>
  </si>
  <si>
    <t>711442559</t>
  </si>
  <si>
    <t>Provedení izolace proti povrchové a podpovrchové tlakové vodě pásy přitavením NAIP na ploše svislé S</t>
  </si>
  <si>
    <t>1138304110</t>
  </si>
  <si>
    <t>přetažení na svislý rub rámů a zatažení až k základové desce</t>
  </si>
  <si>
    <t>8,6*1,5*2</t>
  </si>
  <si>
    <t>118</t>
  </si>
  <si>
    <t>628322720</t>
  </si>
  <si>
    <t>pás těžký asfaltovaný barevný</t>
  </si>
  <si>
    <t>1265480385</t>
  </si>
  <si>
    <t>57,8*1,05 'Přepočtené koeficientem množství</t>
  </si>
  <si>
    <t>119</t>
  </si>
  <si>
    <t>711491171</t>
  </si>
  <si>
    <t>Provedení izolace proti povrchové a podpovrchové tlakové vodě ostatní na ploše vodorovné V z textilií, vrstvy podkladní</t>
  </si>
  <si>
    <t>800401811</t>
  </si>
  <si>
    <t>120</t>
  </si>
  <si>
    <t>693110040</t>
  </si>
  <si>
    <t>geotextilie tkaná polypropylenová 280 g/m2</t>
  </si>
  <si>
    <t>1516896917</t>
  </si>
  <si>
    <t>121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</si>
  <si>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</si>
  <si>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</si>
  <si>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</si>
  <si>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367039869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</si>
  <si>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</si>
  <si>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</si>
  <si>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</si>
  <si>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</si>
  <si>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</si>
  <si>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</si>
  <si>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</si>
  <si>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</si>
  <si>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</si>
  <si>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</si>
  <si>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</si>
  <si>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</si>
  <si>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</si>
  <si>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</si>
  <si>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</si>
  <si>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</si>
  <si>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</si>
  <si>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</si>
  <si>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</si>
  <si>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</si>
  <si>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</si>
  <si>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</si>
  <si>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</si>
  <si>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</si>
  <si>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</si>
  <si>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</si>
  <si>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</si>
  <si>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</si>
  <si>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</si>
  <si>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</si>
  <si>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</si>
  <si>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</si>
  <si>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</si>
  <si>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</si>
  <si>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</si>
  <si>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</si>
  <si>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</si>
  <si>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</si>
  <si>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</si>
  <si>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</si>
  <si>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</si>
  <si>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</si>
  <si>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</si>
  <si>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</si>
  <si>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</si>
  <si>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</si>
  <si>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</si>
  <si>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</si>
  <si>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</si>
  <si>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</si>
  <si>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</si>
  <si>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</si>
  <si>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</si>
  <si>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</si>
  <si>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</si>
  <si>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</si>
  <si>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</si>
  <si>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</si>
  <si>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</si>
  <si>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</si>
  <si>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</si>
  <si>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</si>
  <si>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</si>
  <si>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</si>
  <si>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</si>
  <si>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</si>
  <si>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</si>
  <si>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</si>
  <si>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</si>
  <si>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</si>
  <si>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</si>
  <si>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</si>
  <si>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</si>
  <si>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</si>
  <si>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</si>
  <si>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</si>
  <si>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</si>
  <si>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</si>
  <si>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</si>
  <si>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</si>
  <si>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</si>
  <si>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</si>
  <si>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</si>
  <si>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</si>
  <si>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</si>
  <si>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</si>
  <si>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</si>
  <si>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</si>
  <si>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</si>
  <si>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</si>
  <si>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</si>
  <si>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</si>
  <si>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</si>
  <si>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</si>
  <si>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</si>
  <si>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</si>
  <si>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</si>
  <si>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</si>
  <si>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</si>
  <si>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</si>
  <si>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</si>
  <si>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</si>
  <si>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</si>
  <si>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</si>
  <si>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</si>
  <si>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</si>
  <si>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</si>
  <si>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</si>
  <si>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</si>
  <si>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</si>
  <si>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</si>
  <si>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</si>
  <si>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</si>
  <si>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</si>
  <si>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</si>
  <si>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</si>
  <si>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</si>
  <si>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</si>
  <si>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</si>
  <si>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</si>
  <si>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</si>
  <si>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</si>
  <si>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</si>
  <si>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</si>
  <si>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</si>
  <si>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</si>
  <si>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</si>
  <si>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</si>
  <si>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</si>
  <si>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</si>
  <si>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</si>
  <si>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</si>
  <si>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</si>
  <si>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</si>
  <si>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</si>
  <si>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</si>
  <si>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</si>
  <si>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</si>
  <si>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</si>
  <si>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</si>
  <si>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</si>
  <si>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</si>
  <si>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</si>
  <si>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</si>
  <si>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</si>
  <si>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</si>
  <si>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</si>
  <si>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</si>
  <si>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</si>
  <si>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</si>
  <si>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</si>
  <si>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</si>
  <si>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</si>
  <si>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</si>
  <si>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</si>
  <si>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</si>
  <si>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</si>
  <si>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</si>
  <si>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</si>
  <si>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</si>
  <si>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</si>
  <si>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</si>
  <si>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</si>
  <si>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</si>
  <si>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</si>
  <si>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</si>
  <si>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</si>
  <si>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</si>
  <si>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</si>
  <si>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</si>
  <si>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</si>
  <si>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</si>
  <si>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</si>
  <si>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</si>
  <si>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</si>
  <si>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</si>
  <si>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</si>
  <si>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</si>
  <si>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</si>
  <si>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</si>
  <si>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</si>
  <si>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</si>
  <si>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</si>
  <si>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VŠEOBECNÉ PODMÍNKY K CENĚ DÍLA</t>
  </si>
  <si>
    <t>1.</t>
  </si>
  <si>
    <t>Nabídková cena obsahuje veškeré práce a dodávky, které jsou zřejmé z projektové dokumentace, zejména technické zprávy, výkresů, výkazu výměr a výpisů materiálů.</t>
  </si>
  <si>
    <t>2.</t>
  </si>
  <si>
    <t>Pro stanovení ceny je nutné prostudovat veškeré dostupné podklady a zejména vlastní staveniště.</t>
  </si>
  <si>
    <t>3.</t>
  </si>
  <si>
    <t>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</t>
  </si>
  <si>
    <t>4.</t>
  </si>
  <si>
    <t>Zhotovitel při vypracování nabídky zohlední všechny údaje a požadavky uvedené v projektu a v technických standardech. Pokud tak neučiní, nebude v průběhu provádění stavby brán zřetel na jeho eventuální požadavky na uznání víceprací vyplývajících z údajů a požadavků uvedených ve výše zmíněné projektové dokumentaci.</t>
  </si>
  <si>
    <t>5.</t>
  </si>
  <si>
    <t xml:space="preserve">Výkaz výměr, dodávek a prací nemusí být úplný a vyčerpávající. Je souhrnný, tzn. že poskytuje ucelený přehled o rozsahu dodávky pomocí položek, které mají vliv na celkovou a pevnou cenu díla. je pouze částí dokumentace. </t>
  </si>
  <si>
    <t>6.</t>
  </si>
  <si>
    <t>Jsou-li ve výkazu výměr uvedeny odkazy na obchodní firmy, názvy nebo specifická označení výrobků apod., jsou takové odkazy pouze informativní a zadavatel umožňuje použít i jiných,zejména kvalitativně a technicky stejných řešení.</t>
  </si>
  <si>
    <t>7.</t>
  </si>
  <si>
    <t>Nabídka a jednotková cena zahrnuje, pokud není v následujících specifikacích uvedeno jinak, dodávku a montáž materiálů a výrobků podle níže uvedené specifikace, vč. dopravy na staveniště,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</si>
  <si>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8.</t>
  </si>
  <si>
    <t>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</t>
  </si>
  <si>
    <t>9.</t>
  </si>
  <si>
    <t>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posudků, nákladů na požární dohled a nákladů na bezpečnost práce.</t>
  </si>
  <si>
    <t>10.</t>
  </si>
  <si>
    <t>Do cen budou započítány všechny nezbytné režijní náklady stavby, náklady na průběžný úklid stavby a okolí a náklady na závěrečný úklid stavby a okolí.</t>
  </si>
  <si>
    <t>11.</t>
  </si>
  <si>
    <t>V ceně budou zahrnuty náklady na střežení staveniště po celou dobu výstavby včetně nákladů pojištění rizik při realizaci stavby.</t>
  </si>
  <si>
    <t>12.</t>
  </si>
  <si>
    <t>Součástí ceny díla je vytyčení, ochrana a zajištění veškerých stávajících inženýrských sítí (křižujících nebo v souběhu s prováděnými pracemi). Tyto práce a dodávky  jsou součástí nabídky a nebudou zvlášť hrazeny.</t>
  </si>
  <si>
    <t>13.</t>
  </si>
  <si>
    <t>Cena díla obsahuje náklady na napojení a rozvodů staveništních médií a ceny médií spotřebovaných při provádění díla.</t>
  </si>
  <si>
    <t>14.</t>
  </si>
  <si>
    <t>Uchazeč má právo navštívit staveniště. Doporučuje se, aby každý uchazeč před zpracováním nabídky budoucí staveniště navštívil a podrobně se seznámil se všemi podmínkami a okolnostmi staveniště, které mohou ovlivnit jeho nabídku.</t>
  </si>
  <si>
    <t>15.</t>
  </si>
  <si>
    <t>Dodatečné požadavky zejména na prodloužení lhůt, úpravu kvality prací, zvýšení ceny z titulu nedokonalého zhodnocení situace, či nedostatečných informací, nebudou akceptovány.</t>
  </si>
  <si>
    <t>16.</t>
  </si>
  <si>
    <t>Veškeré případné vícenáklady, které vyplynou v průběhu stavby a pokud nebudou vyvolány dodatečnými požadavky objednatele jsou součástí celkové nabídkové ceny a nebudou zvlášť hrazeny.</t>
  </si>
  <si>
    <t>17.</t>
  </si>
  <si>
    <t>Všechny použité stavební materiály a technická zařízení musí splňovat požadavky platných příslušných norem ČSN a EN (v případě nesouladu platí přísnější) na jejich použití v daných stavebních konstrukcích a zhotovitel je povinen doložit jejich certifikáty o vhodnosti pro použití pro dané stavební konstrukce.</t>
  </si>
  <si>
    <t>18.</t>
  </si>
  <si>
    <t>Výroba konstrukcí, stavebních prvků, nebo příprava stavebních hmot a směsí ve vlastní výrobně zhotovitele mimo staveniště nezakládá nárok na  zvýšení jednotkové ceny.</t>
  </si>
  <si>
    <t>19.</t>
  </si>
  <si>
    <t>Zhotovitel provede všechny povinné zkoušky rozvodů a zařízení technického vybavení budov, přípojek a venkovních nadzemních a podzemních vedení, vyhotoví potřebné protokoly o nich, zajistí revizní zprávy,  návody na obsluhu zařízení v českém jazyce, případně zajistí proškolení a zajistí pokud je to nutné, odsouhlasení a převzetí díla správci sítí. Náklady na výše uvedené práce je nutno zahrnout do jednotkových cen a nebudou zvlášť hrazeny.</t>
  </si>
  <si>
    <t>20.</t>
  </si>
  <si>
    <t>Veškeré prostupy  potrubí a kabelů požárně dělícími konstrukcemi musí být utěsněny dle ustanovení ČSN 73 0802, čl. 8.6.1. systémovými atestovanými hmotami s požární odolností shodnou s požární odolností konstrukce, kterou prostupují. Náklady je nutno zahrnout do jednotkových cen.</t>
  </si>
  <si>
    <t>21.</t>
  </si>
  <si>
    <t>V průběhu provádění prací budou respektovány všechny příslušné platné předpisy a požadavky BOZP. Náklady vyplývající z jejich dodržení jsou součástí jednotkové ceny a nebudou zvlášť hrazeny.</t>
  </si>
  <si>
    <t>22.</t>
  </si>
  <si>
    <t>Vzorky materiálu: Výsledný materiál musí odpovídat kvalitou, barvou a jakostí povrchu materiálovým vzorkům, které je povinen zhotovitel předložit k odsouhlasení objednateli v dostatečném předstihu před zahájením prací.</t>
  </si>
  <si>
    <t>23.</t>
  </si>
  <si>
    <t>V dostatečném předstihu před zahájením výroby je zhotovitel povinen předložit objednateli, architektovi a projektantovi k odsouhlasení dílenské výkresy, včetně výrobních detailů atypický výrobků a katalogové materiály typových výrobků a předloží vzorky materiálů a konstrukcí. Náklady na tyto práce je nutné zahrnout do jednotkové ceny a nebudou zvlášť hrazeny. Teprve na základě písemného souhlasu objednatele je možné zahájit výrobu.</t>
  </si>
  <si>
    <t>24.</t>
  </si>
  <si>
    <t>Barva všech výrobků musí být odsouhlasena objednatelem, architektem a projektantem.</t>
  </si>
  <si>
    <t>25.</t>
  </si>
  <si>
    <t>V případě, že zhotovitel zváží nutnost doplnit výkaz výměr o další položky nutné k provedení díla, uvede tyto včetně ocenění na samostanou přílohu, kterou doplní za výkaz výměr.</t>
  </si>
  <si>
    <t>26.</t>
  </si>
  <si>
    <t>Cena nebude v průběhu stavby zvyšována z titulu inflace nebo kurzovních rozdílů.</t>
  </si>
  <si>
    <t>27.</t>
  </si>
  <si>
    <t>Pevná nabídková cena musí zahrnovat veškeré náklady spojené s úplným dokončením díla. DPH bude uvedena zvlášť.</t>
  </si>
  <si>
    <t>Stavba: III/11731 Nezvěstice – propustek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</si>
</sst>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name val="Arial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</cellStyleXfs>
  <cellXfs count="4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6" fillId="0" borderId="28" xfId="21" applyFont="1" applyFill="1" applyBorder="1" applyAlignment="1" applyProtection="1">
      <alignment horizontal="center"/>
      <protection/>
    </xf>
    <xf numFmtId="0" fontId="16" fillId="0" borderId="29" xfId="21" applyFont="1" applyFill="1" applyBorder="1" applyAlignment="1" applyProtection="1">
      <alignment horizontal="center"/>
      <protection/>
    </xf>
    <xf numFmtId="0" fontId="16" fillId="0" borderId="30" xfId="2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16" fillId="0" borderId="31" xfId="21" applyFont="1" applyFill="1" applyBorder="1" applyAlignment="1" applyProtection="1">
      <alignment horizontal="center"/>
      <protection/>
    </xf>
    <xf numFmtId="0" fontId="16" fillId="0" borderId="0" xfId="21" applyFont="1" applyFill="1" applyBorder="1" applyAlignment="1" applyProtection="1">
      <alignment horizontal="center"/>
      <protection/>
    </xf>
    <xf numFmtId="0" fontId="16" fillId="0" borderId="32" xfId="2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31" xfId="0" applyBorder="1" applyAlignment="1" applyProtection="1">
      <alignment vertical="top"/>
      <protection/>
    </xf>
    <xf numFmtId="0" fontId="41" fillId="0" borderId="0" xfId="21" applyFont="1" applyBorder="1" applyAlignment="1" applyProtection="1">
      <alignment vertical="top" wrapText="1"/>
      <protection/>
    </xf>
    <xf numFmtId="0" fontId="1" fillId="0" borderId="0" xfId="21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/>
      <protection/>
    </xf>
    <xf numFmtId="0" fontId="42" fillId="0" borderId="0" xfId="21" applyFont="1" applyBorder="1" applyAlignment="1" applyProtection="1">
      <alignment vertical="top" wrapText="1"/>
      <protection/>
    </xf>
    <xf numFmtId="0" fontId="41" fillId="0" borderId="0" xfId="21" applyNumberFormat="1" applyFont="1" applyBorder="1" applyAlignment="1" applyProtection="1">
      <alignment horizontal="justify" vertical="top" wrapText="1"/>
      <protection/>
    </xf>
    <xf numFmtId="0" fontId="41" fillId="0" borderId="0" xfId="21" applyFont="1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River Diamond_CELKOVÁ REKAPITULACE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K34"/>
  <sheetViews>
    <sheetView showGridLines="0" tabSelected="1" workbookViewId="0" topLeftCell="A1">
      <selection activeCell="D5" sqref="D5"/>
    </sheetView>
  </sheetViews>
  <sheetFormatPr defaultColWidth="9.33203125" defaultRowHeight="13.5"/>
  <cols>
    <col min="1" max="1" width="9.33203125" style="403" customWidth="1"/>
    <col min="2" max="2" width="2" style="403" customWidth="1"/>
    <col min="3" max="3" width="6" style="403" customWidth="1"/>
    <col min="4" max="4" width="112" style="403" customWidth="1"/>
    <col min="5" max="5" width="2.33203125" style="403" customWidth="1"/>
    <col min="6" max="257" width="9.33203125" style="403" customWidth="1"/>
    <col min="258" max="258" width="2" style="403" customWidth="1"/>
    <col min="259" max="259" width="6" style="403" customWidth="1"/>
    <col min="260" max="260" width="112" style="403" customWidth="1"/>
    <col min="261" max="261" width="2.33203125" style="403" customWidth="1"/>
    <col min="262" max="513" width="9.33203125" style="403" customWidth="1"/>
    <col min="514" max="514" width="2" style="403" customWidth="1"/>
    <col min="515" max="515" width="6" style="403" customWidth="1"/>
    <col min="516" max="516" width="112" style="403" customWidth="1"/>
    <col min="517" max="517" width="2.33203125" style="403" customWidth="1"/>
    <col min="518" max="769" width="9.33203125" style="403" customWidth="1"/>
    <col min="770" max="770" width="2" style="403" customWidth="1"/>
    <col min="771" max="771" width="6" style="403" customWidth="1"/>
    <col min="772" max="772" width="112" style="403" customWidth="1"/>
    <col min="773" max="773" width="2.33203125" style="403" customWidth="1"/>
    <col min="774" max="1025" width="9.33203125" style="403" customWidth="1"/>
    <col min="1026" max="1026" width="2" style="403" customWidth="1"/>
    <col min="1027" max="1027" width="6" style="403" customWidth="1"/>
    <col min="1028" max="1028" width="112" style="403" customWidth="1"/>
    <col min="1029" max="1029" width="2.33203125" style="403" customWidth="1"/>
    <col min="1030" max="1281" width="9.33203125" style="403" customWidth="1"/>
    <col min="1282" max="1282" width="2" style="403" customWidth="1"/>
    <col min="1283" max="1283" width="6" style="403" customWidth="1"/>
    <col min="1284" max="1284" width="112" style="403" customWidth="1"/>
    <col min="1285" max="1285" width="2.33203125" style="403" customWidth="1"/>
    <col min="1286" max="1537" width="9.33203125" style="403" customWidth="1"/>
    <col min="1538" max="1538" width="2" style="403" customWidth="1"/>
    <col min="1539" max="1539" width="6" style="403" customWidth="1"/>
    <col min="1540" max="1540" width="112" style="403" customWidth="1"/>
    <col min="1541" max="1541" width="2.33203125" style="403" customWidth="1"/>
    <col min="1542" max="1793" width="9.33203125" style="403" customWidth="1"/>
    <col min="1794" max="1794" width="2" style="403" customWidth="1"/>
    <col min="1795" max="1795" width="6" style="403" customWidth="1"/>
    <col min="1796" max="1796" width="112" style="403" customWidth="1"/>
    <col min="1797" max="1797" width="2.33203125" style="403" customWidth="1"/>
    <col min="1798" max="2049" width="9.33203125" style="403" customWidth="1"/>
    <col min="2050" max="2050" width="2" style="403" customWidth="1"/>
    <col min="2051" max="2051" width="6" style="403" customWidth="1"/>
    <col min="2052" max="2052" width="112" style="403" customWidth="1"/>
    <col min="2053" max="2053" width="2.33203125" style="403" customWidth="1"/>
    <col min="2054" max="2305" width="9.33203125" style="403" customWidth="1"/>
    <col min="2306" max="2306" width="2" style="403" customWidth="1"/>
    <col min="2307" max="2307" width="6" style="403" customWidth="1"/>
    <col min="2308" max="2308" width="112" style="403" customWidth="1"/>
    <col min="2309" max="2309" width="2.33203125" style="403" customWidth="1"/>
    <col min="2310" max="2561" width="9.33203125" style="403" customWidth="1"/>
    <col min="2562" max="2562" width="2" style="403" customWidth="1"/>
    <col min="2563" max="2563" width="6" style="403" customWidth="1"/>
    <col min="2564" max="2564" width="112" style="403" customWidth="1"/>
    <col min="2565" max="2565" width="2.33203125" style="403" customWidth="1"/>
    <col min="2566" max="2817" width="9.33203125" style="403" customWidth="1"/>
    <col min="2818" max="2818" width="2" style="403" customWidth="1"/>
    <col min="2819" max="2819" width="6" style="403" customWidth="1"/>
    <col min="2820" max="2820" width="112" style="403" customWidth="1"/>
    <col min="2821" max="2821" width="2.33203125" style="403" customWidth="1"/>
    <col min="2822" max="3073" width="9.33203125" style="403" customWidth="1"/>
    <col min="3074" max="3074" width="2" style="403" customWidth="1"/>
    <col min="3075" max="3075" width="6" style="403" customWidth="1"/>
    <col min="3076" max="3076" width="112" style="403" customWidth="1"/>
    <col min="3077" max="3077" width="2.33203125" style="403" customWidth="1"/>
    <col min="3078" max="3329" width="9.33203125" style="403" customWidth="1"/>
    <col min="3330" max="3330" width="2" style="403" customWidth="1"/>
    <col min="3331" max="3331" width="6" style="403" customWidth="1"/>
    <col min="3332" max="3332" width="112" style="403" customWidth="1"/>
    <col min="3333" max="3333" width="2.33203125" style="403" customWidth="1"/>
    <col min="3334" max="3585" width="9.33203125" style="403" customWidth="1"/>
    <col min="3586" max="3586" width="2" style="403" customWidth="1"/>
    <col min="3587" max="3587" width="6" style="403" customWidth="1"/>
    <col min="3588" max="3588" width="112" style="403" customWidth="1"/>
    <col min="3589" max="3589" width="2.33203125" style="403" customWidth="1"/>
    <col min="3590" max="3841" width="9.33203125" style="403" customWidth="1"/>
    <col min="3842" max="3842" width="2" style="403" customWidth="1"/>
    <col min="3843" max="3843" width="6" style="403" customWidth="1"/>
    <col min="3844" max="3844" width="112" style="403" customWidth="1"/>
    <col min="3845" max="3845" width="2.33203125" style="403" customWidth="1"/>
    <col min="3846" max="4097" width="9.33203125" style="403" customWidth="1"/>
    <col min="4098" max="4098" width="2" style="403" customWidth="1"/>
    <col min="4099" max="4099" width="6" style="403" customWidth="1"/>
    <col min="4100" max="4100" width="112" style="403" customWidth="1"/>
    <col min="4101" max="4101" width="2.33203125" style="403" customWidth="1"/>
    <col min="4102" max="4353" width="9.33203125" style="403" customWidth="1"/>
    <col min="4354" max="4354" width="2" style="403" customWidth="1"/>
    <col min="4355" max="4355" width="6" style="403" customWidth="1"/>
    <col min="4356" max="4356" width="112" style="403" customWidth="1"/>
    <col min="4357" max="4357" width="2.33203125" style="403" customWidth="1"/>
    <col min="4358" max="4609" width="9.33203125" style="403" customWidth="1"/>
    <col min="4610" max="4610" width="2" style="403" customWidth="1"/>
    <col min="4611" max="4611" width="6" style="403" customWidth="1"/>
    <col min="4612" max="4612" width="112" style="403" customWidth="1"/>
    <col min="4613" max="4613" width="2.33203125" style="403" customWidth="1"/>
    <col min="4614" max="4865" width="9.33203125" style="403" customWidth="1"/>
    <col min="4866" max="4866" width="2" style="403" customWidth="1"/>
    <col min="4867" max="4867" width="6" style="403" customWidth="1"/>
    <col min="4868" max="4868" width="112" style="403" customWidth="1"/>
    <col min="4869" max="4869" width="2.33203125" style="403" customWidth="1"/>
    <col min="4870" max="5121" width="9.33203125" style="403" customWidth="1"/>
    <col min="5122" max="5122" width="2" style="403" customWidth="1"/>
    <col min="5123" max="5123" width="6" style="403" customWidth="1"/>
    <col min="5124" max="5124" width="112" style="403" customWidth="1"/>
    <col min="5125" max="5125" width="2.33203125" style="403" customWidth="1"/>
    <col min="5126" max="5377" width="9.33203125" style="403" customWidth="1"/>
    <col min="5378" max="5378" width="2" style="403" customWidth="1"/>
    <col min="5379" max="5379" width="6" style="403" customWidth="1"/>
    <col min="5380" max="5380" width="112" style="403" customWidth="1"/>
    <col min="5381" max="5381" width="2.33203125" style="403" customWidth="1"/>
    <col min="5382" max="5633" width="9.33203125" style="403" customWidth="1"/>
    <col min="5634" max="5634" width="2" style="403" customWidth="1"/>
    <col min="5635" max="5635" width="6" style="403" customWidth="1"/>
    <col min="5636" max="5636" width="112" style="403" customWidth="1"/>
    <col min="5637" max="5637" width="2.33203125" style="403" customWidth="1"/>
    <col min="5638" max="5889" width="9.33203125" style="403" customWidth="1"/>
    <col min="5890" max="5890" width="2" style="403" customWidth="1"/>
    <col min="5891" max="5891" width="6" style="403" customWidth="1"/>
    <col min="5892" max="5892" width="112" style="403" customWidth="1"/>
    <col min="5893" max="5893" width="2.33203125" style="403" customWidth="1"/>
    <col min="5894" max="6145" width="9.33203125" style="403" customWidth="1"/>
    <col min="6146" max="6146" width="2" style="403" customWidth="1"/>
    <col min="6147" max="6147" width="6" style="403" customWidth="1"/>
    <col min="6148" max="6148" width="112" style="403" customWidth="1"/>
    <col min="6149" max="6149" width="2.33203125" style="403" customWidth="1"/>
    <col min="6150" max="6401" width="9.33203125" style="403" customWidth="1"/>
    <col min="6402" max="6402" width="2" style="403" customWidth="1"/>
    <col min="6403" max="6403" width="6" style="403" customWidth="1"/>
    <col min="6404" max="6404" width="112" style="403" customWidth="1"/>
    <col min="6405" max="6405" width="2.33203125" style="403" customWidth="1"/>
    <col min="6406" max="6657" width="9.33203125" style="403" customWidth="1"/>
    <col min="6658" max="6658" width="2" style="403" customWidth="1"/>
    <col min="6659" max="6659" width="6" style="403" customWidth="1"/>
    <col min="6660" max="6660" width="112" style="403" customWidth="1"/>
    <col min="6661" max="6661" width="2.33203125" style="403" customWidth="1"/>
    <col min="6662" max="6913" width="9.33203125" style="403" customWidth="1"/>
    <col min="6914" max="6914" width="2" style="403" customWidth="1"/>
    <col min="6915" max="6915" width="6" style="403" customWidth="1"/>
    <col min="6916" max="6916" width="112" style="403" customWidth="1"/>
    <col min="6917" max="6917" width="2.33203125" style="403" customWidth="1"/>
    <col min="6918" max="7169" width="9.33203125" style="403" customWidth="1"/>
    <col min="7170" max="7170" width="2" style="403" customWidth="1"/>
    <col min="7171" max="7171" width="6" style="403" customWidth="1"/>
    <col min="7172" max="7172" width="112" style="403" customWidth="1"/>
    <col min="7173" max="7173" width="2.33203125" style="403" customWidth="1"/>
    <col min="7174" max="7425" width="9.33203125" style="403" customWidth="1"/>
    <col min="7426" max="7426" width="2" style="403" customWidth="1"/>
    <col min="7427" max="7427" width="6" style="403" customWidth="1"/>
    <col min="7428" max="7428" width="112" style="403" customWidth="1"/>
    <col min="7429" max="7429" width="2.33203125" style="403" customWidth="1"/>
    <col min="7430" max="7681" width="9.33203125" style="403" customWidth="1"/>
    <col min="7682" max="7682" width="2" style="403" customWidth="1"/>
    <col min="7683" max="7683" width="6" style="403" customWidth="1"/>
    <col min="7684" max="7684" width="112" style="403" customWidth="1"/>
    <col min="7685" max="7685" width="2.33203125" style="403" customWidth="1"/>
    <col min="7686" max="7937" width="9.33203125" style="403" customWidth="1"/>
    <col min="7938" max="7938" width="2" style="403" customWidth="1"/>
    <col min="7939" max="7939" width="6" style="403" customWidth="1"/>
    <col min="7940" max="7940" width="112" style="403" customWidth="1"/>
    <col min="7941" max="7941" width="2.33203125" style="403" customWidth="1"/>
    <col min="7942" max="8193" width="9.33203125" style="403" customWidth="1"/>
    <col min="8194" max="8194" width="2" style="403" customWidth="1"/>
    <col min="8195" max="8195" width="6" style="403" customWidth="1"/>
    <col min="8196" max="8196" width="112" style="403" customWidth="1"/>
    <col min="8197" max="8197" width="2.33203125" style="403" customWidth="1"/>
    <col min="8198" max="8449" width="9.33203125" style="403" customWidth="1"/>
    <col min="8450" max="8450" width="2" style="403" customWidth="1"/>
    <col min="8451" max="8451" width="6" style="403" customWidth="1"/>
    <col min="8452" max="8452" width="112" style="403" customWidth="1"/>
    <col min="8453" max="8453" width="2.33203125" style="403" customWidth="1"/>
    <col min="8454" max="8705" width="9.33203125" style="403" customWidth="1"/>
    <col min="8706" max="8706" width="2" style="403" customWidth="1"/>
    <col min="8707" max="8707" width="6" style="403" customWidth="1"/>
    <col min="8708" max="8708" width="112" style="403" customWidth="1"/>
    <col min="8709" max="8709" width="2.33203125" style="403" customWidth="1"/>
    <col min="8710" max="8961" width="9.33203125" style="403" customWidth="1"/>
    <col min="8962" max="8962" width="2" style="403" customWidth="1"/>
    <col min="8963" max="8963" width="6" style="403" customWidth="1"/>
    <col min="8964" max="8964" width="112" style="403" customWidth="1"/>
    <col min="8965" max="8965" width="2.33203125" style="403" customWidth="1"/>
    <col min="8966" max="9217" width="9.33203125" style="403" customWidth="1"/>
    <col min="9218" max="9218" width="2" style="403" customWidth="1"/>
    <col min="9219" max="9219" width="6" style="403" customWidth="1"/>
    <col min="9220" max="9220" width="112" style="403" customWidth="1"/>
    <col min="9221" max="9221" width="2.33203125" style="403" customWidth="1"/>
    <col min="9222" max="9473" width="9.33203125" style="403" customWidth="1"/>
    <col min="9474" max="9474" width="2" style="403" customWidth="1"/>
    <col min="9475" max="9475" width="6" style="403" customWidth="1"/>
    <col min="9476" max="9476" width="112" style="403" customWidth="1"/>
    <col min="9477" max="9477" width="2.33203125" style="403" customWidth="1"/>
    <col min="9478" max="9729" width="9.33203125" style="403" customWidth="1"/>
    <col min="9730" max="9730" width="2" style="403" customWidth="1"/>
    <col min="9731" max="9731" width="6" style="403" customWidth="1"/>
    <col min="9732" max="9732" width="112" style="403" customWidth="1"/>
    <col min="9733" max="9733" width="2.33203125" style="403" customWidth="1"/>
    <col min="9734" max="9985" width="9.33203125" style="403" customWidth="1"/>
    <col min="9986" max="9986" width="2" style="403" customWidth="1"/>
    <col min="9987" max="9987" width="6" style="403" customWidth="1"/>
    <col min="9988" max="9988" width="112" style="403" customWidth="1"/>
    <col min="9989" max="9989" width="2.33203125" style="403" customWidth="1"/>
    <col min="9990" max="10241" width="9.33203125" style="403" customWidth="1"/>
    <col min="10242" max="10242" width="2" style="403" customWidth="1"/>
    <col min="10243" max="10243" width="6" style="403" customWidth="1"/>
    <col min="10244" max="10244" width="112" style="403" customWidth="1"/>
    <col min="10245" max="10245" width="2.33203125" style="403" customWidth="1"/>
    <col min="10246" max="10497" width="9.33203125" style="403" customWidth="1"/>
    <col min="10498" max="10498" width="2" style="403" customWidth="1"/>
    <col min="10499" max="10499" width="6" style="403" customWidth="1"/>
    <col min="10500" max="10500" width="112" style="403" customWidth="1"/>
    <col min="10501" max="10501" width="2.33203125" style="403" customWidth="1"/>
    <col min="10502" max="10753" width="9.33203125" style="403" customWidth="1"/>
    <col min="10754" max="10754" width="2" style="403" customWidth="1"/>
    <col min="10755" max="10755" width="6" style="403" customWidth="1"/>
    <col min="10756" max="10756" width="112" style="403" customWidth="1"/>
    <col min="10757" max="10757" width="2.33203125" style="403" customWidth="1"/>
    <col min="10758" max="11009" width="9.33203125" style="403" customWidth="1"/>
    <col min="11010" max="11010" width="2" style="403" customWidth="1"/>
    <col min="11011" max="11011" width="6" style="403" customWidth="1"/>
    <col min="11012" max="11012" width="112" style="403" customWidth="1"/>
    <col min="11013" max="11013" width="2.33203125" style="403" customWidth="1"/>
    <col min="11014" max="11265" width="9.33203125" style="403" customWidth="1"/>
    <col min="11266" max="11266" width="2" style="403" customWidth="1"/>
    <col min="11267" max="11267" width="6" style="403" customWidth="1"/>
    <col min="11268" max="11268" width="112" style="403" customWidth="1"/>
    <col min="11269" max="11269" width="2.33203125" style="403" customWidth="1"/>
    <col min="11270" max="11521" width="9.33203125" style="403" customWidth="1"/>
    <col min="11522" max="11522" width="2" style="403" customWidth="1"/>
    <col min="11523" max="11523" width="6" style="403" customWidth="1"/>
    <col min="11524" max="11524" width="112" style="403" customWidth="1"/>
    <col min="11525" max="11525" width="2.33203125" style="403" customWidth="1"/>
    <col min="11526" max="11777" width="9.33203125" style="403" customWidth="1"/>
    <col min="11778" max="11778" width="2" style="403" customWidth="1"/>
    <col min="11779" max="11779" width="6" style="403" customWidth="1"/>
    <col min="11780" max="11780" width="112" style="403" customWidth="1"/>
    <col min="11781" max="11781" width="2.33203125" style="403" customWidth="1"/>
    <col min="11782" max="12033" width="9.33203125" style="403" customWidth="1"/>
    <col min="12034" max="12034" width="2" style="403" customWidth="1"/>
    <col min="12035" max="12035" width="6" style="403" customWidth="1"/>
    <col min="12036" max="12036" width="112" style="403" customWidth="1"/>
    <col min="12037" max="12037" width="2.33203125" style="403" customWidth="1"/>
    <col min="12038" max="12289" width="9.33203125" style="403" customWidth="1"/>
    <col min="12290" max="12290" width="2" style="403" customWidth="1"/>
    <col min="12291" max="12291" width="6" style="403" customWidth="1"/>
    <col min="12292" max="12292" width="112" style="403" customWidth="1"/>
    <col min="12293" max="12293" width="2.33203125" style="403" customWidth="1"/>
    <col min="12294" max="12545" width="9.33203125" style="403" customWidth="1"/>
    <col min="12546" max="12546" width="2" style="403" customWidth="1"/>
    <col min="12547" max="12547" width="6" style="403" customWidth="1"/>
    <col min="12548" max="12548" width="112" style="403" customWidth="1"/>
    <col min="12549" max="12549" width="2.33203125" style="403" customWidth="1"/>
    <col min="12550" max="12801" width="9.33203125" style="403" customWidth="1"/>
    <col min="12802" max="12802" width="2" style="403" customWidth="1"/>
    <col min="12803" max="12803" width="6" style="403" customWidth="1"/>
    <col min="12804" max="12804" width="112" style="403" customWidth="1"/>
    <col min="12805" max="12805" width="2.33203125" style="403" customWidth="1"/>
    <col min="12806" max="13057" width="9.33203125" style="403" customWidth="1"/>
    <col min="13058" max="13058" width="2" style="403" customWidth="1"/>
    <col min="13059" max="13059" width="6" style="403" customWidth="1"/>
    <col min="13060" max="13060" width="112" style="403" customWidth="1"/>
    <col min="13061" max="13061" width="2.33203125" style="403" customWidth="1"/>
    <col min="13062" max="13313" width="9.33203125" style="403" customWidth="1"/>
    <col min="13314" max="13314" width="2" style="403" customWidth="1"/>
    <col min="13315" max="13315" width="6" style="403" customWidth="1"/>
    <col min="13316" max="13316" width="112" style="403" customWidth="1"/>
    <col min="13317" max="13317" width="2.33203125" style="403" customWidth="1"/>
    <col min="13318" max="13569" width="9.33203125" style="403" customWidth="1"/>
    <col min="13570" max="13570" width="2" style="403" customWidth="1"/>
    <col min="13571" max="13571" width="6" style="403" customWidth="1"/>
    <col min="13572" max="13572" width="112" style="403" customWidth="1"/>
    <col min="13573" max="13573" width="2.33203125" style="403" customWidth="1"/>
    <col min="13574" max="13825" width="9.33203125" style="403" customWidth="1"/>
    <col min="13826" max="13826" width="2" style="403" customWidth="1"/>
    <col min="13827" max="13827" width="6" style="403" customWidth="1"/>
    <col min="13828" max="13828" width="112" style="403" customWidth="1"/>
    <col min="13829" max="13829" width="2.33203125" style="403" customWidth="1"/>
    <col min="13830" max="14081" width="9.33203125" style="403" customWidth="1"/>
    <col min="14082" max="14082" width="2" style="403" customWidth="1"/>
    <col min="14083" max="14083" width="6" style="403" customWidth="1"/>
    <col min="14084" max="14084" width="112" style="403" customWidth="1"/>
    <col min="14085" max="14085" width="2.33203125" style="403" customWidth="1"/>
    <col min="14086" max="14337" width="9.33203125" style="403" customWidth="1"/>
    <col min="14338" max="14338" width="2" style="403" customWidth="1"/>
    <col min="14339" max="14339" width="6" style="403" customWidth="1"/>
    <col min="14340" max="14340" width="112" style="403" customWidth="1"/>
    <col min="14341" max="14341" width="2.33203125" style="403" customWidth="1"/>
    <col min="14342" max="14593" width="9.33203125" style="403" customWidth="1"/>
    <col min="14594" max="14594" width="2" style="403" customWidth="1"/>
    <col min="14595" max="14595" width="6" style="403" customWidth="1"/>
    <col min="14596" max="14596" width="112" style="403" customWidth="1"/>
    <col min="14597" max="14597" width="2.33203125" style="403" customWidth="1"/>
    <col min="14598" max="14849" width="9.33203125" style="403" customWidth="1"/>
    <col min="14850" max="14850" width="2" style="403" customWidth="1"/>
    <col min="14851" max="14851" width="6" style="403" customWidth="1"/>
    <col min="14852" max="14852" width="112" style="403" customWidth="1"/>
    <col min="14853" max="14853" width="2.33203125" style="403" customWidth="1"/>
    <col min="14854" max="15105" width="9.33203125" style="403" customWidth="1"/>
    <col min="15106" max="15106" width="2" style="403" customWidth="1"/>
    <col min="15107" max="15107" width="6" style="403" customWidth="1"/>
    <col min="15108" max="15108" width="112" style="403" customWidth="1"/>
    <col min="15109" max="15109" width="2.33203125" style="403" customWidth="1"/>
    <col min="15110" max="15361" width="9.33203125" style="403" customWidth="1"/>
    <col min="15362" max="15362" width="2" style="403" customWidth="1"/>
    <col min="15363" max="15363" width="6" style="403" customWidth="1"/>
    <col min="15364" max="15364" width="112" style="403" customWidth="1"/>
    <col min="15365" max="15365" width="2.33203125" style="403" customWidth="1"/>
    <col min="15366" max="15617" width="9.33203125" style="403" customWidth="1"/>
    <col min="15618" max="15618" width="2" style="403" customWidth="1"/>
    <col min="15619" max="15619" width="6" style="403" customWidth="1"/>
    <col min="15620" max="15620" width="112" style="403" customWidth="1"/>
    <col min="15621" max="15621" width="2.33203125" style="403" customWidth="1"/>
    <col min="15622" max="15873" width="9.33203125" style="403" customWidth="1"/>
    <col min="15874" max="15874" width="2" style="403" customWidth="1"/>
    <col min="15875" max="15875" width="6" style="403" customWidth="1"/>
    <col min="15876" max="15876" width="112" style="403" customWidth="1"/>
    <col min="15877" max="15877" width="2.33203125" style="403" customWidth="1"/>
    <col min="15878" max="16129" width="9.33203125" style="403" customWidth="1"/>
    <col min="16130" max="16130" width="2" style="403" customWidth="1"/>
    <col min="16131" max="16131" width="6" style="403" customWidth="1"/>
    <col min="16132" max="16132" width="112" style="403" customWidth="1"/>
    <col min="16133" max="16133" width="2.33203125" style="403" customWidth="1"/>
    <col min="16134" max="16384" width="9.33203125" style="403" customWidth="1"/>
  </cols>
  <sheetData>
    <row r="3" spans="2:5" ht="27" customHeight="1">
      <c r="B3" s="400" t="s">
        <v>1071</v>
      </c>
      <c r="C3" s="401"/>
      <c r="D3" s="401"/>
      <c r="E3" s="402"/>
    </row>
    <row r="4" spans="2:5" ht="21">
      <c r="B4" s="404"/>
      <c r="C4" s="405"/>
      <c r="D4" s="405"/>
      <c r="E4" s="406"/>
    </row>
    <row r="5" spans="2:37" ht="21">
      <c r="B5" s="404"/>
      <c r="C5" s="407" t="s">
        <v>1126</v>
      </c>
      <c r="D5" s="405"/>
      <c r="E5" s="406"/>
      <c r="G5" s="418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</row>
    <row r="6" spans="2:5" ht="13.5">
      <c r="B6" s="408"/>
      <c r="C6" s="409"/>
      <c r="D6" s="410"/>
      <c r="E6" s="411"/>
    </row>
    <row r="7" spans="2:5" ht="37.5" customHeight="1">
      <c r="B7" s="408"/>
      <c r="C7" s="409" t="s">
        <v>1072</v>
      </c>
      <c r="D7" s="409" t="s">
        <v>1073</v>
      </c>
      <c r="E7" s="411"/>
    </row>
    <row r="8" spans="2:5" ht="27" customHeight="1">
      <c r="B8" s="408"/>
      <c r="C8" s="409" t="s">
        <v>1074</v>
      </c>
      <c r="D8" s="412" t="s">
        <v>1075</v>
      </c>
      <c r="E8" s="411"/>
    </row>
    <row r="9" spans="2:5" ht="60" customHeight="1">
      <c r="B9" s="408"/>
      <c r="C9" s="409" t="s">
        <v>1076</v>
      </c>
      <c r="D9" s="412" t="s">
        <v>1077</v>
      </c>
      <c r="E9" s="411"/>
    </row>
    <row r="10" spans="2:5" ht="49.5" customHeight="1">
      <c r="B10" s="408"/>
      <c r="C10" s="409" t="s">
        <v>1078</v>
      </c>
      <c r="D10" s="412" t="s">
        <v>1079</v>
      </c>
      <c r="E10" s="411"/>
    </row>
    <row r="11" spans="2:5" ht="38.25" customHeight="1">
      <c r="B11" s="408"/>
      <c r="C11" s="409" t="s">
        <v>1080</v>
      </c>
      <c r="D11" s="413" t="s">
        <v>1081</v>
      </c>
      <c r="E11" s="411"/>
    </row>
    <row r="12" spans="2:5" ht="52.5" customHeight="1">
      <c r="B12" s="408"/>
      <c r="C12" s="409" t="s">
        <v>1082</v>
      </c>
      <c r="D12" s="413" t="s">
        <v>1083</v>
      </c>
      <c r="E12" s="411"/>
    </row>
    <row r="13" spans="2:5" ht="96.75" customHeight="1">
      <c r="B13" s="408"/>
      <c r="C13" s="409" t="s">
        <v>1084</v>
      </c>
      <c r="D13" s="409" t="s">
        <v>1085</v>
      </c>
      <c r="E13" s="411"/>
    </row>
    <row r="14" spans="2:5" ht="60.75" customHeight="1">
      <c r="B14" s="408"/>
      <c r="C14" s="409" t="s">
        <v>1086</v>
      </c>
      <c r="D14" s="409" t="s">
        <v>1087</v>
      </c>
      <c r="E14" s="411"/>
    </row>
    <row r="15" spans="2:5" ht="48.75" customHeight="1">
      <c r="B15" s="408"/>
      <c r="C15" s="409" t="s">
        <v>1088</v>
      </c>
      <c r="D15" s="414" t="s">
        <v>1089</v>
      </c>
      <c r="E15" s="411"/>
    </row>
    <row r="16" spans="2:5" ht="36.75" customHeight="1">
      <c r="B16" s="408"/>
      <c r="C16" s="409" t="s">
        <v>1090</v>
      </c>
      <c r="D16" s="414" t="s">
        <v>1091</v>
      </c>
      <c r="E16" s="411"/>
    </row>
    <row r="17" spans="2:5" ht="35.25" customHeight="1">
      <c r="B17" s="408"/>
      <c r="C17" s="409" t="s">
        <v>1092</v>
      </c>
      <c r="D17" s="414" t="s">
        <v>1093</v>
      </c>
      <c r="E17" s="411"/>
    </row>
    <row r="18" spans="2:5" ht="36" customHeight="1">
      <c r="B18" s="408"/>
      <c r="C18" s="409" t="s">
        <v>1094</v>
      </c>
      <c r="D18" s="412" t="s">
        <v>1095</v>
      </c>
      <c r="E18" s="411"/>
    </row>
    <row r="19" spans="2:5" ht="36" customHeight="1">
      <c r="B19" s="408"/>
      <c r="C19" s="409" t="s">
        <v>1096</v>
      </c>
      <c r="D19" s="409" t="s">
        <v>1097</v>
      </c>
      <c r="E19" s="411"/>
    </row>
    <row r="20" spans="2:5" ht="48" customHeight="1">
      <c r="B20" s="408"/>
      <c r="C20" s="409" t="s">
        <v>1098</v>
      </c>
      <c r="D20" s="414" t="s">
        <v>1099</v>
      </c>
      <c r="E20" s="411"/>
    </row>
    <row r="21" spans="2:5" ht="36.75" customHeight="1">
      <c r="B21" s="408"/>
      <c r="C21" s="409" t="s">
        <v>1100</v>
      </c>
      <c r="D21" s="409" t="s">
        <v>1101</v>
      </c>
      <c r="E21" s="411"/>
    </row>
    <row r="22" spans="2:5" ht="36" customHeight="1">
      <c r="B22" s="408"/>
      <c r="C22" s="409" t="s">
        <v>1102</v>
      </c>
      <c r="D22" s="409" t="s">
        <v>1103</v>
      </c>
      <c r="E22" s="411"/>
    </row>
    <row r="23" spans="2:5" ht="49.5" customHeight="1">
      <c r="B23" s="408"/>
      <c r="C23" s="409" t="s">
        <v>1104</v>
      </c>
      <c r="D23" s="409" t="s">
        <v>1105</v>
      </c>
      <c r="E23" s="411"/>
    </row>
    <row r="24" spans="2:5" ht="37.5" customHeight="1">
      <c r="B24" s="408"/>
      <c r="C24" s="409" t="s">
        <v>1106</v>
      </c>
      <c r="D24" s="409" t="s">
        <v>1107</v>
      </c>
      <c r="E24" s="411"/>
    </row>
    <row r="25" spans="2:5" ht="60.75" customHeight="1">
      <c r="B25" s="408"/>
      <c r="C25" s="409" t="s">
        <v>1108</v>
      </c>
      <c r="D25" s="409" t="s">
        <v>1109</v>
      </c>
      <c r="E25" s="411"/>
    </row>
    <row r="26" spans="2:5" ht="49.5" customHeight="1">
      <c r="B26" s="408"/>
      <c r="C26" s="409" t="s">
        <v>1110</v>
      </c>
      <c r="D26" s="409" t="s">
        <v>1111</v>
      </c>
      <c r="E26" s="411"/>
    </row>
    <row r="27" spans="2:5" ht="36.75" customHeight="1">
      <c r="B27" s="408"/>
      <c r="C27" s="409" t="s">
        <v>1112</v>
      </c>
      <c r="D27" s="414" t="s">
        <v>1113</v>
      </c>
      <c r="E27" s="411"/>
    </row>
    <row r="28" spans="2:5" ht="34.5" customHeight="1">
      <c r="B28" s="408"/>
      <c r="C28" s="409" t="s">
        <v>1114</v>
      </c>
      <c r="D28" s="409" t="s">
        <v>1115</v>
      </c>
      <c r="E28" s="411"/>
    </row>
    <row r="29" spans="2:5" ht="60.75" customHeight="1">
      <c r="B29" s="408"/>
      <c r="C29" s="409" t="s">
        <v>1116</v>
      </c>
      <c r="D29" s="409" t="s">
        <v>1117</v>
      </c>
      <c r="E29" s="411"/>
    </row>
    <row r="30" spans="2:5" ht="29.25" customHeight="1">
      <c r="B30" s="408"/>
      <c r="C30" s="409" t="s">
        <v>1118</v>
      </c>
      <c r="D30" s="409" t="s">
        <v>1119</v>
      </c>
      <c r="E30" s="411"/>
    </row>
    <row r="31" spans="2:5" ht="36" customHeight="1">
      <c r="B31" s="408"/>
      <c r="C31" s="409" t="s">
        <v>1120</v>
      </c>
      <c r="D31" s="414" t="s">
        <v>1121</v>
      </c>
      <c r="E31" s="411"/>
    </row>
    <row r="32" spans="2:5" ht="25.5" customHeight="1">
      <c r="B32" s="408"/>
      <c r="C32" s="409" t="s">
        <v>1122</v>
      </c>
      <c r="D32" s="409" t="s">
        <v>1123</v>
      </c>
      <c r="E32" s="411"/>
    </row>
    <row r="33" spans="2:5" ht="30.75" customHeight="1">
      <c r="B33" s="408"/>
      <c r="C33" s="409" t="s">
        <v>1124</v>
      </c>
      <c r="D33" s="409" t="s">
        <v>1125</v>
      </c>
      <c r="E33" s="411"/>
    </row>
    <row r="34" spans="2:5" ht="13.5">
      <c r="B34" s="415"/>
      <c r="C34" s="416"/>
      <c r="D34" s="416"/>
      <c r="E34" s="417"/>
    </row>
  </sheetData>
  <sheetProtection password="D033" sheet="1" objects="1" scenarios="1"/>
  <mergeCells count="2">
    <mergeCell ref="B3:E3"/>
    <mergeCell ref="G5:AK5"/>
  </mergeCells>
  <printOptions/>
  <pageMargins left="0.7086614173228347" right="0.7086614173228347" top="0.7874015748031497" bottom="0.7874015748031497" header="0.31496062992125984" footer="0.31496062992125984"/>
  <pageSetup fitToHeight="2" fitToWidth="1" horizontalDpi="1200" verticalDpi="1200" orientation="portrait" paperSize="9" scale="95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" activePane="bottomLeft" state="frozen"/>
      <selection pane="bottomLeft" activeCell="K6" sqref="K6:AO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72" t="s">
        <v>16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28"/>
      <c r="AQ5" s="30"/>
      <c r="BE5" s="370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74" t="s">
        <v>19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28"/>
      <c r="AQ6" s="30"/>
      <c r="BE6" s="371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71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71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71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371"/>
      <c r="BS10" s="23" t="s">
        <v>8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32</v>
      </c>
      <c r="AO11" s="28"/>
      <c r="AP11" s="28"/>
      <c r="AQ11" s="30"/>
      <c r="BE11" s="371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71"/>
      <c r="BS12" s="23" t="s">
        <v>8</v>
      </c>
    </row>
    <row r="13" spans="2:71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34</v>
      </c>
      <c r="AO13" s="28"/>
      <c r="AP13" s="28"/>
      <c r="AQ13" s="30"/>
      <c r="BE13" s="371"/>
      <c r="BS13" s="23" t="s">
        <v>8</v>
      </c>
    </row>
    <row r="14" spans="2:71" ht="15">
      <c r="B14" s="27"/>
      <c r="C14" s="28"/>
      <c r="D14" s="28"/>
      <c r="E14" s="375" t="s">
        <v>34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6" t="s">
        <v>31</v>
      </c>
      <c r="AL14" s="28"/>
      <c r="AM14" s="28"/>
      <c r="AN14" s="38" t="s">
        <v>34</v>
      </c>
      <c r="AO14" s="28"/>
      <c r="AP14" s="28"/>
      <c r="AQ14" s="30"/>
      <c r="BE14" s="371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71"/>
      <c r="BS15" s="23" t="s">
        <v>6</v>
      </c>
    </row>
    <row r="16" spans="2:71" ht="14.45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36</v>
      </c>
      <c r="AO16" s="28"/>
      <c r="AP16" s="28"/>
      <c r="AQ16" s="30"/>
      <c r="BE16" s="371"/>
      <c r="BS16" s="23" t="s">
        <v>6</v>
      </c>
    </row>
    <row r="17" spans="2:71" ht="18.4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38</v>
      </c>
      <c r="AO17" s="28"/>
      <c r="AP17" s="28"/>
      <c r="AQ17" s="30"/>
      <c r="BE17" s="371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71"/>
      <c r="BS18" s="23" t="s">
        <v>8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71"/>
      <c r="BS19" s="23" t="s">
        <v>8</v>
      </c>
    </row>
    <row r="20" spans="2:71" ht="22.5" customHeight="1">
      <c r="B20" s="27"/>
      <c r="C20" s="28"/>
      <c r="D20" s="28"/>
      <c r="E20" s="377" t="s">
        <v>21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28"/>
      <c r="AP20" s="28"/>
      <c r="AQ20" s="30"/>
      <c r="BE20" s="37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7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71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78">
        <f>ROUND(AG51,2)</f>
        <v>0</v>
      </c>
      <c r="AL23" s="379"/>
      <c r="AM23" s="379"/>
      <c r="AN23" s="379"/>
      <c r="AO23" s="379"/>
      <c r="AP23" s="41"/>
      <c r="AQ23" s="44"/>
      <c r="BE23" s="37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7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80" t="s">
        <v>42</v>
      </c>
      <c r="M25" s="380"/>
      <c r="N25" s="380"/>
      <c r="O25" s="380"/>
      <c r="P25" s="41"/>
      <c r="Q25" s="41"/>
      <c r="R25" s="41"/>
      <c r="S25" s="41"/>
      <c r="T25" s="41"/>
      <c r="U25" s="41"/>
      <c r="V25" s="41"/>
      <c r="W25" s="380" t="s">
        <v>43</v>
      </c>
      <c r="X25" s="380"/>
      <c r="Y25" s="380"/>
      <c r="Z25" s="380"/>
      <c r="AA25" s="380"/>
      <c r="AB25" s="380"/>
      <c r="AC25" s="380"/>
      <c r="AD25" s="380"/>
      <c r="AE25" s="380"/>
      <c r="AF25" s="41"/>
      <c r="AG25" s="41"/>
      <c r="AH25" s="41"/>
      <c r="AI25" s="41"/>
      <c r="AJ25" s="41"/>
      <c r="AK25" s="380" t="s">
        <v>44</v>
      </c>
      <c r="AL25" s="380"/>
      <c r="AM25" s="380"/>
      <c r="AN25" s="380"/>
      <c r="AO25" s="380"/>
      <c r="AP25" s="41"/>
      <c r="AQ25" s="44"/>
      <c r="BE25" s="371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63">
        <v>0.21</v>
      </c>
      <c r="M26" s="364"/>
      <c r="N26" s="364"/>
      <c r="O26" s="364"/>
      <c r="P26" s="47"/>
      <c r="Q26" s="47"/>
      <c r="R26" s="47"/>
      <c r="S26" s="47"/>
      <c r="T26" s="47"/>
      <c r="U26" s="47"/>
      <c r="V26" s="47"/>
      <c r="W26" s="365">
        <f>ROUND(AZ51,2)</f>
        <v>0</v>
      </c>
      <c r="X26" s="364"/>
      <c r="Y26" s="364"/>
      <c r="Z26" s="364"/>
      <c r="AA26" s="364"/>
      <c r="AB26" s="364"/>
      <c r="AC26" s="364"/>
      <c r="AD26" s="364"/>
      <c r="AE26" s="364"/>
      <c r="AF26" s="47"/>
      <c r="AG26" s="47"/>
      <c r="AH26" s="47"/>
      <c r="AI26" s="47"/>
      <c r="AJ26" s="47"/>
      <c r="AK26" s="365">
        <f>ROUND(AV51,2)</f>
        <v>0</v>
      </c>
      <c r="AL26" s="364"/>
      <c r="AM26" s="364"/>
      <c r="AN26" s="364"/>
      <c r="AO26" s="364"/>
      <c r="AP26" s="47"/>
      <c r="AQ26" s="49"/>
      <c r="BE26" s="371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63">
        <v>0.15</v>
      </c>
      <c r="M27" s="364"/>
      <c r="N27" s="364"/>
      <c r="O27" s="364"/>
      <c r="P27" s="47"/>
      <c r="Q27" s="47"/>
      <c r="R27" s="47"/>
      <c r="S27" s="47"/>
      <c r="T27" s="47"/>
      <c r="U27" s="47"/>
      <c r="V27" s="47"/>
      <c r="W27" s="365">
        <f>ROUND(BA51,2)</f>
        <v>0</v>
      </c>
      <c r="X27" s="364"/>
      <c r="Y27" s="364"/>
      <c r="Z27" s="364"/>
      <c r="AA27" s="364"/>
      <c r="AB27" s="364"/>
      <c r="AC27" s="364"/>
      <c r="AD27" s="364"/>
      <c r="AE27" s="364"/>
      <c r="AF27" s="47"/>
      <c r="AG27" s="47"/>
      <c r="AH27" s="47"/>
      <c r="AI27" s="47"/>
      <c r="AJ27" s="47"/>
      <c r="AK27" s="365">
        <f>ROUND(AW51,2)</f>
        <v>0</v>
      </c>
      <c r="AL27" s="364"/>
      <c r="AM27" s="364"/>
      <c r="AN27" s="364"/>
      <c r="AO27" s="364"/>
      <c r="AP27" s="47"/>
      <c r="AQ27" s="49"/>
      <c r="BE27" s="371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63">
        <v>0.21</v>
      </c>
      <c r="M28" s="364"/>
      <c r="N28" s="364"/>
      <c r="O28" s="364"/>
      <c r="P28" s="47"/>
      <c r="Q28" s="47"/>
      <c r="R28" s="47"/>
      <c r="S28" s="47"/>
      <c r="T28" s="47"/>
      <c r="U28" s="47"/>
      <c r="V28" s="47"/>
      <c r="W28" s="365">
        <f>ROUND(BB51,2)</f>
        <v>0</v>
      </c>
      <c r="X28" s="364"/>
      <c r="Y28" s="364"/>
      <c r="Z28" s="364"/>
      <c r="AA28" s="364"/>
      <c r="AB28" s="364"/>
      <c r="AC28" s="364"/>
      <c r="AD28" s="364"/>
      <c r="AE28" s="364"/>
      <c r="AF28" s="47"/>
      <c r="AG28" s="47"/>
      <c r="AH28" s="47"/>
      <c r="AI28" s="47"/>
      <c r="AJ28" s="47"/>
      <c r="AK28" s="365">
        <v>0</v>
      </c>
      <c r="AL28" s="364"/>
      <c r="AM28" s="364"/>
      <c r="AN28" s="364"/>
      <c r="AO28" s="364"/>
      <c r="AP28" s="47"/>
      <c r="AQ28" s="49"/>
      <c r="BE28" s="371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63">
        <v>0.15</v>
      </c>
      <c r="M29" s="364"/>
      <c r="N29" s="364"/>
      <c r="O29" s="364"/>
      <c r="P29" s="47"/>
      <c r="Q29" s="47"/>
      <c r="R29" s="47"/>
      <c r="S29" s="47"/>
      <c r="T29" s="47"/>
      <c r="U29" s="47"/>
      <c r="V29" s="47"/>
      <c r="W29" s="365">
        <f>ROUND(BC51,2)</f>
        <v>0</v>
      </c>
      <c r="X29" s="364"/>
      <c r="Y29" s="364"/>
      <c r="Z29" s="364"/>
      <c r="AA29" s="364"/>
      <c r="AB29" s="364"/>
      <c r="AC29" s="364"/>
      <c r="AD29" s="364"/>
      <c r="AE29" s="364"/>
      <c r="AF29" s="47"/>
      <c r="AG29" s="47"/>
      <c r="AH29" s="47"/>
      <c r="AI29" s="47"/>
      <c r="AJ29" s="47"/>
      <c r="AK29" s="365">
        <v>0</v>
      </c>
      <c r="AL29" s="364"/>
      <c r="AM29" s="364"/>
      <c r="AN29" s="364"/>
      <c r="AO29" s="364"/>
      <c r="AP29" s="47"/>
      <c r="AQ29" s="49"/>
      <c r="BE29" s="371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63">
        <v>0</v>
      </c>
      <c r="M30" s="364"/>
      <c r="N30" s="364"/>
      <c r="O30" s="364"/>
      <c r="P30" s="47"/>
      <c r="Q30" s="47"/>
      <c r="R30" s="47"/>
      <c r="S30" s="47"/>
      <c r="T30" s="47"/>
      <c r="U30" s="47"/>
      <c r="V30" s="47"/>
      <c r="W30" s="365">
        <f>ROUND(BD51,2)</f>
        <v>0</v>
      </c>
      <c r="X30" s="364"/>
      <c r="Y30" s="364"/>
      <c r="Z30" s="364"/>
      <c r="AA30" s="364"/>
      <c r="AB30" s="364"/>
      <c r="AC30" s="364"/>
      <c r="AD30" s="364"/>
      <c r="AE30" s="364"/>
      <c r="AF30" s="47"/>
      <c r="AG30" s="47"/>
      <c r="AH30" s="47"/>
      <c r="AI30" s="47"/>
      <c r="AJ30" s="47"/>
      <c r="AK30" s="365">
        <v>0</v>
      </c>
      <c r="AL30" s="364"/>
      <c r="AM30" s="364"/>
      <c r="AN30" s="364"/>
      <c r="AO30" s="364"/>
      <c r="AP30" s="47"/>
      <c r="AQ30" s="49"/>
      <c r="BE30" s="37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71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66" t="s">
        <v>53</v>
      </c>
      <c r="Y32" s="367"/>
      <c r="Z32" s="367"/>
      <c r="AA32" s="367"/>
      <c r="AB32" s="367"/>
      <c r="AC32" s="52"/>
      <c r="AD32" s="52"/>
      <c r="AE32" s="52"/>
      <c r="AF32" s="52"/>
      <c r="AG32" s="52"/>
      <c r="AH32" s="52"/>
      <c r="AI32" s="52"/>
      <c r="AJ32" s="52"/>
      <c r="AK32" s="368">
        <f>SUM(AK23:AK30)</f>
        <v>0</v>
      </c>
      <c r="AL32" s="367"/>
      <c r="AM32" s="367"/>
      <c r="AN32" s="367"/>
      <c r="AO32" s="369"/>
      <c r="AP32" s="50"/>
      <c r="AQ32" s="54"/>
      <c r="BE32" s="37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2017-25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III/11731 Nezvěstice – propustek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silnice III/11731 kolem přemostění náhonu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2" t="str">
        <f>IF(AN8="","",AN8)</f>
        <v>06.02.2018</v>
      </c>
      <c r="AN44" s="352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33" customHeight="1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SÚS Plzeňského kraj, Škroupova 1760/18, Plzeň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35</v>
      </c>
      <c r="AJ46" s="62"/>
      <c r="AK46" s="62"/>
      <c r="AL46" s="62"/>
      <c r="AM46" s="399" t="str">
        <f>IF(E17="","",E17)</f>
        <v>DOPAS s.r.o., Kubelíkova 1224/42, 130 00 Praha 3</v>
      </c>
      <c r="AN46" s="399"/>
      <c r="AO46" s="399"/>
      <c r="AP46" s="399"/>
      <c r="AQ46" s="62"/>
      <c r="AR46" s="60"/>
      <c r="AS46" s="353" t="s">
        <v>55</v>
      </c>
      <c r="AT46" s="354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33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5"/>
      <c r="AT47" s="356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7"/>
      <c r="AT48" s="358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9" t="s">
        <v>56</v>
      </c>
      <c r="D49" s="360"/>
      <c r="E49" s="360"/>
      <c r="F49" s="360"/>
      <c r="G49" s="360"/>
      <c r="H49" s="78"/>
      <c r="I49" s="361" t="s">
        <v>57</v>
      </c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2" t="s">
        <v>58</v>
      </c>
      <c r="AH49" s="360"/>
      <c r="AI49" s="360"/>
      <c r="AJ49" s="360"/>
      <c r="AK49" s="360"/>
      <c r="AL49" s="360"/>
      <c r="AM49" s="360"/>
      <c r="AN49" s="361" t="s">
        <v>59</v>
      </c>
      <c r="AO49" s="360"/>
      <c r="AP49" s="360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44">
        <f>ROUND(SUM(AG52:AG53),2)</f>
        <v>0</v>
      </c>
      <c r="AH51" s="344"/>
      <c r="AI51" s="344"/>
      <c r="AJ51" s="344"/>
      <c r="AK51" s="344"/>
      <c r="AL51" s="344"/>
      <c r="AM51" s="344"/>
      <c r="AN51" s="345">
        <f>SUM(AG51,AT51)</f>
        <v>0</v>
      </c>
      <c r="AO51" s="345"/>
      <c r="AP51" s="345"/>
      <c r="AQ51" s="88" t="s">
        <v>21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21</v>
      </c>
    </row>
    <row r="52" spans="1:91" s="5" customFormat="1" ht="37.5" customHeight="1">
      <c r="A52" s="95" t="s">
        <v>79</v>
      </c>
      <c r="B52" s="96"/>
      <c r="C52" s="97"/>
      <c r="D52" s="349" t="s">
        <v>80</v>
      </c>
      <c r="E52" s="349"/>
      <c r="F52" s="349"/>
      <c r="G52" s="349"/>
      <c r="H52" s="349"/>
      <c r="I52" s="98"/>
      <c r="J52" s="349" t="s">
        <v>81</v>
      </c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7">
        <f>'SO 100.00 - Organizace vý...'!J27</f>
        <v>0</v>
      </c>
      <c r="AH52" s="348"/>
      <c r="AI52" s="348"/>
      <c r="AJ52" s="348"/>
      <c r="AK52" s="348"/>
      <c r="AL52" s="348"/>
      <c r="AM52" s="348"/>
      <c r="AN52" s="347">
        <f>SUM(AG52,AT52)</f>
        <v>0</v>
      </c>
      <c r="AO52" s="348"/>
      <c r="AP52" s="348"/>
      <c r="AQ52" s="99" t="s">
        <v>82</v>
      </c>
      <c r="AR52" s="100"/>
      <c r="AS52" s="101">
        <v>0</v>
      </c>
      <c r="AT52" s="102">
        <f>ROUND(SUM(AV52:AW52),2)</f>
        <v>0</v>
      </c>
      <c r="AU52" s="103">
        <f>'SO 100.00 - Organizace vý...'!P82</f>
        <v>0</v>
      </c>
      <c r="AV52" s="102">
        <f>'SO 100.00 - Organizace vý...'!J30</f>
        <v>0</v>
      </c>
      <c r="AW52" s="102">
        <f>'SO 100.00 - Organizace vý...'!J31</f>
        <v>0</v>
      </c>
      <c r="AX52" s="102">
        <f>'SO 100.00 - Organizace vý...'!J32</f>
        <v>0</v>
      </c>
      <c r="AY52" s="102">
        <f>'SO 100.00 - Organizace vý...'!J33</f>
        <v>0</v>
      </c>
      <c r="AZ52" s="102">
        <f>'SO 100.00 - Organizace vý...'!F30</f>
        <v>0</v>
      </c>
      <c r="BA52" s="102">
        <f>'SO 100.00 - Organizace vý...'!F31</f>
        <v>0</v>
      </c>
      <c r="BB52" s="102">
        <f>'SO 100.00 - Organizace vý...'!F32</f>
        <v>0</v>
      </c>
      <c r="BC52" s="102">
        <f>'SO 100.00 - Organizace vý...'!F33</f>
        <v>0</v>
      </c>
      <c r="BD52" s="104">
        <f>'SO 100.00 - Organizace vý...'!F34</f>
        <v>0</v>
      </c>
      <c r="BT52" s="105" t="s">
        <v>83</v>
      </c>
      <c r="BV52" s="105" t="s">
        <v>77</v>
      </c>
      <c r="BW52" s="105" t="s">
        <v>84</v>
      </c>
      <c r="BX52" s="105" t="s">
        <v>7</v>
      </c>
      <c r="CL52" s="105" t="s">
        <v>21</v>
      </c>
      <c r="CM52" s="105" t="s">
        <v>85</v>
      </c>
    </row>
    <row r="53" spans="1:91" s="5" customFormat="1" ht="37.5" customHeight="1">
      <c r="A53" s="95" t="s">
        <v>79</v>
      </c>
      <c r="B53" s="96"/>
      <c r="C53" s="97"/>
      <c r="D53" s="349" t="s">
        <v>86</v>
      </c>
      <c r="E53" s="349"/>
      <c r="F53" s="349"/>
      <c r="G53" s="349"/>
      <c r="H53" s="349"/>
      <c r="I53" s="98"/>
      <c r="J53" s="349" t="s">
        <v>87</v>
      </c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7">
        <f>'SO 100.01 - Zpevněné ploc...'!J27</f>
        <v>0</v>
      </c>
      <c r="AH53" s="348"/>
      <c r="AI53" s="348"/>
      <c r="AJ53" s="348"/>
      <c r="AK53" s="348"/>
      <c r="AL53" s="348"/>
      <c r="AM53" s="348"/>
      <c r="AN53" s="347">
        <f>SUM(AG53,AT53)</f>
        <v>0</v>
      </c>
      <c r="AO53" s="348"/>
      <c r="AP53" s="348"/>
      <c r="AQ53" s="99" t="s">
        <v>82</v>
      </c>
      <c r="AR53" s="100"/>
      <c r="AS53" s="106">
        <v>0</v>
      </c>
      <c r="AT53" s="107">
        <f>ROUND(SUM(AV53:AW53),2)</f>
        <v>0</v>
      </c>
      <c r="AU53" s="108">
        <f>'SO 100.01 - Zpevněné ploc...'!P94</f>
        <v>0</v>
      </c>
      <c r="AV53" s="107">
        <f>'SO 100.01 - Zpevněné ploc...'!J30</f>
        <v>0</v>
      </c>
      <c r="AW53" s="107">
        <f>'SO 100.01 - Zpevněné ploc...'!J31</f>
        <v>0</v>
      </c>
      <c r="AX53" s="107">
        <f>'SO 100.01 - Zpevněné ploc...'!J32</f>
        <v>0</v>
      </c>
      <c r="AY53" s="107">
        <f>'SO 100.01 - Zpevněné ploc...'!J33</f>
        <v>0</v>
      </c>
      <c r="AZ53" s="107">
        <f>'SO 100.01 - Zpevněné ploc...'!F30</f>
        <v>0</v>
      </c>
      <c r="BA53" s="107">
        <f>'SO 100.01 - Zpevněné ploc...'!F31</f>
        <v>0</v>
      </c>
      <c r="BB53" s="107">
        <f>'SO 100.01 - Zpevněné ploc...'!F32</f>
        <v>0</v>
      </c>
      <c r="BC53" s="107">
        <f>'SO 100.01 - Zpevněné ploc...'!F33</f>
        <v>0</v>
      </c>
      <c r="BD53" s="109">
        <f>'SO 100.01 - Zpevněné ploc...'!F34</f>
        <v>0</v>
      </c>
      <c r="BT53" s="105" t="s">
        <v>83</v>
      </c>
      <c r="BV53" s="105" t="s">
        <v>77</v>
      </c>
      <c r="BW53" s="105" t="s">
        <v>88</v>
      </c>
      <c r="BX53" s="105" t="s">
        <v>7</v>
      </c>
      <c r="CL53" s="105" t="s">
        <v>21</v>
      </c>
      <c r="CM53" s="105" t="s">
        <v>85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SO 100.00 - Organizace vý...'!C2" display="/"/>
    <hyperlink ref="A53" location="'SO 100.01 - Zpevněné ploc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 topLeftCell="A1">
      <pane ySplit="1" topLeftCell="A2" activePane="bottomLeft" state="frozen"/>
      <selection pane="bottomLeft" activeCell="J78" sqref="J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89</v>
      </c>
      <c r="G1" s="384" t="s">
        <v>90</v>
      </c>
      <c r="H1" s="384"/>
      <c r="I1" s="114"/>
      <c r="J1" s="113" t="s">
        <v>91</v>
      </c>
      <c r="K1" s="112" t="s">
        <v>92</v>
      </c>
      <c r="L1" s="113" t="s">
        <v>93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85</v>
      </c>
    </row>
    <row r="4" spans="2:46" ht="36.95" customHeight="1">
      <c r="B4" s="27"/>
      <c r="C4" s="28"/>
      <c r="D4" s="29" t="s">
        <v>94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5" t="str">
        <f>'Rekapitulace stavby'!K6</f>
        <v>III/11731 Nezvěstice – propustek</v>
      </c>
      <c r="F7" s="386"/>
      <c r="G7" s="386"/>
      <c r="H7" s="386"/>
      <c r="I7" s="116"/>
      <c r="J7" s="28"/>
      <c r="K7" s="30"/>
    </row>
    <row r="8" spans="2:11" s="1" customFormat="1" ht="15">
      <c r="B8" s="40"/>
      <c r="C8" s="41"/>
      <c r="D8" s="36" t="s">
        <v>95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7" t="s">
        <v>96</v>
      </c>
      <c r="F9" s="388"/>
      <c r="G9" s="388"/>
      <c r="H9" s="388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06.02.2018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8" t="s">
        <v>31</v>
      </c>
      <c r="J15" s="34" t="s">
        <v>32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28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8" t="s">
        <v>31</v>
      </c>
      <c r="J21" s="34" t="s">
        <v>38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7" t="s">
        <v>21</v>
      </c>
      <c r="F24" s="377"/>
      <c r="G24" s="377"/>
      <c r="H24" s="37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ROUND(SUM(BE82:BE169),2)</f>
        <v>0</v>
      </c>
      <c r="G30" s="41"/>
      <c r="H30" s="41"/>
      <c r="I30" s="130">
        <v>0.21</v>
      </c>
      <c r="J30" s="129">
        <f>ROUND(ROUND((SUM(BE82:BE169)),2)*I30,2)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ROUND(SUM(BF82:BF169),2)</f>
        <v>0</v>
      </c>
      <c r="G31" s="41"/>
      <c r="H31" s="41"/>
      <c r="I31" s="130">
        <v>0.15</v>
      </c>
      <c r="J31" s="129">
        <f>ROUND(ROUND((SUM(BF82:BF169)),2)*I31,2)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ROUND(SUM(BG82:BG169),2)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ROUND(SUM(BH82:BH169),2)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ROUND(SUM(BI82:BI169),2)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97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5" t="str">
        <f>E7</f>
        <v>III/11731 Nezvěstice – propustek</v>
      </c>
      <c r="F45" s="386"/>
      <c r="G45" s="386"/>
      <c r="H45" s="386"/>
      <c r="I45" s="117"/>
      <c r="J45" s="41"/>
      <c r="K45" s="44"/>
    </row>
    <row r="46" spans="2:11" s="1" customFormat="1" ht="14.45" customHeight="1">
      <c r="B46" s="40"/>
      <c r="C46" s="36" t="s">
        <v>95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7" t="str">
        <f>E9</f>
        <v>SO 100.00 - Organizace výstavby</v>
      </c>
      <c r="F47" s="388"/>
      <c r="G47" s="388"/>
      <c r="H47" s="388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silnice III/11731 kolem přemostění náhonu</v>
      </c>
      <c r="G49" s="41"/>
      <c r="H49" s="41"/>
      <c r="I49" s="118" t="s">
        <v>25</v>
      </c>
      <c r="J49" s="119" t="str">
        <f>IF(J12="","",J12)</f>
        <v>06.02.2018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45">
      <c r="B51" s="40"/>
      <c r="C51" s="36" t="s">
        <v>27</v>
      </c>
      <c r="D51" s="41"/>
      <c r="E51" s="41"/>
      <c r="F51" s="34" t="str">
        <f>E15</f>
        <v>SÚS Plzeňského kraj, Škroupova 1760/18, Plzeň</v>
      </c>
      <c r="G51" s="41"/>
      <c r="H51" s="41"/>
      <c r="I51" s="118" t="s">
        <v>35</v>
      </c>
      <c r="J51" s="343" t="str">
        <f>E21</f>
        <v>DOPAS s.r.o., Kubelíkova 1224/42, 130 00 Praha 3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98</v>
      </c>
      <c r="D54" s="131"/>
      <c r="E54" s="131"/>
      <c r="F54" s="131"/>
      <c r="G54" s="131"/>
      <c r="H54" s="131"/>
      <c r="I54" s="144"/>
      <c r="J54" s="145" t="s">
        <v>99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100</v>
      </c>
      <c r="D56" s="41"/>
      <c r="E56" s="41"/>
      <c r="F56" s="41"/>
      <c r="G56" s="41"/>
      <c r="H56" s="41"/>
      <c r="I56" s="117"/>
      <c r="J56" s="127">
        <f>J82</f>
        <v>0</v>
      </c>
      <c r="K56" s="44"/>
      <c r="AU56" s="23" t="s">
        <v>101</v>
      </c>
    </row>
    <row r="57" spans="2:11" s="7" customFormat="1" ht="24.95" customHeight="1">
      <c r="B57" s="148"/>
      <c r="C57" s="149"/>
      <c r="D57" s="150" t="s">
        <v>102</v>
      </c>
      <c r="E57" s="151"/>
      <c r="F57" s="151"/>
      <c r="G57" s="151"/>
      <c r="H57" s="151"/>
      <c r="I57" s="152"/>
      <c r="J57" s="153">
        <f>J83</f>
        <v>0</v>
      </c>
      <c r="K57" s="154"/>
    </row>
    <row r="58" spans="2:11" s="8" customFormat="1" ht="19.9" customHeight="1">
      <c r="B58" s="155"/>
      <c r="C58" s="156"/>
      <c r="D58" s="157" t="s">
        <v>103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11" s="8" customFormat="1" ht="19.9" customHeight="1">
      <c r="B59" s="155"/>
      <c r="C59" s="156"/>
      <c r="D59" s="157" t="s">
        <v>104</v>
      </c>
      <c r="E59" s="158"/>
      <c r="F59" s="158"/>
      <c r="G59" s="158"/>
      <c r="H59" s="158"/>
      <c r="I59" s="159"/>
      <c r="J59" s="160">
        <f>J92</f>
        <v>0</v>
      </c>
      <c r="K59" s="161"/>
    </row>
    <row r="60" spans="2:11" s="8" customFormat="1" ht="19.9" customHeight="1">
      <c r="B60" s="155"/>
      <c r="C60" s="156"/>
      <c r="D60" s="157" t="s">
        <v>105</v>
      </c>
      <c r="E60" s="158"/>
      <c r="F60" s="158"/>
      <c r="G60" s="158"/>
      <c r="H60" s="158"/>
      <c r="I60" s="159"/>
      <c r="J60" s="160">
        <f>J97</f>
        <v>0</v>
      </c>
      <c r="K60" s="161"/>
    </row>
    <row r="61" spans="2:11" s="7" customFormat="1" ht="24.95" customHeight="1">
      <c r="B61" s="148"/>
      <c r="C61" s="149"/>
      <c r="D61" s="150" t="s">
        <v>106</v>
      </c>
      <c r="E61" s="151"/>
      <c r="F61" s="151"/>
      <c r="G61" s="151"/>
      <c r="H61" s="151"/>
      <c r="I61" s="152"/>
      <c r="J61" s="153">
        <f>J164</f>
        <v>0</v>
      </c>
      <c r="K61" s="154"/>
    </row>
    <row r="62" spans="2:11" s="8" customFormat="1" ht="19.9" customHeight="1">
      <c r="B62" s="155"/>
      <c r="C62" s="156"/>
      <c r="D62" s="157" t="s">
        <v>107</v>
      </c>
      <c r="E62" s="158"/>
      <c r="F62" s="158"/>
      <c r="G62" s="158"/>
      <c r="H62" s="158"/>
      <c r="I62" s="159"/>
      <c r="J62" s="160">
        <f>J165</f>
        <v>0</v>
      </c>
      <c r="K62" s="161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95" customHeight="1">
      <c r="B69" s="40"/>
      <c r="C69" s="61" t="s">
        <v>108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22.5" customHeight="1">
      <c r="B72" s="40"/>
      <c r="C72" s="62"/>
      <c r="D72" s="62"/>
      <c r="E72" s="381" t="str">
        <f>E7</f>
        <v>III/11731 Nezvěstice – propustek</v>
      </c>
      <c r="F72" s="382"/>
      <c r="G72" s="382"/>
      <c r="H72" s="382"/>
      <c r="I72" s="162"/>
      <c r="J72" s="62"/>
      <c r="K72" s="62"/>
      <c r="L72" s="60"/>
    </row>
    <row r="73" spans="2:12" s="1" customFormat="1" ht="14.45" customHeight="1">
      <c r="B73" s="40"/>
      <c r="C73" s="64" t="s">
        <v>95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23.25" customHeight="1">
      <c r="B74" s="40"/>
      <c r="C74" s="62"/>
      <c r="D74" s="62"/>
      <c r="E74" s="350" t="str">
        <f>E9</f>
        <v>SO 100.00 - Organizace výstavby</v>
      </c>
      <c r="F74" s="383"/>
      <c r="G74" s="383"/>
      <c r="H74" s="383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63" t="str">
        <f>F12</f>
        <v>silnice III/11731 kolem přemostění náhonu</v>
      </c>
      <c r="G76" s="62"/>
      <c r="H76" s="62"/>
      <c r="I76" s="164" t="s">
        <v>25</v>
      </c>
      <c r="J76" s="72" t="str">
        <f>IF(J12="","",J12)</f>
        <v>06.02.2018</v>
      </c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45">
      <c r="B78" s="40"/>
      <c r="C78" s="64" t="s">
        <v>27</v>
      </c>
      <c r="D78" s="62"/>
      <c r="E78" s="62"/>
      <c r="F78" s="163" t="str">
        <f>E15</f>
        <v>SÚS Plzeňského kraj, Škroupova 1760/18, Plzeň</v>
      </c>
      <c r="G78" s="62"/>
      <c r="H78" s="62"/>
      <c r="I78" s="164" t="s">
        <v>35</v>
      </c>
      <c r="J78" s="398" t="str">
        <f>E21</f>
        <v>DOPAS s.r.o., Kubelíkova 1224/42, 130 00 Praha 3</v>
      </c>
      <c r="K78" s="62"/>
      <c r="L78" s="60"/>
    </row>
    <row r="79" spans="2:12" s="1" customFormat="1" ht="14.45" customHeight="1">
      <c r="B79" s="40"/>
      <c r="C79" s="64" t="s">
        <v>33</v>
      </c>
      <c r="D79" s="62"/>
      <c r="E79" s="62"/>
      <c r="F79" s="163" t="str">
        <f>IF(E18="","",E18)</f>
        <v/>
      </c>
      <c r="G79" s="62"/>
      <c r="H79" s="62"/>
      <c r="I79" s="162"/>
      <c r="J79" s="62"/>
      <c r="K79" s="62"/>
      <c r="L79" s="60"/>
    </row>
    <row r="80" spans="2:12" s="1" customFormat="1" ht="10.3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20" s="9" customFormat="1" ht="29.25" customHeight="1">
      <c r="B81" s="165"/>
      <c r="C81" s="166" t="s">
        <v>109</v>
      </c>
      <c r="D81" s="167" t="s">
        <v>60</v>
      </c>
      <c r="E81" s="167" t="s">
        <v>56</v>
      </c>
      <c r="F81" s="167" t="s">
        <v>110</v>
      </c>
      <c r="G81" s="167" t="s">
        <v>111</v>
      </c>
      <c r="H81" s="167" t="s">
        <v>112</v>
      </c>
      <c r="I81" s="168" t="s">
        <v>113</v>
      </c>
      <c r="J81" s="167" t="s">
        <v>99</v>
      </c>
      <c r="K81" s="169" t="s">
        <v>114</v>
      </c>
      <c r="L81" s="170"/>
      <c r="M81" s="80" t="s">
        <v>115</v>
      </c>
      <c r="N81" s="81" t="s">
        <v>45</v>
      </c>
      <c r="O81" s="81" t="s">
        <v>116</v>
      </c>
      <c r="P81" s="81" t="s">
        <v>117</v>
      </c>
      <c r="Q81" s="81" t="s">
        <v>118</v>
      </c>
      <c r="R81" s="81" t="s">
        <v>119</v>
      </c>
      <c r="S81" s="81" t="s">
        <v>120</v>
      </c>
      <c r="T81" s="82" t="s">
        <v>121</v>
      </c>
    </row>
    <row r="82" spans="2:63" s="1" customFormat="1" ht="29.25" customHeight="1">
      <c r="B82" s="40"/>
      <c r="C82" s="86" t="s">
        <v>100</v>
      </c>
      <c r="D82" s="62"/>
      <c r="E82" s="62"/>
      <c r="F82" s="62"/>
      <c r="G82" s="62"/>
      <c r="H82" s="62"/>
      <c r="I82" s="162"/>
      <c r="J82" s="171">
        <f>BK82</f>
        <v>0</v>
      </c>
      <c r="K82" s="62"/>
      <c r="L82" s="60"/>
      <c r="M82" s="83"/>
      <c r="N82" s="84"/>
      <c r="O82" s="84"/>
      <c r="P82" s="172">
        <f>P83+P164</f>
        <v>0</v>
      </c>
      <c r="Q82" s="84"/>
      <c r="R82" s="172">
        <f>R83+R164</f>
        <v>10.911760000000001</v>
      </c>
      <c r="S82" s="84"/>
      <c r="T82" s="173">
        <f>T83+T164</f>
        <v>0</v>
      </c>
      <c r="AT82" s="23" t="s">
        <v>74</v>
      </c>
      <c r="AU82" s="23" t="s">
        <v>101</v>
      </c>
      <c r="BK82" s="174">
        <f>BK83+BK164</f>
        <v>0</v>
      </c>
    </row>
    <row r="83" spans="2:63" s="10" customFormat="1" ht="37.35" customHeight="1">
      <c r="B83" s="175"/>
      <c r="C83" s="176"/>
      <c r="D83" s="177" t="s">
        <v>74</v>
      </c>
      <c r="E83" s="178" t="s">
        <v>122</v>
      </c>
      <c r="F83" s="178" t="s">
        <v>123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P84+P92+P97</f>
        <v>0</v>
      </c>
      <c r="Q83" s="183"/>
      <c r="R83" s="184">
        <f>R84+R92+R97</f>
        <v>6.494560000000001</v>
      </c>
      <c r="S83" s="183"/>
      <c r="T83" s="185">
        <f>T84+T92+T97</f>
        <v>0</v>
      </c>
      <c r="AR83" s="186" t="s">
        <v>83</v>
      </c>
      <c r="AT83" s="187" t="s">
        <v>74</v>
      </c>
      <c r="AU83" s="187" t="s">
        <v>75</v>
      </c>
      <c r="AY83" s="186" t="s">
        <v>124</v>
      </c>
      <c r="BK83" s="188">
        <f>BK84+BK92+BK97</f>
        <v>0</v>
      </c>
    </row>
    <row r="84" spans="2:63" s="10" customFormat="1" ht="19.9" customHeight="1">
      <c r="B84" s="175"/>
      <c r="C84" s="176"/>
      <c r="D84" s="189" t="s">
        <v>74</v>
      </c>
      <c r="E84" s="190" t="s">
        <v>83</v>
      </c>
      <c r="F84" s="190" t="s">
        <v>125</v>
      </c>
      <c r="G84" s="176"/>
      <c r="H84" s="176"/>
      <c r="I84" s="179"/>
      <c r="J84" s="191">
        <f>BK84</f>
        <v>0</v>
      </c>
      <c r="K84" s="176"/>
      <c r="L84" s="181"/>
      <c r="M84" s="182"/>
      <c r="N84" s="183"/>
      <c r="O84" s="183"/>
      <c r="P84" s="184">
        <f>SUM(P85:P91)</f>
        <v>0</v>
      </c>
      <c r="Q84" s="183"/>
      <c r="R84" s="184">
        <f>SUM(R85:R91)</f>
        <v>6.48</v>
      </c>
      <c r="S84" s="183"/>
      <c r="T84" s="185">
        <f>SUM(T85:T91)</f>
        <v>0</v>
      </c>
      <c r="AR84" s="186" t="s">
        <v>83</v>
      </c>
      <c r="AT84" s="187" t="s">
        <v>74</v>
      </c>
      <c r="AU84" s="187" t="s">
        <v>83</v>
      </c>
      <c r="AY84" s="186" t="s">
        <v>124</v>
      </c>
      <c r="BK84" s="188">
        <f>SUM(BK85:BK91)</f>
        <v>0</v>
      </c>
    </row>
    <row r="85" spans="2:65" s="1" customFormat="1" ht="44.25" customHeight="1">
      <c r="B85" s="40"/>
      <c r="C85" s="192" t="s">
        <v>83</v>
      </c>
      <c r="D85" s="192" t="s">
        <v>126</v>
      </c>
      <c r="E85" s="193" t="s">
        <v>127</v>
      </c>
      <c r="F85" s="194" t="s">
        <v>128</v>
      </c>
      <c r="G85" s="195" t="s">
        <v>129</v>
      </c>
      <c r="H85" s="196">
        <v>1.8</v>
      </c>
      <c r="I85" s="197"/>
      <c r="J85" s="198">
        <f>ROUND(I85*H85,2)</f>
        <v>0</v>
      </c>
      <c r="K85" s="194" t="s">
        <v>130</v>
      </c>
      <c r="L85" s="60"/>
      <c r="M85" s="199" t="s">
        <v>21</v>
      </c>
      <c r="N85" s="200" t="s">
        <v>46</v>
      </c>
      <c r="O85" s="41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131</v>
      </c>
      <c r="AT85" s="23" t="s">
        <v>126</v>
      </c>
      <c r="AU85" s="23" t="s">
        <v>85</v>
      </c>
      <c r="AY85" s="23" t="s">
        <v>124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83</v>
      </c>
      <c r="BK85" s="203">
        <f>ROUND(I85*H85,2)</f>
        <v>0</v>
      </c>
      <c r="BL85" s="23" t="s">
        <v>131</v>
      </c>
      <c r="BM85" s="23" t="s">
        <v>132</v>
      </c>
    </row>
    <row r="86" spans="2:51" s="11" customFormat="1" ht="13.5">
      <c r="B86" s="204"/>
      <c r="C86" s="205"/>
      <c r="D86" s="206" t="s">
        <v>133</v>
      </c>
      <c r="E86" s="207" t="s">
        <v>21</v>
      </c>
      <c r="F86" s="208" t="s">
        <v>134</v>
      </c>
      <c r="G86" s="205"/>
      <c r="H86" s="209" t="s">
        <v>21</v>
      </c>
      <c r="I86" s="210"/>
      <c r="J86" s="205"/>
      <c r="K86" s="205"/>
      <c r="L86" s="211"/>
      <c r="M86" s="212"/>
      <c r="N86" s="213"/>
      <c r="O86" s="213"/>
      <c r="P86" s="213"/>
      <c r="Q86" s="213"/>
      <c r="R86" s="213"/>
      <c r="S86" s="213"/>
      <c r="T86" s="214"/>
      <c r="AT86" s="215" t="s">
        <v>133</v>
      </c>
      <c r="AU86" s="215" t="s">
        <v>85</v>
      </c>
      <c r="AV86" s="11" t="s">
        <v>83</v>
      </c>
      <c r="AW86" s="11" t="s">
        <v>39</v>
      </c>
      <c r="AX86" s="11" t="s">
        <v>75</v>
      </c>
      <c r="AY86" s="215" t="s">
        <v>124</v>
      </c>
    </row>
    <row r="87" spans="2:51" s="12" customFormat="1" ht="13.5">
      <c r="B87" s="216"/>
      <c r="C87" s="217"/>
      <c r="D87" s="218" t="s">
        <v>133</v>
      </c>
      <c r="E87" s="219" t="s">
        <v>21</v>
      </c>
      <c r="F87" s="220" t="s">
        <v>135</v>
      </c>
      <c r="G87" s="217"/>
      <c r="H87" s="221">
        <v>1.8</v>
      </c>
      <c r="I87" s="222"/>
      <c r="J87" s="217"/>
      <c r="K87" s="217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133</v>
      </c>
      <c r="AU87" s="227" t="s">
        <v>85</v>
      </c>
      <c r="AV87" s="12" t="s">
        <v>85</v>
      </c>
      <c r="AW87" s="12" t="s">
        <v>39</v>
      </c>
      <c r="AX87" s="12" t="s">
        <v>83</v>
      </c>
      <c r="AY87" s="227" t="s">
        <v>124</v>
      </c>
    </row>
    <row r="88" spans="2:65" s="1" customFormat="1" ht="22.5" customHeight="1">
      <c r="B88" s="40"/>
      <c r="C88" s="228" t="s">
        <v>85</v>
      </c>
      <c r="D88" s="228" t="s">
        <v>136</v>
      </c>
      <c r="E88" s="229" t="s">
        <v>137</v>
      </c>
      <c r="F88" s="230" t="s">
        <v>138</v>
      </c>
      <c r="G88" s="231" t="s">
        <v>139</v>
      </c>
      <c r="H88" s="232">
        <v>6.48</v>
      </c>
      <c r="I88" s="233"/>
      <c r="J88" s="234">
        <f>ROUND(I88*H88,2)</f>
        <v>0</v>
      </c>
      <c r="K88" s="230" t="s">
        <v>130</v>
      </c>
      <c r="L88" s="235"/>
      <c r="M88" s="236" t="s">
        <v>21</v>
      </c>
      <c r="N88" s="237" t="s">
        <v>46</v>
      </c>
      <c r="O88" s="41"/>
      <c r="P88" s="201">
        <f>O88*H88</f>
        <v>0</v>
      </c>
      <c r="Q88" s="201">
        <v>1</v>
      </c>
      <c r="R88" s="201">
        <f>Q88*H88</f>
        <v>6.48</v>
      </c>
      <c r="S88" s="201">
        <v>0</v>
      </c>
      <c r="T88" s="202">
        <f>S88*H88</f>
        <v>0</v>
      </c>
      <c r="AR88" s="23" t="s">
        <v>140</v>
      </c>
      <c r="AT88" s="23" t="s">
        <v>136</v>
      </c>
      <c r="AU88" s="23" t="s">
        <v>85</v>
      </c>
      <c r="AY88" s="23" t="s">
        <v>124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83</v>
      </c>
      <c r="BK88" s="203">
        <f>ROUND(I88*H88,2)</f>
        <v>0</v>
      </c>
      <c r="BL88" s="23" t="s">
        <v>131</v>
      </c>
      <c r="BM88" s="23" t="s">
        <v>141</v>
      </c>
    </row>
    <row r="89" spans="2:51" s="11" customFormat="1" ht="13.5">
      <c r="B89" s="204"/>
      <c r="C89" s="205"/>
      <c r="D89" s="206" t="s">
        <v>133</v>
      </c>
      <c r="E89" s="207" t="s">
        <v>21</v>
      </c>
      <c r="F89" s="208" t="s">
        <v>134</v>
      </c>
      <c r="G89" s="205"/>
      <c r="H89" s="209" t="s">
        <v>21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133</v>
      </c>
      <c r="AU89" s="215" t="s">
        <v>85</v>
      </c>
      <c r="AV89" s="11" t="s">
        <v>83</v>
      </c>
      <c r="AW89" s="11" t="s">
        <v>39</v>
      </c>
      <c r="AX89" s="11" t="s">
        <v>75</v>
      </c>
      <c r="AY89" s="215" t="s">
        <v>124</v>
      </c>
    </row>
    <row r="90" spans="2:51" s="12" customFormat="1" ht="13.5">
      <c r="B90" s="216"/>
      <c r="C90" s="217"/>
      <c r="D90" s="206" t="s">
        <v>133</v>
      </c>
      <c r="E90" s="238" t="s">
        <v>21</v>
      </c>
      <c r="F90" s="239" t="s">
        <v>142</v>
      </c>
      <c r="G90" s="217"/>
      <c r="H90" s="240">
        <v>3.24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133</v>
      </c>
      <c r="AU90" s="227" t="s">
        <v>85</v>
      </c>
      <c r="AV90" s="12" t="s">
        <v>85</v>
      </c>
      <c r="AW90" s="12" t="s">
        <v>39</v>
      </c>
      <c r="AX90" s="12" t="s">
        <v>83</v>
      </c>
      <c r="AY90" s="227" t="s">
        <v>124</v>
      </c>
    </row>
    <row r="91" spans="2:51" s="12" customFormat="1" ht="13.5">
      <c r="B91" s="216"/>
      <c r="C91" s="217"/>
      <c r="D91" s="206" t="s">
        <v>133</v>
      </c>
      <c r="E91" s="217"/>
      <c r="F91" s="239" t="s">
        <v>143</v>
      </c>
      <c r="G91" s="217"/>
      <c r="H91" s="240">
        <v>6.48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133</v>
      </c>
      <c r="AU91" s="227" t="s">
        <v>85</v>
      </c>
      <c r="AV91" s="12" t="s">
        <v>85</v>
      </c>
      <c r="AW91" s="12" t="s">
        <v>6</v>
      </c>
      <c r="AX91" s="12" t="s">
        <v>83</v>
      </c>
      <c r="AY91" s="227" t="s">
        <v>124</v>
      </c>
    </row>
    <row r="92" spans="2:63" s="10" customFormat="1" ht="29.85" customHeight="1">
      <c r="B92" s="175"/>
      <c r="C92" s="176"/>
      <c r="D92" s="189" t="s">
        <v>74</v>
      </c>
      <c r="E92" s="190" t="s">
        <v>140</v>
      </c>
      <c r="F92" s="190" t="s">
        <v>144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SUM(P93:P96)</f>
        <v>0</v>
      </c>
      <c r="Q92" s="183"/>
      <c r="R92" s="184">
        <f>SUM(R93:R96)</f>
        <v>0.01456</v>
      </c>
      <c r="S92" s="183"/>
      <c r="T92" s="185">
        <f>SUM(T93:T96)</f>
        <v>0</v>
      </c>
      <c r="AR92" s="186" t="s">
        <v>83</v>
      </c>
      <c r="AT92" s="187" t="s">
        <v>74</v>
      </c>
      <c r="AU92" s="187" t="s">
        <v>83</v>
      </c>
      <c r="AY92" s="186" t="s">
        <v>124</v>
      </c>
      <c r="BK92" s="188">
        <f>SUM(BK93:BK96)</f>
        <v>0</v>
      </c>
    </row>
    <row r="93" spans="2:65" s="1" customFormat="1" ht="22.5" customHeight="1">
      <c r="B93" s="40"/>
      <c r="C93" s="192" t="s">
        <v>145</v>
      </c>
      <c r="D93" s="192" t="s">
        <v>126</v>
      </c>
      <c r="E93" s="193" t="s">
        <v>146</v>
      </c>
      <c r="F93" s="194" t="s">
        <v>147</v>
      </c>
      <c r="G93" s="195" t="s">
        <v>148</v>
      </c>
      <c r="H93" s="196">
        <v>6</v>
      </c>
      <c r="I93" s="197"/>
      <c r="J93" s="198">
        <f>ROUND(I93*H93,2)</f>
        <v>0</v>
      </c>
      <c r="K93" s="194" t="s">
        <v>130</v>
      </c>
      <c r="L93" s="60"/>
      <c r="M93" s="199" t="s">
        <v>21</v>
      </c>
      <c r="N93" s="200" t="s">
        <v>46</v>
      </c>
      <c r="O93" s="41"/>
      <c r="P93" s="201">
        <f>O93*H93</f>
        <v>0</v>
      </c>
      <c r="Q93" s="201">
        <v>1E-05</v>
      </c>
      <c r="R93" s="201">
        <f>Q93*H93</f>
        <v>6.000000000000001E-05</v>
      </c>
      <c r="S93" s="201">
        <v>0</v>
      </c>
      <c r="T93" s="202">
        <f>S93*H93</f>
        <v>0</v>
      </c>
      <c r="AR93" s="23" t="s">
        <v>131</v>
      </c>
      <c r="AT93" s="23" t="s">
        <v>126</v>
      </c>
      <c r="AU93" s="23" t="s">
        <v>85</v>
      </c>
      <c r="AY93" s="23" t="s">
        <v>124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83</v>
      </c>
      <c r="BK93" s="203">
        <f>ROUND(I93*H93,2)</f>
        <v>0</v>
      </c>
      <c r="BL93" s="23" t="s">
        <v>131</v>
      </c>
      <c r="BM93" s="23" t="s">
        <v>149</v>
      </c>
    </row>
    <row r="94" spans="2:51" s="11" customFormat="1" ht="13.5">
      <c r="B94" s="204"/>
      <c r="C94" s="205"/>
      <c r="D94" s="206" t="s">
        <v>133</v>
      </c>
      <c r="E94" s="207" t="s">
        <v>21</v>
      </c>
      <c r="F94" s="208" t="s">
        <v>134</v>
      </c>
      <c r="G94" s="205"/>
      <c r="H94" s="209" t="s">
        <v>21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133</v>
      </c>
      <c r="AU94" s="215" t="s">
        <v>85</v>
      </c>
      <c r="AV94" s="11" t="s">
        <v>83</v>
      </c>
      <c r="AW94" s="11" t="s">
        <v>39</v>
      </c>
      <c r="AX94" s="11" t="s">
        <v>75</v>
      </c>
      <c r="AY94" s="215" t="s">
        <v>124</v>
      </c>
    </row>
    <row r="95" spans="2:51" s="12" customFormat="1" ht="13.5">
      <c r="B95" s="216"/>
      <c r="C95" s="217"/>
      <c r="D95" s="218" t="s">
        <v>133</v>
      </c>
      <c r="E95" s="219" t="s">
        <v>21</v>
      </c>
      <c r="F95" s="220" t="s">
        <v>150</v>
      </c>
      <c r="G95" s="217"/>
      <c r="H95" s="221">
        <v>6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133</v>
      </c>
      <c r="AU95" s="227" t="s">
        <v>85</v>
      </c>
      <c r="AV95" s="12" t="s">
        <v>85</v>
      </c>
      <c r="AW95" s="12" t="s">
        <v>39</v>
      </c>
      <c r="AX95" s="12" t="s">
        <v>83</v>
      </c>
      <c r="AY95" s="227" t="s">
        <v>124</v>
      </c>
    </row>
    <row r="96" spans="2:65" s="1" customFormat="1" ht="22.5" customHeight="1">
      <c r="B96" s="40"/>
      <c r="C96" s="228" t="s">
        <v>131</v>
      </c>
      <c r="D96" s="228" t="s">
        <v>136</v>
      </c>
      <c r="E96" s="229" t="s">
        <v>151</v>
      </c>
      <c r="F96" s="230" t="s">
        <v>152</v>
      </c>
      <c r="G96" s="231" t="s">
        <v>153</v>
      </c>
      <c r="H96" s="232">
        <v>1</v>
      </c>
      <c r="I96" s="233"/>
      <c r="J96" s="234">
        <f>ROUND(I96*H96,2)</f>
        <v>0</v>
      </c>
      <c r="K96" s="230" t="s">
        <v>130</v>
      </c>
      <c r="L96" s="235"/>
      <c r="M96" s="236" t="s">
        <v>21</v>
      </c>
      <c r="N96" s="237" t="s">
        <v>46</v>
      </c>
      <c r="O96" s="41"/>
      <c r="P96" s="201">
        <f>O96*H96</f>
        <v>0</v>
      </c>
      <c r="Q96" s="201">
        <v>0.0145</v>
      </c>
      <c r="R96" s="201">
        <f>Q96*H96</f>
        <v>0.0145</v>
      </c>
      <c r="S96" s="201">
        <v>0</v>
      </c>
      <c r="T96" s="202">
        <f>S96*H96</f>
        <v>0</v>
      </c>
      <c r="AR96" s="23" t="s">
        <v>140</v>
      </c>
      <c r="AT96" s="23" t="s">
        <v>136</v>
      </c>
      <c r="AU96" s="23" t="s">
        <v>85</v>
      </c>
      <c r="AY96" s="23" t="s">
        <v>124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83</v>
      </c>
      <c r="BK96" s="203">
        <f>ROUND(I96*H96,2)</f>
        <v>0</v>
      </c>
      <c r="BL96" s="23" t="s">
        <v>131</v>
      </c>
      <c r="BM96" s="23" t="s">
        <v>154</v>
      </c>
    </row>
    <row r="97" spans="2:63" s="10" customFormat="1" ht="29.85" customHeight="1">
      <c r="B97" s="175"/>
      <c r="C97" s="176"/>
      <c r="D97" s="189" t="s">
        <v>74</v>
      </c>
      <c r="E97" s="190" t="s">
        <v>155</v>
      </c>
      <c r="F97" s="190" t="s">
        <v>156</v>
      </c>
      <c r="G97" s="176"/>
      <c r="H97" s="176"/>
      <c r="I97" s="179"/>
      <c r="J97" s="191">
        <f>BK97</f>
        <v>0</v>
      </c>
      <c r="K97" s="176"/>
      <c r="L97" s="181"/>
      <c r="M97" s="182"/>
      <c r="N97" s="183"/>
      <c r="O97" s="183"/>
      <c r="P97" s="184">
        <f>SUM(P98:P163)</f>
        <v>0</v>
      </c>
      <c r="Q97" s="183"/>
      <c r="R97" s="184">
        <f>SUM(R98:R163)</f>
        <v>0</v>
      </c>
      <c r="S97" s="183"/>
      <c r="T97" s="185">
        <f>SUM(T98:T163)</f>
        <v>0</v>
      </c>
      <c r="AR97" s="186" t="s">
        <v>83</v>
      </c>
      <c r="AT97" s="187" t="s">
        <v>74</v>
      </c>
      <c r="AU97" s="187" t="s">
        <v>83</v>
      </c>
      <c r="AY97" s="186" t="s">
        <v>124</v>
      </c>
      <c r="BK97" s="188">
        <f>SUM(BK98:BK163)</f>
        <v>0</v>
      </c>
    </row>
    <row r="98" spans="2:65" s="1" customFormat="1" ht="31.5" customHeight="1">
      <c r="B98" s="40"/>
      <c r="C98" s="192" t="s">
        <v>157</v>
      </c>
      <c r="D98" s="192" t="s">
        <v>126</v>
      </c>
      <c r="E98" s="193" t="s">
        <v>158</v>
      </c>
      <c r="F98" s="194" t="s">
        <v>159</v>
      </c>
      <c r="G98" s="195" t="s">
        <v>153</v>
      </c>
      <c r="H98" s="196">
        <v>27</v>
      </c>
      <c r="I98" s="197"/>
      <c r="J98" s="198">
        <f>ROUND(I98*H98,2)</f>
        <v>0</v>
      </c>
      <c r="K98" s="194" t="s">
        <v>130</v>
      </c>
      <c r="L98" s="60"/>
      <c r="M98" s="199" t="s">
        <v>21</v>
      </c>
      <c r="N98" s="200" t="s">
        <v>46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131</v>
      </c>
      <c r="AT98" s="23" t="s">
        <v>126</v>
      </c>
      <c r="AU98" s="23" t="s">
        <v>85</v>
      </c>
      <c r="AY98" s="23" t="s">
        <v>124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83</v>
      </c>
      <c r="BK98" s="203">
        <f>ROUND(I98*H98,2)</f>
        <v>0</v>
      </c>
      <c r="BL98" s="23" t="s">
        <v>131</v>
      </c>
      <c r="BM98" s="23" t="s">
        <v>85</v>
      </c>
    </row>
    <row r="99" spans="2:47" s="1" customFormat="1" ht="27">
      <c r="B99" s="40"/>
      <c r="C99" s="62"/>
      <c r="D99" s="206" t="s">
        <v>160</v>
      </c>
      <c r="E99" s="62"/>
      <c r="F99" s="241" t="s">
        <v>161</v>
      </c>
      <c r="G99" s="62"/>
      <c r="H99" s="62"/>
      <c r="I99" s="162"/>
      <c r="J99" s="62"/>
      <c r="K99" s="62"/>
      <c r="L99" s="60"/>
      <c r="M99" s="242"/>
      <c r="N99" s="41"/>
      <c r="O99" s="41"/>
      <c r="P99" s="41"/>
      <c r="Q99" s="41"/>
      <c r="R99" s="41"/>
      <c r="S99" s="41"/>
      <c r="T99" s="77"/>
      <c r="AT99" s="23" t="s">
        <v>160</v>
      </c>
      <c r="AU99" s="23" t="s">
        <v>85</v>
      </c>
    </row>
    <row r="100" spans="2:51" s="11" customFormat="1" ht="13.5">
      <c r="B100" s="204"/>
      <c r="C100" s="205"/>
      <c r="D100" s="206" t="s">
        <v>133</v>
      </c>
      <c r="E100" s="207" t="s">
        <v>21</v>
      </c>
      <c r="F100" s="208" t="s">
        <v>162</v>
      </c>
      <c r="G100" s="205"/>
      <c r="H100" s="209" t="s">
        <v>21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133</v>
      </c>
      <c r="AU100" s="215" t="s">
        <v>85</v>
      </c>
      <c r="AV100" s="11" t="s">
        <v>83</v>
      </c>
      <c r="AW100" s="11" t="s">
        <v>39</v>
      </c>
      <c r="AX100" s="11" t="s">
        <v>75</v>
      </c>
      <c r="AY100" s="215" t="s">
        <v>124</v>
      </c>
    </row>
    <row r="101" spans="2:51" s="11" customFormat="1" ht="13.5">
      <c r="B101" s="204"/>
      <c r="C101" s="205"/>
      <c r="D101" s="206" t="s">
        <v>133</v>
      </c>
      <c r="E101" s="207" t="s">
        <v>21</v>
      </c>
      <c r="F101" s="208" t="s">
        <v>163</v>
      </c>
      <c r="G101" s="205"/>
      <c r="H101" s="209" t="s">
        <v>21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133</v>
      </c>
      <c r="AU101" s="215" t="s">
        <v>85</v>
      </c>
      <c r="AV101" s="11" t="s">
        <v>83</v>
      </c>
      <c r="AW101" s="11" t="s">
        <v>39</v>
      </c>
      <c r="AX101" s="11" t="s">
        <v>75</v>
      </c>
      <c r="AY101" s="215" t="s">
        <v>124</v>
      </c>
    </row>
    <row r="102" spans="2:51" s="12" customFormat="1" ht="13.5">
      <c r="B102" s="216"/>
      <c r="C102" s="217"/>
      <c r="D102" s="206" t="s">
        <v>133</v>
      </c>
      <c r="E102" s="238" t="s">
        <v>21</v>
      </c>
      <c r="F102" s="239" t="s">
        <v>164</v>
      </c>
      <c r="G102" s="217"/>
      <c r="H102" s="240">
        <v>20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133</v>
      </c>
      <c r="AU102" s="227" t="s">
        <v>85</v>
      </c>
      <c r="AV102" s="12" t="s">
        <v>85</v>
      </c>
      <c r="AW102" s="12" t="s">
        <v>39</v>
      </c>
      <c r="AX102" s="12" t="s">
        <v>75</v>
      </c>
      <c r="AY102" s="227" t="s">
        <v>124</v>
      </c>
    </row>
    <row r="103" spans="2:51" s="11" customFormat="1" ht="13.5">
      <c r="B103" s="204"/>
      <c r="C103" s="205"/>
      <c r="D103" s="206" t="s">
        <v>133</v>
      </c>
      <c r="E103" s="207" t="s">
        <v>21</v>
      </c>
      <c r="F103" s="208" t="s">
        <v>165</v>
      </c>
      <c r="G103" s="205"/>
      <c r="H103" s="209" t="s">
        <v>21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133</v>
      </c>
      <c r="AU103" s="215" t="s">
        <v>85</v>
      </c>
      <c r="AV103" s="11" t="s">
        <v>83</v>
      </c>
      <c r="AW103" s="11" t="s">
        <v>39</v>
      </c>
      <c r="AX103" s="11" t="s">
        <v>75</v>
      </c>
      <c r="AY103" s="215" t="s">
        <v>124</v>
      </c>
    </row>
    <row r="104" spans="2:51" s="11" customFormat="1" ht="13.5">
      <c r="B104" s="204"/>
      <c r="C104" s="205"/>
      <c r="D104" s="206" t="s">
        <v>133</v>
      </c>
      <c r="E104" s="207" t="s">
        <v>21</v>
      </c>
      <c r="F104" s="208" t="s">
        <v>166</v>
      </c>
      <c r="G104" s="205"/>
      <c r="H104" s="209" t="s">
        <v>21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133</v>
      </c>
      <c r="AU104" s="215" t="s">
        <v>85</v>
      </c>
      <c r="AV104" s="11" t="s">
        <v>83</v>
      </c>
      <c r="AW104" s="11" t="s">
        <v>39</v>
      </c>
      <c r="AX104" s="11" t="s">
        <v>75</v>
      </c>
      <c r="AY104" s="215" t="s">
        <v>124</v>
      </c>
    </row>
    <row r="105" spans="2:51" s="12" customFormat="1" ht="13.5">
      <c r="B105" s="216"/>
      <c r="C105" s="217"/>
      <c r="D105" s="206" t="s">
        <v>133</v>
      </c>
      <c r="E105" s="238" t="s">
        <v>21</v>
      </c>
      <c r="F105" s="239" t="s">
        <v>167</v>
      </c>
      <c r="G105" s="217"/>
      <c r="H105" s="240">
        <v>7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133</v>
      </c>
      <c r="AU105" s="227" t="s">
        <v>85</v>
      </c>
      <c r="AV105" s="12" t="s">
        <v>85</v>
      </c>
      <c r="AW105" s="12" t="s">
        <v>39</v>
      </c>
      <c r="AX105" s="12" t="s">
        <v>75</v>
      </c>
      <c r="AY105" s="227" t="s">
        <v>124</v>
      </c>
    </row>
    <row r="106" spans="2:51" s="13" customFormat="1" ht="13.5">
      <c r="B106" s="243"/>
      <c r="C106" s="244"/>
      <c r="D106" s="218" t="s">
        <v>133</v>
      </c>
      <c r="E106" s="245" t="s">
        <v>21</v>
      </c>
      <c r="F106" s="246" t="s">
        <v>168</v>
      </c>
      <c r="G106" s="244"/>
      <c r="H106" s="247">
        <v>27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133</v>
      </c>
      <c r="AU106" s="253" t="s">
        <v>85</v>
      </c>
      <c r="AV106" s="13" t="s">
        <v>131</v>
      </c>
      <c r="AW106" s="13" t="s">
        <v>39</v>
      </c>
      <c r="AX106" s="13" t="s">
        <v>83</v>
      </c>
      <c r="AY106" s="253" t="s">
        <v>124</v>
      </c>
    </row>
    <row r="107" spans="2:65" s="1" customFormat="1" ht="31.5" customHeight="1">
      <c r="B107" s="40"/>
      <c r="C107" s="192" t="s">
        <v>150</v>
      </c>
      <c r="D107" s="192" t="s">
        <v>126</v>
      </c>
      <c r="E107" s="193" t="s">
        <v>169</v>
      </c>
      <c r="F107" s="194" t="s">
        <v>170</v>
      </c>
      <c r="G107" s="195" t="s">
        <v>153</v>
      </c>
      <c r="H107" s="196">
        <v>2010</v>
      </c>
      <c r="I107" s="197"/>
      <c r="J107" s="198">
        <f>ROUND(I107*H107,2)</f>
        <v>0</v>
      </c>
      <c r="K107" s="194" t="s">
        <v>130</v>
      </c>
      <c r="L107" s="60"/>
      <c r="M107" s="199" t="s">
        <v>21</v>
      </c>
      <c r="N107" s="200" t="s">
        <v>46</v>
      </c>
      <c r="O107" s="41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131</v>
      </c>
      <c r="AT107" s="23" t="s">
        <v>126</v>
      </c>
      <c r="AU107" s="23" t="s">
        <v>85</v>
      </c>
      <c r="AY107" s="23" t="s">
        <v>124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83</v>
      </c>
      <c r="BK107" s="203">
        <f>ROUND(I107*H107,2)</f>
        <v>0</v>
      </c>
      <c r="BL107" s="23" t="s">
        <v>131</v>
      </c>
      <c r="BM107" s="23" t="s">
        <v>131</v>
      </c>
    </row>
    <row r="108" spans="2:47" s="1" customFormat="1" ht="27">
      <c r="B108" s="40"/>
      <c r="C108" s="62"/>
      <c r="D108" s="206" t="s">
        <v>160</v>
      </c>
      <c r="E108" s="62"/>
      <c r="F108" s="241" t="s">
        <v>161</v>
      </c>
      <c r="G108" s="62"/>
      <c r="H108" s="62"/>
      <c r="I108" s="162"/>
      <c r="J108" s="62"/>
      <c r="K108" s="62"/>
      <c r="L108" s="60"/>
      <c r="M108" s="242"/>
      <c r="N108" s="41"/>
      <c r="O108" s="41"/>
      <c r="P108" s="41"/>
      <c r="Q108" s="41"/>
      <c r="R108" s="41"/>
      <c r="S108" s="41"/>
      <c r="T108" s="77"/>
      <c r="AT108" s="23" t="s">
        <v>160</v>
      </c>
      <c r="AU108" s="23" t="s">
        <v>85</v>
      </c>
    </row>
    <row r="109" spans="2:51" s="11" customFormat="1" ht="13.5">
      <c r="B109" s="204"/>
      <c r="C109" s="205"/>
      <c r="D109" s="206" t="s">
        <v>133</v>
      </c>
      <c r="E109" s="207" t="s">
        <v>21</v>
      </c>
      <c r="F109" s="208" t="s">
        <v>171</v>
      </c>
      <c r="G109" s="205"/>
      <c r="H109" s="209" t="s">
        <v>21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133</v>
      </c>
      <c r="AU109" s="215" t="s">
        <v>85</v>
      </c>
      <c r="AV109" s="11" t="s">
        <v>83</v>
      </c>
      <c r="AW109" s="11" t="s">
        <v>39</v>
      </c>
      <c r="AX109" s="11" t="s">
        <v>75</v>
      </c>
      <c r="AY109" s="215" t="s">
        <v>124</v>
      </c>
    </row>
    <row r="110" spans="2:51" s="11" customFormat="1" ht="13.5">
      <c r="B110" s="204"/>
      <c r="C110" s="205"/>
      <c r="D110" s="206" t="s">
        <v>133</v>
      </c>
      <c r="E110" s="207" t="s">
        <v>21</v>
      </c>
      <c r="F110" s="208" t="s">
        <v>166</v>
      </c>
      <c r="G110" s="205"/>
      <c r="H110" s="209" t="s">
        <v>21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133</v>
      </c>
      <c r="AU110" s="215" t="s">
        <v>85</v>
      </c>
      <c r="AV110" s="11" t="s">
        <v>83</v>
      </c>
      <c r="AW110" s="11" t="s">
        <v>39</v>
      </c>
      <c r="AX110" s="11" t="s">
        <v>75</v>
      </c>
      <c r="AY110" s="215" t="s">
        <v>124</v>
      </c>
    </row>
    <row r="111" spans="2:51" s="12" customFormat="1" ht="13.5">
      <c r="B111" s="216"/>
      <c r="C111" s="217"/>
      <c r="D111" s="206" t="s">
        <v>133</v>
      </c>
      <c r="E111" s="238" t="s">
        <v>21</v>
      </c>
      <c r="F111" s="239" t="s">
        <v>172</v>
      </c>
      <c r="G111" s="217"/>
      <c r="H111" s="240">
        <v>1800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133</v>
      </c>
      <c r="AU111" s="227" t="s">
        <v>85</v>
      </c>
      <c r="AV111" s="12" t="s">
        <v>85</v>
      </c>
      <c r="AW111" s="12" t="s">
        <v>39</v>
      </c>
      <c r="AX111" s="12" t="s">
        <v>75</v>
      </c>
      <c r="AY111" s="227" t="s">
        <v>124</v>
      </c>
    </row>
    <row r="112" spans="2:51" s="11" customFormat="1" ht="13.5">
      <c r="B112" s="204"/>
      <c r="C112" s="205"/>
      <c r="D112" s="206" t="s">
        <v>133</v>
      </c>
      <c r="E112" s="207" t="s">
        <v>21</v>
      </c>
      <c r="F112" s="208" t="s">
        <v>173</v>
      </c>
      <c r="G112" s="205"/>
      <c r="H112" s="209" t="s">
        <v>21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133</v>
      </c>
      <c r="AU112" s="215" t="s">
        <v>85</v>
      </c>
      <c r="AV112" s="11" t="s">
        <v>83</v>
      </c>
      <c r="AW112" s="11" t="s">
        <v>39</v>
      </c>
      <c r="AX112" s="11" t="s">
        <v>75</v>
      </c>
      <c r="AY112" s="215" t="s">
        <v>124</v>
      </c>
    </row>
    <row r="113" spans="2:51" s="11" customFormat="1" ht="13.5">
      <c r="B113" s="204"/>
      <c r="C113" s="205"/>
      <c r="D113" s="206" t="s">
        <v>133</v>
      </c>
      <c r="E113" s="207" t="s">
        <v>21</v>
      </c>
      <c r="F113" s="208" t="s">
        <v>166</v>
      </c>
      <c r="G113" s="205"/>
      <c r="H113" s="209" t="s">
        <v>21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133</v>
      </c>
      <c r="AU113" s="215" t="s">
        <v>85</v>
      </c>
      <c r="AV113" s="11" t="s">
        <v>83</v>
      </c>
      <c r="AW113" s="11" t="s">
        <v>39</v>
      </c>
      <c r="AX113" s="11" t="s">
        <v>75</v>
      </c>
      <c r="AY113" s="215" t="s">
        <v>124</v>
      </c>
    </row>
    <row r="114" spans="2:51" s="12" customFormat="1" ht="13.5">
      <c r="B114" s="216"/>
      <c r="C114" s="217"/>
      <c r="D114" s="206" t="s">
        <v>133</v>
      </c>
      <c r="E114" s="238" t="s">
        <v>21</v>
      </c>
      <c r="F114" s="239" t="s">
        <v>174</v>
      </c>
      <c r="G114" s="217"/>
      <c r="H114" s="240">
        <v>210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133</v>
      </c>
      <c r="AU114" s="227" t="s">
        <v>85</v>
      </c>
      <c r="AV114" s="12" t="s">
        <v>85</v>
      </c>
      <c r="AW114" s="12" t="s">
        <v>39</v>
      </c>
      <c r="AX114" s="12" t="s">
        <v>75</v>
      </c>
      <c r="AY114" s="227" t="s">
        <v>124</v>
      </c>
    </row>
    <row r="115" spans="2:51" s="13" customFormat="1" ht="13.5">
      <c r="B115" s="243"/>
      <c r="C115" s="244"/>
      <c r="D115" s="218" t="s">
        <v>133</v>
      </c>
      <c r="E115" s="245" t="s">
        <v>21</v>
      </c>
      <c r="F115" s="246" t="s">
        <v>168</v>
      </c>
      <c r="G115" s="244"/>
      <c r="H115" s="247">
        <v>2010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133</v>
      </c>
      <c r="AU115" s="253" t="s">
        <v>85</v>
      </c>
      <c r="AV115" s="13" t="s">
        <v>131</v>
      </c>
      <c r="AW115" s="13" t="s">
        <v>39</v>
      </c>
      <c r="AX115" s="13" t="s">
        <v>83</v>
      </c>
      <c r="AY115" s="253" t="s">
        <v>124</v>
      </c>
    </row>
    <row r="116" spans="2:65" s="1" customFormat="1" ht="22.5" customHeight="1">
      <c r="B116" s="40"/>
      <c r="C116" s="192" t="s">
        <v>175</v>
      </c>
      <c r="D116" s="192" t="s">
        <v>126</v>
      </c>
      <c r="E116" s="193" t="s">
        <v>176</v>
      </c>
      <c r="F116" s="194" t="s">
        <v>177</v>
      </c>
      <c r="G116" s="195" t="s">
        <v>153</v>
      </c>
      <c r="H116" s="196">
        <v>3</v>
      </c>
      <c r="I116" s="197"/>
      <c r="J116" s="198">
        <f>ROUND(I116*H116,2)</f>
        <v>0</v>
      </c>
      <c r="K116" s="194" t="s">
        <v>21</v>
      </c>
      <c r="L116" s="60"/>
      <c r="M116" s="199" t="s">
        <v>21</v>
      </c>
      <c r="N116" s="200" t="s">
        <v>46</v>
      </c>
      <c r="O116" s="41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131</v>
      </c>
      <c r="AT116" s="23" t="s">
        <v>126</v>
      </c>
      <c r="AU116" s="23" t="s">
        <v>85</v>
      </c>
      <c r="AY116" s="23" t="s">
        <v>124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83</v>
      </c>
      <c r="BK116" s="203">
        <f>ROUND(I116*H116,2)</f>
        <v>0</v>
      </c>
      <c r="BL116" s="23" t="s">
        <v>131</v>
      </c>
      <c r="BM116" s="23" t="s">
        <v>178</v>
      </c>
    </row>
    <row r="117" spans="2:51" s="11" customFormat="1" ht="13.5">
      <c r="B117" s="204"/>
      <c r="C117" s="205"/>
      <c r="D117" s="206" t="s">
        <v>133</v>
      </c>
      <c r="E117" s="207" t="s">
        <v>21</v>
      </c>
      <c r="F117" s="208" t="s">
        <v>162</v>
      </c>
      <c r="G117" s="205"/>
      <c r="H117" s="209" t="s">
        <v>21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133</v>
      </c>
      <c r="AU117" s="215" t="s">
        <v>85</v>
      </c>
      <c r="AV117" s="11" t="s">
        <v>83</v>
      </c>
      <c r="AW117" s="11" t="s">
        <v>39</v>
      </c>
      <c r="AX117" s="11" t="s">
        <v>75</v>
      </c>
      <c r="AY117" s="215" t="s">
        <v>124</v>
      </c>
    </row>
    <row r="118" spans="2:51" s="11" customFormat="1" ht="13.5">
      <c r="B118" s="204"/>
      <c r="C118" s="205"/>
      <c r="D118" s="206" t="s">
        <v>133</v>
      </c>
      <c r="E118" s="207" t="s">
        <v>21</v>
      </c>
      <c r="F118" s="208" t="s">
        <v>179</v>
      </c>
      <c r="G118" s="205"/>
      <c r="H118" s="209" t="s">
        <v>21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133</v>
      </c>
      <c r="AU118" s="215" t="s">
        <v>85</v>
      </c>
      <c r="AV118" s="11" t="s">
        <v>83</v>
      </c>
      <c r="AW118" s="11" t="s">
        <v>39</v>
      </c>
      <c r="AX118" s="11" t="s">
        <v>75</v>
      </c>
      <c r="AY118" s="215" t="s">
        <v>124</v>
      </c>
    </row>
    <row r="119" spans="2:51" s="12" customFormat="1" ht="13.5">
      <c r="B119" s="216"/>
      <c r="C119" s="217"/>
      <c r="D119" s="206" t="s">
        <v>133</v>
      </c>
      <c r="E119" s="238" t="s">
        <v>21</v>
      </c>
      <c r="F119" s="239" t="s">
        <v>145</v>
      </c>
      <c r="G119" s="217"/>
      <c r="H119" s="240">
        <v>3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133</v>
      </c>
      <c r="AU119" s="227" t="s">
        <v>85</v>
      </c>
      <c r="AV119" s="12" t="s">
        <v>85</v>
      </c>
      <c r="AW119" s="12" t="s">
        <v>39</v>
      </c>
      <c r="AX119" s="12" t="s">
        <v>75</v>
      </c>
      <c r="AY119" s="227" t="s">
        <v>124</v>
      </c>
    </row>
    <row r="120" spans="2:51" s="13" customFormat="1" ht="13.5">
      <c r="B120" s="243"/>
      <c r="C120" s="244"/>
      <c r="D120" s="218" t="s">
        <v>133</v>
      </c>
      <c r="E120" s="245" t="s">
        <v>21</v>
      </c>
      <c r="F120" s="246" t="s">
        <v>168</v>
      </c>
      <c r="G120" s="244"/>
      <c r="H120" s="247">
        <v>3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133</v>
      </c>
      <c r="AU120" s="253" t="s">
        <v>85</v>
      </c>
      <c r="AV120" s="13" t="s">
        <v>131</v>
      </c>
      <c r="AW120" s="13" t="s">
        <v>39</v>
      </c>
      <c r="AX120" s="13" t="s">
        <v>83</v>
      </c>
      <c r="AY120" s="253" t="s">
        <v>124</v>
      </c>
    </row>
    <row r="121" spans="2:65" s="1" customFormat="1" ht="22.5" customHeight="1">
      <c r="B121" s="40"/>
      <c r="C121" s="192" t="s">
        <v>140</v>
      </c>
      <c r="D121" s="192" t="s">
        <v>126</v>
      </c>
      <c r="E121" s="193" t="s">
        <v>180</v>
      </c>
      <c r="F121" s="194" t="s">
        <v>181</v>
      </c>
      <c r="G121" s="195" t="s">
        <v>153</v>
      </c>
      <c r="H121" s="196">
        <v>270</v>
      </c>
      <c r="I121" s="197"/>
      <c r="J121" s="198">
        <f>ROUND(I121*H121,2)</f>
        <v>0</v>
      </c>
      <c r="K121" s="194" t="s">
        <v>21</v>
      </c>
      <c r="L121" s="60"/>
      <c r="M121" s="199" t="s">
        <v>21</v>
      </c>
      <c r="N121" s="200" t="s">
        <v>46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131</v>
      </c>
      <c r="AT121" s="23" t="s">
        <v>126</v>
      </c>
      <c r="AU121" s="23" t="s">
        <v>85</v>
      </c>
      <c r="AY121" s="23" t="s">
        <v>124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83</v>
      </c>
      <c r="BK121" s="203">
        <f>ROUND(I121*H121,2)</f>
        <v>0</v>
      </c>
      <c r="BL121" s="23" t="s">
        <v>131</v>
      </c>
      <c r="BM121" s="23" t="s">
        <v>182</v>
      </c>
    </row>
    <row r="122" spans="2:51" s="11" customFormat="1" ht="13.5">
      <c r="B122" s="204"/>
      <c r="C122" s="205"/>
      <c r="D122" s="206" t="s">
        <v>133</v>
      </c>
      <c r="E122" s="207" t="s">
        <v>21</v>
      </c>
      <c r="F122" s="208" t="s">
        <v>171</v>
      </c>
      <c r="G122" s="205"/>
      <c r="H122" s="209" t="s">
        <v>21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133</v>
      </c>
      <c r="AU122" s="215" t="s">
        <v>85</v>
      </c>
      <c r="AV122" s="11" t="s">
        <v>83</v>
      </c>
      <c r="AW122" s="11" t="s">
        <v>39</v>
      </c>
      <c r="AX122" s="11" t="s">
        <v>75</v>
      </c>
      <c r="AY122" s="215" t="s">
        <v>124</v>
      </c>
    </row>
    <row r="123" spans="2:51" s="11" customFormat="1" ht="13.5">
      <c r="B123" s="204"/>
      <c r="C123" s="205"/>
      <c r="D123" s="206" t="s">
        <v>133</v>
      </c>
      <c r="E123" s="207" t="s">
        <v>21</v>
      </c>
      <c r="F123" s="208" t="s">
        <v>179</v>
      </c>
      <c r="G123" s="205"/>
      <c r="H123" s="209" t="s">
        <v>21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133</v>
      </c>
      <c r="AU123" s="215" t="s">
        <v>85</v>
      </c>
      <c r="AV123" s="11" t="s">
        <v>83</v>
      </c>
      <c r="AW123" s="11" t="s">
        <v>39</v>
      </c>
      <c r="AX123" s="11" t="s">
        <v>75</v>
      </c>
      <c r="AY123" s="215" t="s">
        <v>124</v>
      </c>
    </row>
    <row r="124" spans="2:51" s="12" customFormat="1" ht="13.5">
      <c r="B124" s="216"/>
      <c r="C124" s="217"/>
      <c r="D124" s="218" t="s">
        <v>133</v>
      </c>
      <c r="E124" s="219" t="s">
        <v>21</v>
      </c>
      <c r="F124" s="220" t="s">
        <v>183</v>
      </c>
      <c r="G124" s="217"/>
      <c r="H124" s="221">
        <v>270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133</v>
      </c>
      <c r="AU124" s="227" t="s">
        <v>85</v>
      </c>
      <c r="AV124" s="12" t="s">
        <v>85</v>
      </c>
      <c r="AW124" s="12" t="s">
        <v>39</v>
      </c>
      <c r="AX124" s="12" t="s">
        <v>83</v>
      </c>
      <c r="AY124" s="227" t="s">
        <v>124</v>
      </c>
    </row>
    <row r="125" spans="2:65" s="1" customFormat="1" ht="22.5" customHeight="1">
      <c r="B125" s="40"/>
      <c r="C125" s="192" t="s">
        <v>184</v>
      </c>
      <c r="D125" s="192" t="s">
        <v>126</v>
      </c>
      <c r="E125" s="193" t="s">
        <v>185</v>
      </c>
      <c r="F125" s="194" t="s">
        <v>186</v>
      </c>
      <c r="G125" s="195" t="s">
        <v>153</v>
      </c>
      <c r="H125" s="196">
        <v>6</v>
      </c>
      <c r="I125" s="197"/>
      <c r="J125" s="198">
        <f>ROUND(I125*H125,2)</f>
        <v>0</v>
      </c>
      <c r="K125" s="194" t="s">
        <v>130</v>
      </c>
      <c r="L125" s="60"/>
      <c r="M125" s="199" t="s">
        <v>21</v>
      </c>
      <c r="N125" s="200" t="s">
        <v>46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131</v>
      </c>
      <c r="AT125" s="23" t="s">
        <v>126</v>
      </c>
      <c r="AU125" s="23" t="s">
        <v>85</v>
      </c>
      <c r="AY125" s="23" t="s">
        <v>124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83</v>
      </c>
      <c r="BK125" s="203">
        <f>ROUND(I125*H125,2)</f>
        <v>0</v>
      </c>
      <c r="BL125" s="23" t="s">
        <v>131</v>
      </c>
      <c r="BM125" s="23" t="s">
        <v>187</v>
      </c>
    </row>
    <row r="126" spans="2:47" s="1" customFormat="1" ht="27">
      <c r="B126" s="40"/>
      <c r="C126" s="62"/>
      <c r="D126" s="206" t="s">
        <v>160</v>
      </c>
      <c r="E126" s="62"/>
      <c r="F126" s="241" t="s">
        <v>188</v>
      </c>
      <c r="G126" s="62"/>
      <c r="H126" s="62"/>
      <c r="I126" s="162"/>
      <c r="J126" s="62"/>
      <c r="K126" s="62"/>
      <c r="L126" s="60"/>
      <c r="M126" s="242"/>
      <c r="N126" s="41"/>
      <c r="O126" s="41"/>
      <c r="P126" s="41"/>
      <c r="Q126" s="41"/>
      <c r="R126" s="41"/>
      <c r="S126" s="41"/>
      <c r="T126" s="77"/>
      <c r="AT126" s="23" t="s">
        <v>160</v>
      </c>
      <c r="AU126" s="23" t="s">
        <v>85</v>
      </c>
    </row>
    <row r="127" spans="2:51" s="11" customFormat="1" ht="13.5">
      <c r="B127" s="204"/>
      <c r="C127" s="205"/>
      <c r="D127" s="206" t="s">
        <v>133</v>
      </c>
      <c r="E127" s="207" t="s">
        <v>21</v>
      </c>
      <c r="F127" s="208" t="s">
        <v>162</v>
      </c>
      <c r="G127" s="205"/>
      <c r="H127" s="209" t="s">
        <v>21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133</v>
      </c>
      <c r="AU127" s="215" t="s">
        <v>85</v>
      </c>
      <c r="AV127" s="11" t="s">
        <v>83</v>
      </c>
      <c r="AW127" s="11" t="s">
        <v>39</v>
      </c>
      <c r="AX127" s="11" t="s">
        <v>75</v>
      </c>
      <c r="AY127" s="215" t="s">
        <v>124</v>
      </c>
    </row>
    <row r="128" spans="2:51" s="12" customFormat="1" ht="13.5">
      <c r="B128" s="216"/>
      <c r="C128" s="217"/>
      <c r="D128" s="206" t="s">
        <v>133</v>
      </c>
      <c r="E128" s="238" t="s">
        <v>21</v>
      </c>
      <c r="F128" s="239" t="s">
        <v>131</v>
      </c>
      <c r="G128" s="217"/>
      <c r="H128" s="240">
        <v>4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133</v>
      </c>
      <c r="AU128" s="227" t="s">
        <v>85</v>
      </c>
      <c r="AV128" s="12" t="s">
        <v>85</v>
      </c>
      <c r="AW128" s="12" t="s">
        <v>39</v>
      </c>
      <c r="AX128" s="12" t="s">
        <v>75</v>
      </c>
      <c r="AY128" s="227" t="s">
        <v>124</v>
      </c>
    </row>
    <row r="129" spans="2:51" s="11" customFormat="1" ht="13.5">
      <c r="B129" s="204"/>
      <c r="C129" s="205"/>
      <c r="D129" s="206" t="s">
        <v>133</v>
      </c>
      <c r="E129" s="207" t="s">
        <v>21</v>
      </c>
      <c r="F129" s="208" t="s">
        <v>165</v>
      </c>
      <c r="G129" s="205"/>
      <c r="H129" s="209" t="s">
        <v>21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133</v>
      </c>
      <c r="AU129" s="215" t="s">
        <v>85</v>
      </c>
      <c r="AV129" s="11" t="s">
        <v>83</v>
      </c>
      <c r="AW129" s="11" t="s">
        <v>39</v>
      </c>
      <c r="AX129" s="11" t="s">
        <v>75</v>
      </c>
      <c r="AY129" s="215" t="s">
        <v>124</v>
      </c>
    </row>
    <row r="130" spans="2:51" s="12" customFormat="1" ht="13.5">
      <c r="B130" s="216"/>
      <c r="C130" s="217"/>
      <c r="D130" s="206" t="s">
        <v>133</v>
      </c>
      <c r="E130" s="238" t="s">
        <v>21</v>
      </c>
      <c r="F130" s="239" t="s">
        <v>85</v>
      </c>
      <c r="G130" s="217"/>
      <c r="H130" s="240">
        <v>2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133</v>
      </c>
      <c r="AU130" s="227" t="s">
        <v>85</v>
      </c>
      <c r="AV130" s="12" t="s">
        <v>85</v>
      </c>
      <c r="AW130" s="12" t="s">
        <v>39</v>
      </c>
      <c r="AX130" s="12" t="s">
        <v>75</v>
      </c>
      <c r="AY130" s="227" t="s">
        <v>124</v>
      </c>
    </row>
    <row r="131" spans="2:51" s="13" customFormat="1" ht="13.5">
      <c r="B131" s="243"/>
      <c r="C131" s="244"/>
      <c r="D131" s="218" t="s">
        <v>133</v>
      </c>
      <c r="E131" s="245" t="s">
        <v>21</v>
      </c>
      <c r="F131" s="246" t="s">
        <v>168</v>
      </c>
      <c r="G131" s="244"/>
      <c r="H131" s="247">
        <v>6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133</v>
      </c>
      <c r="AU131" s="253" t="s">
        <v>85</v>
      </c>
      <c r="AV131" s="13" t="s">
        <v>131</v>
      </c>
      <c r="AW131" s="13" t="s">
        <v>39</v>
      </c>
      <c r="AX131" s="13" t="s">
        <v>83</v>
      </c>
      <c r="AY131" s="253" t="s">
        <v>124</v>
      </c>
    </row>
    <row r="132" spans="2:65" s="1" customFormat="1" ht="31.5" customHeight="1">
      <c r="B132" s="40"/>
      <c r="C132" s="192" t="s">
        <v>189</v>
      </c>
      <c r="D132" s="192" t="s">
        <v>126</v>
      </c>
      <c r="E132" s="193" t="s">
        <v>190</v>
      </c>
      <c r="F132" s="194" t="s">
        <v>191</v>
      </c>
      <c r="G132" s="195" t="s">
        <v>153</v>
      </c>
      <c r="H132" s="196">
        <v>420</v>
      </c>
      <c r="I132" s="197"/>
      <c r="J132" s="198">
        <f>ROUND(I132*H132,2)</f>
        <v>0</v>
      </c>
      <c r="K132" s="194" t="s">
        <v>130</v>
      </c>
      <c r="L132" s="60"/>
      <c r="M132" s="199" t="s">
        <v>21</v>
      </c>
      <c r="N132" s="200" t="s">
        <v>46</v>
      </c>
      <c r="O132" s="4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131</v>
      </c>
      <c r="AT132" s="23" t="s">
        <v>126</v>
      </c>
      <c r="AU132" s="23" t="s">
        <v>85</v>
      </c>
      <c r="AY132" s="23" t="s">
        <v>124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83</v>
      </c>
      <c r="BK132" s="203">
        <f>ROUND(I132*H132,2)</f>
        <v>0</v>
      </c>
      <c r="BL132" s="23" t="s">
        <v>131</v>
      </c>
      <c r="BM132" s="23" t="s">
        <v>192</v>
      </c>
    </row>
    <row r="133" spans="2:47" s="1" customFormat="1" ht="27">
      <c r="B133" s="40"/>
      <c r="C133" s="62"/>
      <c r="D133" s="206" t="s">
        <v>160</v>
      </c>
      <c r="E133" s="62"/>
      <c r="F133" s="241" t="s">
        <v>188</v>
      </c>
      <c r="G133" s="62"/>
      <c r="H133" s="62"/>
      <c r="I133" s="162"/>
      <c r="J133" s="62"/>
      <c r="K133" s="62"/>
      <c r="L133" s="60"/>
      <c r="M133" s="242"/>
      <c r="N133" s="41"/>
      <c r="O133" s="41"/>
      <c r="P133" s="41"/>
      <c r="Q133" s="41"/>
      <c r="R133" s="41"/>
      <c r="S133" s="41"/>
      <c r="T133" s="77"/>
      <c r="AT133" s="23" t="s">
        <v>160</v>
      </c>
      <c r="AU133" s="23" t="s">
        <v>85</v>
      </c>
    </row>
    <row r="134" spans="2:51" s="11" customFormat="1" ht="13.5">
      <c r="B134" s="204"/>
      <c r="C134" s="205"/>
      <c r="D134" s="206" t="s">
        <v>133</v>
      </c>
      <c r="E134" s="207" t="s">
        <v>21</v>
      </c>
      <c r="F134" s="208" t="s">
        <v>171</v>
      </c>
      <c r="G134" s="205"/>
      <c r="H134" s="209" t="s">
        <v>21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133</v>
      </c>
      <c r="AU134" s="215" t="s">
        <v>85</v>
      </c>
      <c r="AV134" s="11" t="s">
        <v>83</v>
      </c>
      <c r="AW134" s="11" t="s">
        <v>39</v>
      </c>
      <c r="AX134" s="11" t="s">
        <v>75</v>
      </c>
      <c r="AY134" s="215" t="s">
        <v>124</v>
      </c>
    </row>
    <row r="135" spans="2:51" s="12" customFormat="1" ht="13.5">
      <c r="B135" s="216"/>
      <c r="C135" s="217"/>
      <c r="D135" s="206" t="s">
        <v>133</v>
      </c>
      <c r="E135" s="238" t="s">
        <v>21</v>
      </c>
      <c r="F135" s="239" t="s">
        <v>193</v>
      </c>
      <c r="G135" s="217"/>
      <c r="H135" s="240">
        <v>360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133</v>
      </c>
      <c r="AU135" s="227" t="s">
        <v>85</v>
      </c>
      <c r="AV135" s="12" t="s">
        <v>85</v>
      </c>
      <c r="AW135" s="12" t="s">
        <v>39</v>
      </c>
      <c r="AX135" s="12" t="s">
        <v>75</v>
      </c>
      <c r="AY135" s="227" t="s">
        <v>124</v>
      </c>
    </row>
    <row r="136" spans="2:51" s="11" customFormat="1" ht="13.5">
      <c r="B136" s="204"/>
      <c r="C136" s="205"/>
      <c r="D136" s="206" t="s">
        <v>133</v>
      </c>
      <c r="E136" s="207" t="s">
        <v>21</v>
      </c>
      <c r="F136" s="208" t="s">
        <v>173</v>
      </c>
      <c r="G136" s="205"/>
      <c r="H136" s="209" t="s">
        <v>21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133</v>
      </c>
      <c r="AU136" s="215" t="s">
        <v>85</v>
      </c>
      <c r="AV136" s="11" t="s">
        <v>83</v>
      </c>
      <c r="AW136" s="11" t="s">
        <v>39</v>
      </c>
      <c r="AX136" s="11" t="s">
        <v>75</v>
      </c>
      <c r="AY136" s="215" t="s">
        <v>124</v>
      </c>
    </row>
    <row r="137" spans="2:51" s="12" customFormat="1" ht="13.5">
      <c r="B137" s="216"/>
      <c r="C137" s="217"/>
      <c r="D137" s="206" t="s">
        <v>133</v>
      </c>
      <c r="E137" s="238" t="s">
        <v>21</v>
      </c>
      <c r="F137" s="239" t="s">
        <v>194</v>
      </c>
      <c r="G137" s="217"/>
      <c r="H137" s="240">
        <v>60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133</v>
      </c>
      <c r="AU137" s="227" t="s">
        <v>85</v>
      </c>
      <c r="AV137" s="12" t="s">
        <v>85</v>
      </c>
      <c r="AW137" s="12" t="s">
        <v>39</v>
      </c>
      <c r="AX137" s="12" t="s">
        <v>75</v>
      </c>
      <c r="AY137" s="227" t="s">
        <v>124</v>
      </c>
    </row>
    <row r="138" spans="2:51" s="13" customFormat="1" ht="13.5">
      <c r="B138" s="243"/>
      <c r="C138" s="244"/>
      <c r="D138" s="218" t="s">
        <v>133</v>
      </c>
      <c r="E138" s="245" t="s">
        <v>21</v>
      </c>
      <c r="F138" s="246" t="s">
        <v>168</v>
      </c>
      <c r="G138" s="244"/>
      <c r="H138" s="247">
        <v>420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133</v>
      </c>
      <c r="AU138" s="253" t="s">
        <v>85</v>
      </c>
      <c r="AV138" s="13" t="s">
        <v>131</v>
      </c>
      <c r="AW138" s="13" t="s">
        <v>39</v>
      </c>
      <c r="AX138" s="13" t="s">
        <v>83</v>
      </c>
      <c r="AY138" s="253" t="s">
        <v>124</v>
      </c>
    </row>
    <row r="139" spans="2:65" s="1" customFormat="1" ht="31.5" customHeight="1">
      <c r="B139" s="40"/>
      <c r="C139" s="192" t="s">
        <v>195</v>
      </c>
      <c r="D139" s="192" t="s">
        <v>126</v>
      </c>
      <c r="E139" s="193" t="s">
        <v>196</v>
      </c>
      <c r="F139" s="194" t="s">
        <v>197</v>
      </c>
      <c r="G139" s="195" t="s">
        <v>153</v>
      </c>
      <c r="H139" s="196">
        <v>2</v>
      </c>
      <c r="I139" s="197"/>
      <c r="J139" s="198">
        <f>ROUND(I139*H139,2)</f>
        <v>0</v>
      </c>
      <c r="K139" s="194" t="s">
        <v>130</v>
      </c>
      <c r="L139" s="60"/>
      <c r="M139" s="199" t="s">
        <v>21</v>
      </c>
      <c r="N139" s="200" t="s">
        <v>46</v>
      </c>
      <c r="O139" s="4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131</v>
      </c>
      <c r="AT139" s="23" t="s">
        <v>126</v>
      </c>
      <c r="AU139" s="23" t="s">
        <v>85</v>
      </c>
      <c r="AY139" s="23" t="s">
        <v>124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83</v>
      </c>
      <c r="BK139" s="203">
        <f>ROUND(I139*H139,2)</f>
        <v>0</v>
      </c>
      <c r="BL139" s="23" t="s">
        <v>131</v>
      </c>
      <c r="BM139" s="23" t="s">
        <v>198</v>
      </c>
    </row>
    <row r="140" spans="2:51" s="11" customFormat="1" ht="13.5">
      <c r="B140" s="204"/>
      <c r="C140" s="205"/>
      <c r="D140" s="206" t="s">
        <v>133</v>
      </c>
      <c r="E140" s="207" t="s">
        <v>21</v>
      </c>
      <c r="F140" s="208" t="s">
        <v>165</v>
      </c>
      <c r="G140" s="205"/>
      <c r="H140" s="209" t="s">
        <v>21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133</v>
      </c>
      <c r="AU140" s="215" t="s">
        <v>85</v>
      </c>
      <c r="AV140" s="11" t="s">
        <v>83</v>
      </c>
      <c r="AW140" s="11" t="s">
        <v>39</v>
      </c>
      <c r="AX140" s="11" t="s">
        <v>75</v>
      </c>
      <c r="AY140" s="215" t="s">
        <v>124</v>
      </c>
    </row>
    <row r="141" spans="2:51" s="12" customFormat="1" ht="13.5">
      <c r="B141" s="216"/>
      <c r="C141" s="217"/>
      <c r="D141" s="206" t="s">
        <v>133</v>
      </c>
      <c r="E141" s="238" t="s">
        <v>21</v>
      </c>
      <c r="F141" s="239" t="s">
        <v>85</v>
      </c>
      <c r="G141" s="217"/>
      <c r="H141" s="240">
        <v>2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133</v>
      </c>
      <c r="AU141" s="227" t="s">
        <v>85</v>
      </c>
      <c r="AV141" s="12" t="s">
        <v>85</v>
      </c>
      <c r="AW141" s="12" t="s">
        <v>39</v>
      </c>
      <c r="AX141" s="12" t="s">
        <v>75</v>
      </c>
      <c r="AY141" s="227" t="s">
        <v>124</v>
      </c>
    </row>
    <row r="142" spans="2:51" s="13" customFormat="1" ht="13.5">
      <c r="B142" s="243"/>
      <c r="C142" s="244"/>
      <c r="D142" s="218" t="s">
        <v>133</v>
      </c>
      <c r="E142" s="245" t="s">
        <v>21</v>
      </c>
      <c r="F142" s="246" t="s">
        <v>168</v>
      </c>
      <c r="G142" s="244"/>
      <c r="H142" s="247">
        <v>2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133</v>
      </c>
      <c r="AU142" s="253" t="s">
        <v>85</v>
      </c>
      <c r="AV142" s="13" t="s">
        <v>131</v>
      </c>
      <c r="AW142" s="13" t="s">
        <v>39</v>
      </c>
      <c r="AX142" s="13" t="s">
        <v>83</v>
      </c>
      <c r="AY142" s="253" t="s">
        <v>124</v>
      </c>
    </row>
    <row r="143" spans="2:65" s="1" customFormat="1" ht="31.5" customHeight="1">
      <c r="B143" s="40"/>
      <c r="C143" s="192" t="s">
        <v>199</v>
      </c>
      <c r="D143" s="192" t="s">
        <v>126</v>
      </c>
      <c r="E143" s="193" t="s">
        <v>200</v>
      </c>
      <c r="F143" s="194" t="s">
        <v>201</v>
      </c>
      <c r="G143" s="195" t="s">
        <v>153</v>
      </c>
      <c r="H143" s="196">
        <v>60</v>
      </c>
      <c r="I143" s="197"/>
      <c r="J143" s="198">
        <f>ROUND(I143*H143,2)</f>
        <v>0</v>
      </c>
      <c r="K143" s="194" t="s">
        <v>130</v>
      </c>
      <c r="L143" s="60"/>
      <c r="M143" s="199" t="s">
        <v>21</v>
      </c>
      <c r="N143" s="200" t="s">
        <v>46</v>
      </c>
      <c r="O143" s="4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131</v>
      </c>
      <c r="AT143" s="23" t="s">
        <v>126</v>
      </c>
      <c r="AU143" s="23" t="s">
        <v>85</v>
      </c>
      <c r="AY143" s="23" t="s">
        <v>124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83</v>
      </c>
      <c r="BK143" s="203">
        <f>ROUND(I143*H143,2)</f>
        <v>0</v>
      </c>
      <c r="BL143" s="23" t="s">
        <v>131</v>
      </c>
      <c r="BM143" s="23" t="s">
        <v>202</v>
      </c>
    </row>
    <row r="144" spans="2:51" s="11" customFormat="1" ht="13.5">
      <c r="B144" s="204"/>
      <c r="C144" s="205"/>
      <c r="D144" s="206" t="s">
        <v>133</v>
      </c>
      <c r="E144" s="207" t="s">
        <v>21</v>
      </c>
      <c r="F144" s="208" t="s">
        <v>173</v>
      </c>
      <c r="G144" s="205"/>
      <c r="H144" s="209" t="s">
        <v>21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133</v>
      </c>
      <c r="AU144" s="215" t="s">
        <v>85</v>
      </c>
      <c r="AV144" s="11" t="s">
        <v>83</v>
      </c>
      <c r="AW144" s="11" t="s">
        <v>39</v>
      </c>
      <c r="AX144" s="11" t="s">
        <v>75</v>
      </c>
      <c r="AY144" s="215" t="s">
        <v>124</v>
      </c>
    </row>
    <row r="145" spans="2:51" s="12" customFormat="1" ht="13.5">
      <c r="B145" s="216"/>
      <c r="C145" s="217"/>
      <c r="D145" s="218" t="s">
        <v>133</v>
      </c>
      <c r="E145" s="219" t="s">
        <v>21</v>
      </c>
      <c r="F145" s="220" t="s">
        <v>194</v>
      </c>
      <c r="G145" s="217"/>
      <c r="H145" s="221">
        <v>60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133</v>
      </c>
      <c r="AU145" s="227" t="s">
        <v>85</v>
      </c>
      <c r="AV145" s="12" t="s">
        <v>85</v>
      </c>
      <c r="AW145" s="12" t="s">
        <v>39</v>
      </c>
      <c r="AX145" s="12" t="s">
        <v>83</v>
      </c>
      <c r="AY145" s="227" t="s">
        <v>124</v>
      </c>
    </row>
    <row r="146" spans="2:65" s="1" customFormat="1" ht="22.5" customHeight="1">
      <c r="B146" s="40"/>
      <c r="C146" s="192" t="s">
        <v>203</v>
      </c>
      <c r="D146" s="192" t="s">
        <v>126</v>
      </c>
      <c r="E146" s="193" t="s">
        <v>204</v>
      </c>
      <c r="F146" s="194" t="s">
        <v>205</v>
      </c>
      <c r="G146" s="195" t="s">
        <v>153</v>
      </c>
      <c r="H146" s="196">
        <v>11</v>
      </c>
      <c r="I146" s="197"/>
      <c r="J146" s="198">
        <f>ROUND(I146*H146,2)</f>
        <v>0</v>
      </c>
      <c r="K146" s="194" t="s">
        <v>130</v>
      </c>
      <c r="L146" s="60"/>
      <c r="M146" s="199" t="s">
        <v>21</v>
      </c>
      <c r="N146" s="200" t="s">
        <v>46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131</v>
      </c>
      <c r="AT146" s="23" t="s">
        <v>126</v>
      </c>
      <c r="AU146" s="23" t="s">
        <v>85</v>
      </c>
      <c r="AY146" s="23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83</v>
      </c>
      <c r="BK146" s="203">
        <f>ROUND(I146*H146,2)</f>
        <v>0</v>
      </c>
      <c r="BL146" s="23" t="s">
        <v>131</v>
      </c>
      <c r="BM146" s="23" t="s">
        <v>206</v>
      </c>
    </row>
    <row r="147" spans="2:47" s="1" customFormat="1" ht="27">
      <c r="B147" s="40"/>
      <c r="C147" s="62"/>
      <c r="D147" s="206" t="s">
        <v>160</v>
      </c>
      <c r="E147" s="62"/>
      <c r="F147" s="241" t="s">
        <v>207</v>
      </c>
      <c r="G147" s="62"/>
      <c r="H147" s="62"/>
      <c r="I147" s="162"/>
      <c r="J147" s="62"/>
      <c r="K147" s="62"/>
      <c r="L147" s="60"/>
      <c r="M147" s="242"/>
      <c r="N147" s="41"/>
      <c r="O147" s="41"/>
      <c r="P147" s="41"/>
      <c r="Q147" s="41"/>
      <c r="R147" s="41"/>
      <c r="S147" s="41"/>
      <c r="T147" s="77"/>
      <c r="AT147" s="23" t="s">
        <v>160</v>
      </c>
      <c r="AU147" s="23" t="s">
        <v>85</v>
      </c>
    </row>
    <row r="148" spans="2:51" s="11" customFormat="1" ht="13.5">
      <c r="B148" s="204"/>
      <c r="C148" s="205"/>
      <c r="D148" s="206" t="s">
        <v>133</v>
      </c>
      <c r="E148" s="207" t="s">
        <v>21</v>
      </c>
      <c r="F148" s="208" t="s">
        <v>165</v>
      </c>
      <c r="G148" s="205"/>
      <c r="H148" s="209" t="s">
        <v>21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133</v>
      </c>
      <c r="AU148" s="215" t="s">
        <v>85</v>
      </c>
      <c r="AV148" s="11" t="s">
        <v>83</v>
      </c>
      <c r="AW148" s="11" t="s">
        <v>39</v>
      </c>
      <c r="AX148" s="11" t="s">
        <v>75</v>
      </c>
      <c r="AY148" s="215" t="s">
        <v>124</v>
      </c>
    </row>
    <row r="149" spans="2:51" s="12" customFormat="1" ht="13.5">
      <c r="B149" s="216"/>
      <c r="C149" s="217"/>
      <c r="D149" s="206" t="s">
        <v>133</v>
      </c>
      <c r="E149" s="238" t="s">
        <v>21</v>
      </c>
      <c r="F149" s="239" t="s">
        <v>195</v>
      </c>
      <c r="G149" s="217"/>
      <c r="H149" s="240">
        <v>11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133</v>
      </c>
      <c r="AU149" s="227" t="s">
        <v>85</v>
      </c>
      <c r="AV149" s="12" t="s">
        <v>85</v>
      </c>
      <c r="AW149" s="12" t="s">
        <v>39</v>
      </c>
      <c r="AX149" s="12" t="s">
        <v>75</v>
      </c>
      <c r="AY149" s="227" t="s">
        <v>124</v>
      </c>
    </row>
    <row r="150" spans="2:51" s="13" customFormat="1" ht="13.5">
      <c r="B150" s="243"/>
      <c r="C150" s="244"/>
      <c r="D150" s="218" t="s">
        <v>133</v>
      </c>
      <c r="E150" s="245" t="s">
        <v>21</v>
      </c>
      <c r="F150" s="246" t="s">
        <v>168</v>
      </c>
      <c r="G150" s="244"/>
      <c r="H150" s="247">
        <v>11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133</v>
      </c>
      <c r="AU150" s="253" t="s">
        <v>85</v>
      </c>
      <c r="AV150" s="13" t="s">
        <v>131</v>
      </c>
      <c r="AW150" s="13" t="s">
        <v>39</v>
      </c>
      <c r="AX150" s="13" t="s">
        <v>83</v>
      </c>
      <c r="AY150" s="253" t="s">
        <v>124</v>
      </c>
    </row>
    <row r="151" spans="2:65" s="1" customFormat="1" ht="31.5" customHeight="1">
      <c r="B151" s="40"/>
      <c r="C151" s="192" t="s">
        <v>206</v>
      </c>
      <c r="D151" s="192" t="s">
        <v>126</v>
      </c>
      <c r="E151" s="193" t="s">
        <v>208</v>
      </c>
      <c r="F151" s="194" t="s">
        <v>209</v>
      </c>
      <c r="G151" s="195" t="s">
        <v>153</v>
      </c>
      <c r="H151" s="196">
        <v>330</v>
      </c>
      <c r="I151" s="197"/>
      <c r="J151" s="198">
        <f>ROUND(I151*H151,2)</f>
        <v>0</v>
      </c>
      <c r="K151" s="194" t="s">
        <v>130</v>
      </c>
      <c r="L151" s="60"/>
      <c r="M151" s="199" t="s">
        <v>21</v>
      </c>
      <c r="N151" s="200" t="s">
        <v>46</v>
      </c>
      <c r="O151" s="41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131</v>
      </c>
      <c r="AT151" s="23" t="s">
        <v>126</v>
      </c>
      <c r="AU151" s="23" t="s">
        <v>85</v>
      </c>
      <c r="AY151" s="23" t="s">
        <v>124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83</v>
      </c>
      <c r="BK151" s="203">
        <f>ROUND(I151*H151,2)</f>
        <v>0</v>
      </c>
      <c r="BL151" s="23" t="s">
        <v>131</v>
      </c>
      <c r="BM151" s="23" t="s">
        <v>210</v>
      </c>
    </row>
    <row r="152" spans="2:47" s="1" customFormat="1" ht="27">
      <c r="B152" s="40"/>
      <c r="C152" s="62"/>
      <c r="D152" s="206" t="s">
        <v>160</v>
      </c>
      <c r="E152" s="62"/>
      <c r="F152" s="241" t="s">
        <v>207</v>
      </c>
      <c r="G152" s="62"/>
      <c r="H152" s="62"/>
      <c r="I152" s="162"/>
      <c r="J152" s="62"/>
      <c r="K152" s="62"/>
      <c r="L152" s="60"/>
      <c r="M152" s="242"/>
      <c r="N152" s="41"/>
      <c r="O152" s="41"/>
      <c r="P152" s="41"/>
      <c r="Q152" s="41"/>
      <c r="R152" s="41"/>
      <c r="S152" s="41"/>
      <c r="T152" s="77"/>
      <c r="AT152" s="23" t="s">
        <v>160</v>
      </c>
      <c r="AU152" s="23" t="s">
        <v>85</v>
      </c>
    </row>
    <row r="153" spans="2:51" s="11" customFormat="1" ht="13.5">
      <c r="B153" s="204"/>
      <c r="C153" s="205"/>
      <c r="D153" s="206" t="s">
        <v>133</v>
      </c>
      <c r="E153" s="207" t="s">
        <v>21</v>
      </c>
      <c r="F153" s="208" t="s">
        <v>173</v>
      </c>
      <c r="G153" s="205"/>
      <c r="H153" s="209" t="s">
        <v>21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133</v>
      </c>
      <c r="AU153" s="215" t="s">
        <v>85</v>
      </c>
      <c r="AV153" s="11" t="s">
        <v>83</v>
      </c>
      <c r="AW153" s="11" t="s">
        <v>39</v>
      </c>
      <c r="AX153" s="11" t="s">
        <v>75</v>
      </c>
      <c r="AY153" s="215" t="s">
        <v>124</v>
      </c>
    </row>
    <row r="154" spans="2:51" s="12" customFormat="1" ht="13.5">
      <c r="B154" s="216"/>
      <c r="C154" s="217"/>
      <c r="D154" s="218" t="s">
        <v>133</v>
      </c>
      <c r="E154" s="219" t="s">
        <v>21</v>
      </c>
      <c r="F154" s="220" t="s">
        <v>211</v>
      </c>
      <c r="G154" s="217"/>
      <c r="H154" s="221">
        <v>330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133</v>
      </c>
      <c r="AU154" s="227" t="s">
        <v>85</v>
      </c>
      <c r="AV154" s="12" t="s">
        <v>85</v>
      </c>
      <c r="AW154" s="12" t="s">
        <v>39</v>
      </c>
      <c r="AX154" s="12" t="s">
        <v>83</v>
      </c>
      <c r="AY154" s="227" t="s">
        <v>124</v>
      </c>
    </row>
    <row r="155" spans="2:65" s="1" customFormat="1" ht="31.5" customHeight="1">
      <c r="B155" s="40"/>
      <c r="C155" s="192" t="s">
        <v>10</v>
      </c>
      <c r="D155" s="192" t="s">
        <v>126</v>
      </c>
      <c r="E155" s="193" t="s">
        <v>212</v>
      </c>
      <c r="F155" s="194" t="s">
        <v>213</v>
      </c>
      <c r="G155" s="195" t="s">
        <v>153</v>
      </c>
      <c r="H155" s="196">
        <v>3</v>
      </c>
      <c r="I155" s="197"/>
      <c r="J155" s="198">
        <f>ROUND(I155*H155,2)</f>
        <v>0</v>
      </c>
      <c r="K155" s="194" t="s">
        <v>130</v>
      </c>
      <c r="L155" s="60"/>
      <c r="M155" s="199" t="s">
        <v>21</v>
      </c>
      <c r="N155" s="200" t="s">
        <v>46</v>
      </c>
      <c r="O155" s="41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131</v>
      </c>
      <c r="AT155" s="23" t="s">
        <v>126</v>
      </c>
      <c r="AU155" s="23" t="s">
        <v>85</v>
      </c>
      <c r="AY155" s="23" t="s">
        <v>124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83</v>
      </c>
      <c r="BK155" s="203">
        <f>ROUND(I155*H155,2)</f>
        <v>0</v>
      </c>
      <c r="BL155" s="23" t="s">
        <v>131</v>
      </c>
      <c r="BM155" s="23" t="s">
        <v>214</v>
      </c>
    </row>
    <row r="156" spans="2:47" s="1" customFormat="1" ht="27">
      <c r="B156" s="40"/>
      <c r="C156" s="62"/>
      <c r="D156" s="206" t="s">
        <v>160</v>
      </c>
      <c r="E156" s="62"/>
      <c r="F156" s="241" t="s">
        <v>207</v>
      </c>
      <c r="G156" s="62"/>
      <c r="H156" s="62"/>
      <c r="I156" s="162"/>
      <c r="J156" s="62"/>
      <c r="K156" s="62"/>
      <c r="L156" s="60"/>
      <c r="M156" s="242"/>
      <c r="N156" s="41"/>
      <c r="O156" s="41"/>
      <c r="P156" s="41"/>
      <c r="Q156" s="41"/>
      <c r="R156" s="41"/>
      <c r="S156" s="41"/>
      <c r="T156" s="77"/>
      <c r="AT156" s="23" t="s">
        <v>160</v>
      </c>
      <c r="AU156" s="23" t="s">
        <v>85</v>
      </c>
    </row>
    <row r="157" spans="2:51" s="11" customFormat="1" ht="13.5">
      <c r="B157" s="204"/>
      <c r="C157" s="205"/>
      <c r="D157" s="206" t="s">
        <v>133</v>
      </c>
      <c r="E157" s="207" t="s">
        <v>21</v>
      </c>
      <c r="F157" s="208" t="s">
        <v>165</v>
      </c>
      <c r="G157" s="205"/>
      <c r="H157" s="209" t="s">
        <v>21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133</v>
      </c>
      <c r="AU157" s="215" t="s">
        <v>85</v>
      </c>
      <c r="AV157" s="11" t="s">
        <v>83</v>
      </c>
      <c r="AW157" s="11" t="s">
        <v>39</v>
      </c>
      <c r="AX157" s="11" t="s">
        <v>75</v>
      </c>
      <c r="AY157" s="215" t="s">
        <v>124</v>
      </c>
    </row>
    <row r="158" spans="2:51" s="12" customFormat="1" ht="13.5">
      <c r="B158" s="216"/>
      <c r="C158" s="217"/>
      <c r="D158" s="206" t="s">
        <v>133</v>
      </c>
      <c r="E158" s="238" t="s">
        <v>21</v>
      </c>
      <c r="F158" s="239" t="s">
        <v>145</v>
      </c>
      <c r="G158" s="217"/>
      <c r="H158" s="240">
        <v>3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133</v>
      </c>
      <c r="AU158" s="227" t="s">
        <v>85</v>
      </c>
      <c r="AV158" s="12" t="s">
        <v>85</v>
      </c>
      <c r="AW158" s="12" t="s">
        <v>39</v>
      </c>
      <c r="AX158" s="12" t="s">
        <v>75</v>
      </c>
      <c r="AY158" s="227" t="s">
        <v>124</v>
      </c>
    </row>
    <row r="159" spans="2:51" s="13" customFormat="1" ht="13.5">
      <c r="B159" s="243"/>
      <c r="C159" s="244"/>
      <c r="D159" s="218" t="s">
        <v>133</v>
      </c>
      <c r="E159" s="245" t="s">
        <v>21</v>
      </c>
      <c r="F159" s="246" t="s">
        <v>168</v>
      </c>
      <c r="G159" s="244"/>
      <c r="H159" s="247">
        <v>3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133</v>
      </c>
      <c r="AU159" s="253" t="s">
        <v>85</v>
      </c>
      <c r="AV159" s="13" t="s">
        <v>131</v>
      </c>
      <c r="AW159" s="13" t="s">
        <v>39</v>
      </c>
      <c r="AX159" s="13" t="s">
        <v>83</v>
      </c>
      <c r="AY159" s="253" t="s">
        <v>124</v>
      </c>
    </row>
    <row r="160" spans="2:65" s="1" customFormat="1" ht="31.5" customHeight="1">
      <c r="B160" s="40"/>
      <c r="C160" s="192" t="s">
        <v>210</v>
      </c>
      <c r="D160" s="192" t="s">
        <v>126</v>
      </c>
      <c r="E160" s="193" t="s">
        <v>215</v>
      </c>
      <c r="F160" s="194" t="s">
        <v>216</v>
      </c>
      <c r="G160" s="195" t="s">
        <v>153</v>
      </c>
      <c r="H160" s="196">
        <v>90</v>
      </c>
      <c r="I160" s="197"/>
      <c r="J160" s="198">
        <f>ROUND(I160*H160,2)</f>
        <v>0</v>
      </c>
      <c r="K160" s="194" t="s">
        <v>130</v>
      </c>
      <c r="L160" s="60"/>
      <c r="M160" s="199" t="s">
        <v>21</v>
      </c>
      <c r="N160" s="200" t="s">
        <v>46</v>
      </c>
      <c r="O160" s="4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3" t="s">
        <v>131</v>
      </c>
      <c r="AT160" s="23" t="s">
        <v>126</v>
      </c>
      <c r="AU160" s="23" t="s">
        <v>85</v>
      </c>
      <c r="AY160" s="23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83</v>
      </c>
      <c r="BK160" s="203">
        <f>ROUND(I160*H160,2)</f>
        <v>0</v>
      </c>
      <c r="BL160" s="23" t="s">
        <v>131</v>
      </c>
      <c r="BM160" s="23" t="s">
        <v>217</v>
      </c>
    </row>
    <row r="161" spans="2:47" s="1" customFormat="1" ht="27">
      <c r="B161" s="40"/>
      <c r="C161" s="62"/>
      <c r="D161" s="206" t="s">
        <v>160</v>
      </c>
      <c r="E161" s="62"/>
      <c r="F161" s="241" t="s">
        <v>207</v>
      </c>
      <c r="G161" s="62"/>
      <c r="H161" s="62"/>
      <c r="I161" s="162"/>
      <c r="J161" s="62"/>
      <c r="K161" s="62"/>
      <c r="L161" s="60"/>
      <c r="M161" s="242"/>
      <c r="N161" s="41"/>
      <c r="O161" s="41"/>
      <c r="P161" s="41"/>
      <c r="Q161" s="41"/>
      <c r="R161" s="41"/>
      <c r="S161" s="41"/>
      <c r="T161" s="77"/>
      <c r="AT161" s="23" t="s">
        <v>160</v>
      </c>
      <c r="AU161" s="23" t="s">
        <v>85</v>
      </c>
    </row>
    <row r="162" spans="2:51" s="11" customFormat="1" ht="13.5">
      <c r="B162" s="204"/>
      <c r="C162" s="205"/>
      <c r="D162" s="206" t="s">
        <v>133</v>
      </c>
      <c r="E162" s="207" t="s">
        <v>21</v>
      </c>
      <c r="F162" s="208" t="s">
        <v>173</v>
      </c>
      <c r="G162" s="205"/>
      <c r="H162" s="209" t="s">
        <v>21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133</v>
      </c>
      <c r="AU162" s="215" t="s">
        <v>85</v>
      </c>
      <c r="AV162" s="11" t="s">
        <v>83</v>
      </c>
      <c r="AW162" s="11" t="s">
        <v>39</v>
      </c>
      <c r="AX162" s="11" t="s">
        <v>75</v>
      </c>
      <c r="AY162" s="215" t="s">
        <v>124</v>
      </c>
    </row>
    <row r="163" spans="2:51" s="12" customFormat="1" ht="13.5">
      <c r="B163" s="216"/>
      <c r="C163" s="217"/>
      <c r="D163" s="206" t="s">
        <v>133</v>
      </c>
      <c r="E163" s="238" t="s">
        <v>21</v>
      </c>
      <c r="F163" s="239" t="s">
        <v>218</v>
      </c>
      <c r="G163" s="217"/>
      <c r="H163" s="240">
        <v>90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133</v>
      </c>
      <c r="AU163" s="227" t="s">
        <v>85</v>
      </c>
      <c r="AV163" s="12" t="s">
        <v>85</v>
      </c>
      <c r="AW163" s="12" t="s">
        <v>39</v>
      </c>
      <c r="AX163" s="12" t="s">
        <v>83</v>
      </c>
      <c r="AY163" s="227" t="s">
        <v>124</v>
      </c>
    </row>
    <row r="164" spans="2:63" s="10" customFormat="1" ht="37.35" customHeight="1">
      <c r="B164" s="175"/>
      <c r="C164" s="176"/>
      <c r="D164" s="177" t="s">
        <v>74</v>
      </c>
      <c r="E164" s="178" t="s">
        <v>136</v>
      </c>
      <c r="F164" s="178" t="s">
        <v>219</v>
      </c>
      <c r="G164" s="176"/>
      <c r="H164" s="176"/>
      <c r="I164" s="179"/>
      <c r="J164" s="180">
        <f>BK164</f>
        <v>0</v>
      </c>
      <c r="K164" s="176"/>
      <c r="L164" s="181"/>
      <c r="M164" s="182"/>
      <c r="N164" s="183"/>
      <c r="O164" s="183"/>
      <c r="P164" s="184">
        <f>P165</f>
        <v>0</v>
      </c>
      <c r="Q164" s="183"/>
      <c r="R164" s="184">
        <f>R165</f>
        <v>4.4172</v>
      </c>
      <c r="S164" s="183"/>
      <c r="T164" s="185">
        <f>T165</f>
        <v>0</v>
      </c>
      <c r="AR164" s="186" t="s">
        <v>145</v>
      </c>
      <c r="AT164" s="187" t="s">
        <v>74</v>
      </c>
      <c r="AU164" s="187" t="s">
        <v>75</v>
      </c>
      <c r="AY164" s="186" t="s">
        <v>124</v>
      </c>
      <c r="BK164" s="188">
        <f>BK165</f>
        <v>0</v>
      </c>
    </row>
    <row r="165" spans="2:63" s="10" customFormat="1" ht="19.9" customHeight="1">
      <c r="B165" s="175"/>
      <c r="C165" s="176"/>
      <c r="D165" s="189" t="s">
        <v>74</v>
      </c>
      <c r="E165" s="190" t="s">
        <v>220</v>
      </c>
      <c r="F165" s="190" t="s">
        <v>221</v>
      </c>
      <c r="G165" s="176"/>
      <c r="H165" s="176"/>
      <c r="I165" s="179"/>
      <c r="J165" s="191">
        <f>BK165</f>
        <v>0</v>
      </c>
      <c r="K165" s="176"/>
      <c r="L165" s="181"/>
      <c r="M165" s="182"/>
      <c r="N165" s="183"/>
      <c r="O165" s="183"/>
      <c r="P165" s="184">
        <f>SUM(P166:P169)</f>
        <v>0</v>
      </c>
      <c r="Q165" s="183"/>
      <c r="R165" s="184">
        <f>SUM(R166:R169)</f>
        <v>4.4172</v>
      </c>
      <c r="S165" s="183"/>
      <c r="T165" s="185">
        <f>SUM(T166:T169)</f>
        <v>0</v>
      </c>
      <c r="AR165" s="186" t="s">
        <v>145</v>
      </c>
      <c r="AT165" s="187" t="s">
        <v>74</v>
      </c>
      <c r="AU165" s="187" t="s">
        <v>83</v>
      </c>
      <c r="AY165" s="186" t="s">
        <v>124</v>
      </c>
      <c r="BK165" s="188">
        <f>SUM(BK166:BK169)</f>
        <v>0</v>
      </c>
    </row>
    <row r="166" spans="2:65" s="1" customFormat="1" ht="31.5" customHeight="1">
      <c r="B166" s="40"/>
      <c r="C166" s="192" t="s">
        <v>222</v>
      </c>
      <c r="D166" s="192" t="s">
        <v>126</v>
      </c>
      <c r="E166" s="193" t="s">
        <v>223</v>
      </c>
      <c r="F166" s="194" t="s">
        <v>224</v>
      </c>
      <c r="G166" s="195" t="s">
        <v>225</v>
      </c>
      <c r="H166" s="196">
        <v>7.2</v>
      </c>
      <c r="I166" s="197"/>
      <c r="J166" s="198">
        <f>ROUND(I166*H166,2)</f>
        <v>0</v>
      </c>
      <c r="K166" s="194" t="s">
        <v>130</v>
      </c>
      <c r="L166" s="60"/>
      <c r="M166" s="199" t="s">
        <v>21</v>
      </c>
      <c r="N166" s="200" t="s">
        <v>46</v>
      </c>
      <c r="O166" s="41"/>
      <c r="P166" s="201">
        <f>O166*H166</f>
        <v>0</v>
      </c>
      <c r="Q166" s="201">
        <v>0.0835</v>
      </c>
      <c r="R166" s="201">
        <f>Q166*H166</f>
        <v>0.6012000000000001</v>
      </c>
      <c r="S166" s="201">
        <v>0</v>
      </c>
      <c r="T166" s="202">
        <f>S166*H166</f>
        <v>0</v>
      </c>
      <c r="AR166" s="23" t="s">
        <v>226</v>
      </c>
      <c r="AT166" s="23" t="s">
        <v>126</v>
      </c>
      <c r="AU166" s="23" t="s">
        <v>85</v>
      </c>
      <c r="AY166" s="23" t="s">
        <v>124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83</v>
      </c>
      <c r="BK166" s="203">
        <f>ROUND(I166*H166,2)</f>
        <v>0</v>
      </c>
      <c r="BL166" s="23" t="s">
        <v>226</v>
      </c>
      <c r="BM166" s="23" t="s">
        <v>227</v>
      </c>
    </row>
    <row r="167" spans="2:51" s="11" customFormat="1" ht="13.5">
      <c r="B167" s="204"/>
      <c r="C167" s="205"/>
      <c r="D167" s="206" t="s">
        <v>133</v>
      </c>
      <c r="E167" s="207" t="s">
        <v>21</v>
      </c>
      <c r="F167" s="208" t="s">
        <v>134</v>
      </c>
      <c r="G167" s="205"/>
      <c r="H167" s="209" t="s">
        <v>21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133</v>
      </c>
      <c r="AU167" s="215" t="s">
        <v>85</v>
      </c>
      <c r="AV167" s="11" t="s">
        <v>83</v>
      </c>
      <c r="AW167" s="11" t="s">
        <v>39</v>
      </c>
      <c r="AX167" s="11" t="s">
        <v>75</v>
      </c>
      <c r="AY167" s="215" t="s">
        <v>124</v>
      </c>
    </row>
    <row r="168" spans="2:51" s="12" customFormat="1" ht="13.5">
      <c r="B168" s="216"/>
      <c r="C168" s="217"/>
      <c r="D168" s="218" t="s">
        <v>133</v>
      </c>
      <c r="E168" s="219" t="s">
        <v>21</v>
      </c>
      <c r="F168" s="220" t="s">
        <v>228</v>
      </c>
      <c r="G168" s="217"/>
      <c r="H168" s="221">
        <v>7.2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133</v>
      </c>
      <c r="AU168" s="227" t="s">
        <v>85</v>
      </c>
      <c r="AV168" s="12" t="s">
        <v>85</v>
      </c>
      <c r="AW168" s="12" t="s">
        <v>39</v>
      </c>
      <c r="AX168" s="12" t="s">
        <v>83</v>
      </c>
      <c r="AY168" s="227" t="s">
        <v>124</v>
      </c>
    </row>
    <row r="169" spans="2:65" s="1" customFormat="1" ht="22.5" customHeight="1">
      <c r="B169" s="40"/>
      <c r="C169" s="228" t="s">
        <v>214</v>
      </c>
      <c r="D169" s="228" t="s">
        <v>136</v>
      </c>
      <c r="E169" s="229" t="s">
        <v>229</v>
      </c>
      <c r="F169" s="230" t="s">
        <v>230</v>
      </c>
      <c r="G169" s="231" t="s">
        <v>153</v>
      </c>
      <c r="H169" s="232">
        <v>2</v>
      </c>
      <c r="I169" s="233"/>
      <c r="J169" s="234">
        <f>ROUND(I169*H169,2)</f>
        <v>0</v>
      </c>
      <c r="K169" s="230" t="s">
        <v>130</v>
      </c>
      <c r="L169" s="235"/>
      <c r="M169" s="236" t="s">
        <v>21</v>
      </c>
      <c r="N169" s="254" t="s">
        <v>46</v>
      </c>
      <c r="O169" s="255"/>
      <c r="P169" s="256">
        <f>O169*H169</f>
        <v>0</v>
      </c>
      <c r="Q169" s="256">
        <v>1.908</v>
      </c>
      <c r="R169" s="256">
        <f>Q169*H169</f>
        <v>3.816</v>
      </c>
      <c r="S169" s="256">
        <v>0</v>
      </c>
      <c r="T169" s="257">
        <f>S169*H169</f>
        <v>0</v>
      </c>
      <c r="AR169" s="23" t="s">
        <v>231</v>
      </c>
      <c r="AT169" s="23" t="s">
        <v>136</v>
      </c>
      <c r="AU169" s="23" t="s">
        <v>85</v>
      </c>
      <c r="AY169" s="23" t="s">
        <v>124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83</v>
      </c>
      <c r="BK169" s="203">
        <f>ROUND(I169*H169,2)</f>
        <v>0</v>
      </c>
      <c r="BL169" s="23" t="s">
        <v>231</v>
      </c>
      <c r="BM169" s="23" t="s">
        <v>232</v>
      </c>
    </row>
    <row r="170" spans="2:12" s="1" customFormat="1" ht="6.95" customHeight="1">
      <c r="B170" s="55"/>
      <c r="C170" s="56"/>
      <c r="D170" s="56"/>
      <c r="E170" s="56"/>
      <c r="F170" s="56"/>
      <c r="G170" s="56"/>
      <c r="H170" s="56"/>
      <c r="I170" s="138"/>
      <c r="J170" s="56"/>
      <c r="K170" s="56"/>
      <c r="L170" s="60"/>
    </row>
  </sheetData>
  <sheetProtection password="CC35" sheet="1" objects="1" scenarios="1" formatCells="0" formatColumns="0" formatRows="0" sort="0" autoFilter="0"/>
  <autoFilter ref="C81:K169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8"/>
  <sheetViews>
    <sheetView showGridLines="0" workbookViewId="0" topLeftCell="A1">
      <pane ySplit="1" topLeftCell="A2" activePane="bottomLeft" state="frozen"/>
      <selection pane="bottomLeft" activeCell="J90" sqref="J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89</v>
      </c>
      <c r="G1" s="384" t="s">
        <v>90</v>
      </c>
      <c r="H1" s="384"/>
      <c r="I1" s="114"/>
      <c r="J1" s="113" t="s">
        <v>91</v>
      </c>
      <c r="K1" s="112" t="s">
        <v>92</v>
      </c>
      <c r="L1" s="113" t="s">
        <v>93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85</v>
      </c>
    </row>
    <row r="4" spans="2:46" ht="36.95" customHeight="1">
      <c r="B4" s="27"/>
      <c r="C4" s="28"/>
      <c r="D4" s="29" t="s">
        <v>94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5" t="str">
        <f>'Rekapitulace stavby'!K6</f>
        <v>III/11731 Nezvěstice – propustek</v>
      </c>
      <c r="F7" s="386"/>
      <c r="G7" s="386"/>
      <c r="H7" s="386"/>
      <c r="I7" s="116"/>
      <c r="J7" s="28"/>
      <c r="K7" s="30"/>
    </row>
    <row r="8" spans="2:11" s="1" customFormat="1" ht="15">
      <c r="B8" s="40"/>
      <c r="C8" s="41"/>
      <c r="D8" s="36" t="s">
        <v>95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7" t="s">
        <v>233</v>
      </c>
      <c r="F9" s="388"/>
      <c r="G9" s="388"/>
      <c r="H9" s="388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06.02.2018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8" t="s">
        <v>31</v>
      </c>
      <c r="J15" s="34" t="s">
        <v>32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28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18" t="s">
        <v>31</v>
      </c>
      <c r="J21" s="34" t="s">
        <v>38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7" t="s">
        <v>21</v>
      </c>
      <c r="F24" s="377"/>
      <c r="G24" s="377"/>
      <c r="H24" s="37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ROUND(J94,2)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ROUND(SUM(BE94:BE477),2)</f>
        <v>0</v>
      </c>
      <c r="G30" s="41"/>
      <c r="H30" s="41"/>
      <c r="I30" s="130">
        <v>0.21</v>
      </c>
      <c r="J30" s="129">
        <f>ROUND(ROUND((SUM(BE94:BE477)),2)*I30,2)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ROUND(SUM(BF94:BF477),2)</f>
        <v>0</v>
      </c>
      <c r="G31" s="41"/>
      <c r="H31" s="41"/>
      <c r="I31" s="130">
        <v>0.15</v>
      </c>
      <c r="J31" s="129">
        <f>ROUND(ROUND((SUM(BF94:BF477)),2)*I31,2)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ROUND(SUM(BG94:BG477),2)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ROUND(SUM(BH94:BH477),2)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ROUND(SUM(BI94:BI477),2)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97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5" t="str">
        <f>E7</f>
        <v>III/11731 Nezvěstice – propustek</v>
      </c>
      <c r="F45" s="386"/>
      <c r="G45" s="386"/>
      <c r="H45" s="386"/>
      <c r="I45" s="117"/>
      <c r="J45" s="41"/>
      <c r="K45" s="44"/>
    </row>
    <row r="46" spans="2:11" s="1" customFormat="1" ht="14.45" customHeight="1">
      <c r="B46" s="40"/>
      <c r="C46" s="36" t="s">
        <v>95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7" t="str">
        <f>E9</f>
        <v>SO 100.01 - Zpevněné plochy a komunikace</v>
      </c>
      <c r="F47" s="388"/>
      <c r="G47" s="388"/>
      <c r="H47" s="388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silnice III/11731 kolem přemostění náhonu</v>
      </c>
      <c r="G49" s="41"/>
      <c r="H49" s="41"/>
      <c r="I49" s="118" t="s">
        <v>25</v>
      </c>
      <c r="J49" s="119" t="str">
        <f>IF(J12="","",J12)</f>
        <v>06.02.2018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45">
      <c r="B51" s="40"/>
      <c r="C51" s="36" t="s">
        <v>27</v>
      </c>
      <c r="D51" s="41"/>
      <c r="E51" s="41"/>
      <c r="F51" s="34" t="str">
        <f>E15</f>
        <v>SÚS Plzeňského kraj, Škroupova 1760/18, Plzeň</v>
      </c>
      <c r="G51" s="41"/>
      <c r="H51" s="41"/>
      <c r="I51" s="118" t="s">
        <v>35</v>
      </c>
      <c r="J51" s="343" t="str">
        <f>E21</f>
        <v>DOPAS s.r.o., Kubelíkova 1224/42, 130 00 Praha 3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98</v>
      </c>
      <c r="D54" s="131"/>
      <c r="E54" s="131"/>
      <c r="F54" s="131"/>
      <c r="G54" s="131"/>
      <c r="H54" s="131"/>
      <c r="I54" s="144"/>
      <c r="J54" s="145" t="s">
        <v>99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100</v>
      </c>
      <c r="D56" s="41"/>
      <c r="E56" s="41"/>
      <c r="F56" s="41"/>
      <c r="G56" s="41"/>
      <c r="H56" s="41"/>
      <c r="I56" s="117"/>
      <c r="J56" s="127">
        <f>J94</f>
        <v>0</v>
      </c>
      <c r="K56" s="44"/>
      <c r="AU56" s="23" t="s">
        <v>101</v>
      </c>
    </row>
    <row r="57" spans="2:11" s="7" customFormat="1" ht="24.95" customHeight="1">
      <c r="B57" s="148"/>
      <c r="C57" s="149"/>
      <c r="D57" s="150" t="s">
        <v>102</v>
      </c>
      <c r="E57" s="151"/>
      <c r="F57" s="151"/>
      <c r="G57" s="151"/>
      <c r="H57" s="151"/>
      <c r="I57" s="152"/>
      <c r="J57" s="153">
        <f>J95</f>
        <v>0</v>
      </c>
      <c r="K57" s="154"/>
    </row>
    <row r="58" spans="2:11" s="8" customFormat="1" ht="19.9" customHeight="1">
      <c r="B58" s="155"/>
      <c r="C58" s="156"/>
      <c r="D58" s="157" t="s">
        <v>103</v>
      </c>
      <c r="E58" s="158"/>
      <c r="F58" s="158"/>
      <c r="G58" s="158"/>
      <c r="H58" s="158"/>
      <c r="I58" s="159"/>
      <c r="J58" s="160">
        <f>J96</f>
        <v>0</v>
      </c>
      <c r="K58" s="161"/>
    </row>
    <row r="59" spans="2:11" s="8" customFormat="1" ht="19.9" customHeight="1">
      <c r="B59" s="155"/>
      <c r="C59" s="156"/>
      <c r="D59" s="157" t="s">
        <v>234</v>
      </c>
      <c r="E59" s="158"/>
      <c r="F59" s="158"/>
      <c r="G59" s="158"/>
      <c r="H59" s="158"/>
      <c r="I59" s="159"/>
      <c r="J59" s="160">
        <f>J142</f>
        <v>0</v>
      </c>
      <c r="K59" s="161"/>
    </row>
    <row r="60" spans="2:11" s="8" customFormat="1" ht="19.9" customHeight="1">
      <c r="B60" s="155"/>
      <c r="C60" s="156"/>
      <c r="D60" s="157" t="s">
        <v>235</v>
      </c>
      <c r="E60" s="158"/>
      <c r="F60" s="158"/>
      <c r="G60" s="158"/>
      <c r="H60" s="158"/>
      <c r="I60" s="159"/>
      <c r="J60" s="160">
        <f>J155</f>
        <v>0</v>
      </c>
      <c r="K60" s="161"/>
    </row>
    <row r="61" spans="2:11" s="8" customFormat="1" ht="19.9" customHeight="1">
      <c r="B61" s="155"/>
      <c r="C61" s="156"/>
      <c r="D61" s="157" t="s">
        <v>236</v>
      </c>
      <c r="E61" s="158"/>
      <c r="F61" s="158"/>
      <c r="G61" s="158"/>
      <c r="H61" s="158"/>
      <c r="I61" s="159"/>
      <c r="J61" s="160">
        <f>J165</f>
        <v>0</v>
      </c>
      <c r="K61" s="161"/>
    </row>
    <row r="62" spans="2:11" s="8" customFormat="1" ht="19.9" customHeight="1">
      <c r="B62" s="155"/>
      <c r="C62" s="156"/>
      <c r="D62" s="157" t="s">
        <v>237</v>
      </c>
      <c r="E62" s="158"/>
      <c r="F62" s="158"/>
      <c r="G62" s="158"/>
      <c r="H62" s="158"/>
      <c r="I62" s="159"/>
      <c r="J62" s="160">
        <f>J201</f>
        <v>0</v>
      </c>
      <c r="K62" s="161"/>
    </row>
    <row r="63" spans="2:11" s="8" customFormat="1" ht="19.9" customHeight="1">
      <c r="B63" s="155"/>
      <c r="C63" s="156"/>
      <c r="D63" s="157" t="s">
        <v>238</v>
      </c>
      <c r="E63" s="158"/>
      <c r="F63" s="158"/>
      <c r="G63" s="158"/>
      <c r="H63" s="158"/>
      <c r="I63" s="159"/>
      <c r="J63" s="160">
        <f>J224</f>
        <v>0</v>
      </c>
      <c r="K63" s="161"/>
    </row>
    <row r="64" spans="2:11" s="8" customFormat="1" ht="19.9" customHeight="1">
      <c r="B64" s="155"/>
      <c r="C64" s="156"/>
      <c r="D64" s="157" t="s">
        <v>239</v>
      </c>
      <c r="E64" s="158"/>
      <c r="F64" s="158"/>
      <c r="G64" s="158"/>
      <c r="H64" s="158"/>
      <c r="I64" s="159"/>
      <c r="J64" s="160">
        <f>J225</f>
        <v>0</v>
      </c>
      <c r="K64" s="161"/>
    </row>
    <row r="65" spans="2:11" s="8" customFormat="1" ht="19.9" customHeight="1">
      <c r="B65" s="155"/>
      <c r="C65" s="156"/>
      <c r="D65" s="157" t="s">
        <v>240</v>
      </c>
      <c r="E65" s="158"/>
      <c r="F65" s="158"/>
      <c r="G65" s="158"/>
      <c r="H65" s="158"/>
      <c r="I65" s="159"/>
      <c r="J65" s="160">
        <f>J287</f>
        <v>0</v>
      </c>
      <c r="K65" s="161"/>
    </row>
    <row r="66" spans="2:11" s="8" customFormat="1" ht="19.9" customHeight="1">
      <c r="B66" s="155"/>
      <c r="C66" s="156"/>
      <c r="D66" s="157" t="s">
        <v>241</v>
      </c>
      <c r="E66" s="158"/>
      <c r="F66" s="158"/>
      <c r="G66" s="158"/>
      <c r="H66" s="158"/>
      <c r="I66" s="159"/>
      <c r="J66" s="160">
        <f>J314</f>
        <v>0</v>
      </c>
      <c r="K66" s="161"/>
    </row>
    <row r="67" spans="2:11" s="8" customFormat="1" ht="19.9" customHeight="1">
      <c r="B67" s="155"/>
      <c r="C67" s="156"/>
      <c r="D67" s="157" t="s">
        <v>242</v>
      </c>
      <c r="E67" s="158"/>
      <c r="F67" s="158"/>
      <c r="G67" s="158"/>
      <c r="H67" s="158"/>
      <c r="I67" s="159"/>
      <c r="J67" s="160">
        <f>J328</f>
        <v>0</v>
      </c>
      <c r="K67" s="161"/>
    </row>
    <row r="68" spans="2:11" s="8" customFormat="1" ht="19.9" customHeight="1">
      <c r="B68" s="155"/>
      <c r="C68" s="156"/>
      <c r="D68" s="157" t="s">
        <v>243</v>
      </c>
      <c r="E68" s="158"/>
      <c r="F68" s="158"/>
      <c r="G68" s="158"/>
      <c r="H68" s="158"/>
      <c r="I68" s="159"/>
      <c r="J68" s="160">
        <f>J362</f>
        <v>0</v>
      </c>
      <c r="K68" s="161"/>
    </row>
    <row r="69" spans="2:11" s="8" customFormat="1" ht="19.9" customHeight="1">
      <c r="B69" s="155"/>
      <c r="C69" s="156"/>
      <c r="D69" s="157" t="s">
        <v>104</v>
      </c>
      <c r="E69" s="158"/>
      <c r="F69" s="158"/>
      <c r="G69" s="158"/>
      <c r="H69" s="158"/>
      <c r="I69" s="159"/>
      <c r="J69" s="160">
        <f>J374</f>
        <v>0</v>
      </c>
      <c r="K69" s="161"/>
    </row>
    <row r="70" spans="2:11" s="8" customFormat="1" ht="19.9" customHeight="1">
      <c r="B70" s="155"/>
      <c r="C70" s="156"/>
      <c r="D70" s="157" t="s">
        <v>244</v>
      </c>
      <c r="E70" s="158"/>
      <c r="F70" s="158"/>
      <c r="G70" s="158"/>
      <c r="H70" s="158"/>
      <c r="I70" s="159"/>
      <c r="J70" s="160">
        <f>J402</f>
        <v>0</v>
      </c>
      <c r="K70" s="161"/>
    </row>
    <row r="71" spans="2:11" s="8" customFormat="1" ht="19.9" customHeight="1">
      <c r="B71" s="155"/>
      <c r="C71" s="156"/>
      <c r="D71" s="157" t="s">
        <v>245</v>
      </c>
      <c r="E71" s="158"/>
      <c r="F71" s="158"/>
      <c r="G71" s="158"/>
      <c r="H71" s="158"/>
      <c r="I71" s="159"/>
      <c r="J71" s="160">
        <f>J403</f>
        <v>0</v>
      </c>
      <c r="K71" s="161"/>
    </row>
    <row r="72" spans="2:11" s="8" customFormat="1" ht="19.9" customHeight="1">
      <c r="B72" s="155"/>
      <c r="C72" s="156"/>
      <c r="D72" s="157" t="s">
        <v>246</v>
      </c>
      <c r="E72" s="158"/>
      <c r="F72" s="158"/>
      <c r="G72" s="158"/>
      <c r="H72" s="158"/>
      <c r="I72" s="159"/>
      <c r="J72" s="160">
        <f>J455</f>
        <v>0</v>
      </c>
      <c r="K72" s="161"/>
    </row>
    <row r="73" spans="2:11" s="7" customFormat="1" ht="24.95" customHeight="1">
      <c r="B73" s="148"/>
      <c r="C73" s="149"/>
      <c r="D73" s="150" t="s">
        <v>247</v>
      </c>
      <c r="E73" s="151"/>
      <c r="F73" s="151"/>
      <c r="G73" s="151"/>
      <c r="H73" s="151"/>
      <c r="I73" s="152"/>
      <c r="J73" s="153">
        <f>J459</f>
        <v>0</v>
      </c>
      <c r="K73" s="154"/>
    </row>
    <row r="74" spans="2:11" s="8" customFormat="1" ht="19.9" customHeight="1">
      <c r="B74" s="155"/>
      <c r="C74" s="156"/>
      <c r="D74" s="157" t="s">
        <v>248</v>
      </c>
      <c r="E74" s="158"/>
      <c r="F74" s="158"/>
      <c r="G74" s="158"/>
      <c r="H74" s="158"/>
      <c r="I74" s="159"/>
      <c r="J74" s="160">
        <f>J460</f>
        <v>0</v>
      </c>
      <c r="K74" s="161"/>
    </row>
    <row r="75" spans="2:11" s="1" customFormat="1" ht="21.75" customHeight="1">
      <c r="B75" s="40"/>
      <c r="C75" s="41"/>
      <c r="D75" s="41"/>
      <c r="E75" s="41"/>
      <c r="F75" s="41"/>
      <c r="G75" s="41"/>
      <c r="H75" s="41"/>
      <c r="I75" s="117"/>
      <c r="J75" s="41"/>
      <c r="K75" s="44"/>
    </row>
    <row r="76" spans="2:11" s="1" customFormat="1" ht="6.95" customHeight="1">
      <c r="B76" s="55"/>
      <c r="C76" s="56"/>
      <c r="D76" s="56"/>
      <c r="E76" s="56"/>
      <c r="F76" s="56"/>
      <c r="G76" s="56"/>
      <c r="H76" s="56"/>
      <c r="I76" s="138"/>
      <c r="J76" s="56"/>
      <c r="K76" s="57"/>
    </row>
    <row r="80" spans="2:12" s="1" customFormat="1" ht="6.95" customHeight="1">
      <c r="B80" s="58"/>
      <c r="C80" s="59"/>
      <c r="D80" s="59"/>
      <c r="E80" s="59"/>
      <c r="F80" s="59"/>
      <c r="G80" s="59"/>
      <c r="H80" s="59"/>
      <c r="I80" s="141"/>
      <c r="J80" s="59"/>
      <c r="K80" s="59"/>
      <c r="L80" s="60"/>
    </row>
    <row r="81" spans="2:12" s="1" customFormat="1" ht="36.95" customHeight="1">
      <c r="B81" s="40"/>
      <c r="C81" s="61" t="s">
        <v>108</v>
      </c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4.45" customHeight="1">
      <c r="B83" s="40"/>
      <c r="C83" s="64" t="s">
        <v>18</v>
      </c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22.5" customHeight="1">
      <c r="B84" s="40"/>
      <c r="C84" s="62"/>
      <c r="D84" s="62"/>
      <c r="E84" s="381" t="str">
        <f>E7</f>
        <v>III/11731 Nezvěstice – propustek</v>
      </c>
      <c r="F84" s="382"/>
      <c r="G84" s="382"/>
      <c r="H84" s="382"/>
      <c r="I84" s="162"/>
      <c r="J84" s="62"/>
      <c r="K84" s="62"/>
      <c r="L84" s="60"/>
    </row>
    <row r="85" spans="2:12" s="1" customFormat="1" ht="14.45" customHeight="1">
      <c r="B85" s="40"/>
      <c r="C85" s="64" t="s">
        <v>95</v>
      </c>
      <c r="D85" s="62"/>
      <c r="E85" s="62"/>
      <c r="F85" s="62"/>
      <c r="G85" s="62"/>
      <c r="H85" s="62"/>
      <c r="I85" s="162"/>
      <c r="J85" s="62"/>
      <c r="K85" s="62"/>
      <c r="L85" s="60"/>
    </row>
    <row r="86" spans="2:12" s="1" customFormat="1" ht="23.25" customHeight="1">
      <c r="B86" s="40"/>
      <c r="C86" s="62"/>
      <c r="D86" s="62"/>
      <c r="E86" s="350" t="str">
        <f>E9</f>
        <v>SO 100.01 - Zpevněné plochy a komunikace</v>
      </c>
      <c r="F86" s="383"/>
      <c r="G86" s="383"/>
      <c r="H86" s="383"/>
      <c r="I86" s="162"/>
      <c r="J86" s="62"/>
      <c r="K86" s="62"/>
      <c r="L86" s="60"/>
    </row>
    <row r="87" spans="2:12" s="1" customFormat="1" ht="6.9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18" customHeight="1">
      <c r="B88" s="40"/>
      <c r="C88" s="64" t="s">
        <v>23</v>
      </c>
      <c r="D88" s="62"/>
      <c r="E88" s="62"/>
      <c r="F88" s="163" t="str">
        <f>F12</f>
        <v>silnice III/11731 kolem přemostění náhonu</v>
      </c>
      <c r="G88" s="62"/>
      <c r="H88" s="62"/>
      <c r="I88" s="164" t="s">
        <v>25</v>
      </c>
      <c r="J88" s="72" t="str">
        <f>IF(J12="","",J12)</f>
        <v>06.02.2018</v>
      </c>
      <c r="K88" s="62"/>
      <c r="L88" s="60"/>
    </row>
    <row r="89" spans="2:12" s="1" customFormat="1" ht="6.95" customHeight="1">
      <c r="B89" s="40"/>
      <c r="C89" s="62"/>
      <c r="D89" s="62"/>
      <c r="E89" s="62"/>
      <c r="F89" s="62"/>
      <c r="G89" s="62"/>
      <c r="H89" s="62"/>
      <c r="I89" s="162"/>
      <c r="J89" s="62"/>
      <c r="K89" s="62"/>
      <c r="L89" s="60"/>
    </row>
    <row r="90" spans="2:12" s="1" customFormat="1" ht="45">
      <c r="B90" s="40"/>
      <c r="C90" s="64" t="s">
        <v>27</v>
      </c>
      <c r="D90" s="62"/>
      <c r="E90" s="62"/>
      <c r="F90" s="163" t="str">
        <f>E15</f>
        <v>SÚS Plzeňského kraj, Škroupova 1760/18, Plzeň</v>
      </c>
      <c r="G90" s="62"/>
      <c r="H90" s="62"/>
      <c r="I90" s="164" t="s">
        <v>35</v>
      </c>
      <c r="J90" s="398" t="str">
        <f>E21</f>
        <v>DOPAS s.r.o., Kubelíkova 1224/42, 130 00 Praha 3</v>
      </c>
      <c r="K90" s="62"/>
      <c r="L90" s="60"/>
    </row>
    <row r="91" spans="2:12" s="1" customFormat="1" ht="14.45" customHeight="1">
      <c r="B91" s="40"/>
      <c r="C91" s="64" t="s">
        <v>33</v>
      </c>
      <c r="D91" s="62"/>
      <c r="E91" s="62"/>
      <c r="F91" s="163" t="str">
        <f>IF(E18="","",E18)</f>
        <v/>
      </c>
      <c r="G91" s="62"/>
      <c r="H91" s="62"/>
      <c r="I91" s="162"/>
      <c r="J91" s="62"/>
      <c r="K91" s="62"/>
      <c r="L91" s="60"/>
    </row>
    <row r="92" spans="2:12" s="1" customFormat="1" ht="10.35" customHeight="1">
      <c r="B92" s="40"/>
      <c r="C92" s="62"/>
      <c r="D92" s="62"/>
      <c r="E92" s="62"/>
      <c r="F92" s="62"/>
      <c r="G92" s="62"/>
      <c r="H92" s="62"/>
      <c r="I92" s="162"/>
      <c r="J92" s="62"/>
      <c r="K92" s="62"/>
      <c r="L92" s="60"/>
    </row>
    <row r="93" spans="2:20" s="9" customFormat="1" ht="29.25" customHeight="1">
      <c r="B93" s="165"/>
      <c r="C93" s="166" t="s">
        <v>109</v>
      </c>
      <c r="D93" s="167" t="s">
        <v>60</v>
      </c>
      <c r="E93" s="167" t="s">
        <v>56</v>
      </c>
      <c r="F93" s="167" t="s">
        <v>110</v>
      </c>
      <c r="G93" s="167" t="s">
        <v>111</v>
      </c>
      <c r="H93" s="167" t="s">
        <v>112</v>
      </c>
      <c r="I93" s="168" t="s">
        <v>113</v>
      </c>
      <c r="J93" s="167" t="s">
        <v>99</v>
      </c>
      <c r="K93" s="169" t="s">
        <v>114</v>
      </c>
      <c r="L93" s="170"/>
      <c r="M93" s="80" t="s">
        <v>115</v>
      </c>
      <c r="N93" s="81" t="s">
        <v>45</v>
      </c>
      <c r="O93" s="81" t="s">
        <v>116</v>
      </c>
      <c r="P93" s="81" t="s">
        <v>117</v>
      </c>
      <c r="Q93" s="81" t="s">
        <v>118</v>
      </c>
      <c r="R93" s="81" t="s">
        <v>119</v>
      </c>
      <c r="S93" s="81" t="s">
        <v>120</v>
      </c>
      <c r="T93" s="82" t="s">
        <v>121</v>
      </c>
    </row>
    <row r="94" spans="2:63" s="1" customFormat="1" ht="29.25" customHeight="1">
      <c r="B94" s="40"/>
      <c r="C94" s="86" t="s">
        <v>100</v>
      </c>
      <c r="D94" s="62"/>
      <c r="E94" s="62"/>
      <c r="F94" s="62"/>
      <c r="G94" s="62"/>
      <c r="H94" s="62"/>
      <c r="I94" s="162"/>
      <c r="J94" s="171">
        <f>BK94</f>
        <v>0</v>
      </c>
      <c r="K94" s="62"/>
      <c r="L94" s="60"/>
      <c r="M94" s="83"/>
      <c r="N94" s="84"/>
      <c r="O94" s="84"/>
      <c r="P94" s="172">
        <f>P95+P459</f>
        <v>0</v>
      </c>
      <c r="Q94" s="84"/>
      <c r="R94" s="172">
        <f>R95+R459</f>
        <v>828.40469816</v>
      </c>
      <c r="S94" s="84"/>
      <c r="T94" s="173">
        <f>T95+T459</f>
        <v>689.217673</v>
      </c>
      <c r="AT94" s="23" t="s">
        <v>74</v>
      </c>
      <c r="AU94" s="23" t="s">
        <v>101</v>
      </c>
      <c r="BK94" s="174">
        <f>BK95+BK459</f>
        <v>0</v>
      </c>
    </row>
    <row r="95" spans="2:63" s="10" customFormat="1" ht="37.35" customHeight="1">
      <c r="B95" s="175"/>
      <c r="C95" s="176"/>
      <c r="D95" s="177" t="s">
        <v>74</v>
      </c>
      <c r="E95" s="178" t="s">
        <v>122</v>
      </c>
      <c r="F95" s="178" t="s">
        <v>123</v>
      </c>
      <c r="G95" s="176"/>
      <c r="H95" s="176"/>
      <c r="I95" s="179"/>
      <c r="J95" s="180">
        <f>BK95</f>
        <v>0</v>
      </c>
      <c r="K95" s="176"/>
      <c r="L95" s="181"/>
      <c r="M95" s="182"/>
      <c r="N95" s="183"/>
      <c r="O95" s="183"/>
      <c r="P95" s="184">
        <f>P96+P142+P155+P165+P201+P224+P225+P287+P314+P328+P362+P374+P402+P403+P455</f>
        <v>0</v>
      </c>
      <c r="Q95" s="183"/>
      <c r="R95" s="184">
        <f>R96+R142+R155+R165+R201+R224+R225+R287+R314+R328+R362+R374+R402+R403+R455</f>
        <v>828.1012234599999</v>
      </c>
      <c r="S95" s="183"/>
      <c r="T95" s="185">
        <f>T96+T142+T155+T165+T201+T224+T225+T287+T314+T328+T362+T374+T402+T403+T455</f>
        <v>689.217673</v>
      </c>
      <c r="AR95" s="186" t="s">
        <v>83</v>
      </c>
      <c r="AT95" s="187" t="s">
        <v>74</v>
      </c>
      <c r="AU95" s="187" t="s">
        <v>75</v>
      </c>
      <c r="AY95" s="186" t="s">
        <v>124</v>
      </c>
      <c r="BK95" s="188">
        <f>BK96+BK142+BK155+BK165+BK201+BK224+BK225+BK287+BK314+BK328+BK362+BK374+BK402+BK403+BK455</f>
        <v>0</v>
      </c>
    </row>
    <row r="96" spans="2:63" s="10" customFormat="1" ht="19.9" customHeight="1">
      <c r="B96" s="175"/>
      <c r="C96" s="176"/>
      <c r="D96" s="189" t="s">
        <v>74</v>
      </c>
      <c r="E96" s="190" t="s">
        <v>83</v>
      </c>
      <c r="F96" s="190" t="s">
        <v>125</v>
      </c>
      <c r="G96" s="176"/>
      <c r="H96" s="176"/>
      <c r="I96" s="179"/>
      <c r="J96" s="191">
        <f>BK96</f>
        <v>0</v>
      </c>
      <c r="K96" s="176"/>
      <c r="L96" s="181"/>
      <c r="M96" s="182"/>
      <c r="N96" s="183"/>
      <c r="O96" s="183"/>
      <c r="P96" s="184">
        <f>SUM(P97:P141)</f>
        <v>0</v>
      </c>
      <c r="Q96" s="183"/>
      <c r="R96" s="184">
        <f>SUM(R97:R141)</f>
        <v>0.3631737</v>
      </c>
      <c r="S96" s="183"/>
      <c r="T96" s="185">
        <f>SUM(T97:T141)</f>
        <v>0</v>
      </c>
      <c r="AR96" s="186" t="s">
        <v>83</v>
      </c>
      <c r="AT96" s="187" t="s">
        <v>74</v>
      </c>
      <c r="AU96" s="187" t="s">
        <v>83</v>
      </c>
      <c r="AY96" s="186" t="s">
        <v>124</v>
      </c>
      <c r="BK96" s="188">
        <f>SUM(BK97:BK141)</f>
        <v>0</v>
      </c>
    </row>
    <row r="97" spans="2:65" s="1" customFormat="1" ht="22.5" customHeight="1">
      <c r="B97" s="40"/>
      <c r="C97" s="192" t="s">
        <v>83</v>
      </c>
      <c r="D97" s="192" t="s">
        <v>126</v>
      </c>
      <c r="E97" s="193" t="s">
        <v>249</v>
      </c>
      <c r="F97" s="194" t="s">
        <v>250</v>
      </c>
      <c r="G97" s="195" t="s">
        <v>148</v>
      </c>
      <c r="H97" s="196">
        <v>20.21</v>
      </c>
      <c r="I97" s="197"/>
      <c r="J97" s="198">
        <f>ROUND(I97*H97,2)</f>
        <v>0</v>
      </c>
      <c r="K97" s="194" t="s">
        <v>130</v>
      </c>
      <c r="L97" s="60"/>
      <c r="M97" s="199" t="s">
        <v>21</v>
      </c>
      <c r="N97" s="200" t="s">
        <v>46</v>
      </c>
      <c r="O97" s="41"/>
      <c r="P97" s="201">
        <f>O97*H97</f>
        <v>0</v>
      </c>
      <c r="Q97" s="201">
        <v>0.01797</v>
      </c>
      <c r="R97" s="201">
        <f>Q97*H97</f>
        <v>0.3631737</v>
      </c>
      <c r="S97" s="201">
        <v>0</v>
      </c>
      <c r="T97" s="202">
        <f>S97*H97</f>
        <v>0</v>
      </c>
      <c r="AR97" s="23" t="s">
        <v>131</v>
      </c>
      <c r="AT97" s="23" t="s">
        <v>126</v>
      </c>
      <c r="AU97" s="23" t="s">
        <v>85</v>
      </c>
      <c r="AY97" s="23" t="s">
        <v>124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83</v>
      </c>
      <c r="BK97" s="203">
        <f>ROUND(I97*H97,2)</f>
        <v>0</v>
      </c>
      <c r="BL97" s="23" t="s">
        <v>131</v>
      </c>
      <c r="BM97" s="23" t="s">
        <v>251</v>
      </c>
    </row>
    <row r="98" spans="2:47" s="1" customFormat="1" ht="27">
      <c r="B98" s="40"/>
      <c r="C98" s="62"/>
      <c r="D98" s="206" t="s">
        <v>252</v>
      </c>
      <c r="E98" s="62"/>
      <c r="F98" s="241" t="s">
        <v>253</v>
      </c>
      <c r="G98" s="62"/>
      <c r="H98" s="62"/>
      <c r="I98" s="162"/>
      <c r="J98" s="62"/>
      <c r="K98" s="62"/>
      <c r="L98" s="60"/>
      <c r="M98" s="242"/>
      <c r="N98" s="41"/>
      <c r="O98" s="41"/>
      <c r="P98" s="41"/>
      <c r="Q98" s="41"/>
      <c r="R98" s="41"/>
      <c r="S98" s="41"/>
      <c r="T98" s="77"/>
      <c r="AT98" s="23" t="s">
        <v>252</v>
      </c>
      <c r="AU98" s="23" t="s">
        <v>85</v>
      </c>
    </row>
    <row r="99" spans="2:51" s="12" customFormat="1" ht="13.5">
      <c r="B99" s="216"/>
      <c r="C99" s="217"/>
      <c r="D99" s="218" t="s">
        <v>133</v>
      </c>
      <c r="E99" s="219" t="s">
        <v>21</v>
      </c>
      <c r="F99" s="220" t="s">
        <v>254</v>
      </c>
      <c r="G99" s="217"/>
      <c r="H99" s="221">
        <v>20.21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133</v>
      </c>
      <c r="AU99" s="227" t="s">
        <v>85</v>
      </c>
      <c r="AV99" s="12" t="s">
        <v>85</v>
      </c>
      <c r="AW99" s="12" t="s">
        <v>39</v>
      </c>
      <c r="AX99" s="12" t="s">
        <v>83</v>
      </c>
      <c r="AY99" s="227" t="s">
        <v>124</v>
      </c>
    </row>
    <row r="100" spans="2:65" s="1" customFormat="1" ht="31.5" customHeight="1">
      <c r="B100" s="40"/>
      <c r="C100" s="192" t="s">
        <v>85</v>
      </c>
      <c r="D100" s="192" t="s">
        <v>126</v>
      </c>
      <c r="E100" s="193" t="s">
        <v>255</v>
      </c>
      <c r="F100" s="194" t="s">
        <v>256</v>
      </c>
      <c r="G100" s="195" t="s">
        <v>257</v>
      </c>
      <c r="H100" s="196">
        <v>120</v>
      </c>
      <c r="I100" s="197"/>
      <c r="J100" s="198">
        <f>ROUND(I100*H100,2)</f>
        <v>0</v>
      </c>
      <c r="K100" s="194" t="s">
        <v>130</v>
      </c>
      <c r="L100" s="60"/>
      <c r="M100" s="199" t="s">
        <v>21</v>
      </c>
      <c r="N100" s="200" t="s">
        <v>46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131</v>
      </c>
      <c r="AT100" s="23" t="s">
        <v>126</v>
      </c>
      <c r="AU100" s="23" t="s">
        <v>85</v>
      </c>
      <c r="AY100" s="23" t="s">
        <v>124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83</v>
      </c>
      <c r="BK100" s="203">
        <f>ROUND(I100*H100,2)</f>
        <v>0</v>
      </c>
      <c r="BL100" s="23" t="s">
        <v>131</v>
      </c>
      <c r="BM100" s="23" t="s">
        <v>258</v>
      </c>
    </row>
    <row r="101" spans="2:51" s="11" customFormat="1" ht="13.5">
      <c r="B101" s="204"/>
      <c r="C101" s="205"/>
      <c r="D101" s="206" t="s">
        <v>133</v>
      </c>
      <c r="E101" s="207" t="s">
        <v>21</v>
      </c>
      <c r="F101" s="208" t="s">
        <v>259</v>
      </c>
      <c r="G101" s="205"/>
      <c r="H101" s="209" t="s">
        <v>21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133</v>
      </c>
      <c r="AU101" s="215" t="s">
        <v>85</v>
      </c>
      <c r="AV101" s="11" t="s">
        <v>83</v>
      </c>
      <c r="AW101" s="11" t="s">
        <v>39</v>
      </c>
      <c r="AX101" s="11" t="s">
        <v>75</v>
      </c>
      <c r="AY101" s="215" t="s">
        <v>124</v>
      </c>
    </row>
    <row r="102" spans="2:51" s="12" customFormat="1" ht="13.5">
      <c r="B102" s="216"/>
      <c r="C102" s="217"/>
      <c r="D102" s="218" t="s">
        <v>133</v>
      </c>
      <c r="E102" s="219" t="s">
        <v>21</v>
      </c>
      <c r="F102" s="220" t="s">
        <v>260</v>
      </c>
      <c r="G102" s="217"/>
      <c r="H102" s="221">
        <v>120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133</v>
      </c>
      <c r="AU102" s="227" t="s">
        <v>85</v>
      </c>
      <c r="AV102" s="12" t="s">
        <v>85</v>
      </c>
      <c r="AW102" s="12" t="s">
        <v>39</v>
      </c>
      <c r="AX102" s="12" t="s">
        <v>83</v>
      </c>
      <c r="AY102" s="227" t="s">
        <v>124</v>
      </c>
    </row>
    <row r="103" spans="2:65" s="1" customFormat="1" ht="31.5" customHeight="1">
      <c r="B103" s="40"/>
      <c r="C103" s="192" t="s">
        <v>145</v>
      </c>
      <c r="D103" s="192" t="s">
        <v>126</v>
      </c>
      <c r="E103" s="193" t="s">
        <v>261</v>
      </c>
      <c r="F103" s="194" t="s">
        <v>262</v>
      </c>
      <c r="G103" s="195" t="s">
        <v>129</v>
      </c>
      <c r="H103" s="196">
        <v>31.064</v>
      </c>
      <c r="I103" s="197"/>
      <c r="J103" s="198">
        <f>ROUND(I103*H103,2)</f>
        <v>0</v>
      </c>
      <c r="K103" s="194" t="s">
        <v>130</v>
      </c>
      <c r="L103" s="60"/>
      <c r="M103" s="199" t="s">
        <v>21</v>
      </c>
      <c r="N103" s="200" t="s">
        <v>46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131</v>
      </c>
      <c r="AT103" s="23" t="s">
        <v>126</v>
      </c>
      <c r="AU103" s="23" t="s">
        <v>85</v>
      </c>
      <c r="AY103" s="23" t="s">
        <v>124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83</v>
      </c>
      <c r="BK103" s="203">
        <f>ROUND(I103*H103,2)</f>
        <v>0</v>
      </c>
      <c r="BL103" s="23" t="s">
        <v>131</v>
      </c>
      <c r="BM103" s="23" t="s">
        <v>263</v>
      </c>
    </row>
    <row r="104" spans="2:51" s="11" customFormat="1" ht="13.5">
      <c r="B104" s="204"/>
      <c r="C104" s="205"/>
      <c r="D104" s="206" t="s">
        <v>133</v>
      </c>
      <c r="E104" s="207" t="s">
        <v>21</v>
      </c>
      <c r="F104" s="208" t="s">
        <v>264</v>
      </c>
      <c r="G104" s="205"/>
      <c r="H104" s="209" t="s">
        <v>21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133</v>
      </c>
      <c r="AU104" s="215" t="s">
        <v>85</v>
      </c>
      <c r="AV104" s="11" t="s">
        <v>83</v>
      </c>
      <c r="AW104" s="11" t="s">
        <v>39</v>
      </c>
      <c r="AX104" s="11" t="s">
        <v>75</v>
      </c>
      <c r="AY104" s="215" t="s">
        <v>124</v>
      </c>
    </row>
    <row r="105" spans="2:51" s="12" customFormat="1" ht="13.5">
      <c r="B105" s="216"/>
      <c r="C105" s="217"/>
      <c r="D105" s="206" t="s">
        <v>133</v>
      </c>
      <c r="E105" s="238" t="s">
        <v>21</v>
      </c>
      <c r="F105" s="239" t="s">
        <v>265</v>
      </c>
      <c r="G105" s="217"/>
      <c r="H105" s="240">
        <v>27.208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133</v>
      </c>
      <c r="AU105" s="227" t="s">
        <v>85</v>
      </c>
      <c r="AV105" s="12" t="s">
        <v>85</v>
      </c>
      <c r="AW105" s="12" t="s">
        <v>39</v>
      </c>
      <c r="AX105" s="12" t="s">
        <v>75</v>
      </c>
      <c r="AY105" s="227" t="s">
        <v>124</v>
      </c>
    </row>
    <row r="106" spans="2:51" s="11" customFormat="1" ht="13.5">
      <c r="B106" s="204"/>
      <c r="C106" s="205"/>
      <c r="D106" s="206" t="s">
        <v>133</v>
      </c>
      <c r="E106" s="207" t="s">
        <v>21</v>
      </c>
      <c r="F106" s="208" t="s">
        <v>266</v>
      </c>
      <c r="G106" s="205"/>
      <c r="H106" s="209" t="s">
        <v>21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133</v>
      </c>
      <c r="AU106" s="215" t="s">
        <v>85</v>
      </c>
      <c r="AV106" s="11" t="s">
        <v>83</v>
      </c>
      <c r="AW106" s="11" t="s">
        <v>39</v>
      </c>
      <c r="AX106" s="11" t="s">
        <v>75</v>
      </c>
      <c r="AY106" s="215" t="s">
        <v>124</v>
      </c>
    </row>
    <row r="107" spans="2:51" s="12" customFormat="1" ht="13.5">
      <c r="B107" s="216"/>
      <c r="C107" s="217"/>
      <c r="D107" s="206" t="s">
        <v>133</v>
      </c>
      <c r="E107" s="238" t="s">
        <v>21</v>
      </c>
      <c r="F107" s="239" t="s">
        <v>267</v>
      </c>
      <c r="G107" s="217"/>
      <c r="H107" s="240">
        <v>3.856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133</v>
      </c>
      <c r="AU107" s="227" t="s">
        <v>85</v>
      </c>
      <c r="AV107" s="12" t="s">
        <v>85</v>
      </c>
      <c r="AW107" s="12" t="s">
        <v>39</v>
      </c>
      <c r="AX107" s="12" t="s">
        <v>75</v>
      </c>
      <c r="AY107" s="227" t="s">
        <v>124</v>
      </c>
    </row>
    <row r="108" spans="2:51" s="13" customFormat="1" ht="13.5">
      <c r="B108" s="243"/>
      <c r="C108" s="244"/>
      <c r="D108" s="218" t="s">
        <v>133</v>
      </c>
      <c r="E108" s="245" t="s">
        <v>21</v>
      </c>
      <c r="F108" s="246" t="s">
        <v>168</v>
      </c>
      <c r="G108" s="244"/>
      <c r="H108" s="247">
        <v>31.064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133</v>
      </c>
      <c r="AU108" s="253" t="s">
        <v>85</v>
      </c>
      <c r="AV108" s="13" t="s">
        <v>131</v>
      </c>
      <c r="AW108" s="13" t="s">
        <v>39</v>
      </c>
      <c r="AX108" s="13" t="s">
        <v>83</v>
      </c>
      <c r="AY108" s="253" t="s">
        <v>124</v>
      </c>
    </row>
    <row r="109" spans="2:65" s="1" customFormat="1" ht="44.25" customHeight="1">
      <c r="B109" s="40"/>
      <c r="C109" s="192" t="s">
        <v>131</v>
      </c>
      <c r="D109" s="192" t="s">
        <v>126</v>
      </c>
      <c r="E109" s="193" t="s">
        <v>268</v>
      </c>
      <c r="F109" s="194" t="s">
        <v>269</v>
      </c>
      <c r="G109" s="195" t="s">
        <v>129</v>
      </c>
      <c r="H109" s="196">
        <v>20.3</v>
      </c>
      <c r="I109" s="197"/>
      <c r="J109" s="198">
        <f>ROUND(I109*H109,2)</f>
        <v>0</v>
      </c>
      <c r="K109" s="194" t="s">
        <v>130</v>
      </c>
      <c r="L109" s="60"/>
      <c r="M109" s="199" t="s">
        <v>21</v>
      </c>
      <c r="N109" s="200" t="s">
        <v>46</v>
      </c>
      <c r="O109" s="41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131</v>
      </c>
      <c r="AT109" s="23" t="s">
        <v>126</v>
      </c>
      <c r="AU109" s="23" t="s">
        <v>85</v>
      </c>
      <c r="AY109" s="23" t="s">
        <v>124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83</v>
      </c>
      <c r="BK109" s="203">
        <f>ROUND(I109*H109,2)</f>
        <v>0</v>
      </c>
      <c r="BL109" s="23" t="s">
        <v>131</v>
      </c>
      <c r="BM109" s="23" t="s">
        <v>270</v>
      </c>
    </row>
    <row r="110" spans="2:51" s="11" customFormat="1" ht="13.5">
      <c r="B110" s="204"/>
      <c r="C110" s="205"/>
      <c r="D110" s="206" t="s">
        <v>133</v>
      </c>
      <c r="E110" s="207" t="s">
        <v>21</v>
      </c>
      <c r="F110" s="208" t="s">
        <v>271</v>
      </c>
      <c r="G110" s="205"/>
      <c r="H110" s="209" t="s">
        <v>21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133</v>
      </c>
      <c r="AU110" s="215" t="s">
        <v>85</v>
      </c>
      <c r="AV110" s="11" t="s">
        <v>83</v>
      </c>
      <c r="AW110" s="11" t="s">
        <v>39</v>
      </c>
      <c r="AX110" s="11" t="s">
        <v>75</v>
      </c>
      <c r="AY110" s="215" t="s">
        <v>124</v>
      </c>
    </row>
    <row r="111" spans="2:51" s="12" customFormat="1" ht="13.5">
      <c r="B111" s="216"/>
      <c r="C111" s="217"/>
      <c r="D111" s="218" t="s">
        <v>133</v>
      </c>
      <c r="E111" s="219" t="s">
        <v>21</v>
      </c>
      <c r="F111" s="220" t="s">
        <v>272</v>
      </c>
      <c r="G111" s="217"/>
      <c r="H111" s="221">
        <v>20.3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133</v>
      </c>
      <c r="AU111" s="227" t="s">
        <v>85</v>
      </c>
      <c r="AV111" s="12" t="s">
        <v>85</v>
      </c>
      <c r="AW111" s="12" t="s">
        <v>39</v>
      </c>
      <c r="AX111" s="12" t="s">
        <v>83</v>
      </c>
      <c r="AY111" s="227" t="s">
        <v>124</v>
      </c>
    </row>
    <row r="112" spans="2:65" s="1" customFormat="1" ht="31.5" customHeight="1">
      <c r="B112" s="40"/>
      <c r="C112" s="192" t="s">
        <v>157</v>
      </c>
      <c r="D112" s="192" t="s">
        <v>126</v>
      </c>
      <c r="E112" s="193" t="s">
        <v>273</v>
      </c>
      <c r="F112" s="194" t="s">
        <v>274</v>
      </c>
      <c r="G112" s="195" t="s">
        <v>129</v>
      </c>
      <c r="H112" s="196">
        <v>18.06</v>
      </c>
      <c r="I112" s="197"/>
      <c r="J112" s="198">
        <f>ROUND(I112*H112,2)</f>
        <v>0</v>
      </c>
      <c r="K112" s="194" t="s">
        <v>130</v>
      </c>
      <c r="L112" s="60"/>
      <c r="M112" s="199" t="s">
        <v>21</v>
      </c>
      <c r="N112" s="200" t="s">
        <v>46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131</v>
      </c>
      <c r="AT112" s="23" t="s">
        <v>126</v>
      </c>
      <c r="AU112" s="23" t="s">
        <v>85</v>
      </c>
      <c r="AY112" s="23" t="s">
        <v>124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83</v>
      </c>
      <c r="BK112" s="203">
        <f>ROUND(I112*H112,2)</f>
        <v>0</v>
      </c>
      <c r="BL112" s="23" t="s">
        <v>131</v>
      </c>
      <c r="BM112" s="23" t="s">
        <v>275</v>
      </c>
    </row>
    <row r="113" spans="2:51" s="11" customFormat="1" ht="13.5">
      <c r="B113" s="204"/>
      <c r="C113" s="205"/>
      <c r="D113" s="206" t="s">
        <v>133</v>
      </c>
      <c r="E113" s="207" t="s">
        <v>21</v>
      </c>
      <c r="F113" s="208" t="s">
        <v>276</v>
      </c>
      <c r="G113" s="205"/>
      <c r="H113" s="209" t="s">
        <v>21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133</v>
      </c>
      <c r="AU113" s="215" t="s">
        <v>85</v>
      </c>
      <c r="AV113" s="11" t="s">
        <v>83</v>
      </c>
      <c r="AW113" s="11" t="s">
        <v>39</v>
      </c>
      <c r="AX113" s="11" t="s">
        <v>75</v>
      </c>
      <c r="AY113" s="215" t="s">
        <v>124</v>
      </c>
    </row>
    <row r="114" spans="2:51" s="12" customFormat="1" ht="13.5">
      <c r="B114" s="216"/>
      <c r="C114" s="217"/>
      <c r="D114" s="218" t="s">
        <v>133</v>
      </c>
      <c r="E114" s="219" t="s">
        <v>21</v>
      </c>
      <c r="F114" s="220" t="s">
        <v>277</v>
      </c>
      <c r="G114" s="217"/>
      <c r="H114" s="221">
        <v>18.06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133</v>
      </c>
      <c r="AU114" s="227" t="s">
        <v>85</v>
      </c>
      <c r="AV114" s="12" t="s">
        <v>85</v>
      </c>
      <c r="AW114" s="12" t="s">
        <v>39</v>
      </c>
      <c r="AX114" s="12" t="s">
        <v>83</v>
      </c>
      <c r="AY114" s="227" t="s">
        <v>124</v>
      </c>
    </row>
    <row r="115" spans="2:65" s="1" customFormat="1" ht="22.5" customHeight="1">
      <c r="B115" s="40"/>
      <c r="C115" s="192" t="s">
        <v>150</v>
      </c>
      <c r="D115" s="192" t="s">
        <v>126</v>
      </c>
      <c r="E115" s="193" t="s">
        <v>278</v>
      </c>
      <c r="F115" s="194" t="s">
        <v>279</v>
      </c>
      <c r="G115" s="195" t="s">
        <v>129</v>
      </c>
      <c r="H115" s="196">
        <v>23.544</v>
      </c>
      <c r="I115" s="197"/>
      <c r="J115" s="198">
        <f>ROUND(I115*H115,2)</f>
        <v>0</v>
      </c>
      <c r="K115" s="194" t="s">
        <v>21</v>
      </c>
      <c r="L115" s="60"/>
      <c r="M115" s="199" t="s">
        <v>21</v>
      </c>
      <c r="N115" s="200" t="s">
        <v>46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131</v>
      </c>
      <c r="AT115" s="23" t="s">
        <v>126</v>
      </c>
      <c r="AU115" s="23" t="s">
        <v>85</v>
      </c>
      <c r="AY115" s="23" t="s">
        <v>124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83</v>
      </c>
      <c r="BK115" s="203">
        <f>ROUND(I115*H115,2)</f>
        <v>0</v>
      </c>
      <c r="BL115" s="23" t="s">
        <v>131</v>
      </c>
      <c r="BM115" s="23" t="s">
        <v>280</v>
      </c>
    </row>
    <row r="116" spans="2:51" s="11" customFormat="1" ht="13.5">
      <c r="B116" s="204"/>
      <c r="C116" s="205"/>
      <c r="D116" s="206" t="s">
        <v>133</v>
      </c>
      <c r="E116" s="207" t="s">
        <v>21</v>
      </c>
      <c r="F116" s="208" t="s">
        <v>281</v>
      </c>
      <c r="G116" s="205"/>
      <c r="H116" s="209" t="s">
        <v>21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133</v>
      </c>
      <c r="AU116" s="215" t="s">
        <v>85</v>
      </c>
      <c r="AV116" s="11" t="s">
        <v>83</v>
      </c>
      <c r="AW116" s="11" t="s">
        <v>39</v>
      </c>
      <c r="AX116" s="11" t="s">
        <v>75</v>
      </c>
      <c r="AY116" s="215" t="s">
        <v>124</v>
      </c>
    </row>
    <row r="117" spans="2:51" s="12" customFormat="1" ht="13.5">
      <c r="B117" s="216"/>
      <c r="C117" s="217"/>
      <c r="D117" s="206" t="s">
        <v>133</v>
      </c>
      <c r="E117" s="238" t="s">
        <v>21</v>
      </c>
      <c r="F117" s="239" t="s">
        <v>282</v>
      </c>
      <c r="G117" s="217"/>
      <c r="H117" s="240">
        <v>13.104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133</v>
      </c>
      <c r="AU117" s="227" t="s">
        <v>85</v>
      </c>
      <c r="AV117" s="12" t="s">
        <v>85</v>
      </c>
      <c r="AW117" s="12" t="s">
        <v>39</v>
      </c>
      <c r="AX117" s="12" t="s">
        <v>75</v>
      </c>
      <c r="AY117" s="227" t="s">
        <v>124</v>
      </c>
    </row>
    <row r="118" spans="2:51" s="11" customFormat="1" ht="13.5">
      <c r="B118" s="204"/>
      <c r="C118" s="205"/>
      <c r="D118" s="206" t="s">
        <v>133</v>
      </c>
      <c r="E118" s="207" t="s">
        <v>21</v>
      </c>
      <c r="F118" s="208" t="s">
        <v>283</v>
      </c>
      <c r="G118" s="205"/>
      <c r="H118" s="209" t="s">
        <v>21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133</v>
      </c>
      <c r="AU118" s="215" t="s">
        <v>85</v>
      </c>
      <c r="AV118" s="11" t="s">
        <v>83</v>
      </c>
      <c r="AW118" s="11" t="s">
        <v>39</v>
      </c>
      <c r="AX118" s="11" t="s">
        <v>75</v>
      </c>
      <c r="AY118" s="215" t="s">
        <v>124</v>
      </c>
    </row>
    <row r="119" spans="2:51" s="12" customFormat="1" ht="13.5">
      <c r="B119" s="216"/>
      <c r="C119" s="217"/>
      <c r="D119" s="206" t="s">
        <v>133</v>
      </c>
      <c r="E119" s="238" t="s">
        <v>21</v>
      </c>
      <c r="F119" s="239" t="s">
        <v>284</v>
      </c>
      <c r="G119" s="217"/>
      <c r="H119" s="240">
        <v>6.24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133</v>
      </c>
      <c r="AU119" s="227" t="s">
        <v>85</v>
      </c>
      <c r="AV119" s="12" t="s">
        <v>85</v>
      </c>
      <c r="AW119" s="12" t="s">
        <v>39</v>
      </c>
      <c r="AX119" s="12" t="s">
        <v>75</v>
      </c>
      <c r="AY119" s="227" t="s">
        <v>124</v>
      </c>
    </row>
    <row r="120" spans="2:51" s="12" customFormat="1" ht="13.5">
      <c r="B120" s="216"/>
      <c r="C120" s="217"/>
      <c r="D120" s="218" t="s">
        <v>133</v>
      </c>
      <c r="E120" s="219" t="s">
        <v>21</v>
      </c>
      <c r="F120" s="220" t="s">
        <v>285</v>
      </c>
      <c r="G120" s="217"/>
      <c r="H120" s="221">
        <v>4.2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133</v>
      </c>
      <c r="AU120" s="227" t="s">
        <v>85</v>
      </c>
      <c r="AV120" s="12" t="s">
        <v>85</v>
      </c>
      <c r="AW120" s="12" t="s">
        <v>39</v>
      </c>
      <c r="AX120" s="12" t="s">
        <v>75</v>
      </c>
      <c r="AY120" s="227" t="s">
        <v>124</v>
      </c>
    </row>
    <row r="121" spans="2:65" s="1" customFormat="1" ht="22.5" customHeight="1">
      <c r="B121" s="40"/>
      <c r="C121" s="192" t="s">
        <v>175</v>
      </c>
      <c r="D121" s="192" t="s">
        <v>126</v>
      </c>
      <c r="E121" s="193" t="s">
        <v>286</v>
      </c>
      <c r="F121" s="194" t="s">
        <v>287</v>
      </c>
      <c r="G121" s="195" t="s">
        <v>129</v>
      </c>
      <c r="H121" s="196">
        <v>92.968</v>
      </c>
      <c r="I121" s="197"/>
      <c r="J121" s="198">
        <f>ROUND(I121*H121,2)</f>
        <v>0</v>
      </c>
      <c r="K121" s="194" t="s">
        <v>21</v>
      </c>
      <c r="L121" s="60"/>
      <c r="M121" s="199" t="s">
        <v>21</v>
      </c>
      <c r="N121" s="200" t="s">
        <v>46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131</v>
      </c>
      <c r="AT121" s="23" t="s">
        <v>126</v>
      </c>
      <c r="AU121" s="23" t="s">
        <v>85</v>
      </c>
      <c r="AY121" s="23" t="s">
        <v>124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83</v>
      </c>
      <c r="BK121" s="203">
        <f>ROUND(I121*H121,2)</f>
        <v>0</v>
      </c>
      <c r="BL121" s="23" t="s">
        <v>131</v>
      </c>
      <c r="BM121" s="23" t="s">
        <v>288</v>
      </c>
    </row>
    <row r="122" spans="2:51" s="11" customFormat="1" ht="13.5">
      <c r="B122" s="204"/>
      <c r="C122" s="205"/>
      <c r="D122" s="206" t="s">
        <v>133</v>
      </c>
      <c r="E122" s="207" t="s">
        <v>21</v>
      </c>
      <c r="F122" s="208" t="s">
        <v>289</v>
      </c>
      <c r="G122" s="205"/>
      <c r="H122" s="209" t="s">
        <v>21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133</v>
      </c>
      <c r="AU122" s="215" t="s">
        <v>85</v>
      </c>
      <c r="AV122" s="11" t="s">
        <v>83</v>
      </c>
      <c r="AW122" s="11" t="s">
        <v>39</v>
      </c>
      <c r="AX122" s="11" t="s">
        <v>75</v>
      </c>
      <c r="AY122" s="215" t="s">
        <v>124</v>
      </c>
    </row>
    <row r="123" spans="2:51" s="12" customFormat="1" ht="13.5">
      <c r="B123" s="216"/>
      <c r="C123" s="217"/>
      <c r="D123" s="206" t="s">
        <v>133</v>
      </c>
      <c r="E123" s="238" t="s">
        <v>21</v>
      </c>
      <c r="F123" s="239" t="s">
        <v>290</v>
      </c>
      <c r="G123" s="217"/>
      <c r="H123" s="240">
        <v>23.544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133</v>
      </c>
      <c r="AU123" s="227" t="s">
        <v>85</v>
      </c>
      <c r="AV123" s="12" t="s">
        <v>85</v>
      </c>
      <c r="AW123" s="12" t="s">
        <v>39</v>
      </c>
      <c r="AX123" s="12" t="s">
        <v>75</v>
      </c>
      <c r="AY123" s="227" t="s">
        <v>124</v>
      </c>
    </row>
    <row r="124" spans="2:51" s="11" customFormat="1" ht="13.5">
      <c r="B124" s="204"/>
      <c r="C124" s="205"/>
      <c r="D124" s="206" t="s">
        <v>133</v>
      </c>
      <c r="E124" s="207" t="s">
        <v>21</v>
      </c>
      <c r="F124" s="208" t="s">
        <v>291</v>
      </c>
      <c r="G124" s="205"/>
      <c r="H124" s="209" t="s">
        <v>21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133</v>
      </c>
      <c r="AU124" s="215" t="s">
        <v>85</v>
      </c>
      <c r="AV124" s="11" t="s">
        <v>83</v>
      </c>
      <c r="AW124" s="11" t="s">
        <v>39</v>
      </c>
      <c r="AX124" s="11" t="s">
        <v>75</v>
      </c>
      <c r="AY124" s="215" t="s">
        <v>124</v>
      </c>
    </row>
    <row r="125" spans="2:51" s="12" customFormat="1" ht="13.5">
      <c r="B125" s="216"/>
      <c r="C125" s="217"/>
      <c r="D125" s="206" t="s">
        <v>133</v>
      </c>
      <c r="E125" s="238" t="s">
        <v>21</v>
      </c>
      <c r="F125" s="239" t="s">
        <v>292</v>
      </c>
      <c r="G125" s="217"/>
      <c r="H125" s="240">
        <v>31.064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133</v>
      </c>
      <c r="AU125" s="227" t="s">
        <v>85</v>
      </c>
      <c r="AV125" s="12" t="s">
        <v>85</v>
      </c>
      <c r="AW125" s="12" t="s">
        <v>39</v>
      </c>
      <c r="AX125" s="12" t="s">
        <v>75</v>
      </c>
      <c r="AY125" s="227" t="s">
        <v>124</v>
      </c>
    </row>
    <row r="126" spans="2:51" s="11" customFormat="1" ht="13.5">
      <c r="B126" s="204"/>
      <c r="C126" s="205"/>
      <c r="D126" s="206" t="s">
        <v>133</v>
      </c>
      <c r="E126" s="207" t="s">
        <v>21</v>
      </c>
      <c r="F126" s="208" t="s">
        <v>293</v>
      </c>
      <c r="G126" s="205"/>
      <c r="H126" s="209" t="s">
        <v>21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133</v>
      </c>
      <c r="AU126" s="215" t="s">
        <v>85</v>
      </c>
      <c r="AV126" s="11" t="s">
        <v>83</v>
      </c>
      <c r="AW126" s="11" t="s">
        <v>39</v>
      </c>
      <c r="AX126" s="11" t="s">
        <v>75</v>
      </c>
      <c r="AY126" s="215" t="s">
        <v>124</v>
      </c>
    </row>
    <row r="127" spans="2:51" s="12" customFormat="1" ht="13.5">
      <c r="B127" s="216"/>
      <c r="C127" s="217"/>
      <c r="D127" s="206" t="s">
        <v>133</v>
      </c>
      <c r="E127" s="238" t="s">
        <v>21</v>
      </c>
      <c r="F127" s="239" t="s">
        <v>294</v>
      </c>
      <c r="G127" s="217"/>
      <c r="H127" s="240">
        <v>18.06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133</v>
      </c>
      <c r="AU127" s="227" t="s">
        <v>85</v>
      </c>
      <c r="AV127" s="12" t="s">
        <v>85</v>
      </c>
      <c r="AW127" s="12" t="s">
        <v>39</v>
      </c>
      <c r="AX127" s="12" t="s">
        <v>75</v>
      </c>
      <c r="AY127" s="227" t="s">
        <v>124</v>
      </c>
    </row>
    <row r="128" spans="2:51" s="11" customFormat="1" ht="13.5">
      <c r="B128" s="204"/>
      <c r="C128" s="205"/>
      <c r="D128" s="206" t="s">
        <v>133</v>
      </c>
      <c r="E128" s="207" t="s">
        <v>21</v>
      </c>
      <c r="F128" s="208" t="s">
        <v>295</v>
      </c>
      <c r="G128" s="205"/>
      <c r="H128" s="209" t="s">
        <v>21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133</v>
      </c>
      <c r="AU128" s="215" t="s">
        <v>85</v>
      </c>
      <c r="AV128" s="11" t="s">
        <v>83</v>
      </c>
      <c r="AW128" s="11" t="s">
        <v>39</v>
      </c>
      <c r="AX128" s="11" t="s">
        <v>75</v>
      </c>
      <c r="AY128" s="215" t="s">
        <v>124</v>
      </c>
    </row>
    <row r="129" spans="2:51" s="12" customFormat="1" ht="13.5">
      <c r="B129" s="216"/>
      <c r="C129" s="217"/>
      <c r="D129" s="218" t="s">
        <v>133</v>
      </c>
      <c r="E129" s="219" t="s">
        <v>21</v>
      </c>
      <c r="F129" s="220" t="s">
        <v>272</v>
      </c>
      <c r="G129" s="217"/>
      <c r="H129" s="221">
        <v>20.3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133</v>
      </c>
      <c r="AU129" s="227" t="s">
        <v>85</v>
      </c>
      <c r="AV129" s="12" t="s">
        <v>85</v>
      </c>
      <c r="AW129" s="12" t="s">
        <v>39</v>
      </c>
      <c r="AX129" s="12" t="s">
        <v>75</v>
      </c>
      <c r="AY129" s="227" t="s">
        <v>124</v>
      </c>
    </row>
    <row r="130" spans="2:65" s="1" customFormat="1" ht="22.5" customHeight="1">
      <c r="B130" s="40"/>
      <c r="C130" s="192" t="s">
        <v>140</v>
      </c>
      <c r="D130" s="192" t="s">
        <v>126</v>
      </c>
      <c r="E130" s="193" t="s">
        <v>296</v>
      </c>
      <c r="F130" s="194" t="s">
        <v>297</v>
      </c>
      <c r="G130" s="195" t="s">
        <v>139</v>
      </c>
      <c r="H130" s="196">
        <v>167.342</v>
      </c>
      <c r="I130" s="197"/>
      <c r="J130" s="198">
        <f>ROUND(I130*H130,2)</f>
        <v>0</v>
      </c>
      <c r="K130" s="194" t="s">
        <v>21</v>
      </c>
      <c r="L130" s="60"/>
      <c r="M130" s="199" t="s">
        <v>21</v>
      </c>
      <c r="N130" s="200" t="s">
        <v>46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131</v>
      </c>
      <c r="AT130" s="23" t="s">
        <v>126</v>
      </c>
      <c r="AU130" s="23" t="s">
        <v>85</v>
      </c>
      <c r="AY130" s="23" t="s">
        <v>124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83</v>
      </c>
      <c r="BK130" s="203">
        <f>ROUND(I130*H130,2)</f>
        <v>0</v>
      </c>
      <c r="BL130" s="23" t="s">
        <v>131</v>
      </c>
      <c r="BM130" s="23" t="s">
        <v>298</v>
      </c>
    </row>
    <row r="131" spans="2:51" s="12" customFormat="1" ht="13.5">
      <c r="B131" s="216"/>
      <c r="C131" s="217"/>
      <c r="D131" s="218" t="s">
        <v>133</v>
      </c>
      <c r="E131" s="219" t="s">
        <v>21</v>
      </c>
      <c r="F131" s="220" t="s">
        <v>299</v>
      </c>
      <c r="G131" s="217"/>
      <c r="H131" s="221">
        <v>167.342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133</v>
      </c>
      <c r="AU131" s="227" t="s">
        <v>85</v>
      </c>
      <c r="AV131" s="12" t="s">
        <v>85</v>
      </c>
      <c r="AW131" s="12" t="s">
        <v>39</v>
      </c>
      <c r="AX131" s="12" t="s">
        <v>75</v>
      </c>
      <c r="AY131" s="227" t="s">
        <v>124</v>
      </c>
    </row>
    <row r="132" spans="2:65" s="1" customFormat="1" ht="44.25" customHeight="1">
      <c r="B132" s="40"/>
      <c r="C132" s="192" t="s">
        <v>184</v>
      </c>
      <c r="D132" s="192" t="s">
        <v>126</v>
      </c>
      <c r="E132" s="193" t="s">
        <v>300</v>
      </c>
      <c r="F132" s="194" t="s">
        <v>301</v>
      </c>
      <c r="G132" s="195" t="s">
        <v>129</v>
      </c>
      <c r="H132" s="196">
        <v>3.5</v>
      </c>
      <c r="I132" s="197"/>
      <c r="J132" s="198">
        <f>ROUND(I132*H132,2)</f>
        <v>0</v>
      </c>
      <c r="K132" s="194" t="s">
        <v>130</v>
      </c>
      <c r="L132" s="60"/>
      <c r="M132" s="199" t="s">
        <v>21</v>
      </c>
      <c r="N132" s="200" t="s">
        <v>46</v>
      </c>
      <c r="O132" s="4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131</v>
      </c>
      <c r="AT132" s="23" t="s">
        <v>126</v>
      </c>
      <c r="AU132" s="23" t="s">
        <v>85</v>
      </c>
      <c r="AY132" s="23" t="s">
        <v>124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83</v>
      </c>
      <c r="BK132" s="203">
        <f>ROUND(I132*H132,2)</f>
        <v>0</v>
      </c>
      <c r="BL132" s="23" t="s">
        <v>131</v>
      </c>
      <c r="BM132" s="23" t="s">
        <v>302</v>
      </c>
    </row>
    <row r="133" spans="2:51" s="11" customFormat="1" ht="13.5">
      <c r="B133" s="204"/>
      <c r="C133" s="205"/>
      <c r="D133" s="206" t="s">
        <v>133</v>
      </c>
      <c r="E133" s="207" t="s">
        <v>21</v>
      </c>
      <c r="F133" s="208" t="s">
        <v>303</v>
      </c>
      <c r="G133" s="205"/>
      <c r="H133" s="209" t="s">
        <v>21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133</v>
      </c>
      <c r="AU133" s="215" t="s">
        <v>85</v>
      </c>
      <c r="AV133" s="11" t="s">
        <v>83</v>
      </c>
      <c r="AW133" s="11" t="s">
        <v>39</v>
      </c>
      <c r="AX133" s="11" t="s">
        <v>75</v>
      </c>
      <c r="AY133" s="215" t="s">
        <v>124</v>
      </c>
    </row>
    <row r="134" spans="2:51" s="12" customFormat="1" ht="13.5">
      <c r="B134" s="216"/>
      <c r="C134" s="217"/>
      <c r="D134" s="218" t="s">
        <v>133</v>
      </c>
      <c r="E134" s="219" t="s">
        <v>21</v>
      </c>
      <c r="F134" s="220" t="s">
        <v>304</v>
      </c>
      <c r="G134" s="217"/>
      <c r="H134" s="221">
        <v>3.5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133</v>
      </c>
      <c r="AU134" s="227" t="s">
        <v>85</v>
      </c>
      <c r="AV134" s="12" t="s">
        <v>85</v>
      </c>
      <c r="AW134" s="12" t="s">
        <v>39</v>
      </c>
      <c r="AX134" s="12" t="s">
        <v>83</v>
      </c>
      <c r="AY134" s="227" t="s">
        <v>124</v>
      </c>
    </row>
    <row r="135" spans="2:65" s="1" customFormat="1" ht="44.25" customHeight="1">
      <c r="B135" s="40"/>
      <c r="C135" s="192" t="s">
        <v>189</v>
      </c>
      <c r="D135" s="192" t="s">
        <v>126</v>
      </c>
      <c r="E135" s="193" t="s">
        <v>305</v>
      </c>
      <c r="F135" s="194" t="s">
        <v>306</v>
      </c>
      <c r="G135" s="195" t="s">
        <v>129</v>
      </c>
      <c r="H135" s="196">
        <v>16.8</v>
      </c>
      <c r="I135" s="197"/>
      <c r="J135" s="198">
        <f>ROUND(I135*H135,2)</f>
        <v>0</v>
      </c>
      <c r="K135" s="194" t="s">
        <v>130</v>
      </c>
      <c r="L135" s="60"/>
      <c r="M135" s="199" t="s">
        <v>21</v>
      </c>
      <c r="N135" s="200" t="s">
        <v>46</v>
      </c>
      <c r="O135" s="41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131</v>
      </c>
      <c r="AT135" s="23" t="s">
        <v>126</v>
      </c>
      <c r="AU135" s="23" t="s">
        <v>85</v>
      </c>
      <c r="AY135" s="23" t="s">
        <v>124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83</v>
      </c>
      <c r="BK135" s="203">
        <f>ROUND(I135*H135,2)</f>
        <v>0</v>
      </c>
      <c r="BL135" s="23" t="s">
        <v>131</v>
      </c>
      <c r="BM135" s="23" t="s">
        <v>307</v>
      </c>
    </row>
    <row r="136" spans="2:51" s="11" customFormat="1" ht="13.5">
      <c r="B136" s="204"/>
      <c r="C136" s="205"/>
      <c r="D136" s="206" t="s">
        <v>133</v>
      </c>
      <c r="E136" s="207" t="s">
        <v>21</v>
      </c>
      <c r="F136" s="208" t="s">
        <v>308</v>
      </c>
      <c r="G136" s="205"/>
      <c r="H136" s="209" t="s">
        <v>21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133</v>
      </c>
      <c r="AU136" s="215" t="s">
        <v>85</v>
      </c>
      <c r="AV136" s="11" t="s">
        <v>83</v>
      </c>
      <c r="AW136" s="11" t="s">
        <v>39</v>
      </c>
      <c r="AX136" s="11" t="s">
        <v>75</v>
      </c>
      <c r="AY136" s="215" t="s">
        <v>124</v>
      </c>
    </row>
    <row r="137" spans="2:51" s="12" customFormat="1" ht="13.5">
      <c r="B137" s="216"/>
      <c r="C137" s="217"/>
      <c r="D137" s="218" t="s">
        <v>133</v>
      </c>
      <c r="E137" s="219" t="s">
        <v>21</v>
      </c>
      <c r="F137" s="220" t="s">
        <v>309</v>
      </c>
      <c r="G137" s="217"/>
      <c r="H137" s="221">
        <v>16.8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133</v>
      </c>
      <c r="AU137" s="227" t="s">
        <v>85</v>
      </c>
      <c r="AV137" s="12" t="s">
        <v>85</v>
      </c>
      <c r="AW137" s="12" t="s">
        <v>39</v>
      </c>
      <c r="AX137" s="12" t="s">
        <v>83</v>
      </c>
      <c r="AY137" s="227" t="s">
        <v>124</v>
      </c>
    </row>
    <row r="138" spans="2:65" s="1" customFormat="1" ht="22.5" customHeight="1">
      <c r="B138" s="40"/>
      <c r="C138" s="192" t="s">
        <v>195</v>
      </c>
      <c r="D138" s="192" t="s">
        <v>126</v>
      </c>
      <c r="E138" s="193" t="s">
        <v>310</v>
      </c>
      <c r="F138" s="194" t="s">
        <v>311</v>
      </c>
      <c r="G138" s="195" t="s">
        <v>225</v>
      </c>
      <c r="H138" s="196">
        <v>122.52</v>
      </c>
      <c r="I138" s="197"/>
      <c r="J138" s="198">
        <f>ROUND(I138*H138,2)</f>
        <v>0</v>
      </c>
      <c r="K138" s="194" t="s">
        <v>21</v>
      </c>
      <c r="L138" s="60"/>
      <c r="M138" s="199" t="s">
        <v>21</v>
      </c>
      <c r="N138" s="200" t="s">
        <v>46</v>
      </c>
      <c r="O138" s="4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131</v>
      </c>
      <c r="AT138" s="23" t="s">
        <v>126</v>
      </c>
      <c r="AU138" s="23" t="s">
        <v>85</v>
      </c>
      <c r="AY138" s="23" t="s">
        <v>124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83</v>
      </c>
      <c r="BK138" s="203">
        <f>ROUND(I138*H138,2)</f>
        <v>0</v>
      </c>
      <c r="BL138" s="23" t="s">
        <v>131</v>
      </c>
      <c r="BM138" s="23" t="s">
        <v>312</v>
      </c>
    </row>
    <row r="139" spans="2:51" s="12" customFormat="1" ht="13.5">
      <c r="B139" s="216"/>
      <c r="C139" s="217"/>
      <c r="D139" s="206" t="s">
        <v>133</v>
      </c>
      <c r="E139" s="238" t="s">
        <v>21</v>
      </c>
      <c r="F139" s="239" t="s">
        <v>313</v>
      </c>
      <c r="G139" s="217"/>
      <c r="H139" s="240">
        <v>88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133</v>
      </c>
      <c r="AU139" s="227" t="s">
        <v>85</v>
      </c>
      <c r="AV139" s="12" t="s">
        <v>85</v>
      </c>
      <c r="AW139" s="12" t="s">
        <v>39</v>
      </c>
      <c r="AX139" s="12" t="s">
        <v>75</v>
      </c>
      <c r="AY139" s="227" t="s">
        <v>124</v>
      </c>
    </row>
    <row r="140" spans="2:51" s="12" customFormat="1" ht="13.5">
      <c r="B140" s="216"/>
      <c r="C140" s="217"/>
      <c r="D140" s="206" t="s">
        <v>133</v>
      </c>
      <c r="E140" s="238" t="s">
        <v>21</v>
      </c>
      <c r="F140" s="239" t="s">
        <v>314</v>
      </c>
      <c r="G140" s="217"/>
      <c r="H140" s="240">
        <v>12.38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133</v>
      </c>
      <c r="AU140" s="227" t="s">
        <v>85</v>
      </c>
      <c r="AV140" s="12" t="s">
        <v>85</v>
      </c>
      <c r="AW140" s="12" t="s">
        <v>39</v>
      </c>
      <c r="AX140" s="12" t="s">
        <v>75</v>
      </c>
      <c r="AY140" s="227" t="s">
        <v>124</v>
      </c>
    </row>
    <row r="141" spans="2:51" s="12" customFormat="1" ht="13.5">
      <c r="B141" s="216"/>
      <c r="C141" s="217"/>
      <c r="D141" s="206" t="s">
        <v>133</v>
      </c>
      <c r="E141" s="238" t="s">
        <v>21</v>
      </c>
      <c r="F141" s="239" t="s">
        <v>315</v>
      </c>
      <c r="G141" s="217"/>
      <c r="H141" s="240">
        <v>22.14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133</v>
      </c>
      <c r="AU141" s="227" t="s">
        <v>85</v>
      </c>
      <c r="AV141" s="12" t="s">
        <v>85</v>
      </c>
      <c r="AW141" s="12" t="s">
        <v>39</v>
      </c>
      <c r="AX141" s="12" t="s">
        <v>75</v>
      </c>
      <c r="AY141" s="227" t="s">
        <v>124</v>
      </c>
    </row>
    <row r="142" spans="2:63" s="10" customFormat="1" ht="29.85" customHeight="1">
      <c r="B142" s="175"/>
      <c r="C142" s="176"/>
      <c r="D142" s="189" t="s">
        <v>74</v>
      </c>
      <c r="E142" s="190" t="s">
        <v>214</v>
      </c>
      <c r="F142" s="190" t="s">
        <v>316</v>
      </c>
      <c r="G142" s="176"/>
      <c r="H142" s="176"/>
      <c r="I142" s="179"/>
      <c r="J142" s="191">
        <f>BK142</f>
        <v>0</v>
      </c>
      <c r="K142" s="176"/>
      <c r="L142" s="181"/>
      <c r="M142" s="182"/>
      <c r="N142" s="183"/>
      <c r="O142" s="183"/>
      <c r="P142" s="184">
        <f>SUM(P143:P154)</f>
        <v>0</v>
      </c>
      <c r="Q142" s="183"/>
      <c r="R142" s="184">
        <f>SUM(R143:R154)</f>
        <v>0.0028250000000000003</v>
      </c>
      <c r="S142" s="183"/>
      <c r="T142" s="185">
        <f>SUM(T143:T154)</f>
        <v>0</v>
      </c>
      <c r="AR142" s="186" t="s">
        <v>83</v>
      </c>
      <c r="AT142" s="187" t="s">
        <v>74</v>
      </c>
      <c r="AU142" s="187" t="s">
        <v>83</v>
      </c>
      <c r="AY142" s="186" t="s">
        <v>124</v>
      </c>
      <c r="BK142" s="188">
        <f>SUM(BK143:BK154)</f>
        <v>0</v>
      </c>
    </row>
    <row r="143" spans="2:65" s="1" customFormat="1" ht="44.25" customHeight="1">
      <c r="B143" s="40"/>
      <c r="C143" s="192" t="s">
        <v>199</v>
      </c>
      <c r="D143" s="192" t="s">
        <v>126</v>
      </c>
      <c r="E143" s="193" t="s">
        <v>317</v>
      </c>
      <c r="F143" s="194" t="s">
        <v>318</v>
      </c>
      <c r="G143" s="195" t="s">
        <v>129</v>
      </c>
      <c r="H143" s="196">
        <v>16.144</v>
      </c>
      <c r="I143" s="197"/>
      <c r="J143" s="198">
        <f>ROUND(I143*H143,2)</f>
        <v>0</v>
      </c>
      <c r="K143" s="194" t="s">
        <v>319</v>
      </c>
      <c r="L143" s="60"/>
      <c r="M143" s="199" t="s">
        <v>21</v>
      </c>
      <c r="N143" s="200" t="s">
        <v>46</v>
      </c>
      <c r="O143" s="4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131</v>
      </c>
      <c r="AT143" s="23" t="s">
        <v>126</v>
      </c>
      <c r="AU143" s="23" t="s">
        <v>85</v>
      </c>
      <c r="AY143" s="23" t="s">
        <v>124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83</v>
      </c>
      <c r="BK143" s="203">
        <f>ROUND(I143*H143,2)</f>
        <v>0</v>
      </c>
      <c r="BL143" s="23" t="s">
        <v>131</v>
      </c>
      <c r="BM143" s="23" t="s">
        <v>320</v>
      </c>
    </row>
    <row r="144" spans="2:51" s="11" customFormat="1" ht="13.5">
      <c r="B144" s="204"/>
      <c r="C144" s="205"/>
      <c r="D144" s="206" t="s">
        <v>133</v>
      </c>
      <c r="E144" s="207" t="s">
        <v>21</v>
      </c>
      <c r="F144" s="208" t="s">
        <v>321</v>
      </c>
      <c r="G144" s="205"/>
      <c r="H144" s="209" t="s">
        <v>21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133</v>
      </c>
      <c r="AU144" s="215" t="s">
        <v>85</v>
      </c>
      <c r="AV144" s="11" t="s">
        <v>83</v>
      </c>
      <c r="AW144" s="11" t="s">
        <v>39</v>
      </c>
      <c r="AX144" s="11" t="s">
        <v>75</v>
      </c>
      <c r="AY144" s="215" t="s">
        <v>124</v>
      </c>
    </row>
    <row r="145" spans="2:51" s="12" customFormat="1" ht="13.5">
      <c r="B145" s="216"/>
      <c r="C145" s="217"/>
      <c r="D145" s="218" t="s">
        <v>133</v>
      </c>
      <c r="E145" s="219" t="s">
        <v>21</v>
      </c>
      <c r="F145" s="220" t="s">
        <v>322</v>
      </c>
      <c r="G145" s="217"/>
      <c r="H145" s="221">
        <v>16.144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133</v>
      </c>
      <c r="AU145" s="227" t="s">
        <v>85</v>
      </c>
      <c r="AV145" s="12" t="s">
        <v>85</v>
      </c>
      <c r="AW145" s="12" t="s">
        <v>39</v>
      </c>
      <c r="AX145" s="12" t="s">
        <v>75</v>
      </c>
      <c r="AY145" s="227" t="s">
        <v>124</v>
      </c>
    </row>
    <row r="146" spans="2:65" s="1" customFormat="1" ht="31.5" customHeight="1">
      <c r="B146" s="40"/>
      <c r="C146" s="192" t="s">
        <v>203</v>
      </c>
      <c r="D146" s="192" t="s">
        <v>126</v>
      </c>
      <c r="E146" s="193" t="s">
        <v>323</v>
      </c>
      <c r="F146" s="194" t="s">
        <v>324</v>
      </c>
      <c r="G146" s="195" t="s">
        <v>225</v>
      </c>
      <c r="H146" s="196">
        <v>80.72</v>
      </c>
      <c r="I146" s="197"/>
      <c r="J146" s="198">
        <f>ROUND(I146*H146,2)</f>
        <v>0</v>
      </c>
      <c r="K146" s="194" t="s">
        <v>21</v>
      </c>
      <c r="L146" s="60"/>
      <c r="M146" s="199" t="s">
        <v>21</v>
      </c>
      <c r="N146" s="200" t="s">
        <v>46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131</v>
      </c>
      <c r="AT146" s="23" t="s">
        <v>126</v>
      </c>
      <c r="AU146" s="23" t="s">
        <v>85</v>
      </c>
      <c r="AY146" s="23" t="s">
        <v>124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83</v>
      </c>
      <c r="BK146" s="203">
        <f>ROUND(I146*H146,2)</f>
        <v>0</v>
      </c>
      <c r="BL146" s="23" t="s">
        <v>131</v>
      </c>
      <c r="BM146" s="23" t="s">
        <v>325</v>
      </c>
    </row>
    <row r="147" spans="2:51" s="11" customFormat="1" ht="13.5">
      <c r="B147" s="204"/>
      <c r="C147" s="205"/>
      <c r="D147" s="206" t="s">
        <v>133</v>
      </c>
      <c r="E147" s="207" t="s">
        <v>21</v>
      </c>
      <c r="F147" s="208" t="s">
        <v>326</v>
      </c>
      <c r="G147" s="205"/>
      <c r="H147" s="209" t="s">
        <v>21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133</v>
      </c>
      <c r="AU147" s="215" t="s">
        <v>85</v>
      </c>
      <c r="AV147" s="11" t="s">
        <v>83</v>
      </c>
      <c r="AW147" s="11" t="s">
        <v>39</v>
      </c>
      <c r="AX147" s="11" t="s">
        <v>75</v>
      </c>
      <c r="AY147" s="215" t="s">
        <v>124</v>
      </c>
    </row>
    <row r="148" spans="2:51" s="12" customFormat="1" ht="13.5">
      <c r="B148" s="216"/>
      <c r="C148" s="217"/>
      <c r="D148" s="218" t="s">
        <v>133</v>
      </c>
      <c r="E148" s="219" t="s">
        <v>21</v>
      </c>
      <c r="F148" s="220" t="s">
        <v>327</v>
      </c>
      <c r="G148" s="217"/>
      <c r="H148" s="221">
        <v>80.72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133</v>
      </c>
      <c r="AU148" s="227" t="s">
        <v>85</v>
      </c>
      <c r="AV148" s="12" t="s">
        <v>85</v>
      </c>
      <c r="AW148" s="12" t="s">
        <v>39</v>
      </c>
      <c r="AX148" s="12" t="s">
        <v>83</v>
      </c>
      <c r="AY148" s="227" t="s">
        <v>124</v>
      </c>
    </row>
    <row r="149" spans="2:65" s="1" customFormat="1" ht="22.5" customHeight="1">
      <c r="B149" s="40"/>
      <c r="C149" s="192" t="s">
        <v>206</v>
      </c>
      <c r="D149" s="192" t="s">
        <v>126</v>
      </c>
      <c r="E149" s="193" t="s">
        <v>328</v>
      </c>
      <c r="F149" s="194" t="s">
        <v>329</v>
      </c>
      <c r="G149" s="195" t="s">
        <v>225</v>
      </c>
      <c r="H149" s="196">
        <v>80.72</v>
      </c>
      <c r="I149" s="197"/>
      <c r="J149" s="198">
        <f>ROUND(I149*H149,2)</f>
        <v>0</v>
      </c>
      <c r="K149" s="194" t="s">
        <v>319</v>
      </c>
      <c r="L149" s="60"/>
      <c r="M149" s="199" t="s">
        <v>21</v>
      </c>
      <c r="N149" s="200" t="s">
        <v>46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131</v>
      </c>
      <c r="AT149" s="23" t="s">
        <v>126</v>
      </c>
      <c r="AU149" s="23" t="s">
        <v>85</v>
      </c>
      <c r="AY149" s="23" t="s">
        <v>124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83</v>
      </c>
      <c r="BK149" s="203">
        <f>ROUND(I149*H149,2)</f>
        <v>0</v>
      </c>
      <c r="BL149" s="23" t="s">
        <v>131</v>
      </c>
      <c r="BM149" s="23" t="s">
        <v>330</v>
      </c>
    </row>
    <row r="150" spans="2:65" s="1" customFormat="1" ht="22.5" customHeight="1">
      <c r="B150" s="40"/>
      <c r="C150" s="192" t="s">
        <v>10</v>
      </c>
      <c r="D150" s="192" t="s">
        <v>126</v>
      </c>
      <c r="E150" s="193" t="s">
        <v>331</v>
      </c>
      <c r="F150" s="194" t="s">
        <v>332</v>
      </c>
      <c r="G150" s="195" t="s">
        <v>225</v>
      </c>
      <c r="H150" s="196">
        <v>80.72</v>
      </c>
      <c r="I150" s="197"/>
      <c r="J150" s="198">
        <f>ROUND(I150*H150,2)</f>
        <v>0</v>
      </c>
      <c r="K150" s="194" t="s">
        <v>21</v>
      </c>
      <c r="L150" s="60"/>
      <c r="M150" s="199" t="s">
        <v>21</v>
      </c>
      <c r="N150" s="200" t="s">
        <v>46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131</v>
      </c>
      <c r="AT150" s="23" t="s">
        <v>126</v>
      </c>
      <c r="AU150" s="23" t="s">
        <v>85</v>
      </c>
      <c r="AY150" s="23" t="s">
        <v>124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83</v>
      </c>
      <c r="BK150" s="203">
        <f>ROUND(I150*H150,2)</f>
        <v>0</v>
      </c>
      <c r="BL150" s="23" t="s">
        <v>131</v>
      </c>
      <c r="BM150" s="23" t="s">
        <v>333</v>
      </c>
    </row>
    <row r="151" spans="2:65" s="1" customFormat="1" ht="22.5" customHeight="1">
      <c r="B151" s="40"/>
      <c r="C151" s="192" t="s">
        <v>210</v>
      </c>
      <c r="D151" s="192" t="s">
        <v>126</v>
      </c>
      <c r="E151" s="193" t="s">
        <v>334</v>
      </c>
      <c r="F151" s="194" t="s">
        <v>335</v>
      </c>
      <c r="G151" s="195" t="s">
        <v>225</v>
      </c>
      <c r="H151" s="196">
        <v>80.72</v>
      </c>
      <c r="I151" s="197"/>
      <c r="J151" s="198">
        <f>ROUND(I151*H151,2)</f>
        <v>0</v>
      </c>
      <c r="K151" s="194" t="s">
        <v>21</v>
      </c>
      <c r="L151" s="60"/>
      <c r="M151" s="199" t="s">
        <v>21</v>
      </c>
      <c r="N151" s="200" t="s">
        <v>46</v>
      </c>
      <c r="O151" s="41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131</v>
      </c>
      <c r="AT151" s="23" t="s">
        <v>126</v>
      </c>
      <c r="AU151" s="23" t="s">
        <v>85</v>
      </c>
      <c r="AY151" s="23" t="s">
        <v>124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83</v>
      </c>
      <c r="BK151" s="203">
        <f>ROUND(I151*H151,2)</f>
        <v>0</v>
      </c>
      <c r="BL151" s="23" t="s">
        <v>131</v>
      </c>
      <c r="BM151" s="23" t="s">
        <v>336</v>
      </c>
    </row>
    <row r="152" spans="2:65" s="1" customFormat="1" ht="22.5" customHeight="1">
      <c r="B152" s="40"/>
      <c r="C152" s="192" t="s">
        <v>222</v>
      </c>
      <c r="D152" s="192" t="s">
        <v>126</v>
      </c>
      <c r="E152" s="193" t="s">
        <v>337</v>
      </c>
      <c r="F152" s="194" t="s">
        <v>338</v>
      </c>
      <c r="G152" s="195" t="s">
        <v>225</v>
      </c>
      <c r="H152" s="196">
        <v>80.72</v>
      </c>
      <c r="I152" s="197"/>
      <c r="J152" s="198">
        <f>ROUND(I152*H152,2)</f>
        <v>0</v>
      </c>
      <c r="K152" s="194" t="s">
        <v>21</v>
      </c>
      <c r="L152" s="60"/>
      <c r="M152" s="199" t="s">
        <v>21</v>
      </c>
      <c r="N152" s="200" t="s">
        <v>46</v>
      </c>
      <c r="O152" s="4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131</v>
      </c>
      <c r="AT152" s="23" t="s">
        <v>126</v>
      </c>
      <c r="AU152" s="23" t="s">
        <v>85</v>
      </c>
      <c r="AY152" s="23" t="s">
        <v>124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83</v>
      </c>
      <c r="BK152" s="203">
        <f>ROUND(I152*H152,2)</f>
        <v>0</v>
      </c>
      <c r="BL152" s="23" t="s">
        <v>131</v>
      </c>
      <c r="BM152" s="23" t="s">
        <v>339</v>
      </c>
    </row>
    <row r="153" spans="2:65" s="1" customFormat="1" ht="22.5" customHeight="1">
      <c r="B153" s="40"/>
      <c r="C153" s="228" t="s">
        <v>214</v>
      </c>
      <c r="D153" s="228" t="s">
        <v>136</v>
      </c>
      <c r="E153" s="229" t="s">
        <v>340</v>
      </c>
      <c r="F153" s="230" t="s">
        <v>341</v>
      </c>
      <c r="G153" s="231" t="s">
        <v>342</v>
      </c>
      <c r="H153" s="232">
        <v>2.825</v>
      </c>
      <c r="I153" s="233"/>
      <c r="J153" s="234">
        <f>ROUND(I153*H153,2)</f>
        <v>0</v>
      </c>
      <c r="K153" s="230" t="s">
        <v>21</v>
      </c>
      <c r="L153" s="235"/>
      <c r="M153" s="236" t="s">
        <v>21</v>
      </c>
      <c r="N153" s="237" t="s">
        <v>46</v>
      </c>
      <c r="O153" s="41"/>
      <c r="P153" s="201">
        <f>O153*H153</f>
        <v>0</v>
      </c>
      <c r="Q153" s="201">
        <v>0.001</v>
      </c>
      <c r="R153" s="201">
        <f>Q153*H153</f>
        <v>0.0028250000000000003</v>
      </c>
      <c r="S153" s="201">
        <v>0</v>
      </c>
      <c r="T153" s="202">
        <f>S153*H153</f>
        <v>0</v>
      </c>
      <c r="AR153" s="23" t="s">
        <v>140</v>
      </c>
      <c r="AT153" s="23" t="s">
        <v>136</v>
      </c>
      <c r="AU153" s="23" t="s">
        <v>85</v>
      </c>
      <c r="AY153" s="23" t="s">
        <v>124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83</v>
      </c>
      <c r="BK153" s="203">
        <f>ROUND(I153*H153,2)</f>
        <v>0</v>
      </c>
      <c r="BL153" s="23" t="s">
        <v>131</v>
      </c>
      <c r="BM153" s="23" t="s">
        <v>343</v>
      </c>
    </row>
    <row r="154" spans="2:51" s="12" customFormat="1" ht="13.5">
      <c r="B154" s="216"/>
      <c r="C154" s="217"/>
      <c r="D154" s="206" t="s">
        <v>133</v>
      </c>
      <c r="E154" s="217"/>
      <c r="F154" s="239" t="s">
        <v>344</v>
      </c>
      <c r="G154" s="217"/>
      <c r="H154" s="240">
        <v>2.825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133</v>
      </c>
      <c r="AU154" s="227" t="s">
        <v>85</v>
      </c>
      <c r="AV154" s="12" t="s">
        <v>85</v>
      </c>
      <c r="AW154" s="12" t="s">
        <v>6</v>
      </c>
      <c r="AX154" s="12" t="s">
        <v>83</v>
      </c>
      <c r="AY154" s="227" t="s">
        <v>124</v>
      </c>
    </row>
    <row r="155" spans="2:63" s="10" customFormat="1" ht="29.85" customHeight="1">
      <c r="B155" s="175"/>
      <c r="C155" s="176"/>
      <c r="D155" s="189" t="s">
        <v>74</v>
      </c>
      <c r="E155" s="190" t="s">
        <v>85</v>
      </c>
      <c r="F155" s="190" t="s">
        <v>345</v>
      </c>
      <c r="G155" s="176"/>
      <c r="H155" s="176"/>
      <c r="I155" s="179"/>
      <c r="J155" s="191">
        <f>BK155</f>
        <v>0</v>
      </c>
      <c r="K155" s="176"/>
      <c r="L155" s="181"/>
      <c r="M155" s="182"/>
      <c r="N155" s="183"/>
      <c r="O155" s="183"/>
      <c r="P155" s="184">
        <f>SUM(P156:P164)</f>
        <v>0</v>
      </c>
      <c r="Q155" s="183"/>
      <c r="R155" s="184">
        <f>SUM(R156:R164)</f>
        <v>39.82605132</v>
      </c>
      <c r="S155" s="183"/>
      <c r="T155" s="185">
        <f>SUM(T156:T164)</f>
        <v>0</v>
      </c>
      <c r="AR155" s="186" t="s">
        <v>83</v>
      </c>
      <c r="AT155" s="187" t="s">
        <v>74</v>
      </c>
      <c r="AU155" s="187" t="s">
        <v>83</v>
      </c>
      <c r="AY155" s="186" t="s">
        <v>124</v>
      </c>
      <c r="BK155" s="188">
        <f>SUM(BK156:BK164)</f>
        <v>0</v>
      </c>
    </row>
    <row r="156" spans="2:65" s="1" customFormat="1" ht="31.5" customHeight="1">
      <c r="B156" s="40"/>
      <c r="C156" s="192" t="s">
        <v>346</v>
      </c>
      <c r="D156" s="192" t="s">
        <v>126</v>
      </c>
      <c r="E156" s="193" t="s">
        <v>347</v>
      </c>
      <c r="F156" s="194" t="s">
        <v>348</v>
      </c>
      <c r="G156" s="195" t="s">
        <v>129</v>
      </c>
      <c r="H156" s="196">
        <v>9.03</v>
      </c>
      <c r="I156" s="197"/>
      <c r="J156" s="198">
        <f>ROUND(I156*H156,2)</f>
        <v>0</v>
      </c>
      <c r="K156" s="194" t="s">
        <v>130</v>
      </c>
      <c r="L156" s="60"/>
      <c r="M156" s="199" t="s">
        <v>21</v>
      </c>
      <c r="N156" s="200" t="s">
        <v>46</v>
      </c>
      <c r="O156" s="41"/>
      <c r="P156" s="201">
        <f>O156*H156</f>
        <v>0</v>
      </c>
      <c r="Q156" s="201">
        <v>2.45329</v>
      </c>
      <c r="R156" s="201">
        <f>Q156*H156</f>
        <v>22.153208699999997</v>
      </c>
      <c r="S156" s="201">
        <v>0</v>
      </c>
      <c r="T156" s="202">
        <f>S156*H156</f>
        <v>0</v>
      </c>
      <c r="AR156" s="23" t="s">
        <v>131</v>
      </c>
      <c r="AT156" s="23" t="s">
        <v>126</v>
      </c>
      <c r="AU156" s="23" t="s">
        <v>85</v>
      </c>
      <c r="AY156" s="23" t="s">
        <v>124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83</v>
      </c>
      <c r="BK156" s="203">
        <f>ROUND(I156*H156,2)</f>
        <v>0</v>
      </c>
      <c r="BL156" s="23" t="s">
        <v>131</v>
      </c>
      <c r="BM156" s="23" t="s">
        <v>349</v>
      </c>
    </row>
    <row r="157" spans="2:51" s="12" customFormat="1" ht="13.5">
      <c r="B157" s="216"/>
      <c r="C157" s="217"/>
      <c r="D157" s="218" t="s">
        <v>133</v>
      </c>
      <c r="E157" s="219" t="s">
        <v>21</v>
      </c>
      <c r="F157" s="220" t="s">
        <v>350</v>
      </c>
      <c r="G157" s="217"/>
      <c r="H157" s="221">
        <v>9.03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133</v>
      </c>
      <c r="AU157" s="227" t="s">
        <v>85</v>
      </c>
      <c r="AV157" s="12" t="s">
        <v>85</v>
      </c>
      <c r="AW157" s="12" t="s">
        <v>39</v>
      </c>
      <c r="AX157" s="12" t="s">
        <v>83</v>
      </c>
      <c r="AY157" s="227" t="s">
        <v>124</v>
      </c>
    </row>
    <row r="158" spans="2:65" s="1" customFormat="1" ht="44.25" customHeight="1">
      <c r="B158" s="40"/>
      <c r="C158" s="192" t="s">
        <v>217</v>
      </c>
      <c r="D158" s="192" t="s">
        <v>126</v>
      </c>
      <c r="E158" s="193" t="s">
        <v>351</v>
      </c>
      <c r="F158" s="194" t="s">
        <v>352</v>
      </c>
      <c r="G158" s="195" t="s">
        <v>225</v>
      </c>
      <c r="H158" s="196">
        <v>7.26</v>
      </c>
      <c r="I158" s="197"/>
      <c r="J158" s="198">
        <f>ROUND(I158*H158,2)</f>
        <v>0</v>
      </c>
      <c r="K158" s="194" t="s">
        <v>130</v>
      </c>
      <c r="L158" s="60"/>
      <c r="M158" s="199" t="s">
        <v>21</v>
      </c>
      <c r="N158" s="200" t="s">
        <v>46</v>
      </c>
      <c r="O158" s="41"/>
      <c r="P158" s="201">
        <f>O158*H158</f>
        <v>0</v>
      </c>
      <c r="Q158" s="201">
        <v>0.00103</v>
      </c>
      <c r="R158" s="201">
        <f>Q158*H158</f>
        <v>0.007477800000000001</v>
      </c>
      <c r="S158" s="201">
        <v>0</v>
      </c>
      <c r="T158" s="202">
        <f>S158*H158</f>
        <v>0</v>
      </c>
      <c r="AR158" s="23" t="s">
        <v>131</v>
      </c>
      <c r="AT158" s="23" t="s">
        <v>126</v>
      </c>
      <c r="AU158" s="23" t="s">
        <v>85</v>
      </c>
      <c r="AY158" s="23" t="s">
        <v>124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83</v>
      </c>
      <c r="BK158" s="203">
        <f>ROUND(I158*H158,2)</f>
        <v>0</v>
      </c>
      <c r="BL158" s="23" t="s">
        <v>131</v>
      </c>
      <c r="BM158" s="23" t="s">
        <v>353</v>
      </c>
    </row>
    <row r="159" spans="2:51" s="12" customFormat="1" ht="13.5">
      <c r="B159" s="216"/>
      <c r="C159" s="217"/>
      <c r="D159" s="218" t="s">
        <v>133</v>
      </c>
      <c r="E159" s="219" t="s">
        <v>21</v>
      </c>
      <c r="F159" s="220" t="s">
        <v>354</v>
      </c>
      <c r="G159" s="217"/>
      <c r="H159" s="221">
        <v>7.26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133</v>
      </c>
      <c r="AU159" s="227" t="s">
        <v>85</v>
      </c>
      <c r="AV159" s="12" t="s">
        <v>85</v>
      </c>
      <c r="AW159" s="12" t="s">
        <v>39</v>
      </c>
      <c r="AX159" s="12" t="s">
        <v>83</v>
      </c>
      <c r="AY159" s="227" t="s">
        <v>124</v>
      </c>
    </row>
    <row r="160" spans="2:65" s="1" customFormat="1" ht="44.25" customHeight="1">
      <c r="B160" s="40"/>
      <c r="C160" s="192" t="s">
        <v>9</v>
      </c>
      <c r="D160" s="192" t="s">
        <v>126</v>
      </c>
      <c r="E160" s="193" t="s">
        <v>355</v>
      </c>
      <c r="F160" s="194" t="s">
        <v>356</v>
      </c>
      <c r="G160" s="195" t="s">
        <v>225</v>
      </c>
      <c r="H160" s="196">
        <v>7.26</v>
      </c>
      <c r="I160" s="197"/>
      <c r="J160" s="198">
        <f>ROUND(I160*H160,2)</f>
        <v>0</v>
      </c>
      <c r="K160" s="194" t="s">
        <v>130</v>
      </c>
      <c r="L160" s="60"/>
      <c r="M160" s="199" t="s">
        <v>21</v>
      </c>
      <c r="N160" s="200" t="s">
        <v>46</v>
      </c>
      <c r="O160" s="4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3" t="s">
        <v>131</v>
      </c>
      <c r="AT160" s="23" t="s">
        <v>126</v>
      </c>
      <c r="AU160" s="23" t="s">
        <v>85</v>
      </c>
      <c r="AY160" s="23" t="s">
        <v>124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83</v>
      </c>
      <c r="BK160" s="203">
        <f>ROUND(I160*H160,2)</f>
        <v>0</v>
      </c>
      <c r="BL160" s="23" t="s">
        <v>131</v>
      </c>
      <c r="BM160" s="23" t="s">
        <v>357</v>
      </c>
    </row>
    <row r="161" spans="2:65" s="1" customFormat="1" ht="22.5" customHeight="1">
      <c r="B161" s="40"/>
      <c r="C161" s="192" t="s">
        <v>358</v>
      </c>
      <c r="D161" s="192" t="s">
        <v>126</v>
      </c>
      <c r="E161" s="193" t="s">
        <v>359</v>
      </c>
      <c r="F161" s="194" t="s">
        <v>360</v>
      </c>
      <c r="G161" s="195" t="s">
        <v>139</v>
      </c>
      <c r="H161" s="196">
        <v>0.397</v>
      </c>
      <c r="I161" s="197"/>
      <c r="J161" s="198">
        <f>ROUND(I161*H161,2)</f>
        <v>0</v>
      </c>
      <c r="K161" s="194" t="s">
        <v>130</v>
      </c>
      <c r="L161" s="60"/>
      <c r="M161" s="199" t="s">
        <v>21</v>
      </c>
      <c r="N161" s="200" t="s">
        <v>46</v>
      </c>
      <c r="O161" s="41"/>
      <c r="P161" s="201">
        <f>O161*H161</f>
        <v>0</v>
      </c>
      <c r="Q161" s="201">
        <v>1.05306</v>
      </c>
      <c r="R161" s="201">
        <f>Q161*H161</f>
        <v>0.41806482000000006</v>
      </c>
      <c r="S161" s="201">
        <v>0</v>
      </c>
      <c r="T161" s="202">
        <f>S161*H161</f>
        <v>0</v>
      </c>
      <c r="AR161" s="23" t="s">
        <v>131</v>
      </c>
      <c r="AT161" s="23" t="s">
        <v>126</v>
      </c>
      <c r="AU161" s="23" t="s">
        <v>85</v>
      </c>
      <c r="AY161" s="23" t="s">
        <v>124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83</v>
      </c>
      <c r="BK161" s="203">
        <f>ROUND(I161*H161,2)</f>
        <v>0</v>
      </c>
      <c r="BL161" s="23" t="s">
        <v>131</v>
      </c>
      <c r="BM161" s="23" t="s">
        <v>361</v>
      </c>
    </row>
    <row r="162" spans="2:51" s="12" customFormat="1" ht="13.5">
      <c r="B162" s="216"/>
      <c r="C162" s="217"/>
      <c r="D162" s="218" t="s">
        <v>133</v>
      </c>
      <c r="E162" s="219" t="s">
        <v>21</v>
      </c>
      <c r="F162" s="220" t="s">
        <v>362</v>
      </c>
      <c r="G162" s="217"/>
      <c r="H162" s="221">
        <v>0.397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133</v>
      </c>
      <c r="AU162" s="227" t="s">
        <v>85</v>
      </c>
      <c r="AV162" s="12" t="s">
        <v>85</v>
      </c>
      <c r="AW162" s="12" t="s">
        <v>39</v>
      </c>
      <c r="AX162" s="12" t="s">
        <v>83</v>
      </c>
      <c r="AY162" s="227" t="s">
        <v>124</v>
      </c>
    </row>
    <row r="163" spans="2:65" s="1" customFormat="1" ht="31.5" customHeight="1">
      <c r="B163" s="40"/>
      <c r="C163" s="192" t="s">
        <v>363</v>
      </c>
      <c r="D163" s="192" t="s">
        <v>126</v>
      </c>
      <c r="E163" s="193" t="s">
        <v>364</v>
      </c>
      <c r="F163" s="194" t="s">
        <v>365</v>
      </c>
      <c r="G163" s="195" t="s">
        <v>225</v>
      </c>
      <c r="H163" s="196">
        <v>30.1</v>
      </c>
      <c r="I163" s="197"/>
      <c r="J163" s="198">
        <f>ROUND(I163*H163,2)</f>
        <v>0</v>
      </c>
      <c r="K163" s="194" t="s">
        <v>130</v>
      </c>
      <c r="L163" s="60"/>
      <c r="M163" s="199" t="s">
        <v>21</v>
      </c>
      <c r="N163" s="200" t="s">
        <v>46</v>
      </c>
      <c r="O163" s="41"/>
      <c r="P163" s="201">
        <f>O163*H163</f>
        <v>0</v>
      </c>
      <c r="Q163" s="201">
        <v>0.573</v>
      </c>
      <c r="R163" s="201">
        <f>Q163*H163</f>
        <v>17.2473</v>
      </c>
      <c r="S163" s="201">
        <v>0</v>
      </c>
      <c r="T163" s="202">
        <f>S163*H163</f>
        <v>0</v>
      </c>
      <c r="AR163" s="23" t="s">
        <v>131</v>
      </c>
      <c r="AT163" s="23" t="s">
        <v>126</v>
      </c>
      <c r="AU163" s="23" t="s">
        <v>85</v>
      </c>
      <c r="AY163" s="23" t="s">
        <v>124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83</v>
      </c>
      <c r="BK163" s="203">
        <f>ROUND(I163*H163,2)</f>
        <v>0</v>
      </c>
      <c r="BL163" s="23" t="s">
        <v>131</v>
      </c>
      <c r="BM163" s="23" t="s">
        <v>366</v>
      </c>
    </row>
    <row r="164" spans="2:51" s="12" customFormat="1" ht="13.5">
      <c r="B164" s="216"/>
      <c r="C164" s="217"/>
      <c r="D164" s="206" t="s">
        <v>133</v>
      </c>
      <c r="E164" s="238" t="s">
        <v>21</v>
      </c>
      <c r="F164" s="239" t="s">
        <v>367</v>
      </c>
      <c r="G164" s="217"/>
      <c r="H164" s="240">
        <v>30.1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133</v>
      </c>
      <c r="AU164" s="227" t="s">
        <v>85</v>
      </c>
      <c r="AV164" s="12" t="s">
        <v>85</v>
      </c>
      <c r="AW164" s="12" t="s">
        <v>39</v>
      </c>
      <c r="AX164" s="12" t="s">
        <v>83</v>
      </c>
      <c r="AY164" s="227" t="s">
        <v>124</v>
      </c>
    </row>
    <row r="165" spans="2:63" s="10" customFormat="1" ht="29.85" customHeight="1">
      <c r="B165" s="175"/>
      <c r="C165" s="176"/>
      <c r="D165" s="189" t="s">
        <v>74</v>
      </c>
      <c r="E165" s="190" t="s">
        <v>145</v>
      </c>
      <c r="F165" s="190" t="s">
        <v>368</v>
      </c>
      <c r="G165" s="176"/>
      <c r="H165" s="176"/>
      <c r="I165" s="179"/>
      <c r="J165" s="191">
        <f>BK165</f>
        <v>0</v>
      </c>
      <c r="K165" s="176"/>
      <c r="L165" s="181"/>
      <c r="M165" s="182"/>
      <c r="N165" s="183"/>
      <c r="O165" s="183"/>
      <c r="P165" s="184">
        <f>SUM(P166:P200)</f>
        <v>0</v>
      </c>
      <c r="Q165" s="183"/>
      <c r="R165" s="184">
        <f>SUM(R166:R200)</f>
        <v>102.71998448000001</v>
      </c>
      <c r="S165" s="183"/>
      <c r="T165" s="185">
        <f>SUM(T166:T200)</f>
        <v>0</v>
      </c>
      <c r="AR165" s="186" t="s">
        <v>83</v>
      </c>
      <c r="AT165" s="187" t="s">
        <v>74</v>
      </c>
      <c r="AU165" s="187" t="s">
        <v>83</v>
      </c>
      <c r="AY165" s="186" t="s">
        <v>124</v>
      </c>
      <c r="BK165" s="188">
        <f>SUM(BK166:BK200)</f>
        <v>0</v>
      </c>
    </row>
    <row r="166" spans="2:65" s="1" customFormat="1" ht="22.5" customHeight="1">
      <c r="B166" s="40"/>
      <c r="C166" s="192" t="s">
        <v>369</v>
      </c>
      <c r="D166" s="192" t="s">
        <v>126</v>
      </c>
      <c r="E166" s="193" t="s">
        <v>370</v>
      </c>
      <c r="F166" s="194" t="s">
        <v>371</v>
      </c>
      <c r="G166" s="195" t="s">
        <v>129</v>
      </c>
      <c r="H166" s="196">
        <v>10.313</v>
      </c>
      <c r="I166" s="197"/>
      <c r="J166" s="198">
        <f>ROUND(I166*H166,2)</f>
        <v>0</v>
      </c>
      <c r="K166" s="194" t="s">
        <v>130</v>
      </c>
      <c r="L166" s="60"/>
      <c r="M166" s="199" t="s">
        <v>21</v>
      </c>
      <c r="N166" s="200" t="s">
        <v>46</v>
      </c>
      <c r="O166" s="41"/>
      <c r="P166" s="201">
        <f>O166*H166</f>
        <v>0</v>
      </c>
      <c r="Q166" s="201">
        <v>2.47786</v>
      </c>
      <c r="R166" s="201">
        <f>Q166*H166</f>
        <v>25.554170180000003</v>
      </c>
      <c r="S166" s="201">
        <v>0</v>
      </c>
      <c r="T166" s="202">
        <f>S166*H166</f>
        <v>0</v>
      </c>
      <c r="AR166" s="23" t="s">
        <v>131</v>
      </c>
      <c r="AT166" s="23" t="s">
        <v>126</v>
      </c>
      <c r="AU166" s="23" t="s">
        <v>85</v>
      </c>
      <c r="AY166" s="23" t="s">
        <v>124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83</v>
      </c>
      <c r="BK166" s="203">
        <f>ROUND(I166*H166,2)</f>
        <v>0</v>
      </c>
      <c r="BL166" s="23" t="s">
        <v>131</v>
      </c>
      <c r="BM166" s="23" t="s">
        <v>372</v>
      </c>
    </row>
    <row r="167" spans="2:51" s="11" customFormat="1" ht="13.5">
      <c r="B167" s="204"/>
      <c r="C167" s="205"/>
      <c r="D167" s="206" t="s">
        <v>133</v>
      </c>
      <c r="E167" s="207" t="s">
        <v>21</v>
      </c>
      <c r="F167" s="208" t="s">
        <v>373</v>
      </c>
      <c r="G167" s="205"/>
      <c r="H167" s="209" t="s">
        <v>21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133</v>
      </c>
      <c r="AU167" s="215" t="s">
        <v>85</v>
      </c>
      <c r="AV167" s="11" t="s">
        <v>83</v>
      </c>
      <c r="AW167" s="11" t="s">
        <v>39</v>
      </c>
      <c r="AX167" s="11" t="s">
        <v>75</v>
      </c>
      <c r="AY167" s="215" t="s">
        <v>124</v>
      </c>
    </row>
    <row r="168" spans="2:51" s="11" customFormat="1" ht="13.5">
      <c r="B168" s="204"/>
      <c r="C168" s="205"/>
      <c r="D168" s="206" t="s">
        <v>133</v>
      </c>
      <c r="E168" s="207" t="s">
        <v>21</v>
      </c>
      <c r="F168" s="208" t="s">
        <v>374</v>
      </c>
      <c r="G168" s="205"/>
      <c r="H168" s="209" t="s">
        <v>21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133</v>
      </c>
      <c r="AU168" s="215" t="s">
        <v>85</v>
      </c>
      <c r="AV168" s="11" t="s">
        <v>83</v>
      </c>
      <c r="AW168" s="11" t="s">
        <v>39</v>
      </c>
      <c r="AX168" s="11" t="s">
        <v>75</v>
      </c>
      <c r="AY168" s="215" t="s">
        <v>124</v>
      </c>
    </row>
    <row r="169" spans="2:51" s="12" customFormat="1" ht="13.5">
      <c r="B169" s="216"/>
      <c r="C169" s="217"/>
      <c r="D169" s="206" t="s">
        <v>133</v>
      </c>
      <c r="E169" s="238" t="s">
        <v>21</v>
      </c>
      <c r="F169" s="239" t="s">
        <v>375</v>
      </c>
      <c r="G169" s="217"/>
      <c r="H169" s="240">
        <v>4.835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133</v>
      </c>
      <c r="AU169" s="227" t="s">
        <v>85</v>
      </c>
      <c r="AV169" s="12" t="s">
        <v>85</v>
      </c>
      <c r="AW169" s="12" t="s">
        <v>39</v>
      </c>
      <c r="AX169" s="12" t="s">
        <v>75</v>
      </c>
      <c r="AY169" s="227" t="s">
        <v>124</v>
      </c>
    </row>
    <row r="170" spans="2:51" s="11" customFormat="1" ht="13.5">
      <c r="B170" s="204"/>
      <c r="C170" s="205"/>
      <c r="D170" s="206" t="s">
        <v>133</v>
      </c>
      <c r="E170" s="207" t="s">
        <v>21</v>
      </c>
      <c r="F170" s="208" t="s">
        <v>376</v>
      </c>
      <c r="G170" s="205"/>
      <c r="H170" s="209" t="s">
        <v>21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133</v>
      </c>
      <c r="AU170" s="215" t="s">
        <v>85</v>
      </c>
      <c r="AV170" s="11" t="s">
        <v>83</v>
      </c>
      <c r="AW170" s="11" t="s">
        <v>39</v>
      </c>
      <c r="AX170" s="11" t="s">
        <v>75</v>
      </c>
      <c r="AY170" s="215" t="s">
        <v>124</v>
      </c>
    </row>
    <row r="171" spans="2:51" s="12" customFormat="1" ht="13.5">
      <c r="B171" s="216"/>
      <c r="C171" s="217"/>
      <c r="D171" s="206" t="s">
        <v>133</v>
      </c>
      <c r="E171" s="238" t="s">
        <v>21</v>
      </c>
      <c r="F171" s="239" t="s">
        <v>377</v>
      </c>
      <c r="G171" s="217"/>
      <c r="H171" s="240">
        <v>5.478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133</v>
      </c>
      <c r="AU171" s="227" t="s">
        <v>85</v>
      </c>
      <c r="AV171" s="12" t="s">
        <v>85</v>
      </c>
      <c r="AW171" s="12" t="s">
        <v>39</v>
      </c>
      <c r="AX171" s="12" t="s">
        <v>75</v>
      </c>
      <c r="AY171" s="227" t="s">
        <v>124</v>
      </c>
    </row>
    <row r="172" spans="2:51" s="13" customFormat="1" ht="13.5">
      <c r="B172" s="243"/>
      <c r="C172" s="244"/>
      <c r="D172" s="218" t="s">
        <v>133</v>
      </c>
      <c r="E172" s="245" t="s">
        <v>21</v>
      </c>
      <c r="F172" s="246" t="s">
        <v>168</v>
      </c>
      <c r="G172" s="244"/>
      <c r="H172" s="247">
        <v>10.313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133</v>
      </c>
      <c r="AU172" s="253" t="s">
        <v>85</v>
      </c>
      <c r="AV172" s="13" t="s">
        <v>131</v>
      </c>
      <c r="AW172" s="13" t="s">
        <v>39</v>
      </c>
      <c r="AX172" s="13" t="s">
        <v>83</v>
      </c>
      <c r="AY172" s="253" t="s">
        <v>124</v>
      </c>
    </row>
    <row r="173" spans="2:65" s="1" customFormat="1" ht="22.5" customHeight="1">
      <c r="B173" s="40"/>
      <c r="C173" s="192" t="s">
        <v>378</v>
      </c>
      <c r="D173" s="192" t="s">
        <v>126</v>
      </c>
      <c r="E173" s="193" t="s">
        <v>379</v>
      </c>
      <c r="F173" s="194" t="s">
        <v>380</v>
      </c>
      <c r="G173" s="195" t="s">
        <v>225</v>
      </c>
      <c r="H173" s="196">
        <v>16.83</v>
      </c>
      <c r="I173" s="197"/>
      <c r="J173" s="198">
        <f>ROUND(I173*H173,2)</f>
        <v>0</v>
      </c>
      <c r="K173" s="194" t="s">
        <v>130</v>
      </c>
      <c r="L173" s="60"/>
      <c r="M173" s="199" t="s">
        <v>21</v>
      </c>
      <c r="N173" s="200" t="s">
        <v>46</v>
      </c>
      <c r="O173" s="41"/>
      <c r="P173" s="201">
        <f>O173*H173</f>
        <v>0</v>
      </c>
      <c r="Q173" s="201">
        <v>0.04174</v>
      </c>
      <c r="R173" s="201">
        <f>Q173*H173</f>
        <v>0.7024841999999999</v>
      </c>
      <c r="S173" s="201">
        <v>0</v>
      </c>
      <c r="T173" s="202">
        <f>S173*H173</f>
        <v>0</v>
      </c>
      <c r="AR173" s="23" t="s">
        <v>131</v>
      </c>
      <c r="AT173" s="23" t="s">
        <v>126</v>
      </c>
      <c r="AU173" s="23" t="s">
        <v>85</v>
      </c>
      <c r="AY173" s="23" t="s">
        <v>124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83</v>
      </c>
      <c r="BK173" s="203">
        <f>ROUND(I173*H173,2)</f>
        <v>0</v>
      </c>
      <c r="BL173" s="23" t="s">
        <v>131</v>
      </c>
      <c r="BM173" s="23" t="s">
        <v>381</v>
      </c>
    </row>
    <row r="174" spans="2:51" s="11" customFormat="1" ht="13.5">
      <c r="B174" s="204"/>
      <c r="C174" s="205"/>
      <c r="D174" s="206" t="s">
        <v>133</v>
      </c>
      <c r="E174" s="207" t="s">
        <v>21</v>
      </c>
      <c r="F174" s="208" t="s">
        <v>382</v>
      </c>
      <c r="G174" s="205"/>
      <c r="H174" s="209" t="s">
        <v>21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133</v>
      </c>
      <c r="AU174" s="215" t="s">
        <v>85</v>
      </c>
      <c r="AV174" s="11" t="s">
        <v>83</v>
      </c>
      <c r="AW174" s="11" t="s">
        <v>39</v>
      </c>
      <c r="AX174" s="11" t="s">
        <v>75</v>
      </c>
      <c r="AY174" s="215" t="s">
        <v>124</v>
      </c>
    </row>
    <row r="175" spans="2:51" s="11" customFormat="1" ht="13.5">
      <c r="B175" s="204"/>
      <c r="C175" s="205"/>
      <c r="D175" s="206" t="s">
        <v>133</v>
      </c>
      <c r="E175" s="207" t="s">
        <v>21</v>
      </c>
      <c r="F175" s="208" t="s">
        <v>383</v>
      </c>
      <c r="G175" s="205"/>
      <c r="H175" s="209" t="s">
        <v>21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133</v>
      </c>
      <c r="AU175" s="215" t="s">
        <v>85</v>
      </c>
      <c r="AV175" s="11" t="s">
        <v>83</v>
      </c>
      <c r="AW175" s="11" t="s">
        <v>39</v>
      </c>
      <c r="AX175" s="11" t="s">
        <v>75</v>
      </c>
      <c r="AY175" s="215" t="s">
        <v>124</v>
      </c>
    </row>
    <row r="176" spans="2:51" s="12" customFormat="1" ht="13.5">
      <c r="B176" s="216"/>
      <c r="C176" s="217"/>
      <c r="D176" s="206" t="s">
        <v>133</v>
      </c>
      <c r="E176" s="238" t="s">
        <v>21</v>
      </c>
      <c r="F176" s="239" t="s">
        <v>384</v>
      </c>
      <c r="G176" s="217"/>
      <c r="H176" s="240">
        <v>4.29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133</v>
      </c>
      <c r="AU176" s="227" t="s">
        <v>85</v>
      </c>
      <c r="AV176" s="12" t="s">
        <v>85</v>
      </c>
      <c r="AW176" s="12" t="s">
        <v>39</v>
      </c>
      <c r="AX176" s="12" t="s">
        <v>75</v>
      </c>
      <c r="AY176" s="227" t="s">
        <v>124</v>
      </c>
    </row>
    <row r="177" spans="2:51" s="11" customFormat="1" ht="13.5">
      <c r="B177" s="204"/>
      <c r="C177" s="205"/>
      <c r="D177" s="206" t="s">
        <v>133</v>
      </c>
      <c r="E177" s="207" t="s">
        <v>21</v>
      </c>
      <c r="F177" s="208" t="s">
        <v>385</v>
      </c>
      <c r="G177" s="205"/>
      <c r="H177" s="209" t="s">
        <v>21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133</v>
      </c>
      <c r="AU177" s="215" t="s">
        <v>85</v>
      </c>
      <c r="AV177" s="11" t="s">
        <v>83</v>
      </c>
      <c r="AW177" s="11" t="s">
        <v>39</v>
      </c>
      <c r="AX177" s="11" t="s">
        <v>75</v>
      </c>
      <c r="AY177" s="215" t="s">
        <v>124</v>
      </c>
    </row>
    <row r="178" spans="2:51" s="12" customFormat="1" ht="13.5">
      <c r="B178" s="216"/>
      <c r="C178" s="217"/>
      <c r="D178" s="206" t="s">
        <v>133</v>
      </c>
      <c r="E178" s="238" t="s">
        <v>21</v>
      </c>
      <c r="F178" s="239" t="s">
        <v>386</v>
      </c>
      <c r="G178" s="217"/>
      <c r="H178" s="240">
        <v>12.54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133</v>
      </c>
      <c r="AU178" s="227" t="s">
        <v>85</v>
      </c>
      <c r="AV178" s="12" t="s">
        <v>85</v>
      </c>
      <c r="AW178" s="12" t="s">
        <v>39</v>
      </c>
      <c r="AX178" s="12" t="s">
        <v>75</v>
      </c>
      <c r="AY178" s="227" t="s">
        <v>124</v>
      </c>
    </row>
    <row r="179" spans="2:51" s="13" customFormat="1" ht="13.5">
      <c r="B179" s="243"/>
      <c r="C179" s="244"/>
      <c r="D179" s="218" t="s">
        <v>133</v>
      </c>
      <c r="E179" s="245" t="s">
        <v>21</v>
      </c>
      <c r="F179" s="246" t="s">
        <v>168</v>
      </c>
      <c r="G179" s="244"/>
      <c r="H179" s="247">
        <v>16.83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133</v>
      </c>
      <c r="AU179" s="253" t="s">
        <v>85</v>
      </c>
      <c r="AV179" s="13" t="s">
        <v>131</v>
      </c>
      <c r="AW179" s="13" t="s">
        <v>39</v>
      </c>
      <c r="AX179" s="13" t="s">
        <v>83</v>
      </c>
      <c r="AY179" s="253" t="s">
        <v>124</v>
      </c>
    </row>
    <row r="180" spans="2:65" s="1" customFormat="1" ht="22.5" customHeight="1">
      <c r="B180" s="40"/>
      <c r="C180" s="192" t="s">
        <v>387</v>
      </c>
      <c r="D180" s="192" t="s">
        <v>126</v>
      </c>
      <c r="E180" s="193" t="s">
        <v>388</v>
      </c>
      <c r="F180" s="194" t="s">
        <v>389</v>
      </c>
      <c r="G180" s="195" t="s">
        <v>225</v>
      </c>
      <c r="H180" s="196">
        <v>16.83</v>
      </c>
      <c r="I180" s="197"/>
      <c r="J180" s="198">
        <f>ROUND(I180*H180,2)</f>
        <v>0</v>
      </c>
      <c r="K180" s="194" t="s">
        <v>130</v>
      </c>
      <c r="L180" s="60"/>
      <c r="M180" s="199" t="s">
        <v>21</v>
      </c>
      <c r="N180" s="200" t="s">
        <v>46</v>
      </c>
      <c r="O180" s="41"/>
      <c r="P180" s="201">
        <f>O180*H180</f>
        <v>0</v>
      </c>
      <c r="Q180" s="201">
        <v>2E-05</v>
      </c>
      <c r="R180" s="201">
        <f>Q180*H180</f>
        <v>0.0003366</v>
      </c>
      <c r="S180" s="201">
        <v>0</v>
      </c>
      <c r="T180" s="202">
        <f>S180*H180</f>
        <v>0</v>
      </c>
      <c r="AR180" s="23" t="s">
        <v>131</v>
      </c>
      <c r="AT180" s="23" t="s">
        <v>126</v>
      </c>
      <c r="AU180" s="23" t="s">
        <v>85</v>
      </c>
      <c r="AY180" s="23" t="s">
        <v>124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83</v>
      </c>
      <c r="BK180" s="203">
        <f>ROUND(I180*H180,2)</f>
        <v>0</v>
      </c>
      <c r="BL180" s="23" t="s">
        <v>131</v>
      </c>
      <c r="BM180" s="23" t="s">
        <v>390</v>
      </c>
    </row>
    <row r="181" spans="2:65" s="1" customFormat="1" ht="22.5" customHeight="1">
      <c r="B181" s="40"/>
      <c r="C181" s="192" t="s">
        <v>391</v>
      </c>
      <c r="D181" s="192" t="s">
        <v>126</v>
      </c>
      <c r="E181" s="193" t="s">
        <v>392</v>
      </c>
      <c r="F181" s="194" t="s">
        <v>393</v>
      </c>
      <c r="G181" s="195" t="s">
        <v>139</v>
      </c>
      <c r="H181" s="196">
        <v>1.65</v>
      </c>
      <c r="I181" s="197"/>
      <c r="J181" s="198">
        <f>ROUND(I181*H181,2)</f>
        <v>0</v>
      </c>
      <c r="K181" s="194" t="s">
        <v>130</v>
      </c>
      <c r="L181" s="60"/>
      <c r="M181" s="199" t="s">
        <v>21</v>
      </c>
      <c r="N181" s="200" t="s">
        <v>46</v>
      </c>
      <c r="O181" s="41"/>
      <c r="P181" s="201">
        <f>O181*H181</f>
        <v>0</v>
      </c>
      <c r="Q181" s="201">
        <v>1.04877</v>
      </c>
      <c r="R181" s="201">
        <f>Q181*H181</f>
        <v>1.7304704999999998</v>
      </c>
      <c r="S181" s="201">
        <v>0</v>
      </c>
      <c r="T181" s="202">
        <f>S181*H181</f>
        <v>0</v>
      </c>
      <c r="AR181" s="23" t="s">
        <v>131</v>
      </c>
      <c r="AT181" s="23" t="s">
        <v>126</v>
      </c>
      <c r="AU181" s="23" t="s">
        <v>85</v>
      </c>
      <c r="AY181" s="23" t="s">
        <v>124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83</v>
      </c>
      <c r="BK181" s="203">
        <f>ROUND(I181*H181,2)</f>
        <v>0</v>
      </c>
      <c r="BL181" s="23" t="s">
        <v>131</v>
      </c>
      <c r="BM181" s="23" t="s">
        <v>394</v>
      </c>
    </row>
    <row r="182" spans="2:51" s="11" customFormat="1" ht="13.5">
      <c r="B182" s="204"/>
      <c r="C182" s="205"/>
      <c r="D182" s="206" t="s">
        <v>133</v>
      </c>
      <c r="E182" s="207" t="s">
        <v>21</v>
      </c>
      <c r="F182" s="208" t="s">
        <v>395</v>
      </c>
      <c r="G182" s="205"/>
      <c r="H182" s="209" t="s">
        <v>21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133</v>
      </c>
      <c r="AU182" s="215" t="s">
        <v>85</v>
      </c>
      <c r="AV182" s="11" t="s">
        <v>83</v>
      </c>
      <c r="AW182" s="11" t="s">
        <v>39</v>
      </c>
      <c r="AX182" s="11" t="s">
        <v>75</v>
      </c>
      <c r="AY182" s="215" t="s">
        <v>124</v>
      </c>
    </row>
    <row r="183" spans="2:51" s="12" customFormat="1" ht="13.5">
      <c r="B183" s="216"/>
      <c r="C183" s="217"/>
      <c r="D183" s="218" t="s">
        <v>133</v>
      </c>
      <c r="E183" s="219" t="s">
        <v>21</v>
      </c>
      <c r="F183" s="220" t="s">
        <v>396</v>
      </c>
      <c r="G183" s="217"/>
      <c r="H183" s="221">
        <v>1.65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133</v>
      </c>
      <c r="AU183" s="227" t="s">
        <v>85</v>
      </c>
      <c r="AV183" s="12" t="s">
        <v>85</v>
      </c>
      <c r="AW183" s="12" t="s">
        <v>39</v>
      </c>
      <c r="AX183" s="12" t="s">
        <v>83</v>
      </c>
      <c r="AY183" s="227" t="s">
        <v>124</v>
      </c>
    </row>
    <row r="184" spans="2:65" s="1" customFormat="1" ht="31.5" customHeight="1">
      <c r="B184" s="40"/>
      <c r="C184" s="192" t="s">
        <v>397</v>
      </c>
      <c r="D184" s="192" t="s">
        <v>126</v>
      </c>
      <c r="E184" s="193" t="s">
        <v>398</v>
      </c>
      <c r="F184" s="194" t="s">
        <v>399</v>
      </c>
      <c r="G184" s="195" t="s">
        <v>129</v>
      </c>
      <c r="H184" s="196">
        <v>18.9</v>
      </c>
      <c r="I184" s="197"/>
      <c r="J184" s="198">
        <f>ROUND(I184*H184,2)</f>
        <v>0</v>
      </c>
      <c r="K184" s="194" t="s">
        <v>130</v>
      </c>
      <c r="L184" s="60"/>
      <c r="M184" s="199" t="s">
        <v>21</v>
      </c>
      <c r="N184" s="200" t="s">
        <v>46</v>
      </c>
      <c r="O184" s="41"/>
      <c r="P184" s="201">
        <f>O184*H184</f>
        <v>0</v>
      </c>
      <c r="Q184" s="201">
        <v>0.08015</v>
      </c>
      <c r="R184" s="201">
        <f>Q184*H184</f>
        <v>1.514835</v>
      </c>
      <c r="S184" s="201">
        <v>0</v>
      </c>
      <c r="T184" s="202">
        <f>S184*H184</f>
        <v>0</v>
      </c>
      <c r="AR184" s="23" t="s">
        <v>131</v>
      </c>
      <c r="AT184" s="23" t="s">
        <v>126</v>
      </c>
      <c r="AU184" s="23" t="s">
        <v>85</v>
      </c>
      <c r="AY184" s="23" t="s">
        <v>124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83</v>
      </c>
      <c r="BK184" s="203">
        <f>ROUND(I184*H184,2)</f>
        <v>0</v>
      </c>
      <c r="BL184" s="23" t="s">
        <v>131</v>
      </c>
      <c r="BM184" s="23" t="s">
        <v>400</v>
      </c>
    </row>
    <row r="185" spans="2:51" s="11" customFormat="1" ht="13.5">
      <c r="B185" s="204"/>
      <c r="C185" s="205"/>
      <c r="D185" s="206" t="s">
        <v>133</v>
      </c>
      <c r="E185" s="207" t="s">
        <v>21</v>
      </c>
      <c r="F185" s="208" t="s">
        <v>401</v>
      </c>
      <c r="G185" s="205"/>
      <c r="H185" s="209" t="s">
        <v>21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133</v>
      </c>
      <c r="AU185" s="215" t="s">
        <v>85</v>
      </c>
      <c r="AV185" s="11" t="s">
        <v>83</v>
      </c>
      <c r="AW185" s="11" t="s">
        <v>39</v>
      </c>
      <c r="AX185" s="11" t="s">
        <v>75</v>
      </c>
      <c r="AY185" s="215" t="s">
        <v>124</v>
      </c>
    </row>
    <row r="186" spans="2:51" s="12" customFormat="1" ht="13.5">
      <c r="B186" s="216"/>
      <c r="C186" s="217"/>
      <c r="D186" s="206" t="s">
        <v>133</v>
      </c>
      <c r="E186" s="238" t="s">
        <v>21</v>
      </c>
      <c r="F186" s="239" t="s">
        <v>402</v>
      </c>
      <c r="G186" s="217"/>
      <c r="H186" s="240">
        <v>13.5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133</v>
      </c>
      <c r="AU186" s="227" t="s">
        <v>85</v>
      </c>
      <c r="AV186" s="12" t="s">
        <v>85</v>
      </c>
      <c r="AW186" s="12" t="s">
        <v>39</v>
      </c>
      <c r="AX186" s="12" t="s">
        <v>75</v>
      </c>
      <c r="AY186" s="227" t="s">
        <v>124</v>
      </c>
    </row>
    <row r="187" spans="2:51" s="11" customFormat="1" ht="13.5">
      <c r="B187" s="204"/>
      <c r="C187" s="205"/>
      <c r="D187" s="206" t="s">
        <v>133</v>
      </c>
      <c r="E187" s="207" t="s">
        <v>21</v>
      </c>
      <c r="F187" s="208" t="s">
        <v>403</v>
      </c>
      <c r="G187" s="205"/>
      <c r="H187" s="209" t="s">
        <v>21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133</v>
      </c>
      <c r="AU187" s="215" t="s">
        <v>85</v>
      </c>
      <c r="AV187" s="11" t="s">
        <v>83</v>
      </c>
      <c r="AW187" s="11" t="s">
        <v>39</v>
      </c>
      <c r="AX187" s="11" t="s">
        <v>75</v>
      </c>
      <c r="AY187" s="215" t="s">
        <v>124</v>
      </c>
    </row>
    <row r="188" spans="2:51" s="12" customFormat="1" ht="13.5">
      <c r="B188" s="216"/>
      <c r="C188" s="217"/>
      <c r="D188" s="206" t="s">
        <v>133</v>
      </c>
      <c r="E188" s="238" t="s">
        <v>21</v>
      </c>
      <c r="F188" s="239" t="s">
        <v>404</v>
      </c>
      <c r="G188" s="217"/>
      <c r="H188" s="240">
        <v>5.4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133</v>
      </c>
      <c r="AU188" s="227" t="s">
        <v>85</v>
      </c>
      <c r="AV188" s="12" t="s">
        <v>85</v>
      </c>
      <c r="AW188" s="12" t="s">
        <v>39</v>
      </c>
      <c r="AX188" s="12" t="s">
        <v>75</v>
      </c>
      <c r="AY188" s="227" t="s">
        <v>124</v>
      </c>
    </row>
    <row r="189" spans="2:51" s="13" customFormat="1" ht="13.5">
      <c r="B189" s="243"/>
      <c r="C189" s="244"/>
      <c r="D189" s="218" t="s">
        <v>133</v>
      </c>
      <c r="E189" s="245" t="s">
        <v>21</v>
      </c>
      <c r="F189" s="246" t="s">
        <v>168</v>
      </c>
      <c r="G189" s="244"/>
      <c r="H189" s="247">
        <v>18.9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133</v>
      </c>
      <c r="AU189" s="253" t="s">
        <v>85</v>
      </c>
      <c r="AV189" s="13" t="s">
        <v>131</v>
      </c>
      <c r="AW189" s="13" t="s">
        <v>39</v>
      </c>
      <c r="AX189" s="13" t="s">
        <v>83</v>
      </c>
      <c r="AY189" s="253" t="s">
        <v>124</v>
      </c>
    </row>
    <row r="190" spans="2:65" s="1" customFormat="1" ht="22.5" customHeight="1">
      <c r="B190" s="40"/>
      <c r="C190" s="228" t="s">
        <v>405</v>
      </c>
      <c r="D190" s="228" t="s">
        <v>136</v>
      </c>
      <c r="E190" s="229" t="s">
        <v>406</v>
      </c>
      <c r="F190" s="230" t="s">
        <v>407</v>
      </c>
      <c r="G190" s="231" t="s">
        <v>153</v>
      </c>
      <c r="H190" s="232">
        <v>10</v>
      </c>
      <c r="I190" s="233"/>
      <c r="J190" s="234">
        <f>ROUND(I190*H190,2)</f>
        <v>0</v>
      </c>
      <c r="K190" s="230" t="s">
        <v>21</v>
      </c>
      <c r="L190" s="235"/>
      <c r="M190" s="236" t="s">
        <v>21</v>
      </c>
      <c r="N190" s="237" t="s">
        <v>46</v>
      </c>
      <c r="O190" s="41"/>
      <c r="P190" s="201">
        <f>O190*H190</f>
        <v>0</v>
      </c>
      <c r="Q190" s="201">
        <v>5.15</v>
      </c>
      <c r="R190" s="201">
        <f>Q190*H190</f>
        <v>51.5</v>
      </c>
      <c r="S190" s="201">
        <v>0</v>
      </c>
      <c r="T190" s="202">
        <f>S190*H190</f>
        <v>0</v>
      </c>
      <c r="AR190" s="23" t="s">
        <v>140</v>
      </c>
      <c r="AT190" s="23" t="s">
        <v>136</v>
      </c>
      <c r="AU190" s="23" t="s">
        <v>85</v>
      </c>
      <c r="AY190" s="23" t="s">
        <v>124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83</v>
      </c>
      <c r="BK190" s="203">
        <f>ROUND(I190*H190,2)</f>
        <v>0</v>
      </c>
      <c r="BL190" s="23" t="s">
        <v>131</v>
      </c>
      <c r="BM190" s="23" t="s">
        <v>408</v>
      </c>
    </row>
    <row r="191" spans="2:51" s="11" customFormat="1" ht="13.5">
      <c r="B191" s="204"/>
      <c r="C191" s="205"/>
      <c r="D191" s="206" t="s">
        <v>133</v>
      </c>
      <c r="E191" s="207" t="s">
        <v>21</v>
      </c>
      <c r="F191" s="208" t="s">
        <v>401</v>
      </c>
      <c r="G191" s="205"/>
      <c r="H191" s="209" t="s">
        <v>21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133</v>
      </c>
      <c r="AU191" s="215" t="s">
        <v>85</v>
      </c>
      <c r="AV191" s="11" t="s">
        <v>83</v>
      </c>
      <c r="AW191" s="11" t="s">
        <v>39</v>
      </c>
      <c r="AX191" s="11" t="s">
        <v>75</v>
      </c>
      <c r="AY191" s="215" t="s">
        <v>124</v>
      </c>
    </row>
    <row r="192" spans="2:51" s="12" customFormat="1" ht="13.5">
      <c r="B192" s="216"/>
      <c r="C192" s="217"/>
      <c r="D192" s="218" t="s">
        <v>133</v>
      </c>
      <c r="E192" s="219" t="s">
        <v>21</v>
      </c>
      <c r="F192" s="220" t="s">
        <v>189</v>
      </c>
      <c r="G192" s="217"/>
      <c r="H192" s="221">
        <v>10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133</v>
      </c>
      <c r="AU192" s="227" t="s">
        <v>85</v>
      </c>
      <c r="AV192" s="12" t="s">
        <v>85</v>
      </c>
      <c r="AW192" s="12" t="s">
        <v>39</v>
      </c>
      <c r="AX192" s="12" t="s">
        <v>83</v>
      </c>
      <c r="AY192" s="227" t="s">
        <v>124</v>
      </c>
    </row>
    <row r="193" spans="2:65" s="1" customFormat="1" ht="22.5" customHeight="1">
      <c r="B193" s="40"/>
      <c r="C193" s="228" t="s">
        <v>409</v>
      </c>
      <c r="D193" s="228" t="s">
        <v>136</v>
      </c>
      <c r="E193" s="229" t="s">
        <v>410</v>
      </c>
      <c r="F193" s="230" t="s">
        <v>407</v>
      </c>
      <c r="G193" s="231" t="s">
        <v>153</v>
      </c>
      <c r="H193" s="232">
        <v>4</v>
      </c>
      <c r="I193" s="233"/>
      <c r="J193" s="234">
        <f>ROUND(I193*H193,2)</f>
        <v>0</v>
      </c>
      <c r="K193" s="230" t="s">
        <v>21</v>
      </c>
      <c r="L193" s="235"/>
      <c r="M193" s="236" t="s">
        <v>21</v>
      </c>
      <c r="N193" s="237" t="s">
        <v>46</v>
      </c>
      <c r="O193" s="41"/>
      <c r="P193" s="201">
        <f>O193*H193</f>
        <v>0</v>
      </c>
      <c r="Q193" s="201">
        <v>5.15</v>
      </c>
      <c r="R193" s="201">
        <f>Q193*H193</f>
        <v>20.6</v>
      </c>
      <c r="S193" s="201">
        <v>0</v>
      </c>
      <c r="T193" s="202">
        <f>S193*H193</f>
        <v>0</v>
      </c>
      <c r="AR193" s="23" t="s">
        <v>140</v>
      </c>
      <c r="AT193" s="23" t="s">
        <v>136</v>
      </c>
      <c r="AU193" s="23" t="s">
        <v>85</v>
      </c>
      <c r="AY193" s="23" t="s">
        <v>124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83</v>
      </c>
      <c r="BK193" s="203">
        <f>ROUND(I193*H193,2)</f>
        <v>0</v>
      </c>
      <c r="BL193" s="23" t="s">
        <v>131</v>
      </c>
      <c r="BM193" s="23" t="s">
        <v>411</v>
      </c>
    </row>
    <row r="194" spans="2:51" s="11" customFormat="1" ht="13.5">
      <c r="B194" s="204"/>
      <c r="C194" s="205"/>
      <c r="D194" s="206" t="s">
        <v>133</v>
      </c>
      <c r="E194" s="207" t="s">
        <v>21</v>
      </c>
      <c r="F194" s="208" t="s">
        <v>403</v>
      </c>
      <c r="G194" s="205"/>
      <c r="H194" s="209" t="s">
        <v>21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133</v>
      </c>
      <c r="AU194" s="215" t="s">
        <v>85</v>
      </c>
      <c r="AV194" s="11" t="s">
        <v>83</v>
      </c>
      <c r="AW194" s="11" t="s">
        <v>39</v>
      </c>
      <c r="AX194" s="11" t="s">
        <v>75</v>
      </c>
      <c r="AY194" s="215" t="s">
        <v>124</v>
      </c>
    </row>
    <row r="195" spans="2:51" s="12" customFormat="1" ht="13.5">
      <c r="B195" s="216"/>
      <c r="C195" s="217"/>
      <c r="D195" s="218" t="s">
        <v>133</v>
      </c>
      <c r="E195" s="219" t="s">
        <v>21</v>
      </c>
      <c r="F195" s="220" t="s">
        <v>131</v>
      </c>
      <c r="G195" s="217"/>
      <c r="H195" s="221">
        <v>4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133</v>
      </c>
      <c r="AU195" s="227" t="s">
        <v>85</v>
      </c>
      <c r="AV195" s="12" t="s">
        <v>85</v>
      </c>
      <c r="AW195" s="12" t="s">
        <v>39</v>
      </c>
      <c r="AX195" s="12" t="s">
        <v>83</v>
      </c>
      <c r="AY195" s="227" t="s">
        <v>124</v>
      </c>
    </row>
    <row r="196" spans="2:65" s="1" customFormat="1" ht="22.5" customHeight="1">
      <c r="B196" s="40"/>
      <c r="C196" s="192" t="s">
        <v>412</v>
      </c>
      <c r="D196" s="192" t="s">
        <v>126</v>
      </c>
      <c r="E196" s="193" t="s">
        <v>413</v>
      </c>
      <c r="F196" s="194" t="s">
        <v>414</v>
      </c>
      <c r="G196" s="195" t="s">
        <v>148</v>
      </c>
      <c r="H196" s="196">
        <v>13.2</v>
      </c>
      <c r="I196" s="197"/>
      <c r="J196" s="198">
        <f>ROUND(I196*H196,2)</f>
        <v>0</v>
      </c>
      <c r="K196" s="194" t="s">
        <v>130</v>
      </c>
      <c r="L196" s="60"/>
      <c r="M196" s="199" t="s">
        <v>21</v>
      </c>
      <c r="N196" s="200" t="s">
        <v>46</v>
      </c>
      <c r="O196" s="41"/>
      <c r="P196" s="201">
        <f>O196*H196</f>
        <v>0</v>
      </c>
      <c r="Q196" s="201">
        <v>0.00084</v>
      </c>
      <c r="R196" s="201">
        <f>Q196*H196</f>
        <v>0.011088</v>
      </c>
      <c r="S196" s="201">
        <v>0</v>
      </c>
      <c r="T196" s="202">
        <f>S196*H196</f>
        <v>0</v>
      </c>
      <c r="AR196" s="23" t="s">
        <v>131</v>
      </c>
      <c r="AT196" s="23" t="s">
        <v>126</v>
      </c>
      <c r="AU196" s="23" t="s">
        <v>85</v>
      </c>
      <c r="AY196" s="23" t="s">
        <v>124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83</v>
      </c>
      <c r="BK196" s="203">
        <f>ROUND(I196*H196,2)</f>
        <v>0</v>
      </c>
      <c r="BL196" s="23" t="s">
        <v>131</v>
      </c>
      <c r="BM196" s="23" t="s">
        <v>415</v>
      </c>
    </row>
    <row r="197" spans="2:51" s="11" customFormat="1" ht="13.5">
      <c r="B197" s="204"/>
      <c r="C197" s="205"/>
      <c r="D197" s="206" t="s">
        <v>133</v>
      </c>
      <c r="E197" s="207" t="s">
        <v>21</v>
      </c>
      <c r="F197" s="208" t="s">
        <v>416</v>
      </c>
      <c r="G197" s="205"/>
      <c r="H197" s="209" t="s">
        <v>21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133</v>
      </c>
      <c r="AU197" s="215" t="s">
        <v>85</v>
      </c>
      <c r="AV197" s="11" t="s">
        <v>83</v>
      </c>
      <c r="AW197" s="11" t="s">
        <v>39</v>
      </c>
      <c r="AX197" s="11" t="s">
        <v>75</v>
      </c>
      <c r="AY197" s="215" t="s">
        <v>124</v>
      </c>
    </row>
    <row r="198" spans="2:51" s="12" customFormat="1" ht="13.5">
      <c r="B198" s="216"/>
      <c r="C198" s="217"/>
      <c r="D198" s="218" t="s">
        <v>133</v>
      </c>
      <c r="E198" s="219" t="s">
        <v>21</v>
      </c>
      <c r="F198" s="220" t="s">
        <v>417</v>
      </c>
      <c r="G198" s="217"/>
      <c r="H198" s="221">
        <v>13.2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133</v>
      </c>
      <c r="AU198" s="227" t="s">
        <v>85</v>
      </c>
      <c r="AV198" s="12" t="s">
        <v>85</v>
      </c>
      <c r="AW198" s="12" t="s">
        <v>39</v>
      </c>
      <c r="AX198" s="12" t="s">
        <v>83</v>
      </c>
      <c r="AY198" s="227" t="s">
        <v>124</v>
      </c>
    </row>
    <row r="199" spans="2:65" s="1" customFormat="1" ht="31.5" customHeight="1">
      <c r="B199" s="40"/>
      <c r="C199" s="228" t="s">
        <v>418</v>
      </c>
      <c r="D199" s="228" t="s">
        <v>136</v>
      </c>
      <c r="E199" s="229" t="s">
        <v>419</v>
      </c>
      <c r="F199" s="230" t="s">
        <v>420</v>
      </c>
      <c r="G199" s="231" t="s">
        <v>148</v>
      </c>
      <c r="H199" s="232">
        <v>13.2</v>
      </c>
      <c r="I199" s="233"/>
      <c r="J199" s="234">
        <f>ROUND(I199*H199,2)</f>
        <v>0</v>
      </c>
      <c r="K199" s="230" t="s">
        <v>130</v>
      </c>
      <c r="L199" s="235"/>
      <c r="M199" s="236" t="s">
        <v>21</v>
      </c>
      <c r="N199" s="237" t="s">
        <v>46</v>
      </c>
      <c r="O199" s="41"/>
      <c r="P199" s="201">
        <f>O199*H199</f>
        <v>0</v>
      </c>
      <c r="Q199" s="201">
        <v>0.0705</v>
      </c>
      <c r="R199" s="201">
        <f>Q199*H199</f>
        <v>0.9305999999999999</v>
      </c>
      <c r="S199" s="201">
        <v>0</v>
      </c>
      <c r="T199" s="202">
        <f>S199*H199</f>
        <v>0</v>
      </c>
      <c r="AR199" s="23" t="s">
        <v>140</v>
      </c>
      <c r="AT199" s="23" t="s">
        <v>136</v>
      </c>
      <c r="AU199" s="23" t="s">
        <v>85</v>
      </c>
      <c r="AY199" s="23" t="s">
        <v>124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83</v>
      </c>
      <c r="BK199" s="203">
        <f>ROUND(I199*H199,2)</f>
        <v>0</v>
      </c>
      <c r="BL199" s="23" t="s">
        <v>131</v>
      </c>
      <c r="BM199" s="23" t="s">
        <v>421</v>
      </c>
    </row>
    <row r="200" spans="2:65" s="1" customFormat="1" ht="22.5" customHeight="1">
      <c r="B200" s="40"/>
      <c r="C200" s="228" t="s">
        <v>422</v>
      </c>
      <c r="D200" s="228" t="s">
        <v>136</v>
      </c>
      <c r="E200" s="229" t="s">
        <v>423</v>
      </c>
      <c r="F200" s="230" t="s">
        <v>424</v>
      </c>
      <c r="G200" s="231" t="s">
        <v>153</v>
      </c>
      <c r="H200" s="232">
        <v>4</v>
      </c>
      <c r="I200" s="233"/>
      <c r="J200" s="234">
        <f>ROUND(I200*H200,2)</f>
        <v>0</v>
      </c>
      <c r="K200" s="230" t="s">
        <v>130</v>
      </c>
      <c r="L200" s="235"/>
      <c r="M200" s="236" t="s">
        <v>21</v>
      </c>
      <c r="N200" s="237" t="s">
        <v>46</v>
      </c>
      <c r="O200" s="41"/>
      <c r="P200" s="201">
        <f>O200*H200</f>
        <v>0</v>
      </c>
      <c r="Q200" s="201">
        <v>0.044</v>
      </c>
      <c r="R200" s="201">
        <f>Q200*H200</f>
        <v>0.176</v>
      </c>
      <c r="S200" s="201">
        <v>0</v>
      </c>
      <c r="T200" s="202">
        <f>S200*H200</f>
        <v>0</v>
      </c>
      <c r="AR200" s="23" t="s">
        <v>140</v>
      </c>
      <c r="AT200" s="23" t="s">
        <v>136</v>
      </c>
      <c r="AU200" s="23" t="s">
        <v>85</v>
      </c>
      <c r="AY200" s="23" t="s">
        <v>124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83</v>
      </c>
      <c r="BK200" s="203">
        <f>ROUND(I200*H200,2)</f>
        <v>0</v>
      </c>
      <c r="BL200" s="23" t="s">
        <v>131</v>
      </c>
      <c r="BM200" s="23" t="s">
        <v>425</v>
      </c>
    </row>
    <row r="201" spans="2:63" s="10" customFormat="1" ht="29.85" customHeight="1">
      <c r="B201" s="175"/>
      <c r="C201" s="176"/>
      <c r="D201" s="189" t="s">
        <v>74</v>
      </c>
      <c r="E201" s="190" t="s">
        <v>131</v>
      </c>
      <c r="F201" s="190" t="s">
        <v>426</v>
      </c>
      <c r="G201" s="176"/>
      <c r="H201" s="176"/>
      <c r="I201" s="179"/>
      <c r="J201" s="191">
        <f>BK201</f>
        <v>0</v>
      </c>
      <c r="K201" s="176"/>
      <c r="L201" s="181"/>
      <c r="M201" s="182"/>
      <c r="N201" s="183"/>
      <c r="O201" s="183"/>
      <c r="P201" s="184">
        <f>SUM(P202:P223)</f>
        <v>0</v>
      </c>
      <c r="Q201" s="183"/>
      <c r="R201" s="184">
        <f>SUM(R202:R223)</f>
        <v>97.17564881</v>
      </c>
      <c r="S201" s="183"/>
      <c r="T201" s="185">
        <f>SUM(T202:T223)</f>
        <v>0</v>
      </c>
      <c r="AR201" s="186" t="s">
        <v>83</v>
      </c>
      <c r="AT201" s="187" t="s">
        <v>74</v>
      </c>
      <c r="AU201" s="187" t="s">
        <v>83</v>
      </c>
      <c r="AY201" s="186" t="s">
        <v>124</v>
      </c>
      <c r="BK201" s="188">
        <f>SUM(BK202:BK223)</f>
        <v>0</v>
      </c>
    </row>
    <row r="202" spans="2:65" s="1" customFormat="1" ht="31.5" customHeight="1">
      <c r="B202" s="40"/>
      <c r="C202" s="192" t="s">
        <v>427</v>
      </c>
      <c r="D202" s="192" t="s">
        <v>126</v>
      </c>
      <c r="E202" s="193" t="s">
        <v>428</v>
      </c>
      <c r="F202" s="194" t="s">
        <v>429</v>
      </c>
      <c r="G202" s="195" t="s">
        <v>129</v>
      </c>
      <c r="H202" s="196">
        <v>3.01</v>
      </c>
      <c r="I202" s="197"/>
      <c r="J202" s="198">
        <f>ROUND(I202*H202,2)</f>
        <v>0</v>
      </c>
      <c r="K202" s="194" t="s">
        <v>130</v>
      </c>
      <c r="L202" s="60"/>
      <c r="M202" s="199" t="s">
        <v>21</v>
      </c>
      <c r="N202" s="200" t="s">
        <v>46</v>
      </c>
      <c r="O202" s="41"/>
      <c r="P202" s="201">
        <f>O202*H202</f>
        <v>0</v>
      </c>
      <c r="Q202" s="201">
        <v>2.47791</v>
      </c>
      <c r="R202" s="201">
        <f>Q202*H202</f>
        <v>7.4585091</v>
      </c>
      <c r="S202" s="201">
        <v>0</v>
      </c>
      <c r="T202" s="202">
        <f>S202*H202</f>
        <v>0</v>
      </c>
      <c r="AR202" s="23" t="s">
        <v>131</v>
      </c>
      <c r="AT202" s="23" t="s">
        <v>126</v>
      </c>
      <c r="AU202" s="23" t="s">
        <v>85</v>
      </c>
      <c r="AY202" s="23" t="s">
        <v>124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83</v>
      </c>
      <c r="BK202" s="203">
        <f>ROUND(I202*H202,2)</f>
        <v>0</v>
      </c>
      <c r="BL202" s="23" t="s">
        <v>131</v>
      </c>
      <c r="BM202" s="23" t="s">
        <v>430</v>
      </c>
    </row>
    <row r="203" spans="2:47" s="1" customFormat="1" ht="54">
      <c r="B203" s="40"/>
      <c r="C203" s="62"/>
      <c r="D203" s="206" t="s">
        <v>252</v>
      </c>
      <c r="E203" s="62"/>
      <c r="F203" s="241" t="s">
        <v>431</v>
      </c>
      <c r="G203" s="62"/>
      <c r="H203" s="62"/>
      <c r="I203" s="162"/>
      <c r="J203" s="62"/>
      <c r="K203" s="62"/>
      <c r="L203" s="60"/>
      <c r="M203" s="242"/>
      <c r="N203" s="41"/>
      <c r="O203" s="41"/>
      <c r="P203" s="41"/>
      <c r="Q203" s="41"/>
      <c r="R203" s="41"/>
      <c r="S203" s="41"/>
      <c r="T203" s="77"/>
      <c r="AT203" s="23" t="s">
        <v>252</v>
      </c>
      <c r="AU203" s="23" t="s">
        <v>85</v>
      </c>
    </row>
    <row r="204" spans="2:51" s="12" customFormat="1" ht="13.5">
      <c r="B204" s="216"/>
      <c r="C204" s="217"/>
      <c r="D204" s="218" t="s">
        <v>133</v>
      </c>
      <c r="E204" s="219" t="s">
        <v>21</v>
      </c>
      <c r="F204" s="220" t="s">
        <v>432</v>
      </c>
      <c r="G204" s="217"/>
      <c r="H204" s="221">
        <v>3.01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133</v>
      </c>
      <c r="AU204" s="227" t="s">
        <v>85</v>
      </c>
      <c r="AV204" s="12" t="s">
        <v>85</v>
      </c>
      <c r="AW204" s="12" t="s">
        <v>39</v>
      </c>
      <c r="AX204" s="12" t="s">
        <v>83</v>
      </c>
      <c r="AY204" s="227" t="s">
        <v>124</v>
      </c>
    </row>
    <row r="205" spans="2:65" s="1" customFormat="1" ht="31.5" customHeight="1">
      <c r="B205" s="40"/>
      <c r="C205" s="192" t="s">
        <v>433</v>
      </c>
      <c r="D205" s="192" t="s">
        <v>126</v>
      </c>
      <c r="E205" s="193" t="s">
        <v>434</v>
      </c>
      <c r="F205" s="194" t="s">
        <v>435</v>
      </c>
      <c r="G205" s="195" t="s">
        <v>225</v>
      </c>
      <c r="H205" s="196">
        <v>2.42</v>
      </c>
      <c r="I205" s="197"/>
      <c r="J205" s="198">
        <f>ROUND(I205*H205,2)</f>
        <v>0</v>
      </c>
      <c r="K205" s="194" t="s">
        <v>130</v>
      </c>
      <c r="L205" s="60"/>
      <c r="M205" s="199" t="s">
        <v>21</v>
      </c>
      <c r="N205" s="200" t="s">
        <v>46</v>
      </c>
      <c r="O205" s="41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3" t="s">
        <v>131</v>
      </c>
      <c r="AT205" s="23" t="s">
        <v>126</v>
      </c>
      <c r="AU205" s="23" t="s">
        <v>85</v>
      </c>
      <c r="AY205" s="23" t="s">
        <v>124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83</v>
      </c>
      <c r="BK205" s="203">
        <f>ROUND(I205*H205,2)</f>
        <v>0</v>
      </c>
      <c r="BL205" s="23" t="s">
        <v>131</v>
      </c>
      <c r="BM205" s="23" t="s">
        <v>436</v>
      </c>
    </row>
    <row r="206" spans="2:65" s="1" customFormat="1" ht="31.5" customHeight="1">
      <c r="B206" s="40"/>
      <c r="C206" s="192" t="s">
        <v>437</v>
      </c>
      <c r="D206" s="192" t="s">
        <v>126</v>
      </c>
      <c r="E206" s="193" t="s">
        <v>438</v>
      </c>
      <c r="F206" s="194" t="s">
        <v>439</v>
      </c>
      <c r="G206" s="195" t="s">
        <v>225</v>
      </c>
      <c r="H206" s="196">
        <v>2.42</v>
      </c>
      <c r="I206" s="197"/>
      <c r="J206" s="198">
        <f>ROUND(I206*H206,2)</f>
        <v>0</v>
      </c>
      <c r="K206" s="194" t="s">
        <v>130</v>
      </c>
      <c r="L206" s="60"/>
      <c r="M206" s="199" t="s">
        <v>21</v>
      </c>
      <c r="N206" s="200" t="s">
        <v>46</v>
      </c>
      <c r="O206" s="41"/>
      <c r="P206" s="201">
        <f>O206*H206</f>
        <v>0</v>
      </c>
      <c r="Q206" s="201">
        <v>0.01787</v>
      </c>
      <c r="R206" s="201">
        <f>Q206*H206</f>
        <v>0.0432454</v>
      </c>
      <c r="S206" s="201">
        <v>0</v>
      </c>
      <c r="T206" s="202">
        <f>S206*H206</f>
        <v>0</v>
      </c>
      <c r="AR206" s="23" t="s">
        <v>131</v>
      </c>
      <c r="AT206" s="23" t="s">
        <v>126</v>
      </c>
      <c r="AU206" s="23" t="s">
        <v>85</v>
      </c>
      <c r="AY206" s="23" t="s">
        <v>124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83</v>
      </c>
      <c r="BK206" s="203">
        <f>ROUND(I206*H206,2)</f>
        <v>0</v>
      </c>
      <c r="BL206" s="23" t="s">
        <v>131</v>
      </c>
      <c r="BM206" s="23" t="s">
        <v>440</v>
      </c>
    </row>
    <row r="207" spans="2:51" s="12" customFormat="1" ht="13.5">
      <c r="B207" s="216"/>
      <c r="C207" s="217"/>
      <c r="D207" s="218" t="s">
        <v>133</v>
      </c>
      <c r="E207" s="219" t="s">
        <v>21</v>
      </c>
      <c r="F207" s="220" t="s">
        <v>441</v>
      </c>
      <c r="G207" s="217"/>
      <c r="H207" s="221">
        <v>2.42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133</v>
      </c>
      <c r="AU207" s="227" t="s">
        <v>85</v>
      </c>
      <c r="AV207" s="12" t="s">
        <v>85</v>
      </c>
      <c r="AW207" s="12" t="s">
        <v>39</v>
      </c>
      <c r="AX207" s="12" t="s">
        <v>83</v>
      </c>
      <c r="AY207" s="227" t="s">
        <v>124</v>
      </c>
    </row>
    <row r="208" spans="2:65" s="1" customFormat="1" ht="22.5" customHeight="1">
      <c r="B208" s="40"/>
      <c r="C208" s="192" t="s">
        <v>442</v>
      </c>
      <c r="D208" s="192" t="s">
        <v>126</v>
      </c>
      <c r="E208" s="193" t="s">
        <v>443</v>
      </c>
      <c r="F208" s="194" t="s">
        <v>444</v>
      </c>
      <c r="G208" s="195" t="s">
        <v>139</v>
      </c>
      <c r="H208" s="196">
        <v>0.397</v>
      </c>
      <c r="I208" s="197"/>
      <c r="J208" s="198">
        <f>ROUND(I208*H208,2)</f>
        <v>0</v>
      </c>
      <c r="K208" s="194" t="s">
        <v>130</v>
      </c>
      <c r="L208" s="60"/>
      <c r="M208" s="199" t="s">
        <v>21</v>
      </c>
      <c r="N208" s="200" t="s">
        <v>46</v>
      </c>
      <c r="O208" s="41"/>
      <c r="P208" s="201">
        <f>O208*H208</f>
        <v>0</v>
      </c>
      <c r="Q208" s="201">
        <v>1.10403</v>
      </c>
      <c r="R208" s="201">
        <f>Q208*H208</f>
        <v>0.43829991000000007</v>
      </c>
      <c r="S208" s="201">
        <v>0</v>
      </c>
      <c r="T208" s="202">
        <f>S208*H208</f>
        <v>0</v>
      </c>
      <c r="AR208" s="23" t="s">
        <v>131</v>
      </c>
      <c r="AT208" s="23" t="s">
        <v>126</v>
      </c>
      <c r="AU208" s="23" t="s">
        <v>85</v>
      </c>
      <c r="AY208" s="23" t="s">
        <v>124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83</v>
      </c>
      <c r="BK208" s="203">
        <f>ROUND(I208*H208,2)</f>
        <v>0</v>
      </c>
      <c r="BL208" s="23" t="s">
        <v>131</v>
      </c>
      <c r="BM208" s="23" t="s">
        <v>445</v>
      </c>
    </row>
    <row r="209" spans="2:47" s="1" customFormat="1" ht="27">
      <c r="B209" s="40"/>
      <c r="C209" s="62"/>
      <c r="D209" s="206" t="s">
        <v>252</v>
      </c>
      <c r="E209" s="62"/>
      <c r="F209" s="241" t="s">
        <v>446</v>
      </c>
      <c r="G209" s="62"/>
      <c r="H209" s="62"/>
      <c r="I209" s="162"/>
      <c r="J209" s="62"/>
      <c r="K209" s="62"/>
      <c r="L209" s="60"/>
      <c r="M209" s="242"/>
      <c r="N209" s="41"/>
      <c r="O209" s="41"/>
      <c r="P209" s="41"/>
      <c r="Q209" s="41"/>
      <c r="R209" s="41"/>
      <c r="S209" s="41"/>
      <c r="T209" s="77"/>
      <c r="AT209" s="23" t="s">
        <v>252</v>
      </c>
      <c r="AU209" s="23" t="s">
        <v>85</v>
      </c>
    </row>
    <row r="210" spans="2:51" s="12" customFormat="1" ht="13.5">
      <c r="B210" s="216"/>
      <c r="C210" s="217"/>
      <c r="D210" s="218" t="s">
        <v>133</v>
      </c>
      <c r="E210" s="219" t="s">
        <v>21</v>
      </c>
      <c r="F210" s="220" t="s">
        <v>362</v>
      </c>
      <c r="G210" s="217"/>
      <c r="H210" s="221">
        <v>0.397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133</v>
      </c>
      <c r="AU210" s="227" t="s">
        <v>85</v>
      </c>
      <c r="AV210" s="12" t="s">
        <v>85</v>
      </c>
      <c r="AW210" s="12" t="s">
        <v>39</v>
      </c>
      <c r="AX210" s="12" t="s">
        <v>83</v>
      </c>
      <c r="AY210" s="227" t="s">
        <v>124</v>
      </c>
    </row>
    <row r="211" spans="2:65" s="1" customFormat="1" ht="31.5" customHeight="1">
      <c r="B211" s="40"/>
      <c r="C211" s="192" t="s">
        <v>447</v>
      </c>
      <c r="D211" s="192" t="s">
        <v>126</v>
      </c>
      <c r="E211" s="193" t="s">
        <v>448</v>
      </c>
      <c r="F211" s="194" t="s">
        <v>449</v>
      </c>
      <c r="G211" s="195" t="s">
        <v>225</v>
      </c>
      <c r="H211" s="196">
        <v>41.63</v>
      </c>
      <c r="I211" s="197"/>
      <c r="J211" s="198">
        <f>ROUND(I211*H211,2)</f>
        <v>0</v>
      </c>
      <c r="K211" s="194" t="s">
        <v>130</v>
      </c>
      <c r="L211" s="60"/>
      <c r="M211" s="199" t="s">
        <v>21</v>
      </c>
      <c r="N211" s="200" t="s">
        <v>46</v>
      </c>
      <c r="O211" s="41"/>
      <c r="P211" s="201">
        <f>O211*H211</f>
        <v>0</v>
      </c>
      <c r="Q211" s="201">
        <v>0.51009</v>
      </c>
      <c r="R211" s="201">
        <f>Q211*H211</f>
        <v>21.2350467</v>
      </c>
      <c r="S211" s="201">
        <v>0</v>
      </c>
      <c r="T211" s="202">
        <f>S211*H211</f>
        <v>0</v>
      </c>
      <c r="AR211" s="23" t="s">
        <v>131</v>
      </c>
      <c r="AT211" s="23" t="s">
        <v>126</v>
      </c>
      <c r="AU211" s="23" t="s">
        <v>85</v>
      </c>
      <c r="AY211" s="23" t="s">
        <v>124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3" t="s">
        <v>83</v>
      </c>
      <c r="BK211" s="203">
        <f>ROUND(I211*H211,2)</f>
        <v>0</v>
      </c>
      <c r="BL211" s="23" t="s">
        <v>131</v>
      </c>
      <c r="BM211" s="23" t="s">
        <v>450</v>
      </c>
    </row>
    <row r="212" spans="2:65" s="1" customFormat="1" ht="31.5" customHeight="1">
      <c r="B212" s="40"/>
      <c r="C212" s="192" t="s">
        <v>451</v>
      </c>
      <c r="D212" s="192" t="s">
        <v>126</v>
      </c>
      <c r="E212" s="193" t="s">
        <v>452</v>
      </c>
      <c r="F212" s="194" t="s">
        <v>453</v>
      </c>
      <c r="G212" s="195" t="s">
        <v>129</v>
      </c>
      <c r="H212" s="196">
        <v>10.44</v>
      </c>
      <c r="I212" s="197"/>
      <c r="J212" s="198">
        <f>ROUND(I212*H212,2)</f>
        <v>0</v>
      </c>
      <c r="K212" s="194" t="s">
        <v>130</v>
      </c>
      <c r="L212" s="60"/>
      <c r="M212" s="199" t="s">
        <v>21</v>
      </c>
      <c r="N212" s="200" t="s">
        <v>46</v>
      </c>
      <c r="O212" s="41"/>
      <c r="P212" s="201">
        <f>O212*H212</f>
        <v>0</v>
      </c>
      <c r="Q212" s="201">
        <v>2.49255</v>
      </c>
      <c r="R212" s="201">
        <f>Q212*H212</f>
        <v>26.022222</v>
      </c>
      <c r="S212" s="201">
        <v>0</v>
      </c>
      <c r="T212" s="202">
        <f>S212*H212</f>
        <v>0</v>
      </c>
      <c r="AR212" s="23" t="s">
        <v>131</v>
      </c>
      <c r="AT212" s="23" t="s">
        <v>126</v>
      </c>
      <c r="AU212" s="23" t="s">
        <v>85</v>
      </c>
      <c r="AY212" s="23" t="s">
        <v>124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83</v>
      </c>
      <c r="BK212" s="203">
        <f>ROUND(I212*H212,2)</f>
        <v>0</v>
      </c>
      <c r="BL212" s="23" t="s">
        <v>131</v>
      </c>
      <c r="BM212" s="23" t="s">
        <v>454</v>
      </c>
    </row>
    <row r="213" spans="2:51" s="11" customFormat="1" ht="13.5">
      <c r="B213" s="204"/>
      <c r="C213" s="205"/>
      <c r="D213" s="206" t="s">
        <v>133</v>
      </c>
      <c r="E213" s="207" t="s">
        <v>21</v>
      </c>
      <c r="F213" s="208" t="s">
        <v>455</v>
      </c>
      <c r="G213" s="205"/>
      <c r="H213" s="209" t="s">
        <v>21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133</v>
      </c>
      <c r="AU213" s="215" t="s">
        <v>85</v>
      </c>
      <c r="AV213" s="11" t="s">
        <v>83</v>
      </c>
      <c r="AW213" s="11" t="s">
        <v>39</v>
      </c>
      <c r="AX213" s="11" t="s">
        <v>75</v>
      </c>
      <c r="AY213" s="215" t="s">
        <v>124</v>
      </c>
    </row>
    <row r="214" spans="2:51" s="12" customFormat="1" ht="13.5">
      <c r="B214" s="216"/>
      <c r="C214" s="217"/>
      <c r="D214" s="206" t="s">
        <v>133</v>
      </c>
      <c r="E214" s="238" t="s">
        <v>21</v>
      </c>
      <c r="F214" s="239" t="s">
        <v>456</v>
      </c>
      <c r="G214" s="217"/>
      <c r="H214" s="240">
        <v>4.2</v>
      </c>
      <c r="I214" s="222"/>
      <c r="J214" s="217"/>
      <c r="K214" s="217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133</v>
      </c>
      <c r="AU214" s="227" t="s">
        <v>85</v>
      </c>
      <c r="AV214" s="12" t="s">
        <v>85</v>
      </c>
      <c r="AW214" s="12" t="s">
        <v>39</v>
      </c>
      <c r="AX214" s="12" t="s">
        <v>75</v>
      </c>
      <c r="AY214" s="227" t="s">
        <v>124</v>
      </c>
    </row>
    <row r="215" spans="2:51" s="11" customFormat="1" ht="13.5">
      <c r="B215" s="204"/>
      <c r="C215" s="205"/>
      <c r="D215" s="206" t="s">
        <v>133</v>
      </c>
      <c r="E215" s="207" t="s">
        <v>21</v>
      </c>
      <c r="F215" s="208" t="s">
        <v>457</v>
      </c>
      <c r="G215" s="205"/>
      <c r="H215" s="209" t="s">
        <v>21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133</v>
      </c>
      <c r="AU215" s="215" t="s">
        <v>85</v>
      </c>
      <c r="AV215" s="11" t="s">
        <v>83</v>
      </c>
      <c r="AW215" s="11" t="s">
        <v>39</v>
      </c>
      <c r="AX215" s="11" t="s">
        <v>75</v>
      </c>
      <c r="AY215" s="215" t="s">
        <v>124</v>
      </c>
    </row>
    <row r="216" spans="2:51" s="12" customFormat="1" ht="13.5">
      <c r="B216" s="216"/>
      <c r="C216" s="217"/>
      <c r="D216" s="206" t="s">
        <v>133</v>
      </c>
      <c r="E216" s="238" t="s">
        <v>21</v>
      </c>
      <c r="F216" s="239" t="s">
        <v>458</v>
      </c>
      <c r="G216" s="217"/>
      <c r="H216" s="240">
        <v>6.24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133</v>
      </c>
      <c r="AU216" s="227" t="s">
        <v>85</v>
      </c>
      <c r="AV216" s="12" t="s">
        <v>85</v>
      </c>
      <c r="AW216" s="12" t="s">
        <v>39</v>
      </c>
      <c r="AX216" s="12" t="s">
        <v>75</v>
      </c>
      <c r="AY216" s="227" t="s">
        <v>124</v>
      </c>
    </row>
    <row r="217" spans="2:51" s="13" customFormat="1" ht="13.5">
      <c r="B217" s="243"/>
      <c r="C217" s="244"/>
      <c r="D217" s="218" t="s">
        <v>133</v>
      </c>
      <c r="E217" s="245" t="s">
        <v>21</v>
      </c>
      <c r="F217" s="246" t="s">
        <v>168</v>
      </c>
      <c r="G217" s="244"/>
      <c r="H217" s="247">
        <v>10.44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133</v>
      </c>
      <c r="AU217" s="253" t="s">
        <v>85</v>
      </c>
      <c r="AV217" s="13" t="s">
        <v>131</v>
      </c>
      <c r="AW217" s="13" t="s">
        <v>39</v>
      </c>
      <c r="AX217" s="13" t="s">
        <v>83</v>
      </c>
      <c r="AY217" s="253" t="s">
        <v>124</v>
      </c>
    </row>
    <row r="218" spans="2:65" s="1" customFormat="1" ht="22.5" customHeight="1">
      <c r="B218" s="40"/>
      <c r="C218" s="192" t="s">
        <v>459</v>
      </c>
      <c r="D218" s="192" t="s">
        <v>126</v>
      </c>
      <c r="E218" s="193" t="s">
        <v>460</v>
      </c>
      <c r="F218" s="194" t="s">
        <v>461</v>
      </c>
      <c r="G218" s="195" t="s">
        <v>225</v>
      </c>
      <c r="H218" s="196">
        <v>4.8</v>
      </c>
      <c r="I218" s="197"/>
      <c r="J218" s="198">
        <f>ROUND(I218*H218,2)</f>
        <v>0</v>
      </c>
      <c r="K218" s="194" t="s">
        <v>130</v>
      </c>
      <c r="L218" s="60"/>
      <c r="M218" s="199" t="s">
        <v>21</v>
      </c>
      <c r="N218" s="200" t="s">
        <v>46</v>
      </c>
      <c r="O218" s="41"/>
      <c r="P218" s="201">
        <f>O218*H218</f>
        <v>0</v>
      </c>
      <c r="Q218" s="201">
        <v>0.61211</v>
      </c>
      <c r="R218" s="201">
        <f>Q218*H218</f>
        <v>2.9381280000000003</v>
      </c>
      <c r="S218" s="201">
        <v>0</v>
      </c>
      <c r="T218" s="202">
        <f>S218*H218</f>
        <v>0</v>
      </c>
      <c r="AR218" s="23" t="s">
        <v>131</v>
      </c>
      <c r="AT218" s="23" t="s">
        <v>126</v>
      </c>
      <c r="AU218" s="23" t="s">
        <v>85</v>
      </c>
      <c r="AY218" s="23" t="s">
        <v>124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83</v>
      </c>
      <c r="BK218" s="203">
        <f>ROUND(I218*H218,2)</f>
        <v>0</v>
      </c>
      <c r="BL218" s="23" t="s">
        <v>131</v>
      </c>
      <c r="BM218" s="23" t="s">
        <v>462</v>
      </c>
    </row>
    <row r="219" spans="2:51" s="11" customFormat="1" ht="13.5">
      <c r="B219" s="204"/>
      <c r="C219" s="205"/>
      <c r="D219" s="206" t="s">
        <v>133</v>
      </c>
      <c r="E219" s="207" t="s">
        <v>21</v>
      </c>
      <c r="F219" s="208" t="s">
        <v>463</v>
      </c>
      <c r="G219" s="205"/>
      <c r="H219" s="209" t="s">
        <v>21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133</v>
      </c>
      <c r="AU219" s="215" t="s">
        <v>85</v>
      </c>
      <c r="AV219" s="11" t="s">
        <v>83</v>
      </c>
      <c r="AW219" s="11" t="s">
        <v>39</v>
      </c>
      <c r="AX219" s="11" t="s">
        <v>75</v>
      </c>
      <c r="AY219" s="215" t="s">
        <v>124</v>
      </c>
    </row>
    <row r="220" spans="2:51" s="12" customFormat="1" ht="13.5">
      <c r="B220" s="216"/>
      <c r="C220" s="217"/>
      <c r="D220" s="218" t="s">
        <v>133</v>
      </c>
      <c r="E220" s="219" t="s">
        <v>21</v>
      </c>
      <c r="F220" s="220" t="s">
        <v>464</v>
      </c>
      <c r="G220" s="217"/>
      <c r="H220" s="221">
        <v>4.8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133</v>
      </c>
      <c r="AU220" s="227" t="s">
        <v>85</v>
      </c>
      <c r="AV220" s="12" t="s">
        <v>85</v>
      </c>
      <c r="AW220" s="12" t="s">
        <v>39</v>
      </c>
      <c r="AX220" s="12" t="s">
        <v>83</v>
      </c>
      <c r="AY220" s="227" t="s">
        <v>124</v>
      </c>
    </row>
    <row r="221" spans="2:65" s="1" customFormat="1" ht="31.5" customHeight="1">
      <c r="B221" s="40"/>
      <c r="C221" s="192" t="s">
        <v>465</v>
      </c>
      <c r="D221" s="192" t="s">
        <v>126</v>
      </c>
      <c r="E221" s="193" t="s">
        <v>466</v>
      </c>
      <c r="F221" s="194" t="s">
        <v>467</v>
      </c>
      <c r="G221" s="195" t="s">
        <v>225</v>
      </c>
      <c r="H221" s="196">
        <v>41.63</v>
      </c>
      <c r="I221" s="197"/>
      <c r="J221" s="198">
        <f>ROUND(I221*H221,2)</f>
        <v>0</v>
      </c>
      <c r="K221" s="194" t="s">
        <v>130</v>
      </c>
      <c r="L221" s="60"/>
      <c r="M221" s="199" t="s">
        <v>21</v>
      </c>
      <c r="N221" s="200" t="s">
        <v>46</v>
      </c>
      <c r="O221" s="41"/>
      <c r="P221" s="201">
        <f>O221*H221</f>
        <v>0</v>
      </c>
      <c r="Q221" s="201">
        <v>0.93779</v>
      </c>
      <c r="R221" s="201">
        <f>Q221*H221</f>
        <v>39.0401977</v>
      </c>
      <c r="S221" s="201">
        <v>0</v>
      </c>
      <c r="T221" s="202">
        <f>S221*H221</f>
        <v>0</v>
      </c>
      <c r="AR221" s="23" t="s">
        <v>131</v>
      </c>
      <c r="AT221" s="23" t="s">
        <v>126</v>
      </c>
      <c r="AU221" s="23" t="s">
        <v>85</v>
      </c>
      <c r="AY221" s="23" t="s">
        <v>124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83</v>
      </c>
      <c r="BK221" s="203">
        <f>ROUND(I221*H221,2)</f>
        <v>0</v>
      </c>
      <c r="BL221" s="23" t="s">
        <v>131</v>
      </c>
      <c r="BM221" s="23" t="s">
        <v>468</v>
      </c>
    </row>
    <row r="222" spans="2:51" s="11" customFormat="1" ht="13.5">
      <c r="B222" s="204"/>
      <c r="C222" s="205"/>
      <c r="D222" s="206" t="s">
        <v>133</v>
      </c>
      <c r="E222" s="207" t="s">
        <v>21</v>
      </c>
      <c r="F222" s="208" t="s">
        <v>469</v>
      </c>
      <c r="G222" s="205"/>
      <c r="H222" s="209" t="s">
        <v>21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133</v>
      </c>
      <c r="AU222" s="215" t="s">
        <v>85</v>
      </c>
      <c r="AV222" s="11" t="s">
        <v>83</v>
      </c>
      <c r="AW222" s="11" t="s">
        <v>39</v>
      </c>
      <c r="AX222" s="11" t="s">
        <v>75</v>
      </c>
      <c r="AY222" s="215" t="s">
        <v>124</v>
      </c>
    </row>
    <row r="223" spans="2:51" s="12" customFormat="1" ht="13.5">
      <c r="B223" s="216"/>
      <c r="C223" s="217"/>
      <c r="D223" s="206" t="s">
        <v>133</v>
      </c>
      <c r="E223" s="238" t="s">
        <v>21</v>
      </c>
      <c r="F223" s="239" t="s">
        <v>470</v>
      </c>
      <c r="G223" s="217"/>
      <c r="H223" s="240">
        <v>41.63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133</v>
      </c>
      <c r="AU223" s="227" t="s">
        <v>85</v>
      </c>
      <c r="AV223" s="12" t="s">
        <v>85</v>
      </c>
      <c r="AW223" s="12" t="s">
        <v>39</v>
      </c>
      <c r="AX223" s="12" t="s">
        <v>83</v>
      </c>
      <c r="AY223" s="227" t="s">
        <v>124</v>
      </c>
    </row>
    <row r="224" spans="2:63" s="10" customFormat="1" ht="29.85" customHeight="1">
      <c r="B224" s="175"/>
      <c r="C224" s="176"/>
      <c r="D224" s="177" t="s">
        <v>74</v>
      </c>
      <c r="E224" s="258" t="s">
        <v>157</v>
      </c>
      <c r="F224" s="258" t="s">
        <v>471</v>
      </c>
      <c r="G224" s="176"/>
      <c r="H224" s="176"/>
      <c r="I224" s="179"/>
      <c r="J224" s="259">
        <f>BK224</f>
        <v>0</v>
      </c>
      <c r="K224" s="176"/>
      <c r="L224" s="181"/>
      <c r="M224" s="182"/>
      <c r="N224" s="183"/>
      <c r="O224" s="183"/>
      <c r="P224" s="184">
        <v>0</v>
      </c>
      <c r="Q224" s="183"/>
      <c r="R224" s="184">
        <v>0</v>
      </c>
      <c r="S224" s="183"/>
      <c r="T224" s="185">
        <v>0</v>
      </c>
      <c r="AR224" s="186" t="s">
        <v>83</v>
      </c>
      <c r="AT224" s="187" t="s">
        <v>74</v>
      </c>
      <c r="AU224" s="187" t="s">
        <v>83</v>
      </c>
      <c r="AY224" s="186" t="s">
        <v>124</v>
      </c>
      <c r="BK224" s="188">
        <v>0</v>
      </c>
    </row>
    <row r="225" spans="2:63" s="10" customFormat="1" ht="19.9" customHeight="1">
      <c r="B225" s="175"/>
      <c r="C225" s="176"/>
      <c r="D225" s="189" t="s">
        <v>74</v>
      </c>
      <c r="E225" s="190" t="s">
        <v>472</v>
      </c>
      <c r="F225" s="190" t="s">
        <v>473</v>
      </c>
      <c r="G225" s="176"/>
      <c r="H225" s="176"/>
      <c r="I225" s="179"/>
      <c r="J225" s="191">
        <f>BK225</f>
        <v>0</v>
      </c>
      <c r="K225" s="176"/>
      <c r="L225" s="181"/>
      <c r="M225" s="182"/>
      <c r="N225" s="183"/>
      <c r="O225" s="183"/>
      <c r="P225" s="184">
        <f>SUM(P226:P286)</f>
        <v>0</v>
      </c>
      <c r="Q225" s="183"/>
      <c r="R225" s="184">
        <f>SUM(R226:R286)</f>
        <v>502.8382303999999</v>
      </c>
      <c r="S225" s="183"/>
      <c r="T225" s="185">
        <f>SUM(T226:T286)</f>
        <v>0</v>
      </c>
      <c r="AR225" s="186" t="s">
        <v>83</v>
      </c>
      <c r="AT225" s="187" t="s">
        <v>74</v>
      </c>
      <c r="AU225" s="187" t="s">
        <v>83</v>
      </c>
      <c r="AY225" s="186" t="s">
        <v>124</v>
      </c>
      <c r="BK225" s="188">
        <f>SUM(BK226:BK286)</f>
        <v>0</v>
      </c>
    </row>
    <row r="226" spans="2:65" s="1" customFormat="1" ht="31.5" customHeight="1">
      <c r="B226" s="40"/>
      <c r="C226" s="192" t="s">
        <v>474</v>
      </c>
      <c r="D226" s="192" t="s">
        <v>126</v>
      </c>
      <c r="E226" s="193" t="s">
        <v>475</v>
      </c>
      <c r="F226" s="194" t="s">
        <v>476</v>
      </c>
      <c r="G226" s="195" t="s">
        <v>225</v>
      </c>
      <c r="H226" s="196">
        <v>1253.57</v>
      </c>
      <c r="I226" s="197"/>
      <c r="J226" s="198">
        <f>ROUND(I226*H226,2)</f>
        <v>0</v>
      </c>
      <c r="K226" s="194" t="s">
        <v>130</v>
      </c>
      <c r="L226" s="60"/>
      <c r="M226" s="199" t="s">
        <v>21</v>
      </c>
      <c r="N226" s="200" t="s">
        <v>46</v>
      </c>
      <c r="O226" s="41"/>
      <c r="P226" s="201">
        <f>O226*H226</f>
        <v>0</v>
      </c>
      <c r="Q226" s="201">
        <v>0.10373</v>
      </c>
      <c r="R226" s="201">
        <f>Q226*H226</f>
        <v>130.0328161</v>
      </c>
      <c r="S226" s="201">
        <v>0</v>
      </c>
      <c r="T226" s="202">
        <f>S226*H226</f>
        <v>0</v>
      </c>
      <c r="AR226" s="23" t="s">
        <v>131</v>
      </c>
      <c r="AT226" s="23" t="s">
        <v>126</v>
      </c>
      <c r="AU226" s="23" t="s">
        <v>85</v>
      </c>
      <c r="AY226" s="23" t="s">
        <v>124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83</v>
      </c>
      <c r="BK226" s="203">
        <f>ROUND(I226*H226,2)</f>
        <v>0</v>
      </c>
      <c r="BL226" s="23" t="s">
        <v>131</v>
      </c>
      <c r="BM226" s="23" t="s">
        <v>477</v>
      </c>
    </row>
    <row r="227" spans="2:51" s="11" customFormat="1" ht="13.5">
      <c r="B227" s="204"/>
      <c r="C227" s="205"/>
      <c r="D227" s="206" t="s">
        <v>133</v>
      </c>
      <c r="E227" s="207" t="s">
        <v>21</v>
      </c>
      <c r="F227" s="208" t="s">
        <v>478</v>
      </c>
      <c r="G227" s="205"/>
      <c r="H227" s="209" t="s">
        <v>21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133</v>
      </c>
      <c r="AU227" s="215" t="s">
        <v>85</v>
      </c>
      <c r="AV227" s="11" t="s">
        <v>83</v>
      </c>
      <c r="AW227" s="11" t="s">
        <v>39</v>
      </c>
      <c r="AX227" s="11" t="s">
        <v>75</v>
      </c>
      <c r="AY227" s="215" t="s">
        <v>124</v>
      </c>
    </row>
    <row r="228" spans="2:51" s="12" customFormat="1" ht="13.5">
      <c r="B228" s="216"/>
      <c r="C228" s="217"/>
      <c r="D228" s="206" t="s">
        <v>133</v>
      </c>
      <c r="E228" s="238" t="s">
        <v>21</v>
      </c>
      <c r="F228" s="239" t="s">
        <v>479</v>
      </c>
      <c r="G228" s="217"/>
      <c r="H228" s="240">
        <v>88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133</v>
      </c>
      <c r="AU228" s="227" t="s">
        <v>85</v>
      </c>
      <c r="AV228" s="12" t="s">
        <v>85</v>
      </c>
      <c r="AW228" s="12" t="s">
        <v>39</v>
      </c>
      <c r="AX228" s="12" t="s">
        <v>75</v>
      </c>
      <c r="AY228" s="227" t="s">
        <v>124</v>
      </c>
    </row>
    <row r="229" spans="2:51" s="11" customFormat="1" ht="13.5">
      <c r="B229" s="204"/>
      <c r="C229" s="205"/>
      <c r="D229" s="206" t="s">
        <v>133</v>
      </c>
      <c r="E229" s="207" t="s">
        <v>21</v>
      </c>
      <c r="F229" s="208" t="s">
        <v>480</v>
      </c>
      <c r="G229" s="205"/>
      <c r="H229" s="209" t="s">
        <v>21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133</v>
      </c>
      <c r="AU229" s="215" t="s">
        <v>85</v>
      </c>
      <c r="AV229" s="11" t="s">
        <v>83</v>
      </c>
      <c r="AW229" s="11" t="s">
        <v>39</v>
      </c>
      <c r="AX229" s="11" t="s">
        <v>75</v>
      </c>
      <c r="AY229" s="215" t="s">
        <v>124</v>
      </c>
    </row>
    <row r="230" spans="2:51" s="12" customFormat="1" ht="13.5">
      <c r="B230" s="216"/>
      <c r="C230" s="217"/>
      <c r="D230" s="206" t="s">
        <v>133</v>
      </c>
      <c r="E230" s="238" t="s">
        <v>21</v>
      </c>
      <c r="F230" s="239" t="s">
        <v>481</v>
      </c>
      <c r="G230" s="217"/>
      <c r="H230" s="240">
        <v>32.04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133</v>
      </c>
      <c r="AU230" s="227" t="s">
        <v>85</v>
      </c>
      <c r="AV230" s="12" t="s">
        <v>85</v>
      </c>
      <c r="AW230" s="12" t="s">
        <v>39</v>
      </c>
      <c r="AX230" s="12" t="s">
        <v>75</v>
      </c>
      <c r="AY230" s="227" t="s">
        <v>124</v>
      </c>
    </row>
    <row r="231" spans="2:51" s="11" customFormat="1" ht="13.5">
      <c r="B231" s="204"/>
      <c r="C231" s="205"/>
      <c r="D231" s="206" t="s">
        <v>133</v>
      </c>
      <c r="E231" s="207" t="s">
        <v>21</v>
      </c>
      <c r="F231" s="208" t="s">
        <v>482</v>
      </c>
      <c r="G231" s="205"/>
      <c r="H231" s="209" t="s">
        <v>21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133</v>
      </c>
      <c r="AU231" s="215" t="s">
        <v>85</v>
      </c>
      <c r="AV231" s="11" t="s">
        <v>83</v>
      </c>
      <c r="AW231" s="11" t="s">
        <v>39</v>
      </c>
      <c r="AX231" s="11" t="s">
        <v>75</v>
      </c>
      <c r="AY231" s="215" t="s">
        <v>124</v>
      </c>
    </row>
    <row r="232" spans="2:51" s="12" customFormat="1" ht="13.5">
      <c r="B232" s="216"/>
      <c r="C232" s="217"/>
      <c r="D232" s="206" t="s">
        <v>133</v>
      </c>
      <c r="E232" s="238" t="s">
        <v>21</v>
      </c>
      <c r="F232" s="239" t="s">
        <v>483</v>
      </c>
      <c r="G232" s="217"/>
      <c r="H232" s="240">
        <v>1133.53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133</v>
      </c>
      <c r="AU232" s="227" t="s">
        <v>85</v>
      </c>
      <c r="AV232" s="12" t="s">
        <v>85</v>
      </c>
      <c r="AW232" s="12" t="s">
        <v>39</v>
      </c>
      <c r="AX232" s="12" t="s">
        <v>75</v>
      </c>
      <c r="AY232" s="227" t="s">
        <v>124</v>
      </c>
    </row>
    <row r="233" spans="2:51" s="13" customFormat="1" ht="13.5">
      <c r="B233" s="243"/>
      <c r="C233" s="244"/>
      <c r="D233" s="218" t="s">
        <v>133</v>
      </c>
      <c r="E233" s="245" t="s">
        <v>21</v>
      </c>
      <c r="F233" s="246" t="s">
        <v>168</v>
      </c>
      <c r="G233" s="244"/>
      <c r="H233" s="247">
        <v>1253.57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133</v>
      </c>
      <c r="AU233" s="253" t="s">
        <v>85</v>
      </c>
      <c r="AV233" s="13" t="s">
        <v>131</v>
      </c>
      <c r="AW233" s="13" t="s">
        <v>39</v>
      </c>
      <c r="AX233" s="13" t="s">
        <v>83</v>
      </c>
      <c r="AY233" s="253" t="s">
        <v>124</v>
      </c>
    </row>
    <row r="234" spans="2:65" s="1" customFormat="1" ht="22.5" customHeight="1">
      <c r="B234" s="40"/>
      <c r="C234" s="192" t="s">
        <v>484</v>
      </c>
      <c r="D234" s="192" t="s">
        <v>126</v>
      </c>
      <c r="E234" s="193" t="s">
        <v>485</v>
      </c>
      <c r="F234" s="194" t="s">
        <v>486</v>
      </c>
      <c r="G234" s="195" t="s">
        <v>225</v>
      </c>
      <c r="H234" s="196">
        <v>1253.57</v>
      </c>
      <c r="I234" s="197"/>
      <c r="J234" s="198">
        <f>ROUND(I234*H234,2)</f>
        <v>0</v>
      </c>
      <c r="K234" s="194" t="s">
        <v>130</v>
      </c>
      <c r="L234" s="60"/>
      <c r="M234" s="199" t="s">
        <v>21</v>
      </c>
      <c r="N234" s="200" t="s">
        <v>46</v>
      </c>
      <c r="O234" s="41"/>
      <c r="P234" s="201">
        <f>O234*H234</f>
        <v>0</v>
      </c>
      <c r="Q234" s="201">
        <v>0.00031</v>
      </c>
      <c r="R234" s="201">
        <f>Q234*H234</f>
        <v>0.38860669999999997</v>
      </c>
      <c r="S234" s="201">
        <v>0</v>
      </c>
      <c r="T234" s="202">
        <f>S234*H234</f>
        <v>0</v>
      </c>
      <c r="AR234" s="23" t="s">
        <v>131</v>
      </c>
      <c r="AT234" s="23" t="s">
        <v>126</v>
      </c>
      <c r="AU234" s="23" t="s">
        <v>85</v>
      </c>
      <c r="AY234" s="23" t="s">
        <v>124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83</v>
      </c>
      <c r="BK234" s="203">
        <f>ROUND(I234*H234,2)</f>
        <v>0</v>
      </c>
      <c r="BL234" s="23" t="s">
        <v>131</v>
      </c>
      <c r="BM234" s="23" t="s">
        <v>487</v>
      </c>
    </row>
    <row r="235" spans="2:51" s="11" customFormat="1" ht="13.5">
      <c r="B235" s="204"/>
      <c r="C235" s="205"/>
      <c r="D235" s="206" t="s">
        <v>133</v>
      </c>
      <c r="E235" s="207" t="s">
        <v>21</v>
      </c>
      <c r="F235" s="208" t="s">
        <v>478</v>
      </c>
      <c r="G235" s="205"/>
      <c r="H235" s="209" t="s">
        <v>21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133</v>
      </c>
      <c r="AU235" s="215" t="s">
        <v>85</v>
      </c>
      <c r="AV235" s="11" t="s">
        <v>83</v>
      </c>
      <c r="AW235" s="11" t="s">
        <v>39</v>
      </c>
      <c r="AX235" s="11" t="s">
        <v>75</v>
      </c>
      <c r="AY235" s="215" t="s">
        <v>124</v>
      </c>
    </row>
    <row r="236" spans="2:51" s="12" customFormat="1" ht="13.5">
      <c r="B236" s="216"/>
      <c r="C236" s="217"/>
      <c r="D236" s="206" t="s">
        <v>133</v>
      </c>
      <c r="E236" s="238" t="s">
        <v>21</v>
      </c>
      <c r="F236" s="239" t="s">
        <v>479</v>
      </c>
      <c r="G236" s="217"/>
      <c r="H236" s="240">
        <v>88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133</v>
      </c>
      <c r="AU236" s="227" t="s">
        <v>85</v>
      </c>
      <c r="AV236" s="12" t="s">
        <v>85</v>
      </c>
      <c r="AW236" s="12" t="s">
        <v>39</v>
      </c>
      <c r="AX236" s="12" t="s">
        <v>75</v>
      </c>
      <c r="AY236" s="227" t="s">
        <v>124</v>
      </c>
    </row>
    <row r="237" spans="2:51" s="11" customFormat="1" ht="13.5">
      <c r="B237" s="204"/>
      <c r="C237" s="205"/>
      <c r="D237" s="206" t="s">
        <v>133</v>
      </c>
      <c r="E237" s="207" t="s">
        <v>21</v>
      </c>
      <c r="F237" s="208" t="s">
        <v>480</v>
      </c>
      <c r="G237" s="205"/>
      <c r="H237" s="209" t="s">
        <v>21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133</v>
      </c>
      <c r="AU237" s="215" t="s">
        <v>85</v>
      </c>
      <c r="AV237" s="11" t="s">
        <v>83</v>
      </c>
      <c r="AW237" s="11" t="s">
        <v>39</v>
      </c>
      <c r="AX237" s="11" t="s">
        <v>75</v>
      </c>
      <c r="AY237" s="215" t="s">
        <v>124</v>
      </c>
    </row>
    <row r="238" spans="2:51" s="12" customFormat="1" ht="13.5">
      <c r="B238" s="216"/>
      <c r="C238" s="217"/>
      <c r="D238" s="206" t="s">
        <v>133</v>
      </c>
      <c r="E238" s="238" t="s">
        <v>21</v>
      </c>
      <c r="F238" s="239" t="s">
        <v>481</v>
      </c>
      <c r="G238" s="217"/>
      <c r="H238" s="240">
        <v>32.04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133</v>
      </c>
      <c r="AU238" s="227" t="s">
        <v>85</v>
      </c>
      <c r="AV238" s="12" t="s">
        <v>85</v>
      </c>
      <c r="AW238" s="12" t="s">
        <v>39</v>
      </c>
      <c r="AX238" s="12" t="s">
        <v>75</v>
      </c>
      <c r="AY238" s="227" t="s">
        <v>124</v>
      </c>
    </row>
    <row r="239" spans="2:51" s="11" customFormat="1" ht="13.5">
      <c r="B239" s="204"/>
      <c r="C239" s="205"/>
      <c r="D239" s="206" t="s">
        <v>133</v>
      </c>
      <c r="E239" s="207" t="s">
        <v>21</v>
      </c>
      <c r="F239" s="208" t="s">
        <v>482</v>
      </c>
      <c r="G239" s="205"/>
      <c r="H239" s="209" t="s">
        <v>21</v>
      </c>
      <c r="I239" s="210"/>
      <c r="J239" s="205"/>
      <c r="K239" s="205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133</v>
      </c>
      <c r="AU239" s="215" t="s">
        <v>85</v>
      </c>
      <c r="AV239" s="11" t="s">
        <v>83</v>
      </c>
      <c r="AW239" s="11" t="s">
        <v>39</v>
      </c>
      <c r="AX239" s="11" t="s">
        <v>75</v>
      </c>
      <c r="AY239" s="215" t="s">
        <v>124</v>
      </c>
    </row>
    <row r="240" spans="2:51" s="12" customFormat="1" ht="13.5">
      <c r="B240" s="216"/>
      <c r="C240" s="217"/>
      <c r="D240" s="206" t="s">
        <v>133</v>
      </c>
      <c r="E240" s="238" t="s">
        <v>21</v>
      </c>
      <c r="F240" s="239" t="s">
        <v>483</v>
      </c>
      <c r="G240" s="217"/>
      <c r="H240" s="240">
        <v>1133.53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133</v>
      </c>
      <c r="AU240" s="227" t="s">
        <v>85</v>
      </c>
      <c r="AV240" s="12" t="s">
        <v>85</v>
      </c>
      <c r="AW240" s="12" t="s">
        <v>39</v>
      </c>
      <c r="AX240" s="12" t="s">
        <v>75</v>
      </c>
      <c r="AY240" s="227" t="s">
        <v>124</v>
      </c>
    </row>
    <row r="241" spans="2:51" s="13" customFormat="1" ht="13.5">
      <c r="B241" s="243"/>
      <c r="C241" s="244"/>
      <c r="D241" s="218" t="s">
        <v>133</v>
      </c>
      <c r="E241" s="245" t="s">
        <v>21</v>
      </c>
      <c r="F241" s="246" t="s">
        <v>168</v>
      </c>
      <c r="G241" s="244"/>
      <c r="H241" s="247">
        <v>1253.57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AT241" s="253" t="s">
        <v>133</v>
      </c>
      <c r="AU241" s="253" t="s">
        <v>85</v>
      </c>
      <c r="AV241" s="13" t="s">
        <v>131</v>
      </c>
      <c r="AW241" s="13" t="s">
        <v>39</v>
      </c>
      <c r="AX241" s="13" t="s">
        <v>83</v>
      </c>
      <c r="AY241" s="253" t="s">
        <v>124</v>
      </c>
    </row>
    <row r="242" spans="2:65" s="1" customFormat="1" ht="22.5" customHeight="1">
      <c r="B242" s="40"/>
      <c r="C242" s="192" t="s">
        <v>488</v>
      </c>
      <c r="D242" s="192" t="s">
        <v>126</v>
      </c>
      <c r="E242" s="193" t="s">
        <v>489</v>
      </c>
      <c r="F242" s="194" t="s">
        <v>490</v>
      </c>
      <c r="G242" s="195" t="s">
        <v>225</v>
      </c>
      <c r="H242" s="196">
        <v>1253.57</v>
      </c>
      <c r="I242" s="197"/>
      <c r="J242" s="198">
        <f>ROUND(I242*H242,2)</f>
        <v>0</v>
      </c>
      <c r="K242" s="194" t="s">
        <v>21</v>
      </c>
      <c r="L242" s="60"/>
      <c r="M242" s="199" t="s">
        <v>21</v>
      </c>
      <c r="N242" s="200" t="s">
        <v>46</v>
      </c>
      <c r="O242" s="41"/>
      <c r="P242" s="201">
        <f>O242*H242</f>
        <v>0</v>
      </c>
      <c r="Q242" s="201">
        <v>0.15559</v>
      </c>
      <c r="R242" s="201">
        <f>Q242*H242</f>
        <v>195.0429563</v>
      </c>
      <c r="S242" s="201">
        <v>0</v>
      </c>
      <c r="T242" s="202">
        <f>S242*H242</f>
        <v>0</v>
      </c>
      <c r="AR242" s="23" t="s">
        <v>131</v>
      </c>
      <c r="AT242" s="23" t="s">
        <v>126</v>
      </c>
      <c r="AU242" s="23" t="s">
        <v>85</v>
      </c>
      <c r="AY242" s="23" t="s">
        <v>124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83</v>
      </c>
      <c r="BK242" s="203">
        <f>ROUND(I242*H242,2)</f>
        <v>0</v>
      </c>
      <c r="BL242" s="23" t="s">
        <v>131</v>
      </c>
      <c r="BM242" s="23" t="s">
        <v>491</v>
      </c>
    </row>
    <row r="243" spans="2:51" s="11" customFormat="1" ht="13.5">
      <c r="B243" s="204"/>
      <c r="C243" s="205"/>
      <c r="D243" s="206" t="s">
        <v>133</v>
      </c>
      <c r="E243" s="207" t="s">
        <v>21</v>
      </c>
      <c r="F243" s="208" t="s">
        <v>478</v>
      </c>
      <c r="G243" s="205"/>
      <c r="H243" s="209" t="s">
        <v>21</v>
      </c>
      <c r="I243" s="210"/>
      <c r="J243" s="205"/>
      <c r="K243" s="205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133</v>
      </c>
      <c r="AU243" s="215" t="s">
        <v>85</v>
      </c>
      <c r="AV243" s="11" t="s">
        <v>83</v>
      </c>
      <c r="AW243" s="11" t="s">
        <v>39</v>
      </c>
      <c r="AX243" s="11" t="s">
        <v>75</v>
      </c>
      <c r="AY243" s="215" t="s">
        <v>124</v>
      </c>
    </row>
    <row r="244" spans="2:51" s="12" customFormat="1" ht="13.5">
      <c r="B244" s="216"/>
      <c r="C244" s="217"/>
      <c r="D244" s="206" t="s">
        <v>133</v>
      </c>
      <c r="E244" s="238" t="s">
        <v>21</v>
      </c>
      <c r="F244" s="239" t="s">
        <v>479</v>
      </c>
      <c r="G244" s="217"/>
      <c r="H244" s="240">
        <v>88</v>
      </c>
      <c r="I244" s="222"/>
      <c r="J244" s="217"/>
      <c r="K244" s="217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133</v>
      </c>
      <c r="AU244" s="227" t="s">
        <v>85</v>
      </c>
      <c r="AV244" s="12" t="s">
        <v>85</v>
      </c>
      <c r="AW244" s="12" t="s">
        <v>39</v>
      </c>
      <c r="AX244" s="12" t="s">
        <v>75</v>
      </c>
      <c r="AY244" s="227" t="s">
        <v>124</v>
      </c>
    </row>
    <row r="245" spans="2:51" s="11" customFormat="1" ht="13.5">
      <c r="B245" s="204"/>
      <c r="C245" s="205"/>
      <c r="D245" s="206" t="s">
        <v>133</v>
      </c>
      <c r="E245" s="207" t="s">
        <v>21</v>
      </c>
      <c r="F245" s="208" t="s">
        <v>480</v>
      </c>
      <c r="G245" s="205"/>
      <c r="H245" s="209" t="s">
        <v>21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133</v>
      </c>
      <c r="AU245" s="215" t="s">
        <v>85</v>
      </c>
      <c r="AV245" s="11" t="s">
        <v>83</v>
      </c>
      <c r="AW245" s="11" t="s">
        <v>39</v>
      </c>
      <c r="AX245" s="11" t="s">
        <v>75</v>
      </c>
      <c r="AY245" s="215" t="s">
        <v>124</v>
      </c>
    </row>
    <row r="246" spans="2:51" s="12" customFormat="1" ht="13.5">
      <c r="B246" s="216"/>
      <c r="C246" s="217"/>
      <c r="D246" s="206" t="s">
        <v>133</v>
      </c>
      <c r="E246" s="238" t="s">
        <v>21</v>
      </c>
      <c r="F246" s="239" t="s">
        <v>481</v>
      </c>
      <c r="G246" s="217"/>
      <c r="H246" s="240">
        <v>32.04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133</v>
      </c>
      <c r="AU246" s="227" t="s">
        <v>85</v>
      </c>
      <c r="AV246" s="12" t="s">
        <v>85</v>
      </c>
      <c r="AW246" s="12" t="s">
        <v>39</v>
      </c>
      <c r="AX246" s="12" t="s">
        <v>75</v>
      </c>
      <c r="AY246" s="227" t="s">
        <v>124</v>
      </c>
    </row>
    <row r="247" spans="2:51" s="11" customFormat="1" ht="13.5">
      <c r="B247" s="204"/>
      <c r="C247" s="205"/>
      <c r="D247" s="206" t="s">
        <v>133</v>
      </c>
      <c r="E247" s="207" t="s">
        <v>21</v>
      </c>
      <c r="F247" s="208" t="s">
        <v>482</v>
      </c>
      <c r="G247" s="205"/>
      <c r="H247" s="209" t="s">
        <v>21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133</v>
      </c>
      <c r="AU247" s="215" t="s">
        <v>85</v>
      </c>
      <c r="AV247" s="11" t="s">
        <v>83</v>
      </c>
      <c r="AW247" s="11" t="s">
        <v>39</v>
      </c>
      <c r="AX247" s="11" t="s">
        <v>75</v>
      </c>
      <c r="AY247" s="215" t="s">
        <v>124</v>
      </c>
    </row>
    <row r="248" spans="2:51" s="12" customFormat="1" ht="13.5">
      <c r="B248" s="216"/>
      <c r="C248" s="217"/>
      <c r="D248" s="206" t="s">
        <v>133</v>
      </c>
      <c r="E248" s="238" t="s">
        <v>21</v>
      </c>
      <c r="F248" s="239" t="s">
        <v>483</v>
      </c>
      <c r="G248" s="217"/>
      <c r="H248" s="240">
        <v>1133.53</v>
      </c>
      <c r="I248" s="222"/>
      <c r="J248" s="217"/>
      <c r="K248" s="217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133</v>
      </c>
      <c r="AU248" s="227" t="s">
        <v>85</v>
      </c>
      <c r="AV248" s="12" t="s">
        <v>85</v>
      </c>
      <c r="AW248" s="12" t="s">
        <v>39</v>
      </c>
      <c r="AX248" s="12" t="s">
        <v>75</v>
      </c>
      <c r="AY248" s="227" t="s">
        <v>124</v>
      </c>
    </row>
    <row r="249" spans="2:51" s="13" customFormat="1" ht="13.5">
      <c r="B249" s="243"/>
      <c r="C249" s="244"/>
      <c r="D249" s="218" t="s">
        <v>133</v>
      </c>
      <c r="E249" s="245" t="s">
        <v>21</v>
      </c>
      <c r="F249" s="246" t="s">
        <v>168</v>
      </c>
      <c r="G249" s="244"/>
      <c r="H249" s="247">
        <v>1253.57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133</v>
      </c>
      <c r="AU249" s="253" t="s">
        <v>85</v>
      </c>
      <c r="AV249" s="13" t="s">
        <v>131</v>
      </c>
      <c r="AW249" s="13" t="s">
        <v>39</v>
      </c>
      <c r="AX249" s="13" t="s">
        <v>83</v>
      </c>
      <c r="AY249" s="253" t="s">
        <v>124</v>
      </c>
    </row>
    <row r="250" spans="2:65" s="1" customFormat="1" ht="22.5" customHeight="1">
      <c r="B250" s="40"/>
      <c r="C250" s="192" t="s">
        <v>492</v>
      </c>
      <c r="D250" s="192" t="s">
        <v>126</v>
      </c>
      <c r="E250" s="193" t="s">
        <v>485</v>
      </c>
      <c r="F250" s="194" t="s">
        <v>486</v>
      </c>
      <c r="G250" s="195" t="s">
        <v>225</v>
      </c>
      <c r="H250" s="196">
        <v>120.04</v>
      </c>
      <c r="I250" s="197"/>
      <c r="J250" s="198">
        <f>ROUND(I250*H250,2)</f>
        <v>0</v>
      </c>
      <c r="K250" s="194" t="s">
        <v>130</v>
      </c>
      <c r="L250" s="60"/>
      <c r="M250" s="199" t="s">
        <v>21</v>
      </c>
      <c r="N250" s="200" t="s">
        <v>46</v>
      </c>
      <c r="O250" s="41"/>
      <c r="P250" s="201">
        <f>O250*H250</f>
        <v>0</v>
      </c>
      <c r="Q250" s="201">
        <v>0.00031</v>
      </c>
      <c r="R250" s="201">
        <f>Q250*H250</f>
        <v>0.0372124</v>
      </c>
      <c r="S250" s="201">
        <v>0</v>
      </c>
      <c r="T250" s="202">
        <f>S250*H250</f>
        <v>0</v>
      </c>
      <c r="AR250" s="23" t="s">
        <v>131</v>
      </c>
      <c r="AT250" s="23" t="s">
        <v>126</v>
      </c>
      <c r="AU250" s="23" t="s">
        <v>85</v>
      </c>
      <c r="AY250" s="23" t="s">
        <v>124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83</v>
      </c>
      <c r="BK250" s="203">
        <f>ROUND(I250*H250,2)</f>
        <v>0</v>
      </c>
      <c r="BL250" s="23" t="s">
        <v>131</v>
      </c>
      <c r="BM250" s="23" t="s">
        <v>493</v>
      </c>
    </row>
    <row r="251" spans="2:51" s="11" customFormat="1" ht="13.5">
      <c r="B251" s="204"/>
      <c r="C251" s="205"/>
      <c r="D251" s="206" t="s">
        <v>133</v>
      </c>
      <c r="E251" s="207" t="s">
        <v>21</v>
      </c>
      <c r="F251" s="208" t="s">
        <v>478</v>
      </c>
      <c r="G251" s="205"/>
      <c r="H251" s="209" t="s">
        <v>21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133</v>
      </c>
      <c r="AU251" s="215" t="s">
        <v>85</v>
      </c>
      <c r="AV251" s="11" t="s">
        <v>83</v>
      </c>
      <c r="AW251" s="11" t="s">
        <v>39</v>
      </c>
      <c r="AX251" s="11" t="s">
        <v>75</v>
      </c>
      <c r="AY251" s="215" t="s">
        <v>124</v>
      </c>
    </row>
    <row r="252" spans="2:51" s="12" customFormat="1" ht="13.5">
      <c r="B252" s="216"/>
      <c r="C252" s="217"/>
      <c r="D252" s="206" t="s">
        <v>133</v>
      </c>
      <c r="E252" s="238" t="s">
        <v>21</v>
      </c>
      <c r="F252" s="239" t="s">
        <v>479</v>
      </c>
      <c r="G252" s="217"/>
      <c r="H252" s="240">
        <v>88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133</v>
      </c>
      <c r="AU252" s="227" t="s">
        <v>85</v>
      </c>
      <c r="AV252" s="12" t="s">
        <v>85</v>
      </c>
      <c r="AW252" s="12" t="s">
        <v>39</v>
      </c>
      <c r="AX252" s="12" t="s">
        <v>75</v>
      </c>
      <c r="AY252" s="227" t="s">
        <v>124</v>
      </c>
    </row>
    <row r="253" spans="2:51" s="11" customFormat="1" ht="13.5">
      <c r="B253" s="204"/>
      <c r="C253" s="205"/>
      <c r="D253" s="206" t="s">
        <v>133</v>
      </c>
      <c r="E253" s="207" t="s">
        <v>21</v>
      </c>
      <c r="F253" s="208" t="s">
        <v>480</v>
      </c>
      <c r="G253" s="205"/>
      <c r="H253" s="209" t="s">
        <v>21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133</v>
      </c>
      <c r="AU253" s="215" t="s">
        <v>85</v>
      </c>
      <c r="AV253" s="11" t="s">
        <v>83</v>
      </c>
      <c r="AW253" s="11" t="s">
        <v>39</v>
      </c>
      <c r="AX253" s="11" t="s">
        <v>75</v>
      </c>
      <c r="AY253" s="215" t="s">
        <v>124</v>
      </c>
    </row>
    <row r="254" spans="2:51" s="12" customFormat="1" ht="13.5">
      <c r="B254" s="216"/>
      <c r="C254" s="217"/>
      <c r="D254" s="206" t="s">
        <v>133</v>
      </c>
      <c r="E254" s="238" t="s">
        <v>21</v>
      </c>
      <c r="F254" s="239" t="s">
        <v>481</v>
      </c>
      <c r="G254" s="217"/>
      <c r="H254" s="240">
        <v>32.04</v>
      </c>
      <c r="I254" s="222"/>
      <c r="J254" s="217"/>
      <c r="K254" s="217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133</v>
      </c>
      <c r="AU254" s="227" t="s">
        <v>85</v>
      </c>
      <c r="AV254" s="12" t="s">
        <v>85</v>
      </c>
      <c r="AW254" s="12" t="s">
        <v>39</v>
      </c>
      <c r="AX254" s="12" t="s">
        <v>75</v>
      </c>
      <c r="AY254" s="227" t="s">
        <v>124</v>
      </c>
    </row>
    <row r="255" spans="2:51" s="13" customFormat="1" ht="13.5">
      <c r="B255" s="243"/>
      <c r="C255" s="244"/>
      <c r="D255" s="218" t="s">
        <v>133</v>
      </c>
      <c r="E255" s="245" t="s">
        <v>21</v>
      </c>
      <c r="F255" s="246" t="s">
        <v>168</v>
      </c>
      <c r="G255" s="244"/>
      <c r="H255" s="247">
        <v>120.04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AT255" s="253" t="s">
        <v>133</v>
      </c>
      <c r="AU255" s="253" t="s">
        <v>85</v>
      </c>
      <c r="AV255" s="13" t="s">
        <v>131</v>
      </c>
      <c r="AW255" s="13" t="s">
        <v>39</v>
      </c>
      <c r="AX255" s="13" t="s">
        <v>83</v>
      </c>
      <c r="AY255" s="253" t="s">
        <v>124</v>
      </c>
    </row>
    <row r="256" spans="2:65" s="1" customFormat="1" ht="31.5" customHeight="1">
      <c r="B256" s="40"/>
      <c r="C256" s="192" t="s">
        <v>494</v>
      </c>
      <c r="D256" s="192" t="s">
        <v>126</v>
      </c>
      <c r="E256" s="193" t="s">
        <v>495</v>
      </c>
      <c r="F256" s="194" t="s">
        <v>496</v>
      </c>
      <c r="G256" s="195" t="s">
        <v>225</v>
      </c>
      <c r="H256" s="196">
        <v>120.04</v>
      </c>
      <c r="I256" s="197"/>
      <c r="J256" s="198">
        <f>ROUND(I256*H256,2)</f>
        <v>0</v>
      </c>
      <c r="K256" s="194" t="s">
        <v>130</v>
      </c>
      <c r="L256" s="60"/>
      <c r="M256" s="199" t="s">
        <v>21</v>
      </c>
      <c r="N256" s="200" t="s">
        <v>46</v>
      </c>
      <c r="O256" s="41"/>
      <c r="P256" s="201">
        <f>O256*H256</f>
        <v>0</v>
      </c>
      <c r="Q256" s="201">
        <v>0.13188</v>
      </c>
      <c r="R256" s="201">
        <f>Q256*H256</f>
        <v>15.830875200000001</v>
      </c>
      <c r="S256" s="201">
        <v>0</v>
      </c>
      <c r="T256" s="202">
        <f>S256*H256</f>
        <v>0</v>
      </c>
      <c r="AR256" s="23" t="s">
        <v>131</v>
      </c>
      <c r="AT256" s="23" t="s">
        <v>126</v>
      </c>
      <c r="AU256" s="23" t="s">
        <v>85</v>
      </c>
      <c r="AY256" s="23" t="s">
        <v>124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83</v>
      </c>
      <c r="BK256" s="203">
        <f>ROUND(I256*H256,2)</f>
        <v>0</v>
      </c>
      <c r="BL256" s="23" t="s">
        <v>131</v>
      </c>
      <c r="BM256" s="23" t="s">
        <v>497</v>
      </c>
    </row>
    <row r="257" spans="2:51" s="11" customFormat="1" ht="13.5">
      <c r="B257" s="204"/>
      <c r="C257" s="205"/>
      <c r="D257" s="206" t="s">
        <v>133</v>
      </c>
      <c r="E257" s="207" t="s">
        <v>21</v>
      </c>
      <c r="F257" s="208" t="s">
        <v>478</v>
      </c>
      <c r="G257" s="205"/>
      <c r="H257" s="209" t="s">
        <v>21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133</v>
      </c>
      <c r="AU257" s="215" t="s">
        <v>85</v>
      </c>
      <c r="AV257" s="11" t="s">
        <v>83</v>
      </c>
      <c r="AW257" s="11" t="s">
        <v>39</v>
      </c>
      <c r="AX257" s="11" t="s">
        <v>75</v>
      </c>
      <c r="AY257" s="215" t="s">
        <v>124</v>
      </c>
    </row>
    <row r="258" spans="2:51" s="12" customFormat="1" ht="13.5">
      <c r="B258" s="216"/>
      <c r="C258" s="217"/>
      <c r="D258" s="206" t="s">
        <v>133</v>
      </c>
      <c r="E258" s="238" t="s">
        <v>21</v>
      </c>
      <c r="F258" s="239" t="s">
        <v>479</v>
      </c>
      <c r="G258" s="217"/>
      <c r="H258" s="240">
        <v>88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133</v>
      </c>
      <c r="AU258" s="227" t="s">
        <v>85</v>
      </c>
      <c r="AV258" s="12" t="s">
        <v>85</v>
      </c>
      <c r="AW258" s="12" t="s">
        <v>39</v>
      </c>
      <c r="AX258" s="12" t="s">
        <v>75</v>
      </c>
      <c r="AY258" s="227" t="s">
        <v>124</v>
      </c>
    </row>
    <row r="259" spans="2:51" s="11" customFormat="1" ht="13.5">
      <c r="B259" s="204"/>
      <c r="C259" s="205"/>
      <c r="D259" s="206" t="s">
        <v>133</v>
      </c>
      <c r="E259" s="207" t="s">
        <v>21</v>
      </c>
      <c r="F259" s="208" t="s">
        <v>480</v>
      </c>
      <c r="G259" s="205"/>
      <c r="H259" s="209" t="s">
        <v>21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133</v>
      </c>
      <c r="AU259" s="215" t="s">
        <v>85</v>
      </c>
      <c r="AV259" s="11" t="s">
        <v>83</v>
      </c>
      <c r="AW259" s="11" t="s">
        <v>39</v>
      </c>
      <c r="AX259" s="11" t="s">
        <v>75</v>
      </c>
      <c r="AY259" s="215" t="s">
        <v>124</v>
      </c>
    </row>
    <row r="260" spans="2:51" s="12" customFormat="1" ht="13.5">
      <c r="B260" s="216"/>
      <c r="C260" s="217"/>
      <c r="D260" s="206" t="s">
        <v>133</v>
      </c>
      <c r="E260" s="238" t="s">
        <v>21</v>
      </c>
      <c r="F260" s="239" t="s">
        <v>481</v>
      </c>
      <c r="G260" s="217"/>
      <c r="H260" s="240">
        <v>32.04</v>
      </c>
      <c r="I260" s="222"/>
      <c r="J260" s="217"/>
      <c r="K260" s="217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133</v>
      </c>
      <c r="AU260" s="227" t="s">
        <v>85</v>
      </c>
      <c r="AV260" s="12" t="s">
        <v>85</v>
      </c>
      <c r="AW260" s="12" t="s">
        <v>39</v>
      </c>
      <c r="AX260" s="12" t="s">
        <v>75</v>
      </c>
      <c r="AY260" s="227" t="s">
        <v>124</v>
      </c>
    </row>
    <row r="261" spans="2:51" s="13" customFormat="1" ht="13.5">
      <c r="B261" s="243"/>
      <c r="C261" s="244"/>
      <c r="D261" s="218" t="s">
        <v>133</v>
      </c>
      <c r="E261" s="245" t="s">
        <v>21</v>
      </c>
      <c r="F261" s="246" t="s">
        <v>168</v>
      </c>
      <c r="G261" s="244"/>
      <c r="H261" s="247">
        <v>120.04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133</v>
      </c>
      <c r="AU261" s="253" t="s">
        <v>85</v>
      </c>
      <c r="AV261" s="13" t="s">
        <v>131</v>
      </c>
      <c r="AW261" s="13" t="s">
        <v>39</v>
      </c>
      <c r="AX261" s="13" t="s">
        <v>83</v>
      </c>
      <c r="AY261" s="253" t="s">
        <v>124</v>
      </c>
    </row>
    <row r="262" spans="2:65" s="1" customFormat="1" ht="31.5" customHeight="1">
      <c r="B262" s="40"/>
      <c r="C262" s="192" t="s">
        <v>498</v>
      </c>
      <c r="D262" s="192" t="s">
        <v>126</v>
      </c>
      <c r="E262" s="193" t="s">
        <v>499</v>
      </c>
      <c r="F262" s="194" t="s">
        <v>500</v>
      </c>
      <c r="G262" s="195" t="s">
        <v>225</v>
      </c>
      <c r="H262" s="196">
        <v>64</v>
      </c>
      <c r="I262" s="197"/>
      <c r="J262" s="198">
        <f>ROUND(I262*H262,2)</f>
        <v>0</v>
      </c>
      <c r="K262" s="194" t="s">
        <v>130</v>
      </c>
      <c r="L262" s="60"/>
      <c r="M262" s="199" t="s">
        <v>21</v>
      </c>
      <c r="N262" s="200" t="s">
        <v>46</v>
      </c>
      <c r="O262" s="41"/>
      <c r="P262" s="201">
        <f>O262*H262</f>
        <v>0</v>
      </c>
      <c r="Q262" s="201">
        <v>0.26376</v>
      </c>
      <c r="R262" s="201">
        <f>Q262*H262</f>
        <v>16.88064</v>
      </c>
      <c r="S262" s="201">
        <v>0</v>
      </c>
      <c r="T262" s="202">
        <f>S262*H262</f>
        <v>0</v>
      </c>
      <c r="AR262" s="23" t="s">
        <v>131</v>
      </c>
      <c r="AT262" s="23" t="s">
        <v>126</v>
      </c>
      <c r="AU262" s="23" t="s">
        <v>85</v>
      </c>
      <c r="AY262" s="23" t="s">
        <v>124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83</v>
      </c>
      <c r="BK262" s="203">
        <f>ROUND(I262*H262,2)</f>
        <v>0</v>
      </c>
      <c r="BL262" s="23" t="s">
        <v>131</v>
      </c>
      <c r="BM262" s="23" t="s">
        <v>501</v>
      </c>
    </row>
    <row r="263" spans="2:51" s="11" customFormat="1" ht="13.5">
      <c r="B263" s="204"/>
      <c r="C263" s="205"/>
      <c r="D263" s="206" t="s">
        <v>133</v>
      </c>
      <c r="E263" s="207" t="s">
        <v>21</v>
      </c>
      <c r="F263" s="208" t="s">
        <v>502</v>
      </c>
      <c r="G263" s="205"/>
      <c r="H263" s="209" t="s">
        <v>21</v>
      </c>
      <c r="I263" s="210"/>
      <c r="J263" s="205"/>
      <c r="K263" s="205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133</v>
      </c>
      <c r="AU263" s="215" t="s">
        <v>85</v>
      </c>
      <c r="AV263" s="11" t="s">
        <v>83</v>
      </c>
      <c r="AW263" s="11" t="s">
        <v>39</v>
      </c>
      <c r="AX263" s="11" t="s">
        <v>75</v>
      </c>
      <c r="AY263" s="215" t="s">
        <v>124</v>
      </c>
    </row>
    <row r="264" spans="2:51" s="12" customFormat="1" ht="13.5">
      <c r="B264" s="216"/>
      <c r="C264" s="217"/>
      <c r="D264" s="218" t="s">
        <v>133</v>
      </c>
      <c r="E264" s="219" t="s">
        <v>21</v>
      </c>
      <c r="F264" s="220" t="s">
        <v>503</v>
      </c>
      <c r="G264" s="217"/>
      <c r="H264" s="221">
        <v>64</v>
      </c>
      <c r="I264" s="222"/>
      <c r="J264" s="217"/>
      <c r="K264" s="217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133</v>
      </c>
      <c r="AU264" s="227" t="s">
        <v>85</v>
      </c>
      <c r="AV264" s="12" t="s">
        <v>85</v>
      </c>
      <c r="AW264" s="12" t="s">
        <v>39</v>
      </c>
      <c r="AX264" s="12" t="s">
        <v>83</v>
      </c>
      <c r="AY264" s="227" t="s">
        <v>124</v>
      </c>
    </row>
    <row r="265" spans="2:65" s="1" customFormat="1" ht="22.5" customHeight="1">
      <c r="B265" s="40"/>
      <c r="C265" s="192" t="s">
        <v>504</v>
      </c>
      <c r="D265" s="192" t="s">
        <v>126</v>
      </c>
      <c r="E265" s="193" t="s">
        <v>505</v>
      </c>
      <c r="F265" s="194" t="s">
        <v>506</v>
      </c>
      <c r="G265" s="195" t="s">
        <v>225</v>
      </c>
      <c r="H265" s="196">
        <v>1253.57</v>
      </c>
      <c r="I265" s="197"/>
      <c r="J265" s="198">
        <f>ROUND(I265*H265,2)</f>
        <v>0</v>
      </c>
      <c r="K265" s="194" t="s">
        <v>130</v>
      </c>
      <c r="L265" s="60"/>
      <c r="M265" s="199" t="s">
        <v>21</v>
      </c>
      <c r="N265" s="200" t="s">
        <v>46</v>
      </c>
      <c r="O265" s="41"/>
      <c r="P265" s="201">
        <f>O265*H265</f>
        <v>0</v>
      </c>
      <c r="Q265" s="201">
        <v>0.00601</v>
      </c>
      <c r="R265" s="201">
        <f>Q265*H265</f>
        <v>7.533955699999999</v>
      </c>
      <c r="S265" s="201">
        <v>0</v>
      </c>
      <c r="T265" s="202">
        <f>S265*H265</f>
        <v>0</v>
      </c>
      <c r="AR265" s="23" t="s">
        <v>131</v>
      </c>
      <c r="AT265" s="23" t="s">
        <v>126</v>
      </c>
      <c r="AU265" s="23" t="s">
        <v>85</v>
      </c>
      <c r="AY265" s="23" t="s">
        <v>124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3" t="s">
        <v>83</v>
      </c>
      <c r="BK265" s="203">
        <f>ROUND(I265*H265,2)</f>
        <v>0</v>
      </c>
      <c r="BL265" s="23" t="s">
        <v>131</v>
      </c>
      <c r="BM265" s="23" t="s">
        <v>507</v>
      </c>
    </row>
    <row r="266" spans="2:51" s="11" customFormat="1" ht="13.5">
      <c r="B266" s="204"/>
      <c r="C266" s="205"/>
      <c r="D266" s="206" t="s">
        <v>133</v>
      </c>
      <c r="E266" s="207" t="s">
        <v>21</v>
      </c>
      <c r="F266" s="208" t="s">
        <v>478</v>
      </c>
      <c r="G266" s="205"/>
      <c r="H266" s="209" t="s">
        <v>21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133</v>
      </c>
      <c r="AU266" s="215" t="s">
        <v>85</v>
      </c>
      <c r="AV266" s="11" t="s">
        <v>83</v>
      </c>
      <c r="AW266" s="11" t="s">
        <v>39</v>
      </c>
      <c r="AX266" s="11" t="s">
        <v>75</v>
      </c>
      <c r="AY266" s="215" t="s">
        <v>124</v>
      </c>
    </row>
    <row r="267" spans="2:51" s="12" customFormat="1" ht="13.5">
      <c r="B267" s="216"/>
      <c r="C267" s="217"/>
      <c r="D267" s="206" t="s">
        <v>133</v>
      </c>
      <c r="E267" s="238" t="s">
        <v>21</v>
      </c>
      <c r="F267" s="239" t="s">
        <v>479</v>
      </c>
      <c r="G267" s="217"/>
      <c r="H267" s="240">
        <v>88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133</v>
      </c>
      <c r="AU267" s="227" t="s">
        <v>85</v>
      </c>
      <c r="AV267" s="12" t="s">
        <v>85</v>
      </c>
      <c r="AW267" s="12" t="s">
        <v>39</v>
      </c>
      <c r="AX267" s="12" t="s">
        <v>75</v>
      </c>
      <c r="AY267" s="227" t="s">
        <v>124</v>
      </c>
    </row>
    <row r="268" spans="2:51" s="11" customFormat="1" ht="13.5">
      <c r="B268" s="204"/>
      <c r="C268" s="205"/>
      <c r="D268" s="206" t="s">
        <v>133</v>
      </c>
      <c r="E268" s="207" t="s">
        <v>21</v>
      </c>
      <c r="F268" s="208" t="s">
        <v>480</v>
      </c>
      <c r="G268" s="205"/>
      <c r="H268" s="209" t="s">
        <v>21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133</v>
      </c>
      <c r="AU268" s="215" t="s">
        <v>85</v>
      </c>
      <c r="AV268" s="11" t="s">
        <v>83</v>
      </c>
      <c r="AW268" s="11" t="s">
        <v>39</v>
      </c>
      <c r="AX268" s="11" t="s">
        <v>75</v>
      </c>
      <c r="AY268" s="215" t="s">
        <v>124</v>
      </c>
    </row>
    <row r="269" spans="2:51" s="12" customFormat="1" ht="13.5">
      <c r="B269" s="216"/>
      <c r="C269" s="217"/>
      <c r="D269" s="206" t="s">
        <v>133</v>
      </c>
      <c r="E269" s="238" t="s">
        <v>21</v>
      </c>
      <c r="F269" s="239" t="s">
        <v>481</v>
      </c>
      <c r="G269" s="217"/>
      <c r="H269" s="240">
        <v>32.04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133</v>
      </c>
      <c r="AU269" s="227" t="s">
        <v>85</v>
      </c>
      <c r="AV269" s="12" t="s">
        <v>85</v>
      </c>
      <c r="AW269" s="12" t="s">
        <v>39</v>
      </c>
      <c r="AX269" s="12" t="s">
        <v>75</v>
      </c>
      <c r="AY269" s="227" t="s">
        <v>124</v>
      </c>
    </row>
    <row r="270" spans="2:51" s="11" customFormat="1" ht="13.5">
      <c r="B270" s="204"/>
      <c r="C270" s="205"/>
      <c r="D270" s="206" t="s">
        <v>133</v>
      </c>
      <c r="E270" s="207" t="s">
        <v>21</v>
      </c>
      <c r="F270" s="208" t="s">
        <v>482</v>
      </c>
      <c r="G270" s="205"/>
      <c r="H270" s="209" t="s">
        <v>21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133</v>
      </c>
      <c r="AU270" s="215" t="s">
        <v>85</v>
      </c>
      <c r="AV270" s="11" t="s">
        <v>83</v>
      </c>
      <c r="AW270" s="11" t="s">
        <v>39</v>
      </c>
      <c r="AX270" s="11" t="s">
        <v>75</v>
      </c>
      <c r="AY270" s="215" t="s">
        <v>124</v>
      </c>
    </row>
    <row r="271" spans="2:51" s="12" customFormat="1" ht="13.5">
      <c r="B271" s="216"/>
      <c r="C271" s="217"/>
      <c r="D271" s="206" t="s">
        <v>133</v>
      </c>
      <c r="E271" s="238" t="s">
        <v>21</v>
      </c>
      <c r="F271" s="239" t="s">
        <v>483</v>
      </c>
      <c r="G271" s="217"/>
      <c r="H271" s="240">
        <v>1133.53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133</v>
      </c>
      <c r="AU271" s="227" t="s">
        <v>85</v>
      </c>
      <c r="AV271" s="12" t="s">
        <v>85</v>
      </c>
      <c r="AW271" s="12" t="s">
        <v>39</v>
      </c>
      <c r="AX271" s="12" t="s">
        <v>75</v>
      </c>
      <c r="AY271" s="227" t="s">
        <v>124</v>
      </c>
    </row>
    <row r="272" spans="2:51" s="13" customFormat="1" ht="13.5">
      <c r="B272" s="243"/>
      <c r="C272" s="244"/>
      <c r="D272" s="218" t="s">
        <v>133</v>
      </c>
      <c r="E272" s="245" t="s">
        <v>21</v>
      </c>
      <c r="F272" s="246" t="s">
        <v>168</v>
      </c>
      <c r="G272" s="244"/>
      <c r="H272" s="247">
        <v>1253.57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AT272" s="253" t="s">
        <v>133</v>
      </c>
      <c r="AU272" s="253" t="s">
        <v>85</v>
      </c>
      <c r="AV272" s="13" t="s">
        <v>131</v>
      </c>
      <c r="AW272" s="13" t="s">
        <v>39</v>
      </c>
      <c r="AX272" s="13" t="s">
        <v>83</v>
      </c>
      <c r="AY272" s="253" t="s">
        <v>124</v>
      </c>
    </row>
    <row r="273" spans="2:65" s="1" customFormat="1" ht="31.5" customHeight="1">
      <c r="B273" s="40"/>
      <c r="C273" s="192" t="s">
        <v>508</v>
      </c>
      <c r="D273" s="192" t="s">
        <v>126</v>
      </c>
      <c r="E273" s="193" t="s">
        <v>509</v>
      </c>
      <c r="F273" s="194" t="s">
        <v>510</v>
      </c>
      <c r="G273" s="195" t="s">
        <v>225</v>
      </c>
      <c r="H273" s="196">
        <v>32</v>
      </c>
      <c r="I273" s="197"/>
      <c r="J273" s="198">
        <f>ROUND(I273*H273,2)</f>
        <v>0</v>
      </c>
      <c r="K273" s="194" t="s">
        <v>130</v>
      </c>
      <c r="L273" s="60"/>
      <c r="M273" s="199" t="s">
        <v>21</v>
      </c>
      <c r="N273" s="200" t="s">
        <v>46</v>
      </c>
      <c r="O273" s="41"/>
      <c r="P273" s="201">
        <f>O273*H273</f>
        <v>0</v>
      </c>
      <c r="Q273" s="201">
        <v>0.08568</v>
      </c>
      <c r="R273" s="201">
        <f>Q273*H273</f>
        <v>2.74176</v>
      </c>
      <c r="S273" s="201">
        <v>0</v>
      </c>
      <c r="T273" s="202">
        <f>S273*H273</f>
        <v>0</v>
      </c>
      <c r="AR273" s="23" t="s">
        <v>131</v>
      </c>
      <c r="AT273" s="23" t="s">
        <v>126</v>
      </c>
      <c r="AU273" s="23" t="s">
        <v>85</v>
      </c>
      <c r="AY273" s="23" t="s">
        <v>124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83</v>
      </c>
      <c r="BK273" s="203">
        <f>ROUND(I273*H273,2)</f>
        <v>0</v>
      </c>
      <c r="BL273" s="23" t="s">
        <v>131</v>
      </c>
      <c r="BM273" s="23" t="s">
        <v>511</v>
      </c>
    </row>
    <row r="274" spans="2:51" s="11" customFormat="1" ht="13.5">
      <c r="B274" s="204"/>
      <c r="C274" s="205"/>
      <c r="D274" s="206" t="s">
        <v>133</v>
      </c>
      <c r="E274" s="207" t="s">
        <v>21</v>
      </c>
      <c r="F274" s="208" t="s">
        <v>512</v>
      </c>
      <c r="G274" s="205"/>
      <c r="H274" s="209" t="s">
        <v>21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133</v>
      </c>
      <c r="AU274" s="215" t="s">
        <v>85</v>
      </c>
      <c r="AV274" s="11" t="s">
        <v>83</v>
      </c>
      <c r="AW274" s="11" t="s">
        <v>39</v>
      </c>
      <c r="AX274" s="11" t="s">
        <v>75</v>
      </c>
      <c r="AY274" s="215" t="s">
        <v>124</v>
      </c>
    </row>
    <row r="275" spans="2:51" s="12" customFormat="1" ht="13.5">
      <c r="B275" s="216"/>
      <c r="C275" s="217"/>
      <c r="D275" s="218" t="s">
        <v>133</v>
      </c>
      <c r="E275" s="219" t="s">
        <v>21</v>
      </c>
      <c r="F275" s="220" t="s">
        <v>418</v>
      </c>
      <c r="G275" s="217"/>
      <c r="H275" s="221">
        <v>32</v>
      </c>
      <c r="I275" s="222"/>
      <c r="J275" s="217"/>
      <c r="K275" s="217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133</v>
      </c>
      <c r="AU275" s="227" t="s">
        <v>85</v>
      </c>
      <c r="AV275" s="12" t="s">
        <v>85</v>
      </c>
      <c r="AW275" s="12" t="s">
        <v>39</v>
      </c>
      <c r="AX275" s="12" t="s">
        <v>83</v>
      </c>
      <c r="AY275" s="227" t="s">
        <v>124</v>
      </c>
    </row>
    <row r="276" spans="2:65" s="1" customFormat="1" ht="31.5" customHeight="1">
      <c r="B276" s="40"/>
      <c r="C276" s="192" t="s">
        <v>513</v>
      </c>
      <c r="D276" s="192" t="s">
        <v>126</v>
      </c>
      <c r="E276" s="193" t="s">
        <v>514</v>
      </c>
      <c r="F276" s="194" t="s">
        <v>515</v>
      </c>
      <c r="G276" s="195" t="s">
        <v>225</v>
      </c>
      <c r="H276" s="196">
        <v>88</v>
      </c>
      <c r="I276" s="197"/>
      <c r="J276" s="198">
        <f>ROUND(I276*H276,2)</f>
        <v>0</v>
      </c>
      <c r="K276" s="194" t="s">
        <v>130</v>
      </c>
      <c r="L276" s="60"/>
      <c r="M276" s="199" t="s">
        <v>21</v>
      </c>
      <c r="N276" s="200" t="s">
        <v>46</v>
      </c>
      <c r="O276" s="41"/>
      <c r="P276" s="201">
        <f>O276*H276</f>
        <v>0</v>
      </c>
      <c r="Q276" s="201">
        <v>0.42149</v>
      </c>
      <c r="R276" s="201">
        <f>Q276*H276</f>
        <v>37.09112</v>
      </c>
      <c r="S276" s="201">
        <v>0</v>
      </c>
      <c r="T276" s="202">
        <f>S276*H276</f>
        <v>0</v>
      </c>
      <c r="AR276" s="23" t="s">
        <v>131</v>
      </c>
      <c r="AT276" s="23" t="s">
        <v>126</v>
      </c>
      <c r="AU276" s="23" t="s">
        <v>85</v>
      </c>
      <c r="AY276" s="23" t="s">
        <v>124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83</v>
      </c>
      <c r="BK276" s="203">
        <f>ROUND(I276*H276,2)</f>
        <v>0</v>
      </c>
      <c r="BL276" s="23" t="s">
        <v>131</v>
      </c>
      <c r="BM276" s="23" t="s">
        <v>516</v>
      </c>
    </row>
    <row r="277" spans="2:51" s="11" customFormat="1" ht="13.5">
      <c r="B277" s="204"/>
      <c r="C277" s="205"/>
      <c r="D277" s="206" t="s">
        <v>133</v>
      </c>
      <c r="E277" s="207" t="s">
        <v>21</v>
      </c>
      <c r="F277" s="208" t="s">
        <v>478</v>
      </c>
      <c r="G277" s="205"/>
      <c r="H277" s="209" t="s">
        <v>21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133</v>
      </c>
      <c r="AU277" s="215" t="s">
        <v>85</v>
      </c>
      <c r="AV277" s="11" t="s">
        <v>83</v>
      </c>
      <c r="AW277" s="11" t="s">
        <v>39</v>
      </c>
      <c r="AX277" s="11" t="s">
        <v>75</v>
      </c>
      <c r="AY277" s="215" t="s">
        <v>124</v>
      </c>
    </row>
    <row r="278" spans="2:51" s="12" customFormat="1" ht="13.5">
      <c r="B278" s="216"/>
      <c r="C278" s="217"/>
      <c r="D278" s="206" t="s">
        <v>133</v>
      </c>
      <c r="E278" s="238" t="s">
        <v>21</v>
      </c>
      <c r="F278" s="239" t="s">
        <v>479</v>
      </c>
      <c r="G278" s="217"/>
      <c r="H278" s="240">
        <v>88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133</v>
      </c>
      <c r="AU278" s="227" t="s">
        <v>85</v>
      </c>
      <c r="AV278" s="12" t="s">
        <v>85</v>
      </c>
      <c r="AW278" s="12" t="s">
        <v>39</v>
      </c>
      <c r="AX278" s="12" t="s">
        <v>75</v>
      </c>
      <c r="AY278" s="227" t="s">
        <v>124</v>
      </c>
    </row>
    <row r="279" spans="2:51" s="13" customFormat="1" ht="13.5">
      <c r="B279" s="243"/>
      <c r="C279" s="244"/>
      <c r="D279" s="218" t="s">
        <v>133</v>
      </c>
      <c r="E279" s="245" t="s">
        <v>21</v>
      </c>
      <c r="F279" s="246" t="s">
        <v>168</v>
      </c>
      <c r="G279" s="244"/>
      <c r="H279" s="247">
        <v>88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AT279" s="253" t="s">
        <v>133</v>
      </c>
      <c r="AU279" s="253" t="s">
        <v>85</v>
      </c>
      <c r="AV279" s="13" t="s">
        <v>131</v>
      </c>
      <c r="AW279" s="13" t="s">
        <v>39</v>
      </c>
      <c r="AX279" s="13" t="s">
        <v>83</v>
      </c>
      <c r="AY279" s="253" t="s">
        <v>124</v>
      </c>
    </row>
    <row r="280" spans="2:65" s="1" customFormat="1" ht="22.5" customHeight="1">
      <c r="B280" s="40"/>
      <c r="C280" s="192" t="s">
        <v>517</v>
      </c>
      <c r="D280" s="192" t="s">
        <v>126</v>
      </c>
      <c r="E280" s="193" t="s">
        <v>518</v>
      </c>
      <c r="F280" s="194" t="s">
        <v>519</v>
      </c>
      <c r="G280" s="195" t="s">
        <v>225</v>
      </c>
      <c r="H280" s="196">
        <v>88</v>
      </c>
      <c r="I280" s="197"/>
      <c r="J280" s="198">
        <f>ROUND(I280*H280,2)</f>
        <v>0</v>
      </c>
      <c r="K280" s="194" t="s">
        <v>319</v>
      </c>
      <c r="L280" s="60"/>
      <c r="M280" s="199" t="s">
        <v>21</v>
      </c>
      <c r="N280" s="200" t="s">
        <v>46</v>
      </c>
      <c r="O280" s="41"/>
      <c r="P280" s="201">
        <f>O280*H280</f>
        <v>0</v>
      </c>
      <c r="Q280" s="201">
        <v>0.4726</v>
      </c>
      <c r="R280" s="201">
        <f>Q280*H280</f>
        <v>41.5888</v>
      </c>
      <c r="S280" s="201">
        <v>0</v>
      </c>
      <c r="T280" s="202">
        <f>S280*H280</f>
        <v>0</v>
      </c>
      <c r="AR280" s="23" t="s">
        <v>131</v>
      </c>
      <c r="AT280" s="23" t="s">
        <v>126</v>
      </c>
      <c r="AU280" s="23" t="s">
        <v>85</v>
      </c>
      <c r="AY280" s="23" t="s">
        <v>124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83</v>
      </c>
      <c r="BK280" s="203">
        <f>ROUND(I280*H280,2)</f>
        <v>0</v>
      </c>
      <c r="BL280" s="23" t="s">
        <v>131</v>
      </c>
      <c r="BM280" s="23" t="s">
        <v>520</v>
      </c>
    </row>
    <row r="281" spans="2:65" s="1" customFormat="1" ht="31.5" customHeight="1">
      <c r="B281" s="40"/>
      <c r="C281" s="192" t="s">
        <v>521</v>
      </c>
      <c r="D281" s="192" t="s">
        <v>126</v>
      </c>
      <c r="E281" s="193" t="s">
        <v>522</v>
      </c>
      <c r="F281" s="194" t="s">
        <v>523</v>
      </c>
      <c r="G281" s="195" t="s">
        <v>129</v>
      </c>
      <c r="H281" s="196">
        <v>171.632</v>
      </c>
      <c r="I281" s="197"/>
      <c r="J281" s="198">
        <f>ROUND(I281*H281,2)</f>
        <v>0</v>
      </c>
      <c r="K281" s="194" t="s">
        <v>21</v>
      </c>
      <c r="L281" s="60"/>
      <c r="M281" s="199" t="s">
        <v>21</v>
      </c>
      <c r="N281" s="200" t="s">
        <v>46</v>
      </c>
      <c r="O281" s="41"/>
      <c r="P281" s="201">
        <f>O281*H281</f>
        <v>0</v>
      </c>
      <c r="Q281" s="201">
        <v>0.324</v>
      </c>
      <c r="R281" s="201">
        <f>Q281*H281</f>
        <v>55.608768000000005</v>
      </c>
      <c r="S281" s="201">
        <v>0</v>
      </c>
      <c r="T281" s="202">
        <f>S281*H281</f>
        <v>0</v>
      </c>
      <c r="AR281" s="23" t="s">
        <v>131</v>
      </c>
      <c r="AT281" s="23" t="s">
        <v>126</v>
      </c>
      <c r="AU281" s="23" t="s">
        <v>85</v>
      </c>
      <c r="AY281" s="23" t="s">
        <v>124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83</v>
      </c>
      <c r="BK281" s="203">
        <f>ROUND(I281*H281,2)</f>
        <v>0</v>
      </c>
      <c r="BL281" s="23" t="s">
        <v>131</v>
      </c>
      <c r="BM281" s="23" t="s">
        <v>524</v>
      </c>
    </row>
    <row r="282" spans="2:51" s="11" customFormat="1" ht="13.5">
      <c r="B282" s="204"/>
      <c r="C282" s="205"/>
      <c r="D282" s="206" t="s">
        <v>133</v>
      </c>
      <c r="E282" s="207" t="s">
        <v>21</v>
      </c>
      <c r="F282" s="208" t="s">
        <v>525</v>
      </c>
      <c r="G282" s="205"/>
      <c r="H282" s="209" t="s">
        <v>21</v>
      </c>
      <c r="I282" s="210"/>
      <c r="J282" s="205"/>
      <c r="K282" s="205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133</v>
      </c>
      <c r="AU282" s="215" t="s">
        <v>85</v>
      </c>
      <c r="AV282" s="11" t="s">
        <v>83</v>
      </c>
      <c r="AW282" s="11" t="s">
        <v>39</v>
      </c>
      <c r="AX282" s="11" t="s">
        <v>75</v>
      </c>
      <c r="AY282" s="215" t="s">
        <v>124</v>
      </c>
    </row>
    <row r="283" spans="2:51" s="12" customFormat="1" ht="13.5">
      <c r="B283" s="216"/>
      <c r="C283" s="217"/>
      <c r="D283" s="206" t="s">
        <v>133</v>
      </c>
      <c r="E283" s="238" t="s">
        <v>21</v>
      </c>
      <c r="F283" s="239" t="s">
        <v>526</v>
      </c>
      <c r="G283" s="217"/>
      <c r="H283" s="240">
        <v>170.03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133</v>
      </c>
      <c r="AU283" s="227" t="s">
        <v>85</v>
      </c>
      <c r="AV283" s="12" t="s">
        <v>85</v>
      </c>
      <c r="AW283" s="12" t="s">
        <v>39</v>
      </c>
      <c r="AX283" s="12" t="s">
        <v>75</v>
      </c>
      <c r="AY283" s="227" t="s">
        <v>124</v>
      </c>
    </row>
    <row r="284" spans="2:51" s="12" customFormat="1" ht="13.5">
      <c r="B284" s="216"/>
      <c r="C284" s="217"/>
      <c r="D284" s="206" t="s">
        <v>133</v>
      </c>
      <c r="E284" s="238" t="s">
        <v>21</v>
      </c>
      <c r="F284" s="239" t="s">
        <v>527</v>
      </c>
      <c r="G284" s="217"/>
      <c r="H284" s="240">
        <v>1.602</v>
      </c>
      <c r="I284" s="222"/>
      <c r="J284" s="217"/>
      <c r="K284" s="217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133</v>
      </c>
      <c r="AU284" s="227" t="s">
        <v>85</v>
      </c>
      <c r="AV284" s="12" t="s">
        <v>85</v>
      </c>
      <c r="AW284" s="12" t="s">
        <v>39</v>
      </c>
      <c r="AX284" s="12" t="s">
        <v>75</v>
      </c>
      <c r="AY284" s="227" t="s">
        <v>124</v>
      </c>
    </row>
    <row r="285" spans="2:51" s="13" customFormat="1" ht="13.5">
      <c r="B285" s="243"/>
      <c r="C285" s="244"/>
      <c r="D285" s="218" t="s">
        <v>133</v>
      </c>
      <c r="E285" s="245" t="s">
        <v>21</v>
      </c>
      <c r="F285" s="246" t="s">
        <v>168</v>
      </c>
      <c r="G285" s="244"/>
      <c r="H285" s="247">
        <v>171.632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133</v>
      </c>
      <c r="AU285" s="253" t="s">
        <v>85</v>
      </c>
      <c r="AV285" s="13" t="s">
        <v>131</v>
      </c>
      <c r="AW285" s="13" t="s">
        <v>39</v>
      </c>
      <c r="AX285" s="13" t="s">
        <v>83</v>
      </c>
      <c r="AY285" s="253" t="s">
        <v>124</v>
      </c>
    </row>
    <row r="286" spans="2:65" s="1" customFormat="1" ht="22.5" customHeight="1">
      <c r="B286" s="40"/>
      <c r="C286" s="192" t="s">
        <v>528</v>
      </c>
      <c r="D286" s="192" t="s">
        <v>126</v>
      </c>
      <c r="E286" s="193" t="s">
        <v>529</v>
      </c>
      <c r="F286" s="194" t="s">
        <v>530</v>
      </c>
      <c r="G286" s="195" t="s">
        <v>225</v>
      </c>
      <c r="H286" s="196">
        <v>88</v>
      </c>
      <c r="I286" s="197"/>
      <c r="J286" s="198">
        <f>ROUND(I286*H286,2)</f>
        <v>0</v>
      </c>
      <c r="K286" s="194" t="s">
        <v>21</v>
      </c>
      <c r="L286" s="60"/>
      <c r="M286" s="199" t="s">
        <v>21</v>
      </c>
      <c r="N286" s="200" t="s">
        <v>46</v>
      </c>
      <c r="O286" s="41"/>
      <c r="P286" s="201">
        <f>O286*H286</f>
        <v>0</v>
      </c>
      <c r="Q286" s="201">
        <v>0.00069</v>
      </c>
      <c r="R286" s="201">
        <f>Q286*H286</f>
        <v>0.060719999999999996</v>
      </c>
      <c r="S286" s="201">
        <v>0</v>
      </c>
      <c r="T286" s="202">
        <f>S286*H286</f>
        <v>0</v>
      </c>
      <c r="AR286" s="23" t="s">
        <v>131</v>
      </c>
      <c r="AT286" s="23" t="s">
        <v>126</v>
      </c>
      <c r="AU286" s="23" t="s">
        <v>85</v>
      </c>
      <c r="AY286" s="23" t="s">
        <v>124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3" t="s">
        <v>83</v>
      </c>
      <c r="BK286" s="203">
        <f>ROUND(I286*H286,2)</f>
        <v>0</v>
      </c>
      <c r="BL286" s="23" t="s">
        <v>131</v>
      </c>
      <c r="BM286" s="23" t="s">
        <v>531</v>
      </c>
    </row>
    <row r="287" spans="2:63" s="10" customFormat="1" ht="29.85" customHeight="1">
      <c r="B287" s="175"/>
      <c r="C287" s="176"/>
      <c r="D287" s="189" t="s">
        <v>74</v>
      </c>
      <c r="E287" s="190" t="s">
        <v>532</v>
      </c>
      <c r="F287" s="190" t="s">
        <v>533</v>
      </c>
      <c r="G287" s="176"/>
      <c r="H287" s="176"/>
      <c r="I287" s="179"/>
      <c r="J287" s="191">
        <f>BK287</f>
        <v>0</v>
      </c>
      <c r="K287" s="176"/>
      <c r="L287" s="181"/>
      <c r="M287" s="182"/>
      <c r="N287" s="183"/>
      <c r="O287" s="183"/>
      <c r="P287" s="184">
        <f>SUM(P288:P313)</f>
        <v>0</v>
      </c>
      <c r="Q287" s="183"/>
      <c r="R287" s="184">
        <f>SUM(R288:R313)</f>
        <v>18.9213364</v>
      </c>
      <c r="S287" s="183"/>
      <c r="T287" s="185">
        <f>SUM(T288:T313)</f>
        <v>0</v>
      </c>
      <c r="AR287" s="186" t="s">
        <v>83</v>
      </c>
      <c r="AT287" s="187" t="s">
        <v>74</v>
      </c>
      <c r="AU287" s="187" t="s">
        <v>83</v>
      </c>
      <c r="AY287" s="186" t="s">
        <v>124</v>
      </c>
      <c r="BK287" s="188">
        <f>SUM(BK288:BK313)</f>
        <v>0</v>
      </c>
    </row>
    <row r="288" spans="2:65" s="1" customFormat="1" ht="22.5" customHeight="1">
      <c r="B288" s="40"/>
      <c r="C288" s="192" t="s">
        <v>534</v>
      </c>
      <c r="D288" s="192" t="s">
        <v>126</v>
      </c>
      <c r="E288" s="193" t="s">
        <v>535</v>
      </c>
      <c r="F288" s="194" t="s">
        <v>536</v>
      </c>
      <c r="G288" s="195" t="s">
        <v>225</v>
      </c>
      <c r="H288" s="196">
        <v>12.38</v>
      </c>
      <c r="I288" s="197"/>
      <c r="J288" s="198">
        <f>ROUND(I288*H288,2)</f>
        <v>0</v>
      </c>
      <c r="K288" s="194" t="s">
        <v>21</v>
      </c>
      <c r="L288" s="60"/>
      <c r="M288" s="199" t="s">
        <v>21</v>
      </c>
      <c r="N288" s="200" t="s">
        <v>46</v>
      </c>
      <c r="O288" s="41"/>
      <c r="P288" s="201">
        <f>O288*H288</f>
        <v>0</v>
      </c>
      <c r="Q288" s="201">
        <v>0.10362</v>
      </c>
      <c r="R288" s="201">
        <f>Q288*H288</f>
        <v>1.2828156000000002</v>
      </c>
      <c r="S288" s="201">
        <v>0</v>
      </c>
      <c r="T288" s="202">
        <f>S288*H288</f>
        <v>0</v>
      </c>
      <c r="AR288" s="23" t="s">
        <v>131</v>
      </c>
      <c r="AT288" s="23" t="s">
        <v>126</v>
      </c>
      <c r="AU288" s="23" t="s">
        <v>85</v>
      </c>
      <c r="AY288" s="23" t="s">
        <v>124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83</v>
      </c>
      <c r="BK288" s="203">
        <f>ROUND(I288*H288,2)</f>
        <v>0</v>
      </c>
      <c r="BL288" s="23" t="s">
        <v>131</v>
      </c>
      <c r="BM288" s="23" t="s">
        <v>537</v>
      </c>
    </row>
    <row r="289" spans="2:65" s="1" customFormat="1" ht="57" customHeight="1">
      <c r="B289" s="40"/>
      <c r="C289" s="192" t="s">
        <v>538</v>
      </c>
      <c r="D289" s="192" t="s">
        <v>126</v>
      </c>
      <c r="E289" s="193" t="s">
        <v>539</v>
      </c>
      <c r="F289" s="194" t="s">
        <v>540</v>
      </c>
      <c r="G289" s="195" t="s">
        <v>225</v>
      </c>
      <c r="H289" s="196">
        <v>12.38</v>
      </c>
      <c r="I289" s="197"/>
      <c r="J289" s="198">
        <f>ROUND(I289*H289,2)</f>
        <v>0</v>
      </c>
      <c r="K289" s="194" t="s">
        <v>130</v>
      </c>
      <c r="L289" s="60"/>
      <c r="M289" s="199" t="s">
        <v>21</v>
      </c>
      <c r="N289" s="200" t="s">
        <v>46</v>
      </c>
      <c r="O289" s="41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3" t="s">
        <v>131</v>
      </c>
      <c r="AT289" s="23" t="s">
        <v>126</v>
      </c>
      <c r="AU289" s="23" t="s">
        <v>85</v>
      </c>
      <c r="AY289" s="23" t="s">
        <v>124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3" t="s">
        <v>83</v>
      </c>
      <c r="BK289" s="203">
        <f>ROUND(I289*H289,2)</f>
        <v>0</v>
      </c>
      <c r="BL289" s="23" t="s">
        <v>131</v>
      </c>
      <c r="BM289" s="23" t="s">
        <v>541</v>
      </c>
    </row>
    <row r="290" spans="2:65" s="1" customFormat="1" ht="22.5" customHeight="1">
      <c r="B290" s="40"/>
      <c r="C290" s="228" t="s">
        <v>542</v>
      </c>
      <c r="D290" s="228" t="s">
        <v>136</v>
      </c>
      <c r="E290" s="229" t="s">
        <v>543</v>
      </c>
      <c r="F290" s="230" t="s">
        <v>544</v>
      </c>
      <c r="G290" s="231" t="s">
        <v>225</v>
      </c>
      <c r="H290" s="232">
        <v>10.899</v>
      </c>
      <c r="I290" s="233"/>
      <c r="J290" s="234">
        <f>ROUND(I290*H290,2)</f>
        <v>0</v>
      </c>
      <c r="K290" s="230" t="s">
        <v>130</v>
      </c>
      <c r="L290" s="235"/>
      <c r="M290" s="236" t="s">
        <v>21</v>
      </c>
      <c r="N290" s="237" t="s">
        <v>46</v>
      </c>
      <c r="O290" s="41"/>
      <c r="P290" s="201">
        <f>O290*H290</f>
        <v>0</v>
      </c>
      <c r="Q290" s="201">
        <v>0.176</v>
      </c>
      <c r="R290" s="201">
        <f>Q290*H290</f>
        <v>1.9182239999999997</v>
      </c>
      <c r="S290" s="201">
        <v>0</v>
      </c>
      <c r="T290" s="202">
        <f>S290*H290</f>
        <v>0</v>
      </c>
      <c r="AR290" s="23" t="s">
        <v>140</v>
      </c>
      <c r="AT290" s="23" t="s">
        <v>136</v>
      </c>
      <c r="AU290" s="23" t="s">
        <v>85</v>
      </c>
      <c r="AY290" s="23" t="s">
        <v>124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83</v>
      </c>
      <c r="BK290" s="203">
        <f>ROUND(I290*H290,2)</f>
        <v>0</v>
      </c>
      <c r="BL290" s="23" t="s">
        <v>131</v>
      </c>
      <c r="BM290" s="23" t="s">
        <v>545</v>
      </c>
    </row>
    <row r="291" spans="2:51" s="11" customFormat="1" ht="13.5">
      <c r="B291" s="204"/>
      <c r="C291" s="205"/>
      <c r="D291" s="206" t="s">
        <v>133</v>
      </c>
      <c r="E291" s="207" t="s">
        <v>21</v>
      </c>
      <c r="F291" s="208" t="s">
        <v>546</v>
      </c>
      <c r="G291" s="205"/>
      <c r="H291" s="209" t="s">
        <v>21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133</v>
      </c>
      <c r="AU291" s="215" t="s">
        <v>85</v>
      </c>
      <c r="AV291" s="11" t="s">
        <v>83</v>
      </c>
      <c r="AW291" s="11" t="s">
        <v>39</v>
      </c>
      <c r="AX291" s="11" t="s">
        <v>75</v>
      </c>
      <c r="AY291" s="215" t="s">
        <v>124</v>
      </c>
    </row>
    <row r="292" spans="2:51" s="12" customFormat="1" ht="13.5">
      <c r="B292" s="216"/>
      <c r="C292" s="217"/>
      <c r="D292" s="206" t="s">
        <v>133</v>
      </c>
      <c r="E292" s="238" t="s">
        <v>21</v>
      </c>
      <c r="F292" s="239" t="s">
        <v>547</v>
      </c>
      <c r="G292" s="217"/>
      <c r="H292" s="240">
        <v>10.38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133</v>
      </c>
      <c r="AU292" s="227" t="s">
        <v>85</v>
      </c>
      <c r="AV292" s="12" t="s">
        <v>85</v>
      </c>
      <c r="AW292" s="12" t="s">
        <v>39</v>
      </c>
      <c r="AX292" s="12" t="s">
        <v>83</v>
      </c>
      <c r="AY292" s="227" t="s">
        <v>124</v>
      </c>
    </row>
    <row r="293" spans="2:51" s="12" customFormat="1" ht="13.5">
      <c r="B293" s="216"/>
      <c r="C293" s="217"/>
      <c r="D293" s="218" t="s">
        <v>133</v>
      </c>
      <c r="E293" s="217"/>
      <c r="F293" s="220" t="s">
        <v>548</v>
      </c>
      <c r="G293" s="217"/>
      <c r="H293" s="221">
        <v>10.899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133</v>
      </c>
      <c r="AU293" s="227" t="s">
        <v>85</v>
      </c>
      <c r="AV293" s="12" t="s">
        <v>85</v>
      </c>
      <c r="AW293" s="12" t="s">
        <v>6</v>
      </c>
      <c r="AX293" s="12" t="s">
        <v>83</v>
      </c>
      <c r="AY293" s="227" t="s">
        <v>124</v>
      </c>
    </row>
    <row r="294" spans="2:65" s="1" customFormat="1" ht="22.5" customHeight="1">
      <c r="B294" s="40"/>
      <c r="C294" s="228" t="s">
        <v>549</v>
      </c>
      <c r="D294" s="228" t="s">
        <v>136</v>
      </c>
      <c r="E294" s="229" t="s">
        <v>550</v>
      </c>
      <c r="F294" s="230" t="s">
        <v>551</v>
      </c>
      <c r="G294" s="231" t="s">
        <v>225</v>
      </c>
      <c r="H294" s="232">
        <v>2.1</v>
      </c>
      <c r="I294" s="233"/>
      <c r="J294" s="234">
        <f>ROUND(I294*H294,2)</f>
        <v>0</v>
      </c>
      <c r="K294" s="230" t="s">
        <v>21</v>
      </c>
      <c r="L294" s="235"/>
      <c r="M294" s="236" t="s">
        <v>21</v>
      </c>
      <c r="N294" s="237" t="s">
        <v>46</v>
      </c>
      <c r="O294" s="41"/>
      <c r="P294" s="201">
        <f>O294*H294</f>
        <v>0</v>
      </c>
      <c r="Q294" s="201">
        <v>0.131</v>
      </c>
      <c r="R294" s="201">
        <f>Q294*H294</f>
        <v>0.2751</v>
      </c>
      <c r="S294" s="201">
        <v>0</v>
      </c>
      <c r="T294" s="202">
        <f>S294*H294</f>
        <v>0</v>
      </c>
      <c r="AR294" s="23" t="s">
        <v>140</v>
      </c>
      <c r="AT294" s="23" t="s">
        <v>136</v>
      </c>
      <c r="AU294" s="23" t="s">
        <v>85</v>
      </c>
      <c r="AY294" s="23" t="s">
        <v>124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83</v>
      </c>
      <c r="BK294" s="203">
        <f>ROUND(I294*H294,2)</f>
        <v>0</v>
      </c>
      <c r="BL294" s="23" t="s">
        <v>131</v>
      </c>
      <c r="BM294" s="23" t="s">
        <v>552</v>
      </c>
    </row>
    <row r="295" spans="2:51" s="11" customFormat="1" ht="13.5">
      <c r="B295" s="204"/>
      <c r="C295" s="205"/>
      <c r="D295" s="206" t="s">
        <v>133</v>
      </c>
      <c r="E295" s="207" t="s">
        <v>21</v>
      </c>
      <c r="F295" s="208" t="s">
        <v>553</v>
      </c>
      <c r="G295" s="205"/>
      <c r="H295" s="209" t="s">
        <v>21</v>
      </c>
      <c r="I295" s="210"/>
      <c r="J295" s="205"/>
      <c r="K295" s="205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133</v>
      </c>
      <c r="AU295" s="215" t="s">
        <v>85</v>
      </c>
      <c r="AV295" s="11" t="s">
        <v>83</v>
      </c>
      <c r="AW295" s="11" t="s">
        <v>39</v>
      </c>
      <c r="AX295" s="11" t="s">
        <v>75</v>
      </c>
      <c r="AY295" s="215" t="s">
        <v>124</v>
      </c>
    </row>
    <row r="296" spans="2:51" s="12" customFormat="1" ht="13.5">
      <c r="B296" s="216"/>
      <c r="C296" s="217"/>
      <c r="D296" s="206" t="s">
        <v>133</v>
      </c>
      <c r="E296" s="238" t="s">
        <v>21</v>
      </c>
      <c r="F296" s="239" t="s">
        <v>85</v>
      </c>
      <c r="G296" s="217"/>
      <c r="H296" s="240">
        <v>2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133</v>
      </c>
      <c r="AU296" s="227" t="s">
        <v>85</v>
      </c>
      <c r="AV296" s="12" t="s">
        <v>85</v>
      </c>
      <c r="AW296" s="12" t="s">
        <v>39</v>
      </c>
      <c r="AX296" s="12" t="s">
        <v>83</v>
      </c>
      <c r="AY296" s="227" t="s">
        <v>124</v>
      </c>
    </row>
    <row r="297" spans="2:51" s="12" customFormat="1" ht="13.5">
      <c r="B297" s="216"/>
      <c r="C297" s="217"/>
      <c r="D297" s="218" t="s">
        <v>133</v>
      </c>
      <c r="E297" s="217"/>
      <c r="F297" s="220" t="s">
        <v>554</v>
      </c>
      <c r="G297" s="217"/>
      <c r="H297" s="221">
        <v>2.1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133</v>
      </c>
      <c r="AU297" s="227" t="s">
        <v>85</v>
      </c>
      <c r="AV297" s="12" t="s">
        <v>85</v>
      </c>
      <c r="AW297" s="12" t="s">
        <v>6</v>
      </c>
      <c r="AX297" s="12" t="s">
        <v>83</v>
      </c>
      <c r="AY297" s="227" t="s">
        <v>124</v>
      </c>
    </row>
    <row r="298" spans="2:65" s="1" customFormat="1" ht="22.5" customHeight="1">
      <c r="B298" s="40"/>
      <c r="C298" s="192" t="s">
        <v>555</v>
      </c>
      <c r="D298" s="192" t="s">
        <v>126</v>
      </c>
      <c r="E298" s="193" t="s">
        <v>556</v>
      </c>
      <c r="F298" s="194" t="s">
        <v>557</v>
      </c>
      <c r="G298" s="195" t="s">
        <v>225</v>
      </c>
      <c r="H298" s="196">
        <v>10.38</v>
      </c>
      <c r="I298" s="197"/>
      <c r="J298" s="198">
        <f>ROUND(I298*H298,2)</f>
        <v>0</v>
      </c>
      <c r="K298" s="194" t="s">
        <v>319</v>
      </c>
      <c r="L298" s="60"/>
      <c r="M298" s="199" t="s">
        <v>21</v>
      </c>
      <c r="N298" s="200" t="s">
        <v>46</v>
      </c>
      <c r="O298" s="41"/>
      <c r="P298" s="201">
        <f>O298*H298</f>
        <v>0</v>
      </c>
      <c r="Q298" s="201">
        <v>0.08003</v>
      </c>
      <c r="R298" s="201">
        <f>Q298*H298</f>
        <v>0.8307114000000001</v>
      </c>
      <c r="S298" s="201">
        <v>0</v>
      </c>
      <c r="T298" s="202">
        <f>S298*H298</f>
        <v>0</v>
      </c>
      <c r="AR298" s="23" t="s">
        <v>131</v>
      </c>
      <c r="AT298" s="23" t="s">
        <v>126</v>
      </c>
      <c r="AU298" s="23" t="s">
        <v>85</v>
      </c>
      <c r="AY298" s="23" t="s">
        <v>124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83</v>
      </c>
      <c r="BK298" s="203">
        <f>ROUND(I298*H298,2)</f>
        <v>0</v>
      </c>
      <c r="BL298" s="23" t="s">
        <v>131</v>
      </c>
      <c r="BM298" s="23" t="s">
        <v>558</v>
      </c>
    </row>
    <row r="299" spans="2:47" s="1" customFormat="1" ht="27">
      <c r="B299" s="40"/>
      <c r="C299" s="62"/>
      <c r="D299" s="206" t="s">
        <v>252</v>
      </c>
      <c r="E299" s="62"/>
      <c r="F299" s="241" t="s">
        <v>559</v>
      </c>
      <c r="G299" s="62"/>
      <c r="H299" s="62"/>
      <c r="I299" s="162"/>
      <c r="J299" s="62"/>
      <c r="K299" s="62"/>
      <c r="L299" s="60"/>
      <c r="M299" s="242"/>
      <c r="N299" s="41"/>
      <c r="O299" s="41"/>
      <c r="P299" s="41"/>
      <c r="Q299" s="41"/>
      <c r="R299" s="41"/>
      <c r="S299" s="41"/>
      <c r="T299" s="77"/>
      <c r="AT299" s="23" t="s">
        <v>252</v>
      </c>
      <c r="AU299" s="23" t="s">
        <v>85</v>
      </c>
    </row>
    <row r="300" spans="2:51" s="11" customFormat="1" ht="13.5">
      <c r="B300" s="204"/>
      <c r="C300" s="205"/>
      <c r="D300" s="206" t="s">
        <v>133</v>
      </c>
      <c r="E300" s="207" t="s">
        <v>21</v>
      </c>
      <c r="F300" s="208" t="s">
        <v>546</v>
      </c>
      <c r="G300" s="205"/>
      <c r="H300" s="209" t="s">
        <v>21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133</v>
      </c>
      <c r="AU300" s="215" t="s">
        <v>85</v>
      </c>
      <c r="AV300" s="11" t="s">
        <v>83</v>
      </c>
      <c r="AW300" s="11" t="s">
        <v>39</v>
      </c>
      <c r="AX300" s="11" t="s">
        <v>75</v>
      </c>
      <c r="AY300" s="215" t="s">
        <v>124</v>
      </c>
    </row>
    <row r="301" spans="2:51" s="12" customFormat="1" ht="13.5">
      <c r="B301" s="216"/>
      <c r="C301" s="217"/>
      <c r="D301" s="218" t="s">
        <v>133</v>
      </c>
      <c r="E301" s="219" t="s">
        <v>21</v>
      </c>
      <c r="F301" s="220" t="s">
        <v>547</v>
      </c>
      <c r="G301" s="217"/>
      <c r="H301" s="221">
        <v>10.38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133</v>
      </c>
      <c r="AU301" s="227" t="s">
        <v>85</v>
      </c>
      <c r="AV301" s="12" t="s">
        <v>85</v>
      </c>
      <c r="AW301" s="12" t="s">
        <v>39</v>
      </c>
      <c r="AX301" s="12" t="s">
        <v>83</v>
      </c>
      <c r="AY301" s="227" t="s">
        <v>124</v>
      </c>
    </row>
    <row r="302" spans="2:65" s="1" customFormat="1" ht="31.5" customHeight="1">
      <c r="B302" s="40"/>
      <c r="C302" s="192" t="s">
        <v>560</v>
      </c>
      <c r="D302" s="192" t="s">
        <v>126</v>
      </c>
      <c r="E302" s="193" t="s">
        <v>561</v>
      </c>
      <c r="F302" s="194" t="s">
        <v>562</v>
      </c>
      <c r="G302" s="195" t="s">
        <v>225</v>
      </c>
      <c r="H302" s="196">
        <v>2</v>
      </c>
      <c r="I302" s="197"/>
      <c r="J302" s="198">
        <f>ROUND(I302*H302,2)</f>
        <v>0</v>
      </c>
      <c r="K302" s="194" t="s">
        <v>130</v>
      </c>
      <c r="L302" s="60"/>
      <c r="M302" s="199" t="s">
        <v>21</v>
      </c>
      <c r="N302" s="200" t="s">
        <v>46</v>
      </c>
      <c r="O302" s="41"/>
      <c r="P302" s="201">
        <f>O302*H302</f>
        <v>0</v>
      </c>
      <c r="Q302" s="201">
        <v>0.18051</v>
      </c>
      <c r="R302" s="201">
        <f>Q302*H302</f>
        <v>0.36102</v>
      </c>
      <c r="S302" s="201">
        <v>0</v>
      </c>
      <c r="T302" s="202">
        <f>S302*H302</f>
        <v>0</v>
      </c>
      <c r="AR302" s="23" t="s">
        <v>131</v>
      </c>
      <c r="AT302" s="23" t="s">
        <v>126</v>
      </c>
      <c r="AU302" s="23" t="s">
        <v>85</v>
      </c>
      <c r="AY302" s="23" t="s">
        <v>124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3" t="s">
        <v>83</v>
      </c>
      <c r="BK302" s="203">
        <f>ROUND(I302*H302,2)</f>
        <v>0</v>
      </c>
      <c r="BL302" s="23" t="s">
        <v>131</v>
      </c>
      <c r="BM302" s="23" t="s">
        <v>563</v>
      </c>
    </row>
    <row r="303" spans="2:51" s="11" customFormat="1" ht="13.5">
      <c r="B303" s="204"/>
      <c r="C303" s="205"/>
      <c r="D303" s="206" t="s">
        <v>133</v>
      </c>
      <c r="E303" s="207" t="s">
        <v>21</v>
      </c>
      <c r="F303" s="208" t="s">
        <v>553</v>
      </c>
      <c r="G303" s="205"/>
      <c r="H303" s="209" t="s">
        <v>21</v>
      </c>
      <c r="I303" s="210"/>
      <c r="J303" s="205"/>
      <c r="K303" s="205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133</v>
      </c>
      <c r="AU303" s="215" t="s">
        <v>85</v>
      </c>
      <c r="AV303" s="11" t="s">
        <v>83</v>
      </c>
      <c r="AW303" s="11" t="s">
        <v>39</v>
      </c>
      <c r="AX303" s="11" t="s">
        <v>75</v>
      </c>
      <c r="AY303" s="215" t="s">
        <v>124</v>
      </c>
    </row>
    <row r="304" spans="2:51" s="12" customFormat="1" ht="13.5">
      <c r="B304" s="216"/>
      <c r="C304" s="217"/>
      <c r="D304" s="218" t="s">
        <v>133</v>
      </c>
      <c r="E304" s="219" t="s">
        <v>21</v>
      </c>
      <c r="F304" s="220" t="s">
        <v>85</v>
      </c>
      <c r="G304" s="217"/>
      <c r="H304" s="221">
        <v>2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133</v>
      </c>
      <c r="AU304" s="227" t="s">
        <v>85</v>
      </c>
      <c r="AV304" s="12" t="s">
        <v>85</v>
      </c>
      <c r="AW304" s="12" t="s">
        <v>39</v>
      </c>
      <c r="AX304" s="12" t="s">
        <v>83</v>
      </c>
      <c r="AY304" s="227" t="s">
        <v>124</v>
      </c>
    </row>
    <row r="305" spans="2:65" s="1" customFormat="1" ht="31.5" customHeight="1">
      <c r="B305" s="40"/>
      <c r="C305" s="192" t="s">
        <v>564</v>
      </c>
      <c r="D305" s="192" t="s">
        <v>126</v>
      </c>
      <c r="E305" s="193" t="s">
        <v>565</v>
      </c>
      <c r="F305" s="194" t="s">
        <v>566</v>
      </c>
      <c r="G305" s="195" t="s">
        <v>225</v>
      </c>
      <c r="H305" s="196">
        <v>12.38</v>
      </c>
      <c r="I305" s="197"/>
      <c r="J305" s="198">
        <f>ROUND(I305*H305,2)</f>
        <v>0</v>
      </c>
      <c r="K305" s="194" t="s">
        <v>130</v>
      </c>
      <c r="L305" s="60"/>
      <c r="M305" s="199" t="s">
        <v>21</v>
      </c>
      <c r="N305" s="200" t="s">
        <v>46</v>
      </c>
      <c r="O305" s="41"/>
      <c r="P305" s="201">
        <f>O305*H305</f>
        <v>0</v>
      </c>
      <c r="Q305" s="201">
        <v>0.3967</v>
      </c>
      <c r="R305" s="201">
        <f>Q305*H305</f>
        <v>4.9111460000000005</v>
      </c>
      <c r="S305" s="201">
        <v>0</v>
      </c>
      <c r="T305" s="202">
        <f>S305*H305</f>
        <v>0</v>
      </c>
      <c r="AR305" s="23" t="s">
        <v>131</v>
      </c>
      <c r="AT305" s="23" t="s">
        <v>126</v>
      </c>
      <c r="AU305" s="23" t="s">
        <v>85</v>
      </c>
      <c r="AY305" s="23" t="s">
        <v>124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83</v>
      </c>
      <c r="BK305" s="203">
        <f>ROUND(I305*H305,2)</f>
        <v>0</v>
      </c>
      <c r="BL305" s="23" t="s">
        <v>131</v>
      </c>
      <c r="BM305" s="23" t="s">
        <v>567</v>
      </c>
    </row>
    <row r="306" spans="2:51" s="11" customFormat="1" ht="13.5">
      <c r="B306" s="204"/>
      <c r="C306" s="205"/>
      <c r="D306" s="206" t="s">
        <v>133</v>
      </c>
      <c r="E306" s="207" t="s">
        <v>21</v>
      </c>
      <c r="F306" s="208" t="s">
        <v>546</v>
      </c>
      <c r="G306" s="205"/>
      <c r="H306" s="209" t="s">
        <v>21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133</v>
      </c>
      <c r="AU306" s="215" t="s">
        <v>85</v>
      </c>
      <c r="AV306" s="11" t="s">
        <v>83</v>
      </c>
      <c r="AW306" s="11" t="s">
        <v>39</v>
      </c>
      <c r="AX306" s="11" t="s">
        <v>75</v>
      </c>
      <c r="AY306" s="215" t="s">
        <v>124</v>
      </c>
    </row>
    <row r="307" spans="2:51" s="12" customFormat="1" ht="13.5">
      <c r="B307" s="216"/>
      <c r="C307" s="217"/>
      <c r="D307" s="206" t="s">
        <v>133</v>
      </c>
      <c r="E307" s="238" t="s">
        <v>21</v>
      </c>
      <c r="F307" s="239" t="s">
        <v>547</v>
      </c>
      <c r="G307" s="217"/>
      <c r="H307" s="240">
        <v>10.38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133</v>
      </c>
      <c r="AU307" s="227" t="s">
        <v>85</v>
      </c>
      <c r="AV307" s="12" t="s">
        <v>85</v>
      </c>
      <c r="AW307" s="12" t="s">
        <v>39</v>
      </c>
      <c r="AX307" s="12" t="s">
        <v>75</v>
      </c>
      <c r="AY307" s="227" t="s">
        <v>124</v>
      </c>
    </row>
    <row r="308" spans="2:51" s="11" customFormat="1" ht="13.5">
      <c r="B308" s="204"/>
      <c r="C308" s="205"/>
      <c r="D308" s="206" t="s">
        <v>133</v>
      </c>
      <c r="E308" s="207" t="s">
        <v>21</v>
      </c>
      <c r="F308" s="208" t="s">
        <v>553</v>
      </c>
      <c r="G308" s="205"/>
      <c r="H308" s="209" t="s">
        <v>21</v>
      </c>
      <c r="I308" s="210"/>
      <c r="J308" s="205"/>
      <c r="K308" s="205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133</v>
      </c>
      <c r="AU308" s="215" t="s">
        <v>85</v>
      </c>
      <c r="AV308" s="11" t="s">
        <v>83</v>
      </c>
      <c r="AW308" s="11" t="s">
        <v>39</v>
      </c>
      <c r="AX308" s="11" t="s">
        <v>75</v>
      </c>
      <c r="AY308" s="215" t="s">
        <v>124</v>
      </c>
    </row>
    <row r="309" spans="2:51" s="12" customFormat="1" ht="13.5">
      <c r="B309" s="216"/>
      <c r="C309" s="217"/>
      <c r="D309" s="206" t="s">
        <v>133</v>
      </c>
      <c r="E309" s="238" t="s">
        <v>21</v>
      </c>
      <c r="F309" s="239" t="s">
        <v>85</v>
      </c>
      <c r="G309" s="217"/>
      <c r="H309" s="240">
        <v>2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133</v>
      </c>
      <c r="AU309" s="227" t="s">
        <v>85</v>
      </c>
      <c r="AV309" s="12" t="s">
        <v>85</v>
      </c>
      <c r="AW309" s="12" t="s">
        <v>39</v>
      </c>
      <c r="AX309" s="12" t="s">
        <v>75</v>
      </c>
      <c r="AY309" s="227" t="s">
        <v>124</v>
      </c>
    </row>
    <row r="310" spans="2:51" s="13" customFormat="1" ht="13.5">
      <c r="B310" s="243"/>
      <c r="C310" s="244"/>
      <c r="D310" s="218" t="s">
        <v>133</v>
      </c>
      <c r="E310" s="245" t="s">
        <v>21</v>
      </c>
      <c r="F310" s="246" t="s">
        <v>168</v>
      </c>
      <c r="G310" s="244"/>
      <c r="H310" s="247">
        <v>12.38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AT310" s="253" t="s">
        <v>133</v>
      </c>
      <c r="AU310" s="253" t="s">
        <v>85</v>
      </c>
      <c r="AV310" s="13" t="s">
        <v>131</v>
      </c>
      <c r="AW310" s="13" t="s">
        <v>39</v>
      </c>
      <c r="AX310" s="13" t="s">
        <v>83</v>
      </c>
      <c r="AY310" s="253" t="s">
        <v>124</v>
      </c>
    </row>
    <row r="311" spans="2:65" s="1" customFormat="1" ht="22.5" customHeight="1">
      <c r="B311" s="40"/>
      <c r="C311" s="192" t="s">
        <v>568</v>
      </c>
      <c r="D311" s="192" t="s">
        <v>126</v>
      </c>
      <c r="E311" s="193" t="s">
        <v>569</v>
      </c>
      <c r="F311" s="194" t="s">
        <v>570</v>
      </c>
      <c r="G311" s="195" t="s">
        <v>225</v>
      </c>
      <c r="H311" s="196">
        <v>12.38</v>
      </c>
      <c r="I311" s="197"/>
      <c r="J311" s="198">
        <f>ROUND(I311*H311,2)</f>
        <v>0</v>
      </c>
      <c r="K311" s="194" t="s">
        <v>21</v>
      </c>
      <c r="L311" s="60"/>
      <c r="M311" s="199" t="s">
        <v>21</v>
      </c>
      <c r="N311" s="200" t="s">
        <v>46</v>
      </c>
      <c r="O311" s="41"/>
      <c r="P311" s="201">
        <f>O311*H311</f>
        <v>0</v>
      </c>
      <c r="Q311" s="201">
        <v>0.38314</v>
      </c>
      <c r="R311" s="201">
        <f>Q311*H311</f>
        <v>4.7432732</v>
      </c>
      <c r="S311" s="201">
        <v>0</v>
      </c>
      <c r="T311" s="202">
        <f>S311*H311</f>
        <v>0</v>
      </c>
      <c r="AR311" s="23" t="s">
        <v>131</v>
      </c>
      <c r="AT311" s="23" t="s">
        <v>126</v>
      </c>
      <c r="AU311" s="23" t="s">
        <v>85</v>
      </c>
      <c r="AY311" s="23" t="s">
        <v>124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3" t="s">
        <v>83</v>
      </c>
      <c r="BK311" s="203">
        <f>ROUND(I311*H311,2)</f>
        <v>0</v>
      </c>
      <c r="BL311" s="23" t="s">
        <v>131</v>
      </c>
      <c r="BM311" s="23" t="s">
        <v>571</v>
      </c>
    </row>
    <row r="312" spans="2:65" s="1" customFormat="1" ht="22.5" customHeight="1">
      <c r="B312" s="40"/>
      <c r="C312" s="192" t="s">
        <v>572</v>
      </c>
      <c r="D312" s="192" t="s">
        <v>126</v>
      </c>
      <c r="E312" s="193" t="s">
        <v>573</v>
      </c>
      <c r="F312" s="194" t="s">
        <v>574</v>
      </c>
      <c r="G312" s="195" t="s">
        <v>225</v>
      </c>
      <c r="H312" s="196">
        <v>12.38</v>
      </c>
      <c r="I312" s="197"/>
      <c r="J312" s="198">
        <f>ROUND(I312*H312,2)</f>
        <v>0</v>
      </c>
      <c r="K312" s="194" t="s">
        <v>21</v>
      </c>
      <c r="L312" s="60"/>
      <c r="M312" s="199" t="s">
        <v>21</v>
      </c>
      <c r="N312" s="200" t="s">
        <v>46</v>
      </c>
      <c r="O312" s="41"/>
      <c r="P312" s="201">
        <f>O312*H312</f>
        <v>0</v>
      </c>
      <c r="Q312" s="201">
        <v>0.3708</v>
      </c>
      <c r="R312" s="201">
        <f>Q312*H312</f>
        <v>4.590504</v>
      </c>
      <c r="S312" s="201">
        <v>0</v>
      </c>
      <c r="T312" s="202">
        <f>S312*H312</f>
        <v>0</v>
      </c>
      <c r="AR312" s="23" t="s">
        <v>131</v>
      </c>
      <c r="AT312" s="23" t="s">
        <v>126</v>
      </c>
      <c r="AU312" s="23" t="s">
        <v>85</v>
      </c>
      <c r="AY312" s="23" t="s">
        <v>124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3" t="s">
        <v>83</v>
      </c>
      <c r="BK312" s="203">
        <f>ROUND(I312*H312,2)</f>
        <v>0</v>
      </c>
      <c r="BL312" s="23" t="s">
        <v>131</v>
      </c>
      <c r="BM312" s="23" t="s">
        <v>575</v>
      </c>
    </row>
    <row r="313" spans="2:65" s="1" customFormat="1" ht="22.5" customHeight="1">
      <c r="B313" s="40"/>
      <c r="C313" s="192" t="s">
        <v>576</v>
      </c>
      <c r="D313" s="192" t="s">
        <v>126</v>
      </c>
      <c r="E313" s="193" t="s">
        <v>529</v>
      </c>
      <c r="F313" s="194" t="s">
        <v>530</v>
      </c>
      <c r="G313" s="195" t="s">
        <v>225</v>
      </c>
      <c r="H313" s="196">
        <v>12.38</v>
      </c>
      <c r="I313" s="197"/>
      <c r="J313" s="198">
        <f>ROUND(I313*H313,2)</f>
        <v>0</v>
      </c>
      <c r="K313" s="194" t="s">
        <v>21</v>
      </c>
      <c r="L313" s="60"/>
      <c r="M313" s="199" t="s">
        <v>21</v>
      </c>
      <c r="N313" s="200" t="s">
        <v>46</v>
      </c>
      <c r="O313" s="41"/>
      <c r="P313" s="201">
        <f>O313*H313</f>
        <v>0</v>
      </c>
      <c r="Q313" s="201">
        <v>0.00069</v>
      </c>
      <c r="R313" s="201">
        <f>Q313*H313</f>
        <v>0.0085422</v>
      </c>
      <c r="S313" s="201">
        <v>0</v>
      </c>
      <c r="T313" s="202">
        <f>S313*H313</f>
        <v>0</v>
      </c>
      <c r="AR313" s="23" t="s">
        <v>131</v>
      </c>
      <c r="AT313" s="23" t="s">
        <v>126</v>
      </c>
      <c r="AU313" s="23" t="s">
        <v>85</v>
      </c>
      <c r="AY313" s="23" t="s">
        <v>124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83</v>
      </c>
      <c r="BK313" s="203">
        <f>ROUND(I313*H313,2)</f>
        <v>0</v>
      </c>
      <c r="BL313" s="23" t="s">
        <v>131</v>
      </c>
      <c r="BM313" s="23" t="s">
        <v>577</v>
      </c>
    </row>
    <row r="314" spans="2:63" s="10" customFormat="1" ht="29.85" customHeight="1">
      <c r="B314" s="175"/>
      <c r="C314" s="176"/>
      <c r="D314" s="189" t="s">
        <v>74</v>
      </c>
      <c r="E314" s="190" t="s">
        <v>578</v>
      </c>
      <c r="F314" s="190" t="s">
        <v>579</v>
      </c>
      <c r="G314" s="176"/>
      <c r="H314" s="176"/>
      <c r="I314" s="179"/>
      <c r="J314" s="191">
        <f>BK314</f>
        <v>0</v>
      </c>
      <c r="K314" s="176"/>
      <c r="L314" s="181"/>
      <c r="M314" s="182"/>
      <c r="N314" s="183"/>
      <c r="O314" s="183"/>
      <c r="P314" s="184">
        <f>SUM(P315:P327)</f>
        <v>0</v>
      </c>
      <c r="Q314" s="183"/>
      <c r="R314" s="184">
        <f>SUM(R315:R327)</f>
        <v>12.493159200000001</v>
      </c>
      <c r="S314" s="183"/>
      <c r="T314" s="185">
        <f>SUM(T315:T327)</f>
        <v>0</v>
      </c>
      <c r="AR314" s="186" t="s">
        <v>83</v>
      </c>
      <c r="AT314" s="187" t="s">
        <v>74</v>
      </c>
      <c r="AU314" s="187" t="s">
        <v>83</v>
      </c>
      <c r="AY314" s="186" t="s">
        <v>124</v>
      </c>
      <c r="BK314" s="188">
        <f>SUM(BK315:BK327)</f>
        <v>0</v>
      </c>
    </row>
    <row r="315" spans="2:65" s="1" customFormat="1" ht="57" customHeight="1">
      <c r="B315" s="40"/>
      <c r="C315" s="192" t="s">
        <v>226</v>
      </c>
      <c r="D315" s="192" t="s">
        <v>126</v>
      </c>
      <c r="E315" s="193" t="s">
        <v>580</v>
      </c>
      <c r="F315" s="194" t="s">
        <v>581</v>
      </c>
      <c r="G315" s="195" t="s">
        <v>225</v>
      </c>
      <c r="H315" s="196">
        <v>22.14</v>
      </c>
      <c r="I315" s="197"/>
      <c r="J315" s="198">
        <f>ROUND(I315*H315,2)</f>
        <v>0</v>
      </c>
      <c r="K315" s="194" t="s">
        <v>130</v>
      </c>
      <c r="L315" s="60"/>
      <c r="M315" s="199" t="s">
        <v>21</v>
      </c>
      <c r="N315" s="200" t="s">
        <v>46</v>
      </c>
      <c r="O315" s="41"/>
      <c r="P315" s="201">
        <f>O315*H315</f>
        <v>0</v>
      </c>
      <c r="Q315" s="201">
        <v>0.08425</v>
      </c>
      <c r="R315" s="201">
        <f>Q315*H315</f>
        <v>1.8652950000000001</v>
      </c>
      <c r="S315" s="201">
        <v>0</v>
      </c>
      <c r="T315" s="202">
        <f>S315*H315</f>
        <v>0</v>
      </c>
      <c r="AR315" s="23" t="s">
        <v>131</v>
      </c>
      <c r="AT315" s="23" t="s">
        <v>126</v>
      </c>
      <c r="AU315" s="23" t="s">
        <v>85</v>
      </c>
      <c r="AY315" s="23" t="s">
        <v>124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3" t="s">
        <v>83</v>
      </c>
      <c r="BK315" s="203">
        <f>ROUND(I315*H315,2)</f>
        <v>0</v>
      </c>
      <c r="BL315" s="23" t="s">
        <v>131</v>
      </c>
      <c r="BM315" s="23" t="s">
        <v>582</v>
      </c>
    </row>
    <row r="316" spans="2:65" s="1" customFormat="1" ht="31.5" customHeight="1">
      <c r="B316" s="40"/>
      <c r="C316" s="192" t="s">
        <v>583</v>
      </c>
      <c r="D316" s="192" t="s">
        <v>126</v>
      </c>
      <c r="E316" s="193" t="s">
        <v>584</v>
      </c>
      <c r="F316" s="194" t="s">
        <v>585</v>
      </c>
      <c r="G316" s="195" t="s">
        <v>225</v>
      </c>
      <c r="H316" s="196">
        <v>22.14</v>
      </c>
      <c r="I316" s="197"/>
      <c r="J316" s="198">
        <f>ROUND(I316*H316,2)</f>
        <v>0</v>
      </c>
      <c r="K316" s="194" t="s">
        <v>21</v>
      </c>
      <c r="L316" s="60"/>
      <c r="M316" s="199" t="s">
        <v>21</v>
      </c>
      <c r="N316" s="200" t="s">
        <v>46</v>
      </c>
      <c r="O316" s="41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3" t="s">
        <v>131</v>
      </c>
      <c r="AT316" s="23" t="s">
        <v>126</v>
      </c>
      <c r="AU316" s="23" t="s">
        <v>85</v>
      </c>
      <c r="AY316" s="23" t="s">
        <v>124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83</v>
      </c>
      <c r="BK316" s="203">
        <f>ROUND(I316*H316,2)</f>
        <v>0</v>
      </c>
      <c r="BL316" s="23" t="s">
        <v>131</v>
      </c>
      <c r="BM316" s="23" t="s">
        <v>586</v>
      </c>
    </row>
    <row r="317" spans="2:65" s="1" customFormat="1" ht="22.5" customHeight="1">
      <c r="B317" s="40"/>
      <c r="C317" s="228" t="s">
        <v>587</v>
      </c>
      <c r="D317" s="228" t="s">
        <v>136</v>
      </c>
      <c r="E317" s="229" t="s">
        <v>588</v>
      </c>
      <c r="F317" s="230" t="s">
        <v>589</v>
      </c>
      <c r="G317" s="231" t="s">
        <v>225</v>
      </c>
      <c r="H317" s="232">
        <v>22.491</v>
      </c>
      <c r="I317" s="233"/>
      <c r="J317" s="234">
        <f>ROUND(I317*H317,2)</f>
        <v>0</v>
      </c>
      <c r="K317" s="230" t="s">
        <v>130</v>
      </c>
      <c r="L317" s="235"/>
      <c r="M317" s="236" t="s">
        <v>21</v>
      </c>
      <c r="N317" s="237" t="s">
        <v>46</v>
      </c>
      <c r="O317" s="41"/>
      <c r="P317" s="201">
        <f>O317*H317</f>
        <v>0</v>
      </c>
      <c r="Q317" s="201">
        <v>0.131</v>
      </c>
      <c r="R317" s="201">
        <f>Q317*H317</f>
        <v>2.946321</v>
      </c>
      <c r="S317" s="201">
        <v>0</v>
      </c>
      <c r="T317" s="202">
        <f>S317*H317</f>
        <v>0</v>
      </c>
      <c r="AR317" s="23" t="s">
        <v>140</v>
      </c>
      <c r="AT317" s="23" t="s">
        <v>136</v>
      </c>
      <c r="AU317" s="23" t="s">
        <v>85</v>
      </c>
      <c r="AY317" s="23" t="s">
        <v>124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83</v>
      </c>
      <c r="BK317" s="203">
        <f>ROUND(I317*H317,2)</f>
        <v>0</v>
      </c>
      <c r="BL317" s="23" t="s">
        <v>131</v>
      </c>
      <c r="BM317" s="23" t="s">
        <v>590</v>
      </c>
    </row>
    <row r="318" spans="2:51" s="11" customFormat="1" ht="13.5">
      <c r="B318" s="204"/>
      <c r="C318" s="205"/>
      <c r="D318" s="206" t="s">
        <v>133</v>
      </c>
      <c r="E318" s="207" t="s">
        <v>21</v>
      </c>
      <c r="F318" s="208" t="s">
        <v>591</v>
      </c>
      <c r="G318" s="205"/>
      <c r="H318" s="209" t="s">
        <v>21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133</v>
      </c>
      <c r="AU318" s="215" t="s">
        <v>85</v>
      </c>
      <c r="AV318" s="11" t="s">
        <v>83</v>
      </c>
      <c r="AW318" s="11" t="s">
        <v>39</v>
      </c>
      <c r="AX318" s="11" t="s">
        <v>75</v>
      </c>
      <c r="AY318" s="215" t="s">
        <v>124</v>
      </c>
    </row>
    <row r="319" spans="2:51" s="12" customFormat="1" ht="13.5">
      <c r="B319" s="216"/>
      <c r="C319" s="217"/>
      <c r="D319" s="206" t="s">
        <v>133</v>
      </c>
      <c r="E319" s="238" t="s">
        <v>21</v>
      </c>
      <c r="F319" s="239" t="s">
        <v>592</v>
      </c>
      <c r="G319" s="217"/>
      <c r="H319" s="240">
        <v>21.42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133</v>
      </c>
      <c r="AU319" s="227" t="s">
        <v>85</v>
      </c>
      <c r="AV319" s="12" t="s">
        <v>85</v>
      </c>
      <c r="AW319" s="12" t="s">
        <v>39</v>
      </c>
      <c r="AX319" s="12" t="s">
        <v>83</v>
      </c>
      <c r="AY319" s="227" t="s">
        <v>124</v>
      </c>
    </row>
    <row r="320" spans="2:51" s="12" customFormat="1" ht="13.5">
      <c r="B320" s="216"/>
      <c r="C320" s="217"/>
      <c r="D320" s="218" t="s">
        <v>133</v>
      </c>
      <c r="E320" s="217"/>
      <c r="F320" s="220" t="s">
        <v>593</v>
      </c>
      <c r="G320" s="217"/>
      <c r="H320" s="221">
        <v>22.491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133</v>
      </c>
      <c r="AU320" s="227" t="s">
        <v>85</v>
      </c>
      <c r="AV320" s="12" t="s">
        <v>85</v>
      </c>
      <c r="AW320" s="12" t="s">
        <v>6</v>
      </c>
      <c r="AX320" s="12" t="s">
        <v>83</v>
      </c>
      <c r="AY320" s="227" t="s">
        <v>124</v>
      </c>
    </row>
    <row r="321" spans="2:65" s="1" customFormat="1" ht="22.5" customHeight="1">
      <c r="B321" s="40"/>
      <c r="C321" s="228" t="s">
        <v>594</v>
      </c>
      <c r="D321" s="228" t="s">
        <v>136</v>
      </c>
      <c r="E321" s="229" t="s">
        <v>595</v>
      </c>
      <c r="F321" s="230" t="s">
        <v>596</v>
      </c>
      <c r="G321" s="231" t="s">
        <v>225</v>
      </c>
      <c r="H321" s="232">
        <v>0.756</v>
      </c>
      <c r="I321" s="233"/>
      <c r="J321" s="234">
        <f>ROUND(I321*H321,2)</f>
        <v>0</v>
      </c>
      <c r="K321" s="230" t="s">
        <v>130</v>
      </c>
      <c r="L321" s="235"/>
      <c r="M321" s="236" t="s">
        <v>21</v>
      </c>
      <c r="N321" s="237" t="s">
        <v>46</v>
      </c>
      <c r="O321" s="41"/>
      <c r="P321" s="201">
        <f>O321*H321</f>
        <v>0</v>
      </c>
      <c r="Q321" s="201">
        <v>0.131</v>
      </c>
      <c r="R321" s="201">
        <f>Q321*H321</f>
        <v>0.099036</v>
      </c>
      <c r="S321" s="201">
        <v>0</v>
      </c>
      <c r="T321" s="202">
        <f>S321*H321</f>
        <v>0</v>
      </c>
      <c r="AR321" s="23" t="s">
        <v>140</v>
      </c>
      <c r="AT321" s="23" t="s">
        <v>136</v>
      </c>
      <c r="AU321" s="23" t="s">
        <v>85</v>
      </c>
      <c r="AY321" s="23" t="s">
        <v>124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83</v>
      </c>
      <c r="BK321" s="203">
        <f>ROUND(I321*H321,2)</f>
        <v>0</v>
      </c>
      <c r="BL321" s="23" t="s">
        <v>131</v>
      </c>
      <c r="BM321" s="23" t="s">
        <v>597</v>
      </c>
    </row>
    <row r="322" spans="2:51" s="11" customFormat="1" ht="13.5">
      <c r="B322" s="204"/>
      <c r="C322" s="205"/>
      <c r="D322" s="206" t="s">
        <v>133</v>
      </c>
      <c r="E322" s="207" t="s">
        <v>21</v>
      </c>
      <c r="F322" s="208" t="s">
        <v>598</v>
      </c>
      <c r="G322" s="205"/>
      <c r="H322" s="209" t="s">
        <v>21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133</v>
      </c>
      <c r="AU322" s="215" t="s">
        <v>85</v>
      </c>
      <c r="AV322" s="11" t="s">
        <v>83</v>
      </c>
      <c r="AW322" s="11" t="s">
        <v>39</v>
      </c>
      <c r="AX322" s="11" t="s">
        <v>75</v>
      </c>
      <c r="AY322" s="215" t="s">
        <v>124</v>
      </c>
    </row>
    <row r="323" spans="2:51" s="12" customFormat="1" ht="13.5">
      <c r="B323" s="216"/>
      <c r="C323" s="217"/>
      <c r="D323" s="206" t="s">
        <v>133</v>
      </c>
      <c r="E323" s="238" t="s">
        <v>21</v>
      </c>
      <c r="F323" s="239" t="s">
        <v>599</v>
      </c>
      <c r="G323" s="217"/>
      <c r="H323" s="240">
        <v>0.72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133</v>
      </c>
      <c r="AU323" s="227" t="s">
        <v>85</v>
      </c>
      <c r="AV323" s="12" t="s">
        <v>85</v>
      </c>
      <c r="AW323" s="12" t="s">
        <v>39</v>
      </c>
      <c r="AX323" s="12" t="s">
        <v>83</v>
      </c>
      <c r="AY323" s="227" t="s">
        <v>124</v>
      </c>
    </row>
    <row r="324" spans="2:51" s="12" customFormat="1" ht="13.5">
      <c r="B324" s="216"/>
      <c r="C324" s="217"/>
      <c r="D324" s="218" t="s">
        <v>133</v>
      </c>
      <c r="E324" s="217"/>
      <c r="F324" s="220" t="s">
        <v>600</v>
      </c>
      <c r="G324" s="217"/>
      <c r="H324" s="221">
        <v>0.756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133</v>
      </c>
      <c r="AU324" s="227" t="s">
        <v>85</v>
      </c>
      <c r="AV324" s="12" t="s">
        <v>85</v>
      </c>
      <c r="AW324" s="12" t="s">
        <v>6</v>
      </c>
      <c r="AX324" s="12" t="s">
        <v>83</v>
      </c>
      <c r="AY324" s="227" t="s">
        <v>124</v>
      </c>
    </row>
    <row r="325" spans="2:65" s="1" customFormat="1" ht="22.5" customHeight="1">
      <c r="B325" s="40"/>
      <c r="C325" s="192" t="s">
        <v>601</v>
      </c>
      <c r="D325" s="192" t="s">
        <v>126</v>
      </c>
      <c r="E325" s="193" t="s">
        <v>602</v>
      </c>
      <c r="F325" s="194" t="s">
        <v>603</v>
      </c>
      <c r="G325" s="195" t="s">
        <v>225</v>
      </c>
      <c r="H325" s="196">
        <v>22.14</v>
      </c>
      <c r="I325" s="197"/>
      <c r="J325" s="198">
        <f>ROUND(I325*H325,2)</f>
        <v>0</v>
      </c>
      <c r="K325" s="194" t="s">
        <v>319</v>
      </c>
      <c r="L325" s="60"/>
      <c r="M325" s="199" t="s">
        <v>21</v>
      </c>
      <c r="N325" s="200" t="s">
        <v>46</v>
      </c>
      <c r="O325" s="41"/>
      <c r="P325" s="201">
        <f>O325*H325</f>
        <v>0</v>
      </c>
      <c r="Q325" s="201">
        <v>0.06185</v>
      </c>
      <c r="R325" s="201">
        <f>Q325*H325</f>
        <v>1.369359</v>
      </c>
      <c r="S325" s="201">
        <v>0</v>
      </c>
      <c r="T325" s="202">
        <f>S325*H325</f>
        <v>0</v>
      </c>
      <c r="AR325" s="23" t="s">
        <v>131</v>
      </c>
      <c r="AT325" s="23" t="s">
        <v>126</v>
      </c>
      <c r="AU325" s="23" t="s">
        <v>85</v>
      </c>
      <c r="AY325" s="23" t="s">
        <v>124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83</v>
      </c>
      <c r="BK325" s="203">
        <f>ROUND(I325*H325,2)</f>
        <v>0</v>
      </c>
      <c r="BL325" s="23" t="s">
        <v>131</v>
      </c>
      <c r="BM325" s="23" t="s">
        <v>604</v>
      </c>
    </row>
    <row r="326" spans="2:65" s="1" customFormat="1" ht="22.5" customHeight="1">
      <c r="B326" s="40"/>
      <c r="C326" s="192" t="s">
        <v>605</v>
      </c>
      <c r="D326" s="192" t="s">
        <v>126</v>
      </c>
      <c r="E326" s="193" t="s">
        <v>606</v>
      </c>
      <c r="F326" s="194" t="s">
        <v>607</v>
      </c>
      <c r="G326" s="195" t="s">
        <v>225</v>
      </c>
      <c r="H326" s="196">
        <v>22.14</v>
      </c>
      <c r="I326" s="197"/>
      <c r="J326" s="198">
        <f>ROUND(I326*H326,2)</f>
        <v>0</v>
      </c>
      <c r="K326" s="194" t="s">
        <v>319</v>
      </c>
      <c r="L326" s="60"/>
      <c r="M326" s="199" t="s">
        <v>21</v>
      </c>
      <c r="N326" s="200" t="s">
        <v>46</v>
      </c>
      <c r="O326" s="41"/>
      <c r="P326" s="201">
        <f>O326*H326</f>
        <v>0</v>
      </c>
      <c r="Q326" s="201">
        <v>0.27994</v>
      </c>
      <c r="R326" s="201">
        <f>Q326*H326</f>
        <v>6.197871600000001</v>
      </c>
      <c r="S326" s="201">
        <v>0</v>
      </c>
      <c r="T326" s="202">
        <f>S326*H326</f>
        <v>0</v>
      </c>
      <c r="AR326" s="23" t="s">
        <v>131</v>
      </c>
      <c r="AT326" s="23" t="s">
        <v>126</v>
      </c>
      <c r="AU326" s="23" t="s">
        <v>85</v>
      </c>
      <c r="AY326" s="23" t="s">
        <v>124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3" t="s">
        <v>83</v>
      </c>
      <c r="BK326" s="203">
        <f>ROUND(I326*H326,2)</f>
        <v>0</v>
      </c>
      <c r="BL326" s="23" t="s">
        <v>131</v>
      </c>
      <c r="BM326" s="23" t="s">
        <v>608</v>
      </c>
    </row>
    <row r="327" spans="2:65" s="1" customFormat="1" ht="22.5" customHeight="1">
      <c r="B327" s="40"/>
      <c r="C327" s="192" t="s">
        <v>609</v>
      </c>
      <c r="D327" s="192" t="s">
        <v>126</v>
      </c>
      <c r="E327" s="193" t="s">
        <v>529</v>
      </c>
      <c r="F327" s="194" t="s">
        <v>530</v>
      </c>
      <c r="G327" s="195" t="s">
        <v>225</v>
      </c>
      <c r="H327" s="196">
        <v>22.14</v>
      </c>
      <c r="I327" s="197"/>
      <c r="J327" s="198">
        <f>ROUND(I327*H327,2)</f>
        <v>0</v>
      </c>
      <c r="K327" s="194" t="s">
        <v>21</v>
      </c>
      <c r="L327" s="60"/>
      <c r="M327" s="199" t="s">
        <v>21</v>
      </c>
      <c r="N327" s="200" t="s">
        <v>46</v>
      </c>
      <c r="O327" s="41"/>
      <c r="P327" s="201">
        <f>O327*H327</f>
        <v>0</v>
      </c>
      <c r="Q327" s="201">
        <v>0.00069</v>
      </c>
      <c r="R327" s="201">
        <f>Q327*H327</f>
        <v>0.0152766</v>
      </c>
      <c r="S327" s="201">
        <v>0</v>
      </c>
      <c r="T327" s="202">
        <f>S327*H327</f>
        <v>0</v>
      </c>
      <c r="AR327" s="23" t="s">
        <v>131</v>
      </c>
      <c r="AT327" s="23" t="s">
        <v>126</v>
      </c>
      <c r="AU327" s="23" t="s">
        <v>85</v>
      </c>
      <c r="AY327" s="23" t="s">
        <v>124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3" t="s">
        <v>83</v>
      </c>
      <c r="BK327" s="203">
        <f>ROUND(I327*H327,2)</f>
        <v>0</v>
      </c>
      <c r="BL327" s="23" t="s">
        <v>131</v>
      </c>
      <c r="BM327" s="23" t="s">
        <v>610</v>
      </c>
    </row>
    <row r="328" spans="2:63" s="10" customFormat="1" ht="29.85" customHeight="1">
      <c r="B328" s="175"/>
      <c r="C328" s="176"/>
      <c r="D328" s="189" t="s">
        <v>74</v>
      </c>
      <c r="E328" s="190" t="s">
        <v>611</v>
      </c>
      <c r="F328" s="190" t="s">
        <v>612</v>
      </c>
      <c r="G328" s="176"/>
      <c r="H328" s="176"/>
      <c r="I328" s="179"/>
      <c r="J328" s="191">
        <f>BK328</f>
        <v>0</v>
      </c>
      <c r="K328" s="176"/>
      <c r="L328" s="181"/>
      <c r="M328" s="182"/>
      <c r="N328" s="183"/>
      <c r="O328" s="183"/>
      <c r="P328" s="184">
        <f>SUM(P329:P361)</f>
        <v>0</v>
      </c>
      <c r="Q328" s="183"/>
      <c r="R328" s="184">
        <f>SUM(R329:R361)</f>
        <v>27.005739260000002</v>
      </c>
      <c r="S328" s="183"/>
      <c r="T328" s="185">
        <f>SUM(T329:T361)</f>
        <v>0</v>
      </c>
      <c r="AR328" s="186" t="s">
        <v>83</v>
      </c>
      <c r="AT328" s="187" t="s">
        <v>74</v>
      </c>
      <c r="AU328" s="187" t="s">
        <v>83</v>
      </c>
      <c r="AY328" s="186" t="s">
        <v>124</v>
      </c>
      <c r="BK328" s="188">
        <f>SUM(BK329:BK361)</f>
        <v>0</v>
      </c>
    </row>
    <row r="329" spans="2:65" s="1" customFormat="1" ht="44.25" customHeight="1">
      <c r="B329" s="40"/>
      <c r="C329" s="192" t="s">
        <v>613</v>
      </c>
      <c r="D329" s="192" t="s">
        <v>126</v>
      </c>
      <c r="E329" s="193" t="s">
        <v>614</v>
      </c>
      <c r="F329" s="194" t="s">
        <v>615</v>
      </c>
      <c r="G329" s="195" t="s">
        <v>148</v>
      </c>
      <c r="H329" s="196">
        <v>65.35</v>
      </c>
      <c r="I329" s="197"/>
      <c r="J329" s="198">
        <f>ROUND(I329*H329,2)</f>
        <v>0</v>
      </c>
      <c r="K329" s="194" t="s">
        <v>130</v>
      </c>
      <c r="L329" s="60"/>
      <c r="M329" s="199" t="s">
        <v>21</v>
      </c>
      <c r="N329" s="200" t="s">
        <v>46</v>
      </c>
      <c r="O329" s="41"/>
      <c r="P329" s="201">
        <f>O329*H329</f>
        <v>0</v>
      </c>
      <c r="Q329" s="201">
        <v>0.1554</v>
      </c>
      <c r="R329" s="201">
        <f>Q329*H329</f>
        <v>10.15539</v>
      </c>
      <c r="S329" s="201">
        <v>0</v>
      </c>
      <c r="T329" s="202">
        <f>S329*H329</f>
        <v>0</v>
      </c>
      <c r="AR329" s="23" t="s">
        <v>131</v>
      </c>
      <c r="AT329" s="23" t="s">
        <v>126</v>
      </c>
      <c r="AU329" s="23" t="s">
        <v>85</v>
      </c>
      <c r="AY329" s="23" t="s">
        <v>124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83</v>
      </c>
      <c r="BK329" s="203">
        <f>ROUND(I329*H329,2)</f>
        <v>0</v>
      </c>
      <c r="BL329" s="23" t="s">
        <v>131</v>
      </c>
      <c r="BM329" s="23" t="s">
        <v>616</v>
      </c>
    </row>
    <row r="330" spans="2:65" s="1" customFormat="1" ht="22.5" customHeight="1">
      <c r="B330" s="40"/>
      <c r="C330" s="228" t="s">
        <v>617</v>
      </c>
      <c r="D330" s="228" t="s">
        <v>136</v>
      </c>
      <c r="E330" s="229" t="s">
        <v>618</v>
      </c>
      <c r="F330" s="230" t="s">
        <v>619</v>
      </c>
      <c r="G330" s="231" t="s">
        <v>153</v>
      </c>
      <c r="H330" s="232">
        <v>49.245</v>
      </c>
      <c r="I330" s="233"/>
      <c r="J330" s="234">
        <f>ROUND(I330*H330,2)</f>
        <v>0</v>
      </c>
      <c r="K330" s="230" t="s">
        <v>130</v>
      </c>
      <c r="L330" s="235"/>
      <c r="M330" s="236" t="s">
        <v>21</v>
      </c>
      <c r="N330" s="237" t="s">
        <v>46</v>
      </c>
      <c r="O330" s="41"/>
      <c r="P330" s="201">
        <f>O330*H330</f>
        <v>0</v>
      </c>
      <c r="Q330" s="201">
        <v>0.085</v>
      </c>
      <c r="R330" s="201">
        <f>Q330*H330</f>
        <v>4.185825</v>
      </c>
      <c r="S330" s="201">
        <v>0</v>
      </c>
      <c r="T330" s="202">
        <f>S330*H330</f>
        <v>0</v>
      </c>
      <c r="AR330" s="23" t="s">
        <v>140</v>
      </c>
      <c r="AT330" s="23" t="s">
        <v>136</v>
      </c>
      <c r="AU330" s="23" t="s">
        <v>85</v>
      </c>
      <c r="AY330" s="23" t="s">
        <v>124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3" t="s">
        <v>83</v>
      </c>
      <c r="BK330" s="203">
        <f>ROUND(I330*H330,2)</f>
        <v>0</v>
      </c>
      <c r="BL330" s="23" t="s">
        <v>131</v>
      </c>
      <c r="BM330" s="23" t="s">
        <v>620</v>
      </c>
    </row>
    <row r="331" spans="2:51" s="11" customFormat="1" ht="13.5">
      <c r="B331" s="204"/>
      <c r="C331" s="205"/>
      <c r="D331" s="206" t="s">
        <v>133</v>
      </c>
      <c r="E331" s="207" t="s">
        <v>21</v>
      </c>
      <c r="F331" s="208" t="s">
        <v>621</v>
      </c>
      <c r="G331" s="205"/>
      <c r="H331" s="209" t="s">
        <v>21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133</v>
      </c>
      <c r="AU331" s="215" t="s">
        <v>85</v>
      </c>
      <c r="AV331" s="11" t="s">
        <v>83</v>
      </c>
      <c r="AW331" s="11" t="s">
        <v>39</v>
      </c>
      <c r="AX331" s="11" t="s">
        <v>75</v>
      </c>
      <c r="AY331" s="215" t="s">
        <v>124</v>
      </c>
    </row>
    <row r="332" spans="2:51" s="12" customFormat="1" ht="13.5">
      <c r="B332" s="216"/>
      <c r="C332" s="217"/>
      <c r="D332" s="206" t="s">
        <v>133</v>
      </c>
      <c r="E332" s="238" t="s">
        <v>21</v>
      </c>
      <c r="F332" s="239" t="s">
        <v>622</v>
      </c>
      <c r="G332" s="217"/>
      <c r="H332" s="240">
        <v>46.9</v>
      </c>
      <c r="I332" s="222"/>
      <c r="J332" s="217"/>
      <c r="K332" s="217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133</v>
      </c>
      <c r="AU332" s="227" t="s">
        <v>85</v>
      </c>
      <c r="AV332" s="12" t="s">
        <v>85</v>
      </c>
      <c r="AW332" s="12" t="s">
        <v>39</v>
      </c>
      <c r="AX332" s="12" t="s">
        <v>75</v>
      </c>
      <c r="AY332" s="227" t="s">
        <v>124</v>
      </c>
    </row>
    <row r="333" spans="2:51" s="12" customFormat="1" ht="13.5">
      <c r="B333" s="216"/>
      <c r="C333" s="217"/>
      <c r="D333" s="218" t="s">
        <v>133</v>
      </c>
      <c r="E333" s="217"/>
      <c r="F333" s="220" t="s">
        <v>623</v>
      </c>
      <c r="G333" s="217"/>
      <c r="H333" s="221">
        <v>49.245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133</v>
      </c>
      <c r="AU333" s="227" t="s">
        <v>85</v>
      </c>
      <c r="AV333" s="12" t="s">
        <v>85</v>
      </c>
      <c r="AW333" s="12" t="s">
        <v>6</v>
      </c>
      <c r="AX333" s="12" t="s">
        <v>83</v>
      </c>
      <c r="AY333" s="227" t="s">
        <v>124</v>
      </c>
    </row>
    <row r="334" spans="2:65" s="1" customFormat="1" ht="22.5" customHeight="1">
      <c r="B334" s="40"/>
      <c r="C334" s="228" t="s">
        <v>624</v>
      </c>
      <c r="D334" s="228" t="s">
        <v>136</v>
      </c>
      <c r="E334" s="229" t="s">
        <v>625</v>
      </c>
      <c r="F334" s="230" t="s">
        <v>626</v>
      </c>
      <c r="G334" s="231" t="s">
        <v>153</v>
      </c>
      <c r="H334" s="232">
        <v>10.973</v>
      </c>
      <c r="I334" s="233"/>
      <c r="J334" s="234">
        <f>ROUND(I334*H334,2)</f>
        <v>0</v>
      </c>
      <c r="K334" s="230" t="s">
        <v>21</v>
      </c>
      <c r="L334" s="235"/>
      <c r="M334" s="236" t="s">
        <v>21</v>
      </c>
      <c r="N334" s="237" t="s">
        <v>46</v>
      </c>
      <c r="O334" s="41"/>
      <c r="P334" s="201">
        <f>O334*H334</f>
        <v>0</v>
      </c>
      <c r="Q334" s="201">
        <v>0.0483</v>
      </c>
      <c r="R334" s="201">
        <f>Q334*H334</f>
        <v>0.5299959000000001</v>
      </c>
      <c r="S334" s="201">
        <v>0</v>
      </c>
      <c r="T334" s="202">
        <f>S334*H334</f>
        <v>0</v>
      </c>
      <c r="AR334" s="23" t="s">
        <v>140</v>
      </c>
      <c r="AT334" s="23" t="s">
        <v>136</v>
      </c>
      <c r="AU334" s="23" t="s">
        <v>85</v>
      </c>
      <c r="AY334" s="23" t="s">
        <v>124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3" t="s">
        <v>83</v>
      </c>
      <c r="BK334" s="203">
        <f>ROUND(I334*H334,2)</f>
        <v>0</v>
      </c>
      <c r="BL334" s="23" t="s">
        <v>131</v>
      </c>
      <c r="BM334" s="23" t="s">
        <v>627</v>
      </c>
    </row>
    <row r="335" spans="2:51" s="11" customFormat="1" ht="13.5">
      <c r="B335" s="204"/>
      <c r="C335" s="205"/>
      <c r="D335" s="206" t="s">
        <v>133</v>
      </c>
      <c r="E335" s="207" t="s">
        <v>21</v>
      </c>
      <c r="F335" s="208" t="s">
        <v>628</v>
      </c>
      <c r="G335" s="205"/>
      <c r="H335" s="209" t="s">
        <v>21</v>
      </c>
      <c r="I335" s="210"/>
      <c r="J335" s="205"/>
      <c r="K335" s="205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133</v>
      </c>
      <c r="AU335" s="215" t="s">
        <v>85</v>
      </c>
      <c r="AV335" s="11" t="s">
        <v>83</v>
      </c>
      <c r="AW335" s="11" t="s">
        <v>39</v>
      </c>
      <c r="AX335" s="11" t="s">
        <v>75</v>
      </c>
      <c r="AY335" s="215" t="s">
        <v>124</v>
      </c>
    </row>
    <row r="336" spans="2:51" s="12" customFormat="1" ht="13.5">
      <c r="B336" s="216"/>
      <c r="C336" s="217"/>
      <c r="D336" s="206" t="s">
        <v>133</v>
      </c>
      <c r="E336" s="238" t="s">
        <v>21</v>
      </c>
      <c r="F336" s="239" t="s">
        <v>629</v>
      </c>
      <c r="G336" s="217"/>
      <c r="H336" s="240">
        <v>10.45</v>
      </c>
      <c r="I336" s="222"/>
      <c r="J336" s="217"/>
      <c r="K336" s="217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133</v>
      </c>
      <c r="AU336" s="227" t="s">
        <v>85</v>
      </c>
      <c r="AV336" s="12" t="s">
        <v>85</v>
      </c>
      <c r="AW336" s="12" t="s">
        <v>39</v>
      </c>
      <c r="AX336" s="12" t="s">
        <v>75</v>
      </c>
      <c r="AY336" s="227" t="s">
        <v>124</v>
      </c>
    </row>
    <row r="337" spans="2:51" s="13" customFormat="1" ht="13.5">
      <c r="B337" s="243"/>
      <c r="C337" s="244"/>
      <c r="D337" s="206" t="s">
        <v>133</v>
      </c>
      <c r="E337" s="260" t="s">
        <v>21</v>
      </c>
      <c r="F337" s="261" t="s">
        <v>168</v>
      </c>
      <c r="G337" s="244"/>
      <c r="H337" s="262">
        <v>10.45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AT337" s="253" t="s">
        <v>133</v>
      </c>
      <c r="AU337" s="253" t="s">
        <v>85</v>
      </c>
      <c r="AV337" s="13" t="s">
        <v>131</v>
      </c>
      <c r="AW337" s="13" t="s">
        <v>39</v>
      </c>
      <c r="AX337" s="13" t="s">
        <v>83</v>
      </c>
      <c r="AY337" s="253" t="s">
        <v>124</v>
      </c>
    </row>
    <row r="338" spans="2:51" s="12" customFormat="1" ht="13.5">
      <c r="B338" s="216"/>
      <c r="C338" s="217"/>
      <c r="D338" s="218" t="s">
        <v>133</v>
      </c>
      <c r="E338" s="217"/>
      <c r="F338" s="220" t="s">
        <v>630</v>
      </c>
      <c r="G338" s="217"/>
      <c r="H338" s="221">
        <v>10.973</v>
      </c>
      <c r="I338" s="222"/>
      <c r="J338" s="217"/>
      <c r="K338" s="217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133</v>
      </c>
      <c r="AU338" s="227" t="s">
        <v>85</v>
      </c>
      <c r="AV338" s="12" t="s">
        <v>85</v>
      </c>
      <c r="AW338" s="12" t="s">
        <v>6</v>
      </c>
      <c r="AX338" s="12" t="s">
        <v>83</v>
      </c>
      <c r="AY338" s="227" t="s">
        <v>124</v>
      </c>
    </row>
    <row r="339" spans="2:65" s="1" customFormat="1" ht="22.5" customHeight="1">
      <c r="B339" s="40"/>
      <c r="C339" s="228" t="s">
        <v>631</v>
      </c>
      <c r="D339" s="228" t="s">
        <v>136</v>
      </c>
      <c r="E339" s="229" t="s">
        <v>632</v>
      </c>
      <c r="F339" s="230" t="s">
        <v>633</v>
      </c>
      <c r="G339" s="231" t="s">
        <v>153</v>
      </c>
      <c r="H339" s="232">
        <v>8.4</v>
      </c>
      <c r="I339" s="233"/>
      <c r="J339" s="234">
        <f>ROUND(I339*H339,2)</f>
        <v>0</v>
      </c>
      <c r="K339" s="230" t="s">
        <v>21</v>
      </c>
      <c r="L339" s="235"/>
      <c r="M339" s="236" t="s">
        <v>21</v>
      </c>
      <c r="N339" s="237" t="s">
        <v>46</v>
      </c>
      <c r="O339" s="41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3" t="s">
        <v>140</v>
      </c>
      <c r="AT339" s="23" t="s">
        <v>136</v>
      </c>
      <c r="AU339" s="23" t="s">
        <v>85</v>
      </c>
      <c r="AY339" s="23" t="s">
        <v>124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3" t="s">
        <v>83</v>
      </c>
      <c r="BK339" s="203">
        <f>ROUND(I339*H339,2)</f>
        <v>0</v>
      </c>
      <c r="BL339" s="23" t="s">
        <v>131</v>
      </c>
      <c r="BM339" s="23" t="s">
        <v>634</v>
      </c>
    </row>
    <row r="340" spans="2:51" s="11" customFormat="1" ht="13.5">
      <c r="B340" s="204"/>
      <c r="C340" s="205"/>
      <c r="D340" s="206" t="s">
        <v>133</v>
      </c>
      <c r="E340" s="207" t="s">
        <v>21</v>
      </c>
      <c r="F340" s="208" t="s">
        <v>635</v>
      </c>
      <c r="G340" s="205"/>
      <c r="H340" s="209" t="s">
        <v>21</v>
      </c>
      <c r="I340" s="210"/>
      <c r="J340" s="205"/>
      <c r="K340" s="205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133</v>
      </c>
      <c r="AU340" s="215" t="s">
        <v>85</v>
      </c>
      <c r="AV340" s="11" t="s">
        <v>83</v>
      </c>
      <c r="AW340" s="11" t="s">
        <v>39</v>
      </c>
      <c r="AX340" s="11" t="s">
        <v>75</v>
      </c>
      <c r="AY340" s="215" t="s">
        <v>124</v>
      </c>
    </row>
    <row r="341" spans="2:51" s="12" customFormat="1" ht="13.5">
      <c r="B341" s="216"/>
      <c r="C341" s="217"/>
      <c r="D341" s="206" t="s">
        <v>133</v>
      </c>
      <c r="E341" s="238" t="s">
        <v>21</v>
      </c>
      <c r="F341" s="239" t="s">
        <v>140</v>
      </c>
      <c r="G341" s="217"/>
      <c r="H341" s="240">
        <v>8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133</v>
      </c>
      <c r="AU341" s="227" t="s">
        <v>85</v>
      </c>
      <c r="AV341" s="12" t="s">
        <v>85</v>
      </c>
      <c r="AW341" s="12" t="s">
        <v>39</v>
      </c>
      <c r="AX341" s="12" t="s">
        <v>75</v>
      </c>
      <c r="AY341" s="227" t="s">
        <v>124</v>
      </c>
    </row>
    <row r="342" spans="2:51" s="13" customFormat="1" ht="13.5">
      <c r="B342" s="243"/>
      <c r="C342" s="244"/>
      <c r="D342" s="206" t="s">
        <v>133</v>
      </c>
      <c r="E342" s="260" t="s">
        <v>21</v>
      </c>
      <c r="F342" s="261" t="s">
        <v>168</v>
      </c>
      <c r="G342" s="244"/>
      <c r="H342" s="262">
        <v>8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133</v>
      </c>
      <c r="AU342" s="253" t="s">
        <v>85</v>
      </c>
      <c r="AV342" s="13" t="s">
        <v>131</v>
      </c>
      <c r="AW342" s="13" t="s">
        <v>39</v>
      </c>
      <c r="AX342" s="13" t="s">
        <v>83</v>
      </c>
      <c r="AY342" s="253" t="s">
        <v>124</v>
      </c>
    </row>
    <row r="343" spans="2:51" s="12" customFormat="1" ht="13.5">
      <c r="B343" s="216"/>
      <c r="C343" s="217"/>
      <c r="D343" s="218" t="s">
        <v>133</v>
      </c>
      <c r="E343" s="217"/>
      <c r="F343" s="220" t="s">
        <v>636</v>
      </c>
      <c r="G343" s="217"/>
      <c r="H343" s="221">
        <v>8.4</v>
      </c>
      <c r="I343" s="222"/>
      <c r="J343" s="217"/>
      <c r="K343" s="217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133</v>
      </c>
      <c r="AU343" s="227" t="s">
        <v>85</v>
      </c>
      <c r="AV343" s="12" t="s">
        <v>85</v>
      </c>
      <c r="AW343" s="12" t="s">
        <v>6</v>
      </c>
      <c r="AX343" s="12" t="s">
        <v>83</v>
      </c>
      <c r="AY343" s="227" t="s">
        <v>124</v>
      </c>
    </row>
    <row r="344" spans="2:65" s="1" customFormat="1" ht="44.25" customHeight="1">
      <c r="B344" s="40"/>
      <c r="C344" s="192" t="s">
        <v>637</v>
      </c>
      <c r="D344" s="192" t="s">
        <v>126</v>
      </c>
      <c r="E344" s="193" t="s">
        <v>638</v>
      </c>
      <c r="F344" s="194" t="s">
        <v>639</v>
      </c>
      <c r="G344" s="195" t="s">
        <v>148</v>
      </c>
      <c r="H344" s="196">
        <v>13.58</v>
      </c>
      <c r="I344" s="197"/>
      <c r="J344" s="198">
        <f>ROUND(I344*H344,2)</f>
        <v>0</v>
      </c>
      <c r="K344" s="194" t="s">
        <v>130</v>
      </c>
      <c r="L344" s="60"/>
      <c r="M344" s="199" t="s">
        <v>21</v>
      </c>
      <c r="N344" s="200" t="s">
        <v>46</v>
      </c>
      <c r="O344" s="41"/>
      <c r="P344" s="201">
        <f>O344*H344</f>
        <v>0</v>
      </c>
      <c r="Q344" s="201">
        <v>0.1295</v>
      </c>
      <c r="R344" s="201">
        <f>Q344*H344</f>
        <v>1.75861</v>
      </c>
      <c r="S344" s="201">
        <v>0</v>
      </c>
      <c r="T344" s="202">
        <f>S344*H344</f>
        <v>0</v>
      </c>
      <c r="AR344" s="23" t="s">
        <v>131</v>
      </c>
      <c r="AT344" s="23" t="s">
        <v>126</v>
      </c>
      <c r="AU344" s="23" t="s">
        <v>85</v>
      </c>
      <c r="AY344" s="23" t="s">
        <v>124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3" t="s">
        <v>83</v>
      </c>
      <c r="BK344" s="203">
        <f>ROUND(I344*H344,2)</f>
        <v>0</v>
      </c>
      <c r="BL344" s="23" t="s">
        <v>131</v>
      </c>
      <c r="BM344" s="23" t="s">
        <v>640</v>
      </c>
    </row>
    <row r="345" spans="2:51" s="11" customFormat="1" ht="13.5">
      <c r="B345" s="204"/>
      <c r="C345" s="205"/>
      <c r="D345" s="206" t="s">
        <v>133</v>
      </c>
      <c r="E345" s="207" t="s">
        <v>21</v>
      </c>
      <c r="F345" s="208" t="s">
        <v>641</v>
      </c>
      <c r="G345" s="205"/>
      <c r="H345" s="209" t="s">
        <v>21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133</v>
      </c>
      <c r="AU345" s="215" t="s">
        <v>85</v>
      </c>
      <c r="AV345" s="11" t="s">
        <v>83</v>
      </c>
      <c r="AW345" s="11" t="s">
        <v>39</v>
      </c>
      <c r="AX345" s="11" t="s">
        <v>75</v>
      </c>
      <c r="AY345" s="215" t="s">
        <v>124</v>
      </c>
    </row>
    <row r="346" spans="2:51" s="12" customFormat="1" ht="13.5">
      <c r="B346" s="216"/>
      <c r="C346" s="217"/>
      <c r="D346" s="218" t="s">
        <v>133</v>
      </c>
      <c r="E346" s="219" t="s">
        <v>21</v>
      </c>
      <c r="F346" s="220" t="s">
        <v>642</v>
      </c>
      <c r="G346" s="217"/>
      <c r="H346" s="221">
        <v>13.58</v>
      </c>
      <c r="I346" s="222"/>
      <c r="J346" s="217"/>
      <c r="K346" s="217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133</v>
      </c>
      <c r="AU346" s="227" t="s">
        <v>85</v>
      </c>
      <c r="AV346" s="12" t="s">
        <v>85</v>
      </c>
      <c r="AW346" s="12" t="s">
        <v>39</v>
      </c>
      <c r="AX346" s="12" t="s">
        <v>75</v>
      </c>
      <c r="AY346" s="227" t="s">
        <v>124</v>
      </c>
    </row>
    <row r="347" spans="2:65" s="1" customFormat="1" ht="22.5" customHeight="1">
      <c r="B347" s="40"/>
      <c r="C347" s="228" t="s">
        <v>643</v>
      </c>
      <c r="D347" s="228" t="s">
        <v>136</v>
      </c>
      <c r="E347" s="229" t="s">
        <v>644</v>
      </c>
      <c r="F347" s="230" t="s">
        <v>645</v>
      </c>
      <c r="G347" s="231" t="s">
        <v>153</v>
      </c>
      <c r="H347" s="232">
        <v>14.259</v>
      </c>
      <c r="I347" s="233"/>
      <c r="J347" s="234">
        <f>ROUND(I347*H347,2)</f>
        <v>0</v>
      </c>
      <c r="K347" s="230" t="s">
        <v>130</v>
      </c>
      <c r="L347" s="235"/>
      <c r="M347" s="236" t="s">
        <v>21</v>
      </c>
      <c r="N347" s="237" t="s">
        <v>46</v>
      </c>
      <c r="O347" s="41"/>
      <c r="P347" s="201">
        <f>O347*H347</f>
        <v>0</v>
      </c>
      <c r="Q347" s="201">
        <v>0.045</v>
      </c>
      <c r="R347" s="201">
        <f>Q347*H347</f>
        <v>0.641655</v>
      </c>
      <c r="S347" s="201">
        <v>0</v>
      </c>
      <c r="T347" s="202">
        <f>S347*H347</f>
        <v>0</v>
      </c>
      <c r="AR347" s="23" t="s">
        <v>140</v>
      </c>
      <c r="AT347" s="23" t="s">
        <v>136</v>
      </c>
      <c r="AU347" s="23" t="s">
        <v>85</v>
      </c>
      <c r="AY347" s="23" t="s">
        <v>124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3" t="s">
        <v>83</v>
      </c>
      <c r="BK347" s="203">
        <f>ROUND(I347*H347,2)</f>
        <v>0</v>
      </c>
      <c r="BL347" s="23" t="s">
        <v>131</v>
      </c>
      <c r="BM347" s="23" t="s">
        <v>646</v>
      </c>
    </row>
    <row r="348" spans="2:51" s="12" customFormat="1" ht="13.5">
      <c r="B348" s="216"/>
      <c r="C348" s="217"/>
      <c r="D348" s="218" t="s">
        <v>133</v>
      </c>
      <c r="E348" s="217"/>
      <c r="F348" s="220" t="s">
        <v>647</v>
      </c>
      <c r="G348" s="217"/>
      <c r="H348" s="221">
        <v>14.259</v>
      </c>
      <c r="I348" s="222"/>
      <c r="J348" s="217"/>
      <c r="K348" s="217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133</v>
      </c>
      <c r="AU348" s="227" t="s">
        <v>85</v>
      </c>
      <c r="AV348" s="12" t="s">
        <v>85</v>
      </c>
      <c r="AW348" s="12" t="s">
        <v>6</v>
      </c>
      <c r="AX348" s="12" t="s">
        <v>83</v>
      </c>
      <c r="AY348" s="227" t="s">
        <v>124</v>
      </c>
    </row>
    <row r="349" spans="2:65" s="1" customFormat="1" ht="22.5" customHeight="1">
      <c r="B349" s="40"/>
      <c r="C349" s="192" t="s">
        <v>648</v>
      </c>
      <c r="D349" s="192" t="s">
        <v>126</v>
      </c>
      <c r="E349" s="193" t="s">
        <v>649</v>
      </c>
      <c r="F349" s="194" t="s">
        <v>650</v>
      </c>
      <c r="G349" s="195" t="s">
        <v>148</v>
      </c>
      <c r="H349" s="196">
        <v>17.01</v>
      </c>
      <c r="I349" s="197"/>
      <c r="J349" s="198">
        <f>ROUND(I349*H349,2)</f>
        <v>0</v>
      </c>
      <c r="K349" s="194" t="s">
        <v>21</v>
      </c>
      <c r="L349" s="60"/>
      <c r="M349" s="199" t="s">
        <v>21</v>
      </c>
      <c r="N349" s="200" t="s">
        <v>46</v>
      </c>
      <c r="O349" s="41"/>
      <c r="P349" s="201">
        <f>O349*H349</f>
        <v>0</v>
      </c>
      <c r="Q349" s="201">
        <v>0.10095</v>
      </c>
      <c r="R349" s="201">
        <f>Q349*H349</f>
        <v>1.7171595000000002</v>
      </c>
      <c r="S349" s="201">
        <v>0</v>
      </c>
      <c r="T349" s="202">
        <f>S349*H349</f>
        <v>0</v>
      </c>
      <c r="AR349" s="23" t="s">
        <v>131</v>
      </c>
      <c r="AT349" s="23" t="s">
        <v>126</v>
      </c>
      <c r="AU349" s="23" t="s">
        <v>85</v>
      </c>
      <c r="AY349" s="23" t="s">
        <v>124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83</v>
      </c>
      <c r="BK349" s="203">
        <f>ROUND(I349*H349,2)</f>
        <v>0</v>
      </c>
      <c r="BL349" s="23" t="s">
        <v>131</v>
      </c>
      <c r="BM349" s="23" t="s">
        <v>651</v>
      </c>
    </row>
    <row r="350" spans="2:51" s="11" customFormat="1" ht="13.5">
      <c r="B350" s="204"/>
      <c r="C350" s="205"/>
      <c r="D350" s="206" t="s">
        <v>133</v>
      </c>
      <c r="E350" s="207" t="s">
        <v>21</v>
      </c>
      <c r="F350" s="208" t="s">
        <v>652</v>
      </c>
      <c r="G350" s="205"/>
      <c r="H350" s="209" t="s">
        <v>21</v>
      </c>
      <c r="I350" s="210"/>
      <c r="J350" s="205"/>
      <c r="K350" s="205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133</v>
      </c>
      <c r="AU350" s="215" t="s">
        <v>85</v>
      </c>
      <c r="AV350" s="11" t="s">
        <v>83</v>
      </c>
      <c r="AW350" s="11" t="s">
        <v>39</v>
      </c>
      <c r="AX350" s="11" t="s">
        <v>75</v>
      </c>
      <c r="AY350" s="215" t="s">
        <v>124</v>
      </c>
    </row>
    <row r="351" spans="2:51" s="12" customFormat="1" ht="13.5">
      <c r="B351" s="216"/>
      <c r="C351" s="217"/>
      <c r="D351" s="218" t="s">
        <v>133</v>
      </c>
      <c r="E351" s="219" t="s">
        <v>21</v>
      </c>
      <c r="F351" s="220" t="s">
        <v>653</v>
      </c>
      <c r="G351" s="217"/>
      <c r="H351" s="221">
        <v>17.01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133</v>
      </c>
      <c r="AU351" s="227" t="s">
        <v>85</v>
      </c>
      <c r="AV351" s="12" t="s">
        <v>85</v>
      </c>
      <c r="AW351" s="12" t="s">
        <v>39</v>
      </c>
      <c r="AX351" s="12" t="s">
        <v>75</v>
      </c>
      <c r="AY351" s="227" t="s">
        <v>124</v>
      </c>
    </row>
    <row r="352" spans="2:65" s="1" customFormat="1" ht="22.5" customHeight="1">
      <c r="B352" s="40"/>
      <c r="C352" s="228" t="s">
        <v>654</v>
      </c>
      <c r="D352" s="228" t="s">
        <v>136</v>
      </c>
      <c r="E352" s="229" t="s">
        <v>655</v>
      </c>
      <c r="F352" s="230" t="s">
        <v>656</v>
      </c>
      <c r="G352" s="231" t="s">
        <v>153</v>
      </c>
      <c r="H352" s="232">
        <v>35.721</v>
      </c>
      <c r="I352" s="233"/>
      <c r="J352" s="234">
        <f>ROUND(I352*H352,2)</f>
        <v>0</v>
      </c>
      <c r="K352" s="230" t="s">
        <v>21</v>
      </c>
      <c r="L352" s="235"/>
      <c r="M352" s="236" t="s">
        <v>21</v>
      </c>
      <c r="N352" s="237" t="s">
        <v>46</v>
      </c>
      <c r="O352" s="41"/>
      <c r="P352" s="201">
        <f>O352*H352</f>
        <v>0</v>
      </c>
      <c r="Q352" s="201">
        <v>0.011</v>
      </c>
      <c r="R352" s="201">
        <f>Q352*H352</f>
        <v>0.3929309999999999</v>
      </c>
      <c r="S352" s="201">
        <v>0</v>
      </c>
      <c r="T352" s="202">
        <f>S352*H352</f>
        <v>0</v>
      </c>
      <c r="AR352" s="23" t="s">
        <v>140</v>
      </c>
      <c r="AT352" s="23" t="s">
        <v>136</v>
      </c>
      <c r="AU352" s="23" t="s">
        <v>85</v>
      </c>
      <c r="AY352" s="23" t="s">
        <v>124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3" t="s">
        <v>83</v>
      </c>
      <c r="BK352" s="203">
        <f>ROUND(I352*H352,2)</f>
        <v>0</v>
      </c>
      <c r="BL352" s="23" t="s">
        <v>131</v>
      </c>
      <c r="BM352" s="23" t="s">
        <v>657</v>
      </c>
    </row>
    <row r="353" spans="2:47" s="1" customFormat="1" ht="27">
      <c r="B353" s="40"/>
      <c r="C353" s="62"/>
      <c r="D353" s="206" t="s">
        <v>252</v>
      </c>
      <c r="E353" s="62"/>
      <c r="F353" s="241" t="s">
        <v>658</v>
      </c>
      <c r="G353" s="62"/>
      <c r="H353" s="62"/>
      <c r="I353" s="162"/>
      <c r="J353" s="62"/>
      <c r="K353" s="62"/>
      <c r="L353" s="60"/>
      <c r="M353" s="242"/>
      <c r="N353" s="41"/>
      <c r="O353" s="41"/>
      <c r="P353" s="41"/>
      <c r="Q353" s="41"/>
      <c r="R353" s="41"/>
      <c r="S353" s="41"/>
      <c r="T353" s="77"/>
      <c r="AT353" s="23" t="s">
        <v>252</v>
      </c>
      <c r="AU353" s="23" t="s">
        <v>85</v>
      </c>
    </row>
    <row r="354" spans="2:51" s="12" customFormat="1" ht="13.5">
      <c r="B354" s="216"/>
      <c r="C354" s="217"/>
      <c r="D354" s="218" t="s">
        <v>133</v>
      </c>
      <c r="E354" s="217"/>
      <c r="F354" s="220" t="s">
        <v>659</v>
      </c>
      <c r="G354" s="217"/>
      <c r="H354" s="221">
        <v>35.721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133</v>
      </c>
      <c r="AU354" s="227" t="s">
        <v>85</v>
      </c>
      <c r="AV354" s="12" t="s">
        <v>85</v>
      </c>
      <c r="AW354" s="12" t="s">
        <v>6</v>
      </c>
      <c r="AX354" s="12" t="s">
        <v>83</v>
      </c>
      <c r="AY354" s="227" t="s">
        <v>124</v>
      </c>
    </row>
    <row r="355" spans="2:65" s="1" customFormat="1" ht="31.5" customHeight="1">
      <c r="B355" s="40"/>
      <c r="C355" s="192" t="s">
        <v>660</v>
      </c>
      <c r="D355" s="192" t="s">
        <v>126</v>
      </c>
      <c r="E355" s="193" t="s">
        <v>661</v>
      </c>
      <c r="F355" s="194" t="s">
        <v>662</v>
      </c>
      <c r="G355" s="195" t="s">
        <v>129</v>
      </c>
      <c r="H355" s="196">
        <v>3.379</v>
      </c>
      <c r="I355" s="197"/>
      <c r="J355" s="198">
        <f>ROUND(I355*H355,2)</f>
        <v>0</v>
      </c>
      <c r="K355" s="194" t="s">
        <v>319</v>
      </c>
      <c r="L355" s="60"/>
      <c r="M355" s="199" t="s">
        <v>21</v>
      </c>
      <c r="N355" s="200" t="s">
        <v>46</v>
      </c>
      <c r="O355" s="41"/>
      <c r="P355" s="201">
        <f>O355*H355</f>
        <v>0</v>
      </c>
      <c r="Q355" s="201">
        <v>2.25634</v>
      </c>
      <c r="R355" s="201">
        <f>Q355*H355</f>
        <v>7.624172859999999</v>
      </c>
      <c r="S355" s="201">
        <v>0</v>
      </c>
      <c r="T355" s="202">
        <f>S355*H355</f>
        <v>0</v>
      </c>
      <c r="AR355" s="23" t="s">
        <v>131</v>
      </c>
      <c r="AT355" s="23" t="s">
        <v>126</v>
      </c>
      <c r="AU355" s="23" t="s">
        <v>85</v>
      </c>
      <c r="AY355" s="23" t="s">
        <v>124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3" t="s">
        <v>83</v>
      </c>
      <c r="BK355" s="203">
        <f>ROUND(I355*H355,2)</f>
        <v>0</v>
      </c>
      <c r="BL355" s="23" t="s">
        <v>131</v>
      </c>
      <c r="BM355" s="23" t="s">
        <v>663</v>
      </c>
    </row>
    <row r="356" spans="2:51" s="11" customFormat="1" ht="13.5">
      <c r="B356" s="204"/>
      <c r="C356" s="205"/>
      <c r="D356" s="206" t="s">
        <v>133</v>
      </c>
      <c r="E356" s="207" t="s">
        <v>21</v>
      </c>
      <c r="F356" s="208" t="s">
        <v>664</v>
      </c>
      <c r="G356" s="205"/>
      <c r="H356" s="209" t="s">
        <v>21</v>
      </c>
      <c r="I356" s="210"/>
      <c r="J356" s="205"/>
      <c r="K356" s="205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133</v>
      </c>
      <c r="AU356" s="215" t="s">
        <v>85</v>
      </c>
      <c r="AV356" s="11" t="s">
        <v>83</v>
      </c>
      <c r="AW356" s="11" t="s">
        <v>39</v>
      </c>
      <c r="AX356" s="11" t="s">
        <v>75</v>
      </c>
      <c r="AY356" s="215" t="s">
        <v>124</v>
      </c>
    </row>
    <row r="357" spans="2:51" s="12" customFormat="1" ht="13.5">
      <c r="B357" s="216"/>
      <c r="C357" s="217"/>
      <c r="D357" s="206" t="s">
        <v>133</v>
      </c>
      <c r="E357" s="238" t="s">
        <v>21</v>
      </c>
      <c r="F357" s="239" t="s">
        <v>665</v>
      </c>
      <c r="G357" s="217"/>
      <c r="H357" s="240">
        <v>2.614</v>
      </c>
      <c r="I357" s="222"/>
      <c r="J357" s="217"/>
      <c r="K357" s="217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133</v>
      </c>
      <c r="AU357" s="227" t="s">
        <v>85</v>
      </c>
      <c r="AV357" s="12" t="s">
        <v>85</v>
      </c>
      <c r="AW357" s="12" t="s">
        <v>39</v>
      </c>
      <c r="AX357" s="12" t="s">
        <v>75</v>
      </c>
      <c r="AY357" s="227" t="s">
        <v>124</v>
      </c>
    </row>
    <row r="358" spans="2:51" s="11" customFormat="1" ht="13.5">
      <c r="B358" s="204"/>
      <c r="C358" s="205"/>
      <c r="D358" s="206" t="s">
        <v>133</v>
      </c>
      <c r="E358" s="207" t="s">
        <v>21</v>
      </c>
      <c r="F358" s="208" t="s">
        <v>666</v>
      </c>
      <c r="G358" s="205"/>
      <c r="H358" s="209" t="s">
        <v>21</v>
      </c>
      <c r="I358" s="210"/>
      <c r="J358" s="205"/>
      <c r="K358" s="205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133</v>
      </c>
      <c r="AU358" s="215" t="s">
        <v>85</v>
      </c>
      <c r="AV358" s="11" t="s">
        <v>83</v>
      </c>
      <c r="AW358" s="11" t="s">
        <v>39</v>
      </c>
      <c r="AX358" s="11" t="s">
        <v>75</v>
      </c>
      <c r="AY358" s="215" t="s">
        <v>124</v>
      </c>
    </row>
    <row r="359" spans="2:51" s="12" customFormat="1" ht="13.5">
      <c r="B359" s="216"/>
      <c r="C359" s="217"/>
      <c r="D359" s="206" t="s">
        <v>133</v>
      </c>
      <c r="E359" s="238" t="s">
        <v>21</v>
      </c>
      <c r="F359" s="239" t="s">
        <v>667</v>
      </c>
      <c r="G359" s="217"/>
      <c r="H359" s="240">
        <v>0.34</v>
      </c>
      <c r="I359" s="222"/>
      <c r="J359" s="217"/>
      <c r="K359" s="217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133</v>
      </c>
      <c r="AU359" s="227" t="s">
        <v>85</v>
      </c>
      <c r="AV359" s="12" t="s">
        <v>85</v>
      </c>
      <c r="AW359" s="12" t="s">
        <v>39</v>
      </c>
      <c r="AX359" s="12" t="s">
        <v>75</v>
      </c>
      <c r="AY359" s="227" t="s">
        <v>124</v>
      </c>
    </row>
    <row r="360" spans="2:51" s="11" customFormat="1" ht="13.5">
      <c r="B360" s="204"/>
      <c r="C360" s="205"/>
      <c r="D360" s="206" t="s">
        <v>133</v>
      </c>
      <c r="E360" s="207" t="s">
        <v>21</v>
      </c>
      <c r="F360" s="208" t="s">
        <v>668</v>
      </c>
      <c r="G360" s="205"/>
      <c r="H360" s="209" t="s">
        <v>21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133</v>
      </c>
      <c r="AU360" s="215" t="s">
        <v>85</v>
      </c>
      <c r="AV360" s="11" t="s">
        <v>83</v>
      </c>
      <c r="AW360" s="11" t="s">
        <v>39</v>
      </c>
      <c r="AX360" s="11" t="s">
        <v>75</v>
      </c>
      <c r="AY360" s="215" t="s">
        <v>124</v>
      </c>
    </row>
    <row r="361" spans="2:51" s="12" customFormat="1" ht="13.5">
      <c r="B361" s="216"/>
      <c r="C361" s="217"/>
      <c r="D361" s="206" t="s">
        <v>133</v>
      </c>
      <c r="E361" s="238" t="s">
        <v>21</v>
      </c>
      <c r="F361" s="239" t="s">
        <v>669</v>
      </c>
      <c r="G361" s="217"/>
      <c r="H361" s="240">
        <v>0.425</v>
      </c>
      <c r="I361" s="222"/>
      <c r="J361" s="217"/>
      <c r="K361" s="217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133</v>
      </c>
      <c r="AU361" s="227" t="s">
        <v>85</v>
      </c>
      <c r="AV361" s="12" t="s">
        <v>85</v>
      </c>
      <c r="AW361" s="12" t="s">
        <v>39</v>
      </c>
      <c r="AX361" s="12" t="s">
        <v>75</v>
      </c>
      <c r="AY361" s="227" t="s">
        <v>124</v>
      </c>
    </row>
    <row r="362" spans="2:63" s="10" customFormat="1" ht="29.85" customHeight="1">
      <c r="B362" s="175"/>
      <c r="C362" s="176"/>
      <c r="D362" s="189" t="s">
        <v>74</v>
      </c>
      <c r="E362" s="190" t="s">
        <v>150</v>
      </c>
      <c r="F362" s="190" t="s">
        <v>670</v>
      </c>
      <c r="G362" s="176"/>
      <c r="H362" s="176"/>
      <c r="I362" s="179"/>
      <c r="J362" s="191">
        <f>BK362</f>
        <v>0</v>
      </c>
      <c r="K362" s="176"/>
      <c r="L362" s="181"/>
      <c r="M362" s="182"/>
      <c r="N362" s="183"/>
      <c r="O362" s="183"/>
      <c r="P362" s="184">
        <f>SUM(P363:P373)</f>
        <v>0</v>
      </c>
      <c r="Q362" s="183"/>
      <c r="R362" s="184">
        <f>SUM(R363:R373)</f>
        <v>14.408723660000001</v>
      </c>
      <c r="S362" s="183"/>
      <c r="T362" s="185">
        <f>SUM(T363:T373)</f>
        <v>0</v>
      </c>
      <c r="AR362" s="186" t="s">
        <v>83</v>
      </c>
      <c r="AT362" s="187" t="s">
        <v>74</v>
      </c>
      <c r="AU362" s="187" t="s">
        <v>83</v>
      </c>
      <c r="AY362" s="186" t="s">
        <v>124</v>
      </c>
      <c r="BK362" s="188">
        <f>SUM(BK363:BK373)</f>
        <v>0</v>
      </c>
    </row>
    <row r="363" spans="2:65" s="1" customFormat="1" ht="31.5" customHeight="1">
      <c r="B363" s="40"/>
      <c r="C363" s="192" t="s">
        <v>671</v>
      </c>
      <c r="D363" s="192" t="s">
        <v>126</v>
      </c>
      <c r="E363" s="193" t="s">
        <v>672</v>
      </c>
      <c r="F363" s="194" t="s">
        <v>673</v>
      </c>
      <c r="G363" s="195" t="s">
        <v>129</v>
      </c>
      <c r="H363" s="196">
        <v>3.2</v>
      </c>
      <c r="I363" s="197"/>
      <c r="J363" s="198">
        <f>ROUND(I363*H363,2)</f>
        <v>0</v>
      </c>
      <c r="K363" s="194" t="s">
        <v>130</v>
      </c>
      <c r="L363" s="60"/>
      <c r="M363" s="199" t="s">
        <v>21</v>
      </c>
      <c r="N363" s="200" t="s">
        <v>46</v>
      </c>
      <c r="O363" s="41"/>
      <c r="P363" s="201">
        <f>O363*H363</f>
        <v>0</v>
      </c>
      <c r="Q363" s="201">
        <v>1.98</v>
      </c>
      <c r="R363" s="201">
        <f>Q363*H363</f>
        <v>6.336</v>
      </c>
      <c r="S363" s="201">
        <v>0</v>
      </c>
      <c r="T363" s="202">
        <f>S363*H363</f>
        <v>0</v>
      </c>
      <c r="AR363" s="23" t="s">
        <v>131</v>
      </c>
      <c r="AT363" s="23" t="s">
        <v>126</v>
      </c>
      <c r="AU363" s="23" t="s">
        <v>85</v>
      </c>
      <c r="AY363" s="23" t="s">
        <v>124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83</v>
      </c>
      <c r="BK363" s="203">
        <f>ROUND(I363*H363,2)</f>
        <v>0</v>
      </c>
      <c r="BL363" s="23" t="s">
        <v>131</v>
      </c>
      <c r="BM363" s="23" t="s">
        <v>674</v>
      </c>
    </row>
    <row r="364" spans="2:51" s="11" customFormat="1" ht="13.5">
      <c r="B364" s="204"/>
      <c r="C364" s="205"/>
      <c r="D364" s="206" t="s">
        <v>133</v>
      </c>
      <c r="E364" s="207" t="s">
        <v>21</v>
      </c>
      <c r="F364" s="208" t="s">
        <v>512</v>
      </c>
      <c r="G364" s="205"/>
      <c r="H364" s="209" t="s">
        <v>21</v>
      </c>
      <c r="I364" s="210"/>
      <c r="J364" s="205"/>
      <c r="K364" s="205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133</v>
      </c>
      <c r="AU364" s="215" t="s">
        <v>85</v>
      </c>
      <c r="AV364" s="11" t="s">
        <v>83</v>
      </c>
      <c r="AW364" s="11" t="s">
        <v>39</v>
      </c>
      <c r="AX364" s="11" t="s">
        <v>75</v>
      </c>
      <c r="AY364" s="215" t="s">
        <v>124</v>
      </c>
    </row>
    <row r="365" spans="2:51" s="12" customFormat="1" ht="13.5">
      <c r="B365" s="216"/>
      <c r="C365" s="217"/>
      <c r="D365" s="218" t="s">
        <v>133</v>
      </c>
      <c r="E365" s="219" t="s">
        <v>21</v>
      </c>
      <c r="F365" s="220" t="s">
        <v>675</v>
      </c>
      <c r="G365" s="217"/>
      <c r="H365" s="221">
        <v>3.2</v>
      </c>
      <c r="I365" s="222"/>
      <c r="J365" s="217"/>
      <c r="K365" s="217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133</v>
      </c>
      <c r="AU365" s="227" t="s">
        <v>85</v>
      </c>
      <c r="AV365" s="12" t="s">
        <v>85</v>
      </c>
      <c r="AW365" s="12" t="s">
        <v>39</v>
      </c>
      <c r="AX365" s="12" t="s">
        <v>83</v>
      </c>
      <c r="AY365" s="227" t="s">
        <v>124</v>
      </c>
    </row>
    <row r="366" spans="2:65" s="1" customFormat="1" ht="31.5" customHeight="1">
      <c r="B366" s="40"/>
      <c r="C366" s="192" t="s">
        <v>676</v>
      </c>
      <c r="D366" s="192" t="s">
        <v>126</v>
      </c>
      <c r="E366" s="193" t="s">
        <v>677</v>
      </c>
      <c r="F366" s="194" t="s">
        <v>678</v>
      </c>
      <c r="G366" s="195" t="s">
        <v>129</v>
      </c>
      <c r="H366" s="196">
        <v>3.2</v>
      </c>
      <c r="I366" s="197"/>
      <c r="J366" s="198">
        <f>ROUND(I366*H366,2)</f>
        <v>0</v>
      </c>
      <c r="K366" s="194" t="s">
        <v>130</v>
      </c>
      <c r="L366" s="60"/>
      <c r="M366" s="199" t="s">
        <v>21</v>
      </c>
      <c r="N366" s="200" t="s">
        <v>46</v>
      </c>
      <c r="O366" s="41"/>
      <c r="P366" s="201">
        <f>O366*H366</f>
        <v>0</v>
      </c>
      <c r="Q366" s="201">
        <v>2.45329</v>
      </c>
      <c r="R366" s="201">
        <f>Q366*H366</f>
        <v>7.850528000000001</v>
      </c>
      <c r="S366" s="201">
        <v>0</v>
      </c>
      <c r="T366" s="202">
        <f>S366*H366</f>
        <v>0</v>
      </c>
      <c r="AR366" s="23" t="s">
        <v>131</v>
      </c>
      <c r="AT366" s="23" t="s">
        <v>126</v>
      </c>
      <c r="AU366" s="23" t="s">
        <v>85</v>
      </c>
      <c r="AY366" s="23" t="s">
        <v>124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3" t="s">
        <v>83</v>
      </c>
      <c r="BK366" s="203">
        <f>ROUND(I366*H366,2)</f>
        <v>0</v>
      </c>
      <c r="BL366" s="23" t="s">
        <v>131</v>
      </c>
      <c r="BM366" s="23" t="s">
        <v>679</v>
      </c>
    </row>
    <row r="367" spans="2:51" s="11" customFormat="1" ht="13.5">
      <c r="B367" s="204"/>
      <c r="C367" s="205"/>
      <c r="D367" s="206" t="s">
        <v>133</v>
      </c>
      <c r="E367" s="207" t="s">
        <v>21</v>
      </c>
      <c r="F367" s="208" t="s">
        <v>512</v>
      </c>
      <c r="G367" s="205"/>
      <c r="H367" s="209" t="s">
        <v>21</v>
      </c>
      <c r="I367" s="210"/>
      <c r="J367" s="205"/>
      <c r="K367" s="205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133</v>
      </c>
      <c r="AU367" s="215" t="s">
        <v>85</v>
      </c>
      <c r="AV367" s="11" t="s">
        <v>83</v>
      </c>
      <c r="AW367" s="11" t="s">
        <v>39</v>
      </c>
      <c r="AX367" s="11" t="s">
        <v>75</v>
      </c>
      <c r="AY367" s="215" t="s">
        <v>124</v>
      </c>
    </row>
    <row r="368" spans="2:51" s="12" customFormat="1" ht="13.5">
      <c r="B368" s="216"/>
      <c r="C368" s="217"/>
      <c r="D368" s="218" t="s">
        <v>133</v>
      </c>
      <c r="E368" s="219" t="s">
        <v>21</v>
      </c>
      <c r="F368" s="220" t="s">
        <v>675</v>
      </c>
      <c r="G368" s="217"/>
      <c r="H368" s="221">
        <v>3.2</v>
      </c>
      <c r="I368" s="222"/>
      <c r="J368" s="217"/>
      <c r="K368" s="217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133</v>
      </c>
      <c r="AU368" s="227" t="s">
        <v>85</v>
      </c>
      <c r="AV368" s="12" t="s">
        <v>85</v>
      </c>
      <c r="AW368" s="12" t="s">
        <v>39</v>
      </c>
      <c r="AX368" s="12" t="s">
        <v>83</v>
      </c>
      <c r="AY368" s="227" t="s">
        <v>124</v>
      </c>
    </row>
    <row r="369" spans="2:65" s="1" customFormat="1" ht="31.5" customHeight="1">
      <c r="B369" s="40"/>
      <c r="C369" s="192" t="s">
        <v>680</v>
      </c>
      <c r="D369" s="192" t="s">
        <v>126</v>
      </c>
      <c r="E369" s="193" t="s">
        <v>681</v>
      </c>
      <c r="F369" s="194" t="s">
        <v>682</v>
      </c>
      <c r="G369" s="195" t="s">
        <v>129</v>
      </c>
      <c r="H369" s="196">
        <v>3.2</v>
      </c>
      <c r="I369" s="197"/>
      <c r="J369" s="198">
        <f>ROUND(I369*H369,2)</f>
        <v>0</v>
      </c>
      <c r="K369" s="194" t="s">
        <v>130</v>
      </c>
      <c r="L369" s="60"/>
      <c r="M369" s="199" t="s">
        <v>21</v>
      </c>
      <c r="N369" s="200" t="s">
        <v>46</v>
      </c>
      <c r="O369" s="41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3" t="s">
        <v>131</v>
      </c>
      <c r="AT369" s="23" t="s">
        <v>126</v>
      </c>
      <c r="AU369" s="23" t="s">
        <v>85</v>
      </c>
      <c r="AY369" s="23" t="s">
        <v>124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3" t="s">
        <v>83</v>
      </c>
      <c r="BK369" s="203">
        <f>ROUND(I369*H369,2)</f>
        <v>0</v>
      </c>
      <c r="BL369" s="23" t="s">
        <v>131</v>
      </c>
      <c r="BM369" s="23" t="s">
        <v>683</v>
      </c>
    </row>
    <row r="370" spans="2:65" s="1" customFormat="1" ht="22.5" customHeight="1">
      <c r="B370" s="40"/>
      <c r="C370" s="192" t="s">
        <v>684</v>
      </c>
      <c r="D370" s="192" t="s">
        <v>126</v>
      </c>
      <c r="E370" s="193" t="s">
        <v>685</v>
      </c>
      <c r="F370" s="194" t="s">
        <v>686</v>
      </c>
      <c r="G370" s="195" t="s">
        <v>139</v>
      </c>
      <c r="H370" s="196">
        <v>0.211</v>
      </c>
      <c r="I370" s="197"/>
      <c r="J370" s="198">
        <f>ROUND(I370*H370,2)</f>
        <v>0</v>
      </c>
      <c r="K370" s="194" t="s">
        <v>130</v>
      </c>
      <c r="L370" s="60"/>
      <c r="M370" s="199" t="s">
        <v>21</v>
      </c>
      <c r="N370" s="200" t="s">
        <v>46</v>
      </c>
      <c r="O370" s="41"/>
      <c r="P370" s="201">
        <f>O370*H370</f>
        <v>0</v>
      </c>
      <c r="Q370" s="201">
        <v>1.05306</v>
      </c>
      <c r="R370" s="201">
        <f>Q370*H370</f>
        <v>0.22219566000000002</v>
      </c>
      <c r="S370" s="201">
        <v>0</v>
      </c>
      <c r="T370" s="202">
        <f>S370*H370</f>
        <v>0</v>
      </c>
      <c r="AR370" s="23" t="s">
        <v>131</v>
      </c>
      <c r="AT370" s="23" t="s">
        <v>126</v>
      </c>
      <c r="AU370" s="23" t="s">
        <v>85</v>
      </c>
      <c r="AY370" s="23" t="s">
        <v>124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23" t="s">
        <v>83</v>
      </c>
      <c r="BK370" s="203">
        <f>ROUND(I370*H370,2)</f>
        <v>0</v>
      </c>
      <c r="BL370" s="23" t="s">
        <v>131</v>
      </c>
      <c r="BM370" s="23" t="s">
        <v>687</v>
      </c>
    </row>
    <row r="371" spans="2:47" s="1" customFormat="1" ht="40.5">
      <c r="B371" s="40"/>
      <c r="C371" s="62"/>
      <c r="D371" s="206" t="s">
        <v>252</v>
      </c>
      <c r="E371" s="62"/>
      <c r="F371" s="241" t="s">
        <v>688</v>
      </c>
      <c r="G371" s="62"/>
      <c r="H371" s="62"/>
      <c r="I371" s="162"/>
      <c r="J371" s="62"/>
      <c r="K371" s="62"/>
      <c r="L371" s="60"/>
      <c r="M371" s="242"/>
      <c r="N371" s="41"/>
      <c r="O371" s="41"/>
      <c r="P371" s="41"/>
      <c r="Q371" s="41"/>
      <c r="R371" s="41"/>
      <c r="S371" s="41"/>
      <c r="T371" s="77"/>
      <c r="AT371" s="23" t="s">
        <v>252</v>
      </c>
      <c r="AU371" s="23" t="s">
        <v>85</v>
      </c>
    </row>
    <row r="372" spans="2:51" s="11" customFormat="1" ht="13.5">
      <c r="B372" s="204"/>
      <c r="C372" s="205"/>
      <c r="D372" s="206" t="s">
        <v>133</v>
      </c>
      <c r="E372" s="207" t="s">
        <v>21</v>
      </c>
      <c r="F372" s="208" t="s">
        <v>502</v>
      </c>
      <c r="G372" s="205"/>
      <c r="H372" s="209" t="s">
        <v>21</v>
      </c>
      <c r="I372" s="210"/>
      <c r="J372" s="205"/>
      <c r="K372" s="205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133</v>
      </c>
      <c r="AU372" s="215" t="s">
        <v>85</v>
      </c>
      <c r="AV372" s="11" t="s">
        <v>83</v>
      </c>
      <c r="AW372" s="11" t="s">
        <v>39</v>
      </c>
      <c r="AX372" s="11" t="s">
        <v>75</v>
      </c>
      <c r="AY372" s="215" t="s">
        <v>124</v>
      </c>
    </row>
    <row r="373" spans="2:51" s="12" customFormat="1" ht="13.5">
      <c r="B373" s="216"/>
      <c r="C373" s="217"/>
      <c r="D373" s="206" t="s">
        <v>133</v>
      </c>
      <c r="E373" s="238" t="s">
        <v>21</v>
      </c>
      <c r="F373" s="239" t="s">
        <v>689</v>
      </c>
      <c r="G373" s="217"/>
      <c r="H373" s="240">
        <v>0.211</v>
      </c>
      <c r="I373" s="222"/>
      <c r="J373" s="217"/>
      <c r="K373" s="217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133</v>
      </c>
      <c r="AU373" s="227" t="s">
        <v>85</v>
      </c>
      <c r="AV373" s="12" t="s">
        <v>85</v>
      </c>
      <c r="AW373" s="12" t="s">
        <v>39</v>
      </c>
      <c r="AX373" s="12" t="s">
        <v>83</v>
      </c>
      <c r="AY373" s="227" t="s">
        <v>124</v>
      </c>
    </row>
    <row r="374" spans="2:63" s="10" customFormat="1" ht="29.85" customHeight="1">
      <c r="B374" s="175"/>
      <c r="C374" s="176"/>
      <c r="D374" s="189" t="s">
        <v>74</v>
      </c>
      <c r="E374" s="190" t="s">
        <v>140</v>
      </c>
      <c r="F374" s="190" t="s">
        <v>144</v>
      </c>
      <c r="G374" s="176"/>
      <c r="H374" s="176"/>
      <c r="I374" s="179"/>
      <c r="J374" s="191">
        <f>BK374</f>
        <v>0</v>
      </c>
      <c r="K374" s="176"/>
      <c r="L374" s="181"/>
      <c r="M374" s="182"/>
      <c r="N374" s="183"/>
      <c r="O374" s="183"/>
      <c r="P374" s="184">
        <f>SUM(P375:P401)</f>
        <v>0</v>
      </c>
      <c r="Q374" s="183"/>
      <c r="R374" s="184">
        <f>SUM(R375:R401)</f>
        <v>10.542537300000003</v>
      </c>
      <c r="S374" s="183"/>
      <c r="T374" s="185">
        <f>SUM(T375:T401)</f>
        <v>0</v>
      </c>
      <c r="AR374" s="186" t="s">
        <v>83</v>
      </c>
      <c r="AT374" s="187" t="s">
        <v>74</v>
      </c>
      <c r="AU374" s="187" t="s">
        <v>83</v>
      </c>
      <c r="AY374" s="186" t="s">
        <v>124</v>
      </c>
      <c r="BK374" s="188">
        <f>SUM(BK375:BK401)</f>
        <v>0</v>
      </c>
    </row>
    <row r="375" spans="2:65" s="1" customFormat="1" ht="22.5" customHeight="1">
      <c r="B375" s="40"/>
      <c r="C375" s="192" t="s">
        <v>690</v>
      </c>
      <c r="D375" s="192" t="s">
        <v>126</v>
      </c>
      <c r="E375" s="193" t="s">
        <v>691</v>
      </c>
      <c r="F375" s="194" t="s">
        <v>692</v>
      </c>
      <c r="G375" s="195" t="s">
        <v>129</v>
      </c>
      <c r="H375" s="196">
        <v>2.135</v>
      </c>
      <c r="I375" s="197"/>
      <c r="J375" s="198">
        <f>ROUND(I375*H375,2)</f>
        <v>0</v>
      </c>
      <c r="K375" s="194" t="s">
        <v>21</v>
      </c>
      <c r="L375" s="60"/>
      <c r="M375" s="199" t="s">
        <v>21</v>
      </c>
      <c r="N375" s="200" t="s">
        <v>46</v>
      </c>
      <c r="O375" s="41"/>
      <c r="P375" s="201">
        <f>O375*H375</f>
        <v>0</v>
      </c>
      <c r="Q375" s="201">
        <v>1.9205</v>
      </c>
      <c r="R375" s="201">
        <f>Q375*H375</f>
        <v>4.1002675</v>
      </c>
      <c r="S375" s="201">
        <v>0</v>
      </c>
      <c r="T375" s="202">
        <f>S375*H375</f>
        <v>0</v>
      </c>
      <c r="AR375" s="23" t="s">
        <v>131</v>
      </c>
      <c r="AT375" s="23" t="s">
        <v>126</v>
      </c>
      <c r="AU375" s="23" t="s">
        <v>85</v>
      </c>
      <c r="AY375" s="23" t="s">
        <v>124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3" t="s">
        <v>83</v>
      </c>
      <c r="BK375" s="203">
        <f>ROUND(I375*H375,2)</f>
        <v>0</v>
      </c>
      <c r="BL375" s="23" t="s">
        <v>131</v>
      </c>
      <c r="BM375" s="23" t="s">
        <v>693</v>
      </c>
    </row>
    <row r="376" spans="2:51" s="12" customFormat="1" ht="13.5">
      <c r="B376" s="216"/>
      <c r="C376" s="217"/>
      <c r="D376" s="206" t="s">
        <v>133</v>
      </c>
      <c r="E376" s="238" t="s">
        <v>21</v>
      </c>
      <c r="F376" s="239" t="s">
        <v>694</v>
      </c>
      <c r="G376" s="217"/>
      <c r="H376" s="240">
        <v>2.135</v>
      </c>
      <c r="I376" s="222"/>
      <c r="J376" s="217"/>
      <c r="K376" s="217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133</v>
      </c>
      <c r="AU376" s="227" t="s">
        <v>85</v>
      </c>
      <c r="AV376" s="12" t="s">
        <v>85</v>
      </c>
      <c r="AW376" s="12" t="s">
        <v>39</v>
      </c>
      <c r="AX376" s="12" t="s">
        <v>75</v>
      </c>
      <c r="AY376" s="227" t="s">
        <v>124</v>
      </c>
    </row>
    <row r="377" spans="2:51" s="11" customFormat="1" ht="13.5">
      <c r="B377" s="204"/>
      <c r="C377" s="205"/>
      <c r="D377" s="206" t="s">
        <v>133</v>
      </c>
      <c r="E377" s="207" t="s">
        <v>21</v>
      </c>
      <c r="F377" s="208" t="s">
        <v>695</v>
      </c>
      <c r="G377" s="205"/>
      <c r="H377" s="209" t="s">
        <v>21</v>
      </c>
      <c r="I377" s="210"/>
      <c r="J377" s="205"/>
      <c r="K377" s="205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133</v>
      </c>
      <c r="AU377" s="215" t="s">
        <v>85</v>
      </c>
      <c r="AV377" s="11" t="s">
        <v>83</v>
      </c>
      <c r="AW377" s="11" t="s">
        <v>39</v>
      </c>
      <c r="AX377" s="11" t="s">
        <v>75</v>
      </c>
      <c r="AY377" s="215" t="s">
        <v>124</v>
      </c>
    </row>
    <row r="378" spans="2:51" s="13" customFormat="1" ht="13.5">
      <c r="B378" s="243"/>
      <c r="C378" s="244"/>
      <c r="D378" s="218" t="s">
        <v>133</v>
      </c>
      <c r="E378" s="245" t="s">
        <v>21</v>
      </c>
      <c r="F378" s="246" t="s">
        <v>168</v>
      </c>
      <c r="G378" s="244"/>
      <c r="H378" s="247">
        <v>2.135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133</v>
      </c>
      <c r="AU378" s="253" t="s">
        <v>85</v>
      </c>
      <c r="AV378" s="13" t="s">
        <v>131</v>
      </c>
      <c r="AW378" s="13" t="s">
        <v>39</v>
      </c>
      <c r="AX378" s="13" t="s">
        <v>83</v>
      </c>
      <c r="AY378" s="253" t="s">
        <v>124</v>
      </c>
    </row>
    <row r="379" spans="2:65" s="1" customFormat="1" ht="22.5" customHeight="1">
      <c r="B379" s="40"/>
      <c r="C379" s="192" t="s">
        <v>696</v>
      </c>
      <c r="D379" s="192" t="s">
        <v>126</v>
      </c>
      <c r="E379" s="193" t="s">
        <v>697</v>
      </c>
      <c r="F379" s="194" t="s">
        <v>698</v>
      </c>
      <c r="G379" s="195" t="s">
        <v>225</v>
      </c>
      <c r="H379" s="196">
        <v>22.1</v>
      </c>
      <c r="I379" s="197"/>
      <c r="J379" s="198">
        <f>ROUND(I379*H379,2)</f>
        <v>0</v>
      </c>
      <c r="K379" s="194" t="s">
        <v>21</v>
      </c>
      <c r="L379" s="60"/>
      <c r="M379" s="199" t="s">
        <v>21</v>
      </c>
      <c r="N379" s="200" t="s">
        <v>46</v>
      </c>
      <c r="O379" s="41"/>
      <c r="P379" s="201">
        <f>O379*H379</f>
        <v>0</v>
      </c>
      <c r="Q379" s="201">
        <v>0.00017</v>
      </c>
      <c r="R379" s="201">
        <f>Q379*H379</f>
        <v>0.0037570000000000004</v>
      </c>
      <c r="S379" s="201">
        <v>0</v>
      </c>
      <c r="T379" s="202">
        <f>S379*H379</f>
        <v>0</v>
      </c>
      <c r="AR379" s="23" t="s">
        <v>131</v>
      </c>
      <c r="AT379" s="23" t="s">
        <v>126</v>
      </c>
      <c r="AU379" s="23" t="s">
        <v>85</v>
      </c>
      <c r="AY379" s="23" t="s">
        <v>124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23" t="s">
        <v>83</v>
      </c>
      <c r="BK379" s="203">
        <f>ROUND(I379*H379,2)</f>
        <v>0</v>
      </c>
      <c r="BL379" s="23" t="s">
        <v>131</v>
      </c>
      <c r="BM379" s="23" t="s">
        <v>699</v>
      </c>
    </row>
    <row r="380" spans="2:51" s="12" customFormat="1" ht="13.5">
      <c r="B380" s="216"/>
      <c r="C380" s="217"/>
      <c r="D380" s="218" t="s">
        <v>133</v>
      </c>
      <c r="E380" s="219" t="s">
        <v>21</v>
      </c>
      <c r="F380" s="220" t="s">
        <v>700</v>
      </c>
      <c r="G380" s="217"/>
      <c r="H380" s="221">
        <v>22.1</v>
      </c>
      <c r="I380" s="222"/>
      <c r="J380" s="217"/>
      <c r="K380" s="217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133</v>
      </c>
      <c r="AU380" s="227" t="s">
        <v>85</v>
      </c>
      <c r="AV380" s="12" t="s">
        <v>85</v>
      </c>
      <c r="AW380" s="12" t="s">
        <v>39</v>
      </c>
      <c r="AX380" s="12" t="s">
        <v>83</v>
      </c>
      <c r="AY380" s="227" t="s">
        <v>124</v>
      </c>
    </row>
    <row r="381" spans="2:65" s="1" customFormat="1" ht="22.5" customHeight="1">
      <c r="B381" s="40"/>
      <c r="C381" s="228" t="s">
        <v>701</v>
      </c>
      <c r="D381" s="228" t="s">
        <v>136</v>
      </c>
      <c r="E381" s="229" t="s">
        <v>702</v>
      </c>
      <c r="F381" s="230" t="s">
        <v>703</v>
      </c>
      <c r="G381" s="231" t="s">
        <v>225</v>
      </c>
      <c r="H381" s="232">
        <v>22.1</v>
      </c>
      <c r="I381" s="233"/>
      <c r="J381" s="234">
        <f>ROUND(I381*H381,2)</f>
        <v>0</v>
      </c>
      <c r="K381" s="230" t="s">
        <v>21</v>
      </c>
      <c r="L381" s="235"/>
      <c r="M381" s="236" t="s">
        <v>21</v>
      </c>
      <c r="N381" s="237" t="s">
        <v>46</v>
      </c>
      <c r="O381" s="41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3" t="s">
        <v>140</v>
      </c>
      <c r="AT381" s="23" t="s">
        <v>136</v>
      </c>
      <c r="AU381" s="23" t="s">
        <v>85</v>
      </c>
      <c r="AY381" s="23" t="s">
        <v>124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83</v>
      </c>
      <c r="BK381" s="203">
        <f>ROUND(I381*H381,2)</f>
        <v>0</v>
      </c>
      <c r="BL381" s="23" t="s">
        <v>131</v>
      </c>
      <c r="BM381" s="23" t="s">
        <v>704</v>
      </c>
    </row>
    <row r="382" spans="2:65" s="1" customFormat="1" ht="31.5" customHeight="1">
      <c r="B382" s="40"/>
      <c r="C382" s="192" t="s">
        <v>705</v>
      </c>
      <c r="D382" s="192" t="s">
        <v>126</v>
      </c>
      <c r="E382" s="193" t="s">
        <v>706</v>
      </c>
      <c r="F382" s="194" t="s">
        <v>707</v>
      </c>
      <c r="G382" s="195" t="s">
        <v>148</v>
      </c>
      <c r="H382" s="196">
        <v>17</v>
      </c>
      <c r="I382" s="197"/>
      <c r="J382" s="198">
        <f>ROUND(I382*H382,2)</f>
        <v>0</v>
      </c>
      <c r="K382" s="194" t="s">
        <v>21</v>
      </c>
      <c r="L382" s="60"/>
      <c r="M382" s="199" t="s">
        <v>21</v>
      </c>
      <c r="N382" s="200" t="s">
        <v>46</v>
      </c>
      <c r="O382" s="41"/>
      <c r="P382" s="201">
        <f>O382*H382</f>
        <v>0</v>
      </c>
      <c r="Q382" s="201">
        <v>0.23058</v>
      </c>
      <c r="R382" s="201">
        <f>Q382*H382</f>
        <v>3.91986</v>
      </c>
      <c r="S382" s="201">
        <v>0</v>
      </c>
      <c r="T382" s="202">
        <f>S382*H382</f>
        <v>0</v>
      </c>
      <c r="AR382" s="23" t="s">
        <v>131</v>
      </c>
      <c r="AT382" s="23" t="s">
        <v>126</v>
      </c>
      <c r="AU382" s="23" t="s">
        <v>85</v>
      </c>
      <c r="AY382" s="23" t="s">
        <v>124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23" t="s">
        <v>83</v>
      </c>
      <c r="BK382" s="203">
        <f>ROUND(I382*H382,2)</f>
        <v>0</v>
      </c>
      <c r="BL382" s="23" t="s">
        <v>131</v>
      </c>
      <c r="BM382" s="23" t="s">
        <v>708</v>
      </c>
    </row>
    <row r="383" spans="2:51" s="12" customFormat="1" ht="13.5">
      <c r="B383" s="216"/>
      <c r="C383" s="217"/>
      <c r="D383" s="218" t="s">
        <v>133</v>
      </c>
      <c r="E383" s="219" t="s">
        <v>21</v>
      </c>
      <c r="F383" s="220" t="s">
        <v>709</v>
      </c>
      <c r="G383" s="217"/>
      <c r="H383" s="221">
        <v>17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133</v>
      </c>
      <c r="AU383" s="227" t="s">
        <v>85</v>
      </c>
      <c r="AV383" s="12" t="s">
        <v>85</v>
      </c>
      <c r="AW383" s="12" t="s">
        <v>39</v>
      </c>
      <c r="AX383" s="12" t="s">
        <v>83</v>
      </c>
      <c r="AY383" s="227" t="s">
        <v>124</v>
      </c>
    </row>
    <row r="384" spans="2:65" s="1" customFormat="1" ht="22.5" customHeight="1">
      <c r="B384" s="40"/>
      <c r="C384" s="192" t="s">
        <v>479</v>
      </c>
      <c r="D384" s="192" t="s">
        <v>126</v>
      </c>
      <c r="E384" s="193" t="s">
        <v>710</v>
      </c>
      <c r="F384" s="194" t="s">
        <v>711</v>
      </c>
      <c r="G384" s="195" t="s">
        <v>148</v>
      </c>
      <c r="H384" s="196">
        <v>21.84</v>
      </c>
      <c r="I384" s="197"/>
      <c r="J384" s="198">
        <f>ROUND(I384*H384,2)</f>
        <v>0</v>
      </c>
      <c r="K384" s="194" t="s">
        <v>21</v>
      </c>
      <c r="L384" s="60"/>
      <c r="M384" s="199" t="s">
        <v>21</v>
      </c>
      <c r="N384" s="200" t="s">
        <v>46</v>
      </c>
      <c r="O384" s="41"/>
      <c r="P384" s="201">
        <f>O384*H384</f>
        <v>0</v>
      </c>
      <c r="Q384" s="201">
        <v>0.00482</v>
      </c>
      <c r="R384" s="201">
        <f>Q384*H384</f>
        <v>0.1052688</v>
      </c>
      <c r="S384" s="201">
        <v>0</v>
      </c>
      <c r="T384" s="202">
        <f>S384*H384</f>
        <v>0</v>
      </c>
      <c r="AR384" s="23" t="s">
        <v>131</v>
      </c>
      <c r="AT384" s="23" t="s">
        <v>126</v>
      </c>
      <c r="AU384" s="23" t="s">
        <v>85</v>
      </c>
      <c r="AY384" s="23" t="s">
        <v>124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23" t="s">
        <v>83</v>
      </c>
      <c r="BK384" s="203">
        <f>ROUND(I384*H384,2)</f>
        <v>0</v>
      </c>
      <c r="BL384" s="23" t="s">
        <v>131</v>
      </c>
      <c r="BM384" s="23" t="s">
        <v>712</v>
      </c>
    </row>
    <row r="385" spans="2:51" s="11" customFormat="1" ht="13.5">
      <c r="B385" s="204"/>
      <c r="C385" s="205"/>
      <c r="D385" s="206" t="s">
        <v>133</v>
      </c>
      <c r="E385" s="207" t="s">
        <v>21</v>
      </c>
      <c r="F385" s="208" t="s">
        <v>281</v>
      </c>
      <c r="G385" s="205"/>
      <c r="H385" s="209" t="s">
        <v>21</v>
      </c>
      <c r="I385" s="210"/>
      <c r="J385" s="205"/>
      <c r="K385" s="205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133</v>
      </c>
      <c r="AU385" s="215" t="s">
        <v>85</v>
      </c>
      <c r="AV385" s="11" t="s">
        <v>83</v>
      </c>
      <c r="AW385" s="11" t="s">
        <v>39</v>
      </c>
      <c r="AX385" s="11" t="s">
        <v>75</v>
      </c>
      <c r="AY385" s="215" t="s">
        <v>124</v>
      </c>
    </row>
    <row r="386" spans="2:51" s="12" customFormat="1" ht="13.5">
      <c r="B386" s="216"/>
      <c r="C386" s="217"/>
      <c r="D386" s="218" t="s">
        <v>133</v>
      </c>
      <c r="E386" s="219" t="s">
        <v>21</v>
      </c>
      <c r="F386" s="220" t="s">
        <v>713</v>
      </c>
      <c r="G386" s="217"/>
      <c r="H386" s="221">
        <v>21.84</v>
      </c>
      <c r="I386" s="222"/>
      <c r="J386" s="217"/>
      <c r="K386" s="217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133</v>
      </c>
      <c r="AU386" s="227" t="s">
        <v>85</v>
      </c>
      <c r="AV386" s="12" t="s">
        <v>85</v>
      </c>
      <c r="AW386" s="12" t="s">
        <v>39</v>
      </c>
      <c r="AX386" s="12" t="s">
        <v>75</v>
      </c>
      <c r="AY386" s="227" t="s">
        <v>124</v>
      </c>
    </row>
    <row r="387" spans="2:65" s="1" customFormat="1" ht="31.5" customHeight="1">
      <c r="B387" s="40"/>
      <c r="C387" s="192" t="s">
        <v>714</v>
      </c>
      <c r="D387" s="192" t="s">
        <v>126</v>
      </c>
      <c r="E387" s="193" t="s">
        <v>715</v>
      </c>
      <c r="F387" s="194" t="s">
        <v>716</v>
      </c>
      <c r="G387" s="195" t="s">
        <v>129</v>
      </c>
      <c r="H387" s="196">
        <v>0.3</v>
      </c>
      <c r="I387" s="197"/>
      <c r="J387" s="198">
        <f>ROUND(I387*H387,2)</f>
        <v>0</v>
      </c>
      <c r="K387" s="194" t="s">
        <v>130</v>
      </c>
      <c r="L387" s="60"/>
      <c r="M387" s="199" t="s">
        <v>21</v>
      </c>
      <c r="N387" s="200" t="s">
        <v>46</v>
      </c>
      <c r="O387" s="41"/>
      <c r="P387" s="201">
        <f>O387*H387</f>
        <v>0</v>
      </c>
      <c r="Q387" s="201">
        <v>2.47758</v>
      </c>
      <c r="R387" s="201">
        <f>Q387*H387</f>
        <v>0.743274</v>
      </c>
      <c r="S387" s="201">
        <v>0</v>
      </c>
      <c r="T387" s="202">
        <f>S387*H387</f>
        <v>0</v>
      </c>
      <c r="AR387" s="23" t="s">
        <v>131</v>
      </c>
      <c r="AT387" s="23" t="s">
        <v>126</v>
      </c>
      <c r="AU387" s="23" t="s">
        <v>85</v>
      </c>
      <c r="AY387" s="23" t="s">
        <v>124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3" t="s">
        <v>83</v>
      </c>
      <c r="BK387" s="203">
        <f>ROUND(I387*H387,2)</f>
        <v>0</v>
      </c>
      <c r="BL387" s="23" t="s">
        <v>131</v>
      </c>
      <c r="BM387" s="23" t="s">
        <v>717</v>
      </c>
    </row>
    <row r="388" spans="2:51" s="11" customFormat="1" ht="13.5">
      <c r="B388" s="204"/>
      <c r="C388" s="205"/>
      <c r="D388" s="206" t="s">
        <v>133</v>
      </c>
      <c r="E388" s="207" t="s">
        <v>21</v>
      </c>
      <c r="F388" s="208" t="s">
        <v>718</v>
      </c>
      <c r="G388" s="205"/>
      <c r="H388" s="209" t="s">
        <v>21</v>
      </c>
      <c r="I388" s="210"/>
      <c r="J388" s="205"/>
      <c r="K388" s="205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133</v>
      </c>
      <c r="AU388" s="215" t="s">
        <v>85</v>
      </c>
      <c r="AV388" s="11" t="s">
        <v>83</v>
      </c>
      <c r="AW388" s="11" t="s">
        <v>39</v>
      </c>
      <c r="AX388" s="11" t="s">
        <v>75</v>
      </c>
      <c r="AY388" s="215" t="s">
        <v>124</v>
      </c>
    </row>
    <row r="389" spans="2:51" s="12" customFormat="1" ht="13.5">
      <c r="B389" s="216"/>
      <c r="C389" s="217"/>
      <c r="D389" s="218" t="s">
        <v>133</v>
      </c>
      <c r="E389" s="219" t="s">
        <v>21</v>
      </c>
      <c r="F389" s="220" t="s">
        <v>719</v>
      </c>
      <c r="G389" s="217"/>
      <c r="H389" s="221">
        <v>0.3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133</v>
      </c>
      <c r="AU389" s="227" t="s">
        <v>85</v>
      </c>
      <c r="AV389" s="12" t="s">
        <v>85</v>
      </c>
      <c r="AW389" s="12" t="s">
        <v>39</v>
      </c>
      <c r="AX389" s="12" t="s">
        <v>83</v>
      </c>
      <c r="AY389" s="227" t="s">
        <v>124</v>
      </c>
    </row>
    <row r="390" spans="2:65" s="1" customFormat="1" ht="22.5" customHeight="1">
      <c r="B390" s="40"/>
      <c r="C390" s="192" t="s">
        <v>720</v>
      </c>
      <c r="D390" s="192" t="s">
        <v>126</v>
      </c>
      <c r="E390" s="193" t="s">
        <v>721</v>
      </c>
      <c r="F390" s="194" t="s">
        <v>722</v>
      </c>
      <c r="G390" s="195" t="s">
        <v>153</v>
      </c>
      <c r="H390" s="196">
        <v>1</v>
      </c>
      <c r="I390" s="197"/>
      <c r="J390" s="198">
        <f>ROUND(I390*H390,2)</f>
        <v>0</v>
      </c>
      <c r="K390" s="194" t="s">
        <v>21</v>
      </c>
      <c r="L390" s="60"/>
      <c r="M390" s="199" t="s">
        <v>21</v>
      </c>
      <c r="N390" s="200" t="s">
        <v>46</v>
      </c>
      <c r="O390" s="41"/>
      <c r="P390" s="201">
        <f>O390*H390</f>
        <v>0</v>
      </c>
      <c r="Q390" s="201">
        <v>0.14494</v>
      </c>
      <c r="R390" s="201">
        <f>Q390*H390</f>
        <v>0.14494</v>
      </c>
      <c r="S390" s="201">
        <v>0</v>
      </c>
      <c r="T390" s="202">
        <f>S390*H390</f>
        <v>0</v>
      </c>
      <c r="AR390" s="23" t="s">
        <v>131</v>
      </c>
      <c r="AT390" s="23" t="s">
        <v>126</v>
      </c>
      <c r="AU390" s="23" t="s">
        <v>85</v>
      </c>
      <c r="AY390" s="23" t="s">
        <v>124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3" t="s">
        <v>83</v>
      </c>
      <c r="BK390" s="203">
        <f>ROUND(I390*H390,2)</f>
        <v>0</v>
      </c>
      <c r="BL390" s="23" t="s">
        <v>131</v>
      </c>
      <c r="BM390" s="23" t="s">
        <v>723</v>
      </c>
    </row>
    <row r="391" spans="2:65" s="1" customFormat="1" ht="22.5" customHeight="1">
      <c r="B391" s="40"/>
      <c r="C391" s="228" t="s">
        <v>155</v>
      </c>
      <c r="D391" s="228" t="s">
        <v>136</v>
      </c>
      <c r="E391" s="229" t="s">
        <v>724</v>
      </c>
      <c r="F391" s="230" t="s">
        <v>725</v>
      </c>
      <c r="G391" s="231" t="s">
        <v>153</v>
      </c>
      <c r="H391" s="232">
        <v>1</v>
      </c>
      <c r="I391" s="233"/>
      <c r="J391" s="234">
        <f>ROUND(I391*H391,2)</f>
        <v>0</v>
      </c>
      <c r="K391" s="230" t="s">
        <v>21</v>
      </c>
      <c r="L391" s="235"/>
      <c r="M391" s="236" t="s">
        <v>21</v>
      </c>
      <c r="N391" s="237" t="s">
        <v>46</v>
      </c>
      <c r="O391" s="41"/>
      <c r="P391" s="201">
        <f>O391*H391</f>
        <v>0</v>
      </c>
      <c r="Q391" s="201">
        <v>0.018</v>
      </c>
      <c r="R391" s="201">
        <f>Q391*H391</f>
        <v>0.018</v>
      </c>
      <c r="S391" s="201">
        <v>0</v>
      </c>
      <c r="T391" s="202">
        <f>S391*H391</f>
        <v>0</v>
      </c>
      <c r="AR391" s="23" t="s">
        <v>140</v>
      </c>
      <c r="AT391" s="23" t="s">
        <v>136</v>
      </c>
      <c r="AU391" s="23" t="s">
        <v>85</v>
      </c>
      <c r="AY391" s="23" t="s">
        <v>124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83</v>
      </c>
      <c r="BK391" s="203">
        <f>ROUND(I391*H391,2)</f>
        <v>0</v>
      </c>
      <c r="BL391" s="23" t="s">
        <v>131</v>
      </c>
      <c r="BM391" s="23" t="s">
        <v>726</v>
      </c>
    </row>
    <row r="392" spans="2:65" s="1" customFormat="1" ht="22.5" customHeight="1">
      <c r="B392" s="40"/>
      <c r="C392" s="192" t="s">
        <v>727</v>
      </c>
      <c r="D392" s="192" t="s">
        <v>126</v>
      </c>
      <c r="E392" s="193" t="s">
        <v>728</v>
      </c>
      <c r="F392" s="194" t="s">
        <v>729</v>
      </c>
      <c r="G392" s="195" t="s">
        <v>153</v>
      </c>
      <c r="H392" s="196">
        <v>1</v>
      </c>
      <c r="I392" s="197"/>
      <c r="J392" s="198">
        <f>ROUND(I392*H392,2)</f>
        <v>0</v>
      </c>
      <c r="K392" s="194" t="s">
        <v>21</v>
      </c>
      <c r="L392" s="60"/>
      <c r="M392" s="199" t="s">
        <v>21</v>
      </c>
      <c r="N392" s="200" t="s">
        <v>46</v>
      </c>
      <c r="O392" s="41"/>
      <c r="P392" s="201">
        <f>O392*H392</f>
        <v>0</v>
      </c>
      <c r="Q392" s="201">
        <v>0.00468</v>
      </c>
      <c r="R392" s="201">
        <f>Q392*H392</f>
        <v>0.00468</v>
      </c>
      <c r="S392" s="201">
        <v>0</v>
      </c>
      <c r="T392" s="202">
        <f>S392*H392</f>
        <v>0</v>
      </c>
      <c r="AR392" s="23" t="s">
        <v>131</v>
      </c>
      <c r="AT392" s="23" t="s">
        <v>126</v>
      </c>
      <c r="AU392" s="23" t="s">
        <v>85</v>
      </c>
      <c r="AY392" s="23" t="s">
        <v>124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23" t="s">
        <v>83</v>
      </c>
      <c r="BK392" s="203">
        <f>ROUND(I392*H392,2)</f>
        <v>0</v>
      </c>
      <c r="BL392" s="23" t="s">
        <v>131</v>
      </c>
      <c r="BM392" s="23" t="s">
        <v>730</v>
      </c>
    </row>
    <row r="393" spans="2:65" s="1" customFormat="1" ht="22.5" customHeight="1">
      <c r="B393" s="40"/>
      <c r="C393" s="228" t="s">
        <v>731</v>
      </c>
      <c r="D393" s="228" t="s">
        <v>136</v>
      </c>
      <c r="E393" s="229" t="s">
        <v>732</v>
      </c>
      <c r="F393" s="230" t="s">
        <v>733</v>
      </c>
      <c r="G393" s="231" t="s">
        <v>153</v>
      </c>
      <c r="H393" s="232">
        <v>1</v>
      </c>
      <c r="I393" s="233"/>
      <c r="J393" s="234">
        <f>ROUND(I393*H393,2)</f>
        <v>0</v>
      </c>
      <c r="K393" s="230" t="s">
        <v>21</v>
      </c>
      <c r="L393" s="235"/>
      <c r="M393" s="236" t="s">
        <v>21</v>
      </c>
      <c r="N393" s="237" t="s">
        <v>46</v>
      </c>
      <c r="O393" s="41"/>
      <c r="P393" s="201">
        <f>O393*H393</f>
        <v>0</v>
      </c>
      <c r="Q393" s="201">
        <v>0.025</v>
      </c>
      <c r="R393" s="201">
        <f>Q393*H393</f>
        <v>0.025</v>
      </c>
      <c r="S393" s="201">
        <v>0</v>
      </c>
      <c r="T393" s="202">
        <f>S393*H393</f>
        <v>0</v>
      </c>
      <c r="AR393" s="23" t="s">
        <v>140</v>
      </c>
      <c r="AT393" s="23" t="s">
        <v>136</v>
      </c>
      <c r="AU393" s="23" t="s">
        <v>85</v>
      </c>
      <c r="AY393" s="23" t="s">
        <v>124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3" t="s">
        <v>83</v>
      </c>
      <c r="BK393" s="203">
        <f>ROUND(I393*H393,2)</f>
        <v>0</v>
      </c>
      <c r="BL393" s="23" t="s">
        <v>131</v>
      </c>
      <c r="BM393" s="23" t="s">
        <v>734</v>
      </c>
    </row>
    <row r="394" spans="2:65" s="1" customFormat="1" ht="22.5" customHeight="1">
      <c r="B394" s="40"/>
      <c r="C394" s="192" t="s">
        <v>735</v>
      </c>
      <c r="D394" s="192" t="s">
        <v>126</v>
      </c>
      <c r="E394" s="193" t="s">
        <v>736</v>
      </c>
      <c r="F394" s="194" t="s">
        <v>737</v>
      </c>
      <c r="G394" s="195" t="s">
        <v>153</v>
      </c>
      <c r="H394" s="196">
        <v>2</v>
      </c>
      <c r="I394" s="197"/>
      <c r="J394" s="198">
        <f>ROUND(I394*H394,2)</f>
        <v>0</v>
      </c>
      <c r="K394" s="194" t="s">
        <v>319</v>
      </c>
      <c r="L394" s="60"/>
      <c r="M394" s="199" t="s">
        <v>21</v>
      </c>
      <c r="N394" s="200" t="s">
        <v>46</v>
      </c>
      <c r="O394" s="41"/>
      <c r="P394" s="201">
        <f>O394*H394</f>
        <v>0</v>
      </c>
      <c r="Q394" s="201">
        <v>0.4208</v>
      </c>
      <c r="R394" s="201">
        <f>Q394*H394</f>
        <v>0.8416</v>
      </c>
      <c r="S394" s="201">
        <v>0</v>
      </c>
      <c r="T394" s="202">
        <f>S394*H394</f>
        <v>0</v>
      </c>
      <c r="AR394" s="23" t="s">
        <v>131</v>
      </c>
      <c r="AT394" s="23" t="s">
        <v>126</v>
      </c>
      <c r="AU394" s="23" t="s">
        <v>85</v>
      </c>
      <c r="AY394" s="23" t="s">
        <v>124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23" t="s">
        <v>83</v>
      </c>
      <c r="BK394" s="203">
        <f>ROUND(I394*H394,2)</f>
        <v>0</v>
      </c>
      <c r="BL394" s="23" t="s">
        <v>131</v>
      </c>
      <c r="BM394" s="23" t="s">
        <v>738</v>
      </c>
    </row>
    <row r="395" spans="2:51" s="11" customFormat="1" ht="13.5">
      <c r="B395" s="204"/>
      <c r="C395" s="205"/>
      <c r="D395" s="206" t="s">
        <v>133</v>
      </c>
      <c r="E395" s="207" t="s">
        <v>21</v>
      </c>
      <c r="F395" s="208" t="s">
        <v>739</v>
      </c>
      <c r="G395" s="205"/>
      <c r="H395" s="209" t="s">
        <v>21</v>
      </c>
      <c r="I395" s="210"/>
      <c r="J395" s="205"/>
      <c r="K395" s="205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133</v>
      </c>
      <c r="AU395" s="215" t="s">
        <v>85</v>
      </c>
      <c r="AV395" s="11" t="s">
        <v>83</v>
      </c>
      <c r="AW395" s="11" t="s">
        <v>39</v>
      </c>
      <c r="AX395" s="11" t="s">
        <v>75</v>
      </c>
      <c r="AY395" s="215" t="s">
        <v>124</v>
      </c>
    </row>
    <row r="396" spans="2:51" s="12" customFormat="1" ht="13.5">
      <c r="B396" s="216"/>
      <c r="C396" s="217"/>
      <c r="D396" s="218" t="s">
        <v>133</v>
      </c>
      <c r="E396" s="219" t="s">
        <v>21</v>
      </c>
      <c r="F396" s="220" t="s">
        <v>85</v>
      </c>
      <c r="G396" s="217"/>
      <c r="H396" s="221">
        <v>2</v>
      </c>
      <c r="I396" s="222"/>
      <c r="J396" s="217"/>
      <c r="K396" s="217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133</v>
      </c>
      <c r="AU396" s="227" t="s">
        <v>85</v>
      </c>
      <c r="AV396" s="12" t="s">
        <v>85</v>
      </c>
      <c r="AW396" s="12" t="s">
        <v>39</v>
      </c>
      <c r="AX396" s="12" t="s">
        <v>75</v>
      </c>
      <c r="AY396" s="227" t="s">
        <v>124</v>
      </c>
    </row>
    <row r="397" spans="2:65" s="1" customFormat="1" ht="31.5" customHeight="1">
      <c r="B397" s="40"/>
      <c r="C397" s="192" t="s">
        <v>740</v>
      </c>
      <c r="D397" s="192" t="s">
        <v>126</v>
      </c>
      <c r="E397" s="193" t="s">
        <v>741</v>
      </c>
      <c r="F397" s="194" t="s">
        <v>742</v>
      </c>
      <c r="G397" s="195" t="s">
        <v>153</v>
      </c>
      <c r="H397" s="196">
        <v>1</v>
      </c>
      <c r="I397" s="197"/>
      <c r="J397" s="198">
        <f>ROUND(I397*H397,2)</f>
        <v>0</v>
      </c>
      <c r="K397" s="194" t="s">
        <v>319</v>
      </c>
      <c r="L397" s="60"/>
      <c r="M397" s="199" t="s">
        <v>21</v>
      </c>
      <c r="N397" s="200" t="s">
        <v>46</v>
      </c>
      <c r="O397" s="41"/>
      <c r="P397" s="201">
        <f>O397*H397</f>
        <v>0</v>
      </c>
      <c r="Q397" s="201">
        <v>0.31108</v>
      </c>
      <c r="R397" s="201">
        <f>Q397*H397</f>
        <v>0.31108</v>
      </c>
      <c r="S397" s="201">
        <v>0</v>
      </c>
      <c r="T397" s="202">
        <f>S397*H397</f>
        <v>0</v>
      </c>
      <c r="AR397" s="23" t="s">
        <v>131</v>
      </c>
      <c r="AT397" s="23" t="s">
        <v>126</v>
      </c>
      <c r="AU397" s="23" t="s">
        <v>85</v>
      </c>
      <c r="AY397" s="23" t="s">
        <v>124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3" t="s">
        <v>83</v>
      </c>
      <c r="BK397" s="203">
        <f>ROUND(I397*H397,2)</f>
        <v>0</v>
      </c>
      <c r="BL397" s="23" t="s">
        <v>131</v>
      </c>
      <c r="BM397" s="23" t="s">
        <v>743</v>
      </c>
    </row>
    <row r="398" spans="2:51" s="11" customFormat="1" ht="13.5">
      <c r="B398" s="204"/>
      <c r="C398" s="205"/>
      <c r="D398" s="206" t="s">
        <v>133</v>
      </c>
      <c r="E398" s="207" t="s">
        <v>21</v>
      </c>
      <c r="F398" s="208" t="s">
        <v>744</v>
      </c>
      <c r="G398" s="205"/>
      <c r="H398" s="209" t="s">
        <v>21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133</v>
      </c>
      <c r="AU398" s="215" t="s">
        <v>85</v>
      </c>
      <c r="AV398" s="11" t="s">
        <v>83</v>
      </c>
      <c r="AW398" s="11" t="s">
        <v>39</v>
      </c>
      <c r="AX398" s="11" t="s">
        <v>75</v>
      </c>
      <c r="AY398" s="215" t="s">
        <v>124</v>
      </c>
    </row>
    <row r="399" spans="2:51" s="12" customFormat="1" ht="13.5">
      <c r="B399" s="216"/>
      <c r="C399" s="217"/>
      <c r="D399" s="218" t="s">
        <v>133</v>
      </c>
      <c r="E399" s="219" t="s">
        <v>21</v>
      </c>
      <c r="F399" s="220" t="s">
        <v>83</v>
      </c>
      <c r="G399" s="217"/>
      <c r="H399" s="221">
        <v>1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133</v>
      </c>
      <c r="AU399" s="227" t="s">
        <v>85</v>
      </c>
      <c r="AV399" s="12" t="s">
        <v>85</v>
      </c>
      <c r="AW399" s="12" t="s">
        <v>39</v>
      </c>
      <c r="AX399" s="12" t="s">
        <v>75</v>
      </c>
      <c r="AY399" s="227" t="s">
        <v>124</v>
      </c>
    </row>
    <row r="400" spans="2:65" s="1" customFormat="1" ht="22.5" customHeight="1">
      <c r="B400" s="40"/>
      <c r="C400" s="192" t="s">
        <v>745</v>
      </c>
      <c r="D400" s="192" t="s">
        <v>126</v>
      </c>
      <c r="E400" s="193" t="s">
        <v>746</v>
      </c>
      <c r="F400" s="194" t="s">
        <v>747</v>
      </c>
      <c r="G400" s="195" t="s">
        <v>148</v>
      </c>
      <c r="H400" s="196">
        <v>1</v>
      </c>
      <c r="I400" s="197"/>
      <c r="J400" s="198">
        <f>ROUND(I400*H400,2)</f>
        <v>0</v>
      </c>
      <c r="K400" s="194" t="s">
        <v>130</v>
      </c>
      <c r="L400" s="60"/>
      <c r="M400" s="199" t="s">
        <v>21</v>
      </c>
      <c r="N400" s="200" t="s">
        <v>46</v>
      </c>
      <c r="O400" s="41"/>
      <c r="P400" s="201">
        <f>O400*H400</f>
        <v>0</v>
      </c>
      <c r="Q400" s="201">
        <v>0.29221</v>
      </c>
      <c r="R400" s="201">
        <f>Q400*H400</f>
        <v>0.29221</v>
      </c>
      <c r="S400" s="201">
        <v>0</v>
      </c>
      <c r="T400" s="202">
        <f>S400*H400</f>
        <v>0</v>
      </c>
      <c r="AR400" s="23" t="s">
        <v>131</v>
      </c>
      <c r="AT400" s="23" t="s">
        <v>126</v>
      </c>
      <c r="AU400" s="23" t="s">
        <v>85</v>
      </c>
      <c r="AY400" s="23" t="s">
        <v>124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3" t="s">
        <v>83</v>
      </c>
      <c r="BK400" s="203">
        <f>ROUND(I400*H400,2)</f>
        <v>0</v>
      </c>
      <c r="BL400" s="23" t="s">
        <v>131</v>
      </c>
      <c r="BM400" s="23" t="s">
        <v>748</v>
      </c>
    </row>
    <row r="401" spans="2:65" s="1" customFormat="1" ht="31.5" customHeight="1">
      <c r="B401" s="40"/>
      <c r="C401" s="228" t="s">
        <v>749</v>
      </c>
      <c r="D401" s="228" t="s">
        <v>136</v>
      </c>
      <c r="E401" s="229" t="s">
        <v>750</v>
      </c>
      <c r="F401" s="230" t="s">
        <v>751</v>
      </c>
      <c r="G401" s="231" t="s">
        <v>153</v>
      </c>
      <c r="H401" s="232">
        <v>1</v>
      </c>
      <c r="I401" s="233"/>
      <c r="J401" s="234">
        <f>ROUND(I401*H401,2)</f>
        <v>0</v>
      </c>
      <c r="K401" s="230" t="s">
        <v>130</v>
      </c>
      <c r="L401" s="235"/>
      <c r="M401" s="236" t="s">
        <v>21</v>
      </c>
      <c r="N401" s="237" t="s">
        <v>46</v>
      </c>
      <c r="O401" s="41"/>
      <c r="P401" s="201">
        <f>O401*H401</f>
        <v>0</v>
      </c>
      <c r="Q401" s="201">
        <v>0.0326</v>
      </c>
      <c r="R401" s="201">
        <f>Q401*H401</f>
        <v>0.0326</v>
      </c>
      <c r="S401" s="201">
        <v>0</v>
      </c>
      <c r="T401" s="202">
        <f>S401*H401</f>
        <v>0</v>
      </c>
      <c r="AR401" s="23" t="s">
        <v>140</v>
      </c>
      <c r="AT401" s="23" t="s">
        <v>136</v>
      </c>
      <c r="AU401" s="23" t="s">
        <v>85</v>
      </c>
      <c r="AY401" s="23" t="s">
        <v>124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23" t="s">
        <v>83</v>
      </c>
      <c r="BK401" s="203">
        <f>ROUND(I401*H401,2)</f>
        <v>0</v>
      </c>
      <c r="BL401" s="23" t="s">
        <v>131</v>
      </c>
      <c r="BM401" s="23" t="s">
        <v>752</v>
      </c>
    </row>
    <row r="402" spans="2:63" s="10" customFormat="1" ht="29.85" customHeight="1">
      <c r="B402" s="175"/>
      <c r="C402" s="176"/>
      <c r="D402" s="177" t="s">
        <v>74</v>
      </c>
      <c r="E402" s="258" t="s">
        <v>184</v>
      </c>
      <c r="F402" s="258" t="s">
        <v>753</v>
      </c>
      <c r="G402" s="176"/>
      <c r="H402" s="176"/>
      <c r="I402" s="179"/>
      <c r="J402" s="259">
        <f>BK402</f>
        <v>0</v>
      </c>
      <c r="K402" s="176"/>
      <c r="L402" s="181"/>
      <c r="M402" s="182"/>
      <c r="N402" s="183"/>
      <c r="O402" s="183"/>
      <c r="P402" s="184">
        <v>0</v>
      </c>
      <c r="Q402" s="183"/>
      <c r="R402" s="184">
        <v>0</v>
      </c>
      <c r="S402" s="183"/>
      <c r="T402" s="185">
        <v>0</v>
      </c>
      <c r="AR402" s="186" t="s">
        <v>83</v>
      </c>
      <c r="AT402" s="187" t="s">
        <v>74</v>
      </c>
      <c r="AU402" s="187" t="s">
        <v>83</v>
      </c>
      <c r="AY402" s="186" t="s">
        <v>124</v>
      </c>
      <c r="BK402" s="188">
        <v>0</v>
      </c>
    </row>
    <row r="403" spans="2:63" s="10" customFormat="1" ht="19.9" customHeight="1">
      <c r="B403" s="175"/>
      <c r="C403" s="176"/>
      <c r="D403" s="189" t="s">
        <v>74</v>
      </c>
      <c r="E403" s="190" t="s">
        <v>745</v>
      </c>
      <c r="F403" s="190" t="s">
        <v>754</v>
      </c>
      <c r="G403" s="176"/>
      <c r="H403" s="176"/>
      <c r="I403" s="179"/>
      <c r="J403" s="191">
        <f>BK403</f>
        <v>0</v>
      </c>
      <c r="K403" s="176"/>
      <c r="L403" s="181"/>
      <c r="M403" s="182"/>
      <c r="N403" s="183"/>
      <c r="O403" s="183"/>
      <c r="P403" s="184">
        <f>SUM(P404:P454)</f>
        <v>0</v>
      </c>
      <c r="Q403" s="183"/>
      <c r="R403" s="184">
        <f>SUM(R404:R454)</f>
        <v>1.80381393</v>
      </c>
      <c r="S403" s="183"/>
      <c r="T403" s="185">
        <f>SUM(T404:T454)</f>
        <v>689.217673</v>
      </c>
      <c r="AR403" s="186" t="s">
        <v>83</v>
      </c>
      <c r="AT403" s="187" t="s">
        <v>74</v>
      </c>
      <c r="AU403" s="187" t="s">
        <v>83</v>
      </c>
      <c r="AY403" s="186" t="s">
        <v>124</v>
      </c>
      <c r="BK403" s="188">
        <f>SUM(BK404:BK454)</f>
        <v>0</v>
      </c>
    </row>
    <row r="404" spans="2:65" s="1" customFormat="1" ht="44.25" customHeight="1">
      <c r="B404" s="40"/>
      <c r="C404" s="192" t="s">
        <v>755</v>
      </c>
      <c r="D404" s="192" t="s">
        <v>126</v>
      </c>
      <c r="E404" s="193" t="s">
        <v>756</v>
      </c>
      <c r="F404" s="194" t="s">
        <v>757</v>
      </c>
      <c r="G404" s="195" t="s">
        <v>225</v>
      </c>
      <c r="H404" s="196">
        <v>32.04</v>
      </c>
      <c r="I404" s="197"/>
      <c r="J404" s="198">
        <f>ROUND(I404*H404,2)</f>
        <v>0</v>
      </c>
      <c r="K404" s="194" t="s">
        <v>130</v>
      </c>
      <c r="L404" s="60"/>
      <c r="M404" s="199" t="s">
        <v>21</v>
      </c>
      <c r="N404" s="200" t="s">
        <v>46</v>
      </c>
      <c r="O404" s="41"/>
      <c r="P404" s="201">
        <f>O404*H404</f>
        <v>0</v>
      </c>
      <c r="Q404" s="201">
        <v>9E-05</v>
      </c>
      <c r="R404" s="201">
        <f>Q404*H404</f>
        <v>0.0028836</v>
      </c>
      <c r="S404" s="201">
        <v>0.128</v>
      </c>
      <c r="T404" s="202">
        <f>S404*H404</f>
        <v>4.10112</v>
      </c>
      <c r="AR404" s="23" t="s">
        <v>131</v>
      </c>
      <c r="AT404" s="23" t="s">
        <v>126</v>
      </c>
      <c r="AU404" s="23" t="s">
        <v>85</v>
      </c>
      <c r="AY404" s="23" t="s">
        <v>124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3" t="s">
        <v>83</v>
      </c>
      <c r="BK404" s="203">
        <f>ROUND(I404*H404,2)</f>
        <v>0</v>
      </c>
      <c r="BL404" s="23" t="s">
        <v>131</v>
      </c>
      <c r="BM404" s="23" t="s">
        <v>758</v>
      </c>
    </row>
    <row r="405" spans="2:51" s="11" customFormat="1" ht="13.5">
      <c r="B405" s="204"/>
      <c r="C405" s="205"/>
      <c r="D405" s="206" t="s">
        <v>133</v>
      </c>
      <c r="E405" s="207" t="s">
        <v>21</v>
      </c>
      <c r="F405" s="208" t="s">
        <v>759</v>
      </c>
      <c r="G405" s="205"/>
      <c r="H405" s="209" t="s">
        <v>21</v>
      </c>
      <c r="I405" s="210"/>
      <c r="J405" s="205"/>
      <c r="K405" s="205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133</v>
      </c>
      <c r="AU405" s="215" t="s">
        <v>85</v>
      </c>
      <c r="AV405" s="11" t="s">
        <v>83</v>
      </c>
      <c r="AW405" s="11" t="s">
        <v>39</v>
      </c>
      <c r="AX405" s="11" t="s">
        <v>75</v>
      </c>
      <c r="AY405" s="215" t="s">
        <v>124</v>
      </c>
    </row>
    <row r="406" spans="2:51" s="12" customFormat="1" ht="13.5">
      <c r="B406" s="216"/>
      <c r="C406" s="217"/>
      <c r="D406" s="218" t="s">
        <v>133</v>
      </c>
      <c r="E406" s="219" t="s">
        <v>21</v>
      </c>
      <c r="F406" s="220" t="s">
        <v>481</v>
      </c>
      <c r="G406" s="217"/>
      <c r="H406" s="221">
        <v>32.04</v>
      </c>
      <c r="I406" s="222"/>
      <c r="J406" s="217"/>
      <c r="K406" s="217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133</v>
      </c>
      <c r="AU406" s="227" t="s">
        <v>85</v>
      </c>
      <c r="AV406" s="12" t="s">
        <v>85</v>
      </c>
      <c r="AW406" s="12" t="s">
        <v>39</v>
      </c>
      <c r="AX406" s="12" t="s">
        <v>83</v>
      </c>
      <c r="AY406" s="227" t="s">
        <v>124</v>
      </c>
    </row>
    <row r="407" spans="2:65" s="1" customFormat="1" ht="44.25" customHeight="1">
      <c r="B407" s="40"/>
      <c r="C407" s="192" t="s">
        <v>760</v>
      </c>
      <c r="D407" s="192" t="s">
        <v>126</v>
      </c>
      <c r="E407" s="193" t="s">
        <v>761</v>
      </c>
      <c r="F407" s="194" t="s">
        <v>762</v>
      </c>
      <c r="G407" s="195" t="s">
        <v>225</v>
      </c>
      <c r="H407" s="196">
        <v>1133.53</v>
      </c>
      <c r="I407" s="197"/>
      <c r="J407" s="198">
        <f>ROUND(I407*H407,2)</f>
        <v>0</v>
      </c>
      <c r="K407" s="194" t="s">
        <v>130</v>
      </c>
      <c r="L407" s="60"/>
      <c r="M407" s="199" t="s">
        <v>21</v>
      </c>
      <c r="N407" s="200" t="s">
        <v>46</v>
      </c>
      <c r="O407" s="41"/>
      <c r="P407" s="201">
        <f>O407*H407</f>
        <v>0</v>
      </c>
      <c r="Q407" s="201">
        <v>0.0003</v>
      </c>
      <c r="R407" s="201">
        <f>Q407*H407</f>
        <v>0.34005899999999994</v>
      </c>
      <c r="S407" s="201">
        <v>0.512</v>
      </c>
      <c r="T407" s="202">
        <f>S407*H407</f>
        <v>580.36736</v>
      </c>
      <c r="AR407" s="23" t="s">
        <v>131</v>
      </c>
      <c r="AT407" s="23" t="s">
        <v>126</v>
      </c>
      <c r="AU407" s="23" t="s">
        <v>85</v>
      </c>
      <c r="AY407" s="23" t="s">
        <v>124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3" t="s">
        <v>83</v>
      </c>
      <c r="BK407" s="203">
        <f>ROUND(I407*H407,2)</f>
        <v>0</v>
      </c>
      <c r="BL407" s="23" t="s">
        <v>131</v>
      </c>
      <c r="BM407" s="23" t="s">
        <v>763</v>
      </c>
    </row>
    <row r="408" spans="2:51" s="11" customFormat="1" ht="13.5">
      <c r="B408" s="204"/>
      <c r="C408" s="205"/>
      <c r="D408" s="206" t="s">
        <v>133</v>
      </c>
      <c r="E408" s="207" t="s">
        <v>21</v>
      </c>
      <c r="F408" s="208" t="s">
        <v>764</v>
      </c>
      <c r="G408" s="205"/>
      <c r="H408" s="209" t="s">
        <v>21</v>
      </c>
      <c r="I408" s="210"/>
      <c r="J408" s="205"/>
      <c r="K408" s="205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133</v>
      </c>
      <c r="AU408" s="215" t="s">
        <v>85</v>
      </c>
      <c r="AV408" s="11" t="s">
        <v>83</v>
      </c>
      <c r="AW408" s="11" t="s">
        <v>39</v>
      </c>
      <c r="AX408" s="11" t="s">
        <v>75</v>
      </c>
      <c r="AY408" s="215" t="s">
        <v>124</v>
      </c>
    </row>
    <row r="409" spans="2:51" s="12" customFormat="1" ht="13.5">
      <c r="B409" s="216"/>
      <c r="C409" s="217"/>
      <c r="D409" s="218" t="s">
        <v>133</v>
      </c>
      <c r="E409" s="219" t="s">
        <v>21</v>
      </c>
      <c r="F409" s="220" t="s">
        <v>483</v>
      </c>
      <c r="G409" s="217"/>
      <c r="H409" s="221">
        <v>1133.53</v>
      </c>
      <c r="I409" s="222"/>
      <c r="J409" s="217"/>
      <c r="K409" s="217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133</v>
      </c>
      <c r="AU409" s="227" t="s">
        <v>85</v>
      </c>
      <c r="AV409" s="12" t="s">
        <v>85</v>
      </c>
      <c r="AW409" s="12" t="s">
        <v>39</v>
      </c>
      <c r="AX409" s="12" t="s">
        <v>83</v>
      </c>
      <c r="AY409" s="227" t="s">
        <v>124</v>
      </c>
    </row>
    <row r="410" spans="2:65" s="1" customFormat="1" ht="22.5" customHeight="1">
      <c r="B410" s="40"/>
      <c r="C410" s="192" t="s">
        <v>765</v>
      </c>
      <c r="D410" s="192" t="s">
        <v>126</v>
      </c>
      <c r="E410" s="193" t="s">
        <v>766</v>
      </c>
      <c r="F410" s="194" t="s">
        <v>767</v>
      </c>
      <c r="G410" s="195" t="s">
        <v>148</v>
      </c>
      <c r="H410" s="196">
        <v>20</v>
      </c>
      <c r="I410" s="197"/>
      <c r="J410" s="198">
        <f>ROUND(I410*H410,2)</f>
        <v>0</v>
      </c>
      <c r="K410" s="194" t="s">
        <v>130</v>
      </c>
      <c r="L410" s="60"/>
      <c r="M410" s="199" t="s">
        <v>21</v>
      </c>
      <c r="N410" s="200" t="s">
        <v>46</v>
      </c>
      <c r="O410" s="41"/>
      <c r="P410" s="201">
        <f>O410*H410</f>
        <v>0</v>
      </c>
      <c r="Q410" s="201">
        <v>0</v>
      </c>
      <c r="R410" s="201">
        <f>Q410*H410</f>
        <v>0</v>
      </c>
      <c r="S410" s="201">
        <v>0.01442</v>
      </c>
      <c r="T410" s="202">
        <f>S410*H410</f>
        <v>0.2884</v>
      </c>
      <c r="AR410" s="23" t="s">
        <v>131</v>
      </c>
      <c r="AT410" s="23" t="s">
        <v>126</v>
      </c>
      <c r="AU410" s="23" t="s">
        <v>85</v>
      </c>
      <c r="AY410" s="23" t="s">
        <v>124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23" t="s">
        <v>83</v>
      </c>
      <c r="BK410" s="203">
        <f>ROUND(I410*H410,2)</f>
        <v>0</v>
      </c>
      <c r="BL410" s="23" t="s">
        <v>131</v>
      </c>
      <c r="BM410" s="23" t="s">
        <v>768</v>
      </c>
    </row>
    <row r="411" spans="2:51" s="11" customFormat="1" ht="13.5">
      <c r="B411" s="204"/>
      <c r="C411" s="205"/>
      <c r="D411" s="206" t="s">
        <v>133</v>
      </c>
      <c r="E411" s="207" t="s">
        <v>21</v>
      </c>
      <c r="F411" s="208" t="s">
        <v>769</v>
      </c>
      <c r="G411" s="205"/>
      <c r="H411" s="209" t="s">
        <v>21</v>
      </c>
      <c r="I411" s="210"/>
      <c r="J411" s="205"/>
      <c r="K411" s="205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133</v>
      </c>
      <c r="AU411" s="215" t="s">
        <v>85</v>
      </c>
      <c r="AV411" s="11" t="s">
        <v>83</v>
      </c>
      <c r="AW411" s="11" t="s">
        <v>39</v>
      </c>
      <c r="AX411" s="11" t="s">
        <v>75</v>
      </c>
      <c r="AY411" s="215" t="s">
        <v>124</v>
      </c>
    </row>
    <row r="412" spans="2:51" s="12" customFormat="1" ht="13.5">
      <c r="B412" s="216"/>
      <c r="C412" s="217"/>
      <c r="D412" s="218" t="s">
        <v>133</v>
      </c>
      <c r="E412" s="219" t="s">
        <v>21</v>
      </c>
      <c r="F412" s="220" t="s">
        <v>217</v>
      </c>
      <c r="G412" s="217"/>
      <c r="H412" s="221">
        <v>20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133</v>
      </c>
      <c r="AU412" s="227" t="s">
        <v>85</v>
      </c>
      <c r="AV412" s="12" t="s">
        <v>85</v>
      </c>
      <c r="AW412" s="12" t="s">
        <v>39</v>
      </c>
      <c r="AX412" s="12" t="s">
        <v>83</v>
      </c>
      <c r="AY412" s="227" t="s">
        <v>124</v>
      </c>
    </row>
    <row r="413" spans="2:65" s="1" customFormat="1" ht="44.25" customHeight="1">
      <c r="B413" s="40"/>
      <c r="C413" s="192" t="s">
        <v>770</v>
      </c>
      <c r="D413" s="192" t="s">
        <v>126</v>
      </c>
      <c r="E413" s="193" t="s">
        <v>771</v>
      </c>
      <c r="F413" s="194" t="s">
        <v>772</v>
      </c>
      <c r="G413" s="195" t="s">
        <v>225</v>
      </c>
      <c r="H413" s="196">
        <v>69.73</v>
      </c>
      <c r="I413" s="197"/>
      <c r="J413" s="198">
        <f>ROUND(I413*H413,2)</f>
        <v>0</v>
      </c>
      <c r="K413" s="194" t="s">
        <v>130</v>
      </c>
      <c r="L413" s="60"/>
      <c r="M413" s="199" t="s">
        <v>21</v>
      </c>
      <c r="N413" s="200" t="s">
        <v>46</v>
      </c>
      <c r="O413" s="41"/>
      <c r="P413" s="201">
        <f>O413*H413</f>
        <v>0</v>
      </c>
      <c r="Q413" s="201">
        <v>0</v>
      </c>
      <c r="R413" s="201">
        <f>Q413*H413</f>
        <v>0</v>
      </c>
      <c r="S413" s="201">
        <v>0.252</v>
      </c>
      <c r="T413" s="202">
        <f>S413*H413</f>
        <v>17.57196</v>
      </c>
      <c r="AR413" s="23" t="s">
        <v>131</v>
      </c>
      <c r="AT413" s="23" t="s">
        <v>126</v>
      </c>
      <c r="AU413" s="23" t="s">
        <v>85</v>
      </c>
      <c r="AY413" s="23" t="s">
        <v>124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3" t="s">
        <v>83</v>
      </c>
      <c r="BK413" s="203">
        <f>ROUND(I413*H413,2)</f>
        <v>0</v>
      </c>
      <c r="BL413" s="23" t="s">
        <v>131</v>
      </c>
      <c r="BM413" s="23" t="s">
        <v>773</v>
      </c>
    </row>
    <row r="414" spans="2:51" s="11" customFormat="1" ht="13.5">
      <c r="B414" s="204"/>
      <c r="C414" s="205"/>
      <c r="D414" s="206" t="s">
        <v>133</v>
      </c>
      <c r="E414" s="207" t="s">
        <v>21</v>
      </c>
      <c r="F414" s="208" t="s">
        <v>774</v>
      </c>
      <c r="G414" s="205"/>
      <c r="H414" s="209" t="s">
        <v>21</v>
      </c>
      <c r="I414" s="210"/>
      <c r="J414" s="205"/>
      <c r="K414" s="205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133</v>
      </c>
      <c r="AU414" s="215" t="s">
        <v>85</v>
      </c>
      <c r="AV414" s="11" t="s">
        <v>83</v>
      </c>
      <c r="AW414" s="11" t="s">
        <v>39</v>
      </c>
      <c r="AX414" s="11" t="s">
        <v>75</v>
      </c>
      <c r="AY414" s="215" t="s">
        <v>124</v>
      </c>
    </row>
    <row r="415" spans="2:51" s="12" customFormat="1" ht="13.5">
      <c r="B415" s="216"/>
      <c r="C415" s="217"/>
      <c r="D415" s="218" t="s">
        <v>133</v>
      </c>
      <c r="E415" s="219" t="s">
        <v>21</v>
      </c>
      <c r="F415" s="220" t="s">
        <v>775</v>
      </c>
      <c r="G415" s="217"/>
      <c r="H415" s="221">
        <v>69.73</v>
      </c>
      <c r="I415" s="222"/>
      <c r="J415" s="217"/>
      <c r="K415" s="217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133</v>
      </c>
      <c r="AU415" s="227" t="s">
        <v>85</v>
      </c>
      <c r="AV415" s="12" t="s">
        <v>85</v>
      </c>
      <c r="AW415" s="12" t="s">
        <v>39</v>
      </c>
      <c r="AX415" s="12" t="s">
        <v>83</v>
      </c>
      <c r="AY415" s="227" t="s">
        <v>124</v>
      </c>
    </row>
    <row r="416" spans="2:65" s="1" customFormat="1" ht="44.25" customHeight="1">
      <c r="B416" s="40"/>
      <c r="C416" s="192" t="s">
        <v>776</v>
      </c>
      <c r="D416" s="192" t="s">
        <v>126</v>
      </c>
      <c r="E416" s="193" t="s">
        <v>777</v>
      </c>
      <c r="F416" s="194" t="s">
        <v>778</v>
      </c>
      <c r="G416" s="195" t="s">
        <v>129</v>
      </c>
      <c r="H416" s="196">
        <v>0.239</v>
      </c>
      <c r="I416" s="197"/>
      <c r="J416" s="198">
        <f>ROUND(I416*H416,2)</f>
        <v>0</v>
      </c>
      <c r="K416" s="194" t="s">
        <v>130</v>
      </c>
      <c r="L416" s="60"/>
      <c r="M416" s="199" t="s">
        <v>21</v>
      </c>
      <c r="N416" s="200" t="s">
        <v>46</v>
      </c>
      <c r="O416" s="41"/>
      <c r="P416" s="201">
        <f>O416*H416</f>
        <v>0</v>
      </c>
      <c r="Q416" s="201">
        <v>0.00147</v>
      </c>
      <c r="R416" s="201">
        <f>Q416*H416</f>
        <v>0.00035132999999999996</v>
      </c>
      <c r="S416" s="201">
        <v>2.447</v>
      </c>
      <c r="T416" s="202">
        <f>S416*H416</f>
        <v>0.5848329999999999</v>
      </c>
      <c r="AR416" s="23" t="s">
        <v>131</v>
      </c>
      <c r="AT416" s="23" t="s">
        <v>126</v>
      </c>
      <c r="AU416" s="23" t="s">
        <v>85</v>
      </c>
      <c r="AY416" s="23" t="s">
        <v>124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3" t="s">
        <v>83</v>
      </c>
      <c r="BK416" s="203">
        <f>ROUND(I416*H416,2)</f>
        <v>0</v>
      </c>
      <c r="BL416" s="23" t="s">
        <v>131</v>
      </c>
      <c r="BM416" s="23" t="s">
        <v>779</v>
      </c>
    </row>
    <row r="417" spans="2:51" s="11" customFormat="1" ht="13.5">
      <c r="B417" s="204"/>
      <c r="C417" s="205"/>
      <c r="D417" s="206" t="s">
        <v>133</v>
      </c>
      <c r="E417" s="207" t="s">
        <v>21</v>
      </c>
      <c r="F417" s="208" t="s">
        <v>780</v>
      </c>
      <c r="G417" s="205"/>
      <c r="H417" s="209" t="s">
        <v>21</v>
      </c>
      <c r="I417" s="210"/>
      <c r="J417" s="205"/>
      <c r="K417" s="205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133</v>
      </c>
      <c r="AU417" s="215" t="s">
        <v>85</v>
      </c>
      <c r="AV417" s="11" t="s">
        <v>83</v>
      </c>
      <c r="AW417" s="11" t="s">
        <v>39</v>
      </c>
      <c r="AX417" s="11" t="s">
        <v>75</v>
      </c>
      <c r="AY417" s="215" t="s">
        <v>124</v>
      </c>
    </row>
    <row r="418" spans="2:51" s="12" customFormat="1" ht="13.5">
      <c r="B418" s="216"/>
      <c r="C418" s="217"/>
      <c r="D418" s="218" t="s">
        <v>133</v>
      </c>
      <c r="E418" s="219" t="s">
        <v>21</v>
      </c>
      <c r="F418" s="220" t="s">
        <v>781</v>
      </c>
      <c r="G418" s="217"/>
      <c r="H418" s="221">
        <v>0.239</v>
      </c>
      <c r="I418" s="222"/>
      <c r="J418" s="217"/>
      <c r="K418" s="217"/>
      <c r="L418" s="223"/>
      <c r="M418" s="224"/>
      <c r="N418" s="225"/>
      <c r="O418" s="225"/>
      <c r="P418" s="225"/>
      <c r="Q418" s="225"/>
      <c r="R418" s="225"/>
      <c r="S418" s="225"/>
      <c r="T418" s="226"/>
      <c r="AT418" s="227" t="s">
        <v>133</v>
      </c>
      <c r="AU418" s="227" t="s">
        <v>85</v>
      </c>
      <c r="AV418" s="12" t="s">
        <v>85</v>
      </c>
      <c r="AW418" s="12" t="s">
        <v>39</v>
      </c>
      <c r="AX418" s="12" t="s">
        <v>83</v>
      </c>
      <c r="AY418" s="227" t="s">
        <v>124</v>
      </c>
    </row>
    <row r="419" spans="2:65" s="1" customFormat="1" ht="22.5" customHeight="1">
      <c r="B419" s="40"/>
      <c r="C419" s="192" t="s">
        <v>782</v>
      </c>
      <c r="D419" s="192" t="s">
        <v>126</v>
      </c>
      <c r="E419" s="193" t="s">
        <v>783</v>
      </c>
      <c r="F419" s="194" t="s">
        <v>784</v>
      </c>
      <c r="G419" s="195" t="s">
        <v>129</v>
      </c>
      <c r="H419" s="196">
        <v>27.48</v>
      </c>
      <c r="I419" s="197"/>
      <c r="J419" s="198">
        <f>ROUND(I419*H419,2)</f>
        <v>0</v>
      </c>
      <c r="K419" s="194" t="s">
        <v>130</v>
      </c>
      <c r="L419" s="60"/>
      <c r="M419" s="199" t="s">
        <v>21</v>
      </c>
      <c r="N419" s="200" t="s">
        <v>46</v>
      </c>
      <c r="O419" s="41"/>
      <c r="P419" s="201">
        <f>O419*H419</f>
        <v>0</v>
      </c>
      <c r="Q419" s="201">
        <v>0</v>
      </c>
      <c r="R419" s="201">
        <f>Q419*H419</f>
        <v>0</v>
      </c>
      <c r="S419" s="201">
        <v>2</v>
      </c>
      <c r="T419" s="202">
        <f>S419*H419</f>
        <v>54.96</v>
      </c>
      <c r="AR419" s="23" t="s">
        <v>131</v>
      </c>
      <c r="AT419" s="23" t="s">
        <v>126</v>
      </c>
      <c r="AU419" s="23" t="s">
        <v>85</v>
      </c>
      <c r="AY419" s="23" t="s">
        <v>124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3" t="s">
        <v>83</v>
      </c>
      <c r="BK419" s="203">
        <f>ROUND(I419*H419,2)</f>
        <v>0</v>
      </c>
      <c r="BL419" s="23" t="s">
        <v>131</v>
      </c>
      <c r="BM419" s="23" t="s">
        <v>785</v>
      </c>
    </row>
    <row r="420" spans="2:51" s="11" customFormat="1" ht="13.5">
      <c r="B420" s="204"/>
      <c r="C420" s="205"/>
      <c r="D420" s="206" t="s">
        <v>133</v>
      </c>
      <c r="E420" s="207" t="s">
        <v>21</v>
      </c>
      <c r="F420" s="208" t="s">
        <v>786</v>
      </c>
      <c r="G420" s="205"/>
      <c r="H420" s="209" t="s">
        <v>21</v>
      </c>
      <c r="I420" s="210"/>
      <c r="J420" s="205"/>
      <c r="K420" s="205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133</v>
      </c>
      <c r="AU420" s="215" t="s">
        <v>85</v>
      </c>
      <c r="AV420" s="11" t="s">
        <v>83</v>
      </c>
      <c r="AW420" s="11" t="s">
        <v>39</v>
      </c>
      <c r="AX420" s="11" t="s">
        <v>75</v>
      </c>
      <c r="AY420" s="215" t="s">
        <v>124</v>
      </c>
    </row>
    <row r="421" spans="2:51" s="12" customFormat="1" ht="13.5">
      <c r="B421" s="216"/>
      <c r="C421" s="217"/>
      <c r="D421" s="218" t="s">
        <v>133</v>
      </c>
      <c r="E421" s="219" t="s">
        <v>21</v>
      </c>
      <c r="F421" s="220" t="s">
        <v>787</v>
      </c>
      <c r="G421" s="217"/>
      <c r="H421" s="221">
        <v>27.48</v>
      </c>
      <c r="I421" s="222"/>
      <c r="J421" s="217"/>
      <c r="K421" s="217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133</v>
      </c>
      <c r="AU421" s="227" t="s">
        <v>85</v>
      </c>
      <c r="AV421" s="12" t="s">
        <v>85</v>
      </c>
      <c r="AW421" s="12" t="s">
        <v>39</v>
      </c>
      <c r="AX421" s="12" t="s">
        <v>83</v>
      </c>
      <c r="AY421" s="227" t="s">
        <v>124</v>
      </c>
    </row>
    <row r="422" spans="2:65" s="1" customFormat="1" ht="22.5" customHeight="1">
      <c r="B422" s="40"/>
      <c r="C422" s="192" t="s">
        <v>788</v>
      </c>
      <c r="D422" s="192" t="s">
        <v>126</v>
      </c>
      <c r="E422" s="193" t="s">
        <v>789</v>
      </c>
      <c r="F422" s="194" t="s">
        <v>790</v>
      </c>
      <c r="G422" s="195" t="s">
        <v>129</v>
      </c>
      <c r="H422" s="196">
        <v>12</v>
      </c>
      <c r="I422" s="197"/>
      <c r="J422" s="198">
        <f>ROUND(I422*H422,2)</f>
        <v>0</v>
      </c>
      <c r="K422" s="194" t="s">
        <v>130</v>
      </c>
      <c r="L422" s="60"/>
      <c r="M422" s="199" t="s">
        <v>21</v>
      </c>
      <c r="N422" s="200" t="s">
        <v>46</v>
      </c>
      <c r="O422" s="41"/>
      <c r="P422" s="201">
        <f>O422*H422</f>
        <v>0</v>
      </c>
      <c r="Q422" s="201">
        <v>0.12171</v>
      </c>
      <c r="R422" s="201">
        <f>Q422*H422</f>
        <v>1.46052</v>
      </c>
      <c r="S422" s="201">
        <v>2.4</v>
      </c>
      <c r="T422" s="202">
        <f>S422*H422</f>
        <v>28.799999999999997</v>
      </c>
      <c r="AR422" s="23" t="s">
        <v>131</v>
      </c>
      <c r="AT422" s="23" t="s">
        <v>126</v>
      </c>
      <c r="AU422" s="23" t="s">
        <v>85</v>
      </c>
      <c r="AY422" s="23" t="s">
        <v>124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3" t="s">
        <v>83</v>
      </c>
      <c r="BK422" s="203">
        <f>ROUND(I422*H422,2)</f>
        <v>0</v>
      </c>
      <c r="BL422" s="23" t="s">
        <v>131</v>
      </c>
      <c r="BM422" s="23" t="s">
        <v>791</v>
      </c>
    </row>
    <row r="423" spans="2:51" s="11" customFormat="1" ht="13.5">
      <c r="B423" s="204"/>
      <c r="C423" s="205"/>
      <c r="D423" s="206" t="s">
        <v>133</v>
      </c>
      <c r="E423" s="207" t="s">
        <v>21</v>
      </c>
      <c r="F423" s="208" t="s">
        <v>792</v>
      </c>
      <c r="G423" s="205"/>
      <c r="H423" s="209" t="s">
        <v>21</v>
      </c>
      <c r="I423" s="210"/>
      <c r="J423" s="205"/>
      <c r="K423" s="205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133</v>
      </c>
      <c r="AU423" s="215" t="s">
        <v>85</v>
      </c>
      <c r="AV423" s="11" t="s">
        <v>83</v>
      </c>
      <c r="AW423" s="11" t="s">
        <v>39</v>
      </c>
      <c r="AX423" s="11" t="s">
        <v>75</v>
      </c>
      <c r="AY423" s="215" t="s">
        <v>124</v>
      </c>
    </row>
    <row r="424" spans="2:51" s="12" customFormat="1" ht="13.5">
      <c r="B424" s="216"/>
      <c r="C424" s="217"/>
      <c r="D424" s="218" t="s">
        <v>133</v>
      </c>
      <c r="E424" s="219" t="s">
        <v>21</v>
      </c>
      <c r="F424" s="220" t="s">
        <v>793</v>
      </c>
      <c r="G424" s="217"/>
      <c r="H424" s="221">
        <v>12</v>
      </c>
      <c r="I424" s="222"/>
      <c r="J424" s="217"/>
      <c r="K424" s="217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133</v>
      </c>
      <c r="AU424" s="227" t="s">
        <v>85</v>
      </c>
      <c r="AV424" s="12" t="s">
        <v>85</v>
      </c>
      <c r="AW424" s="12" t="s">
        <v>39</v>
      </c>
      <c r="AX424" s="12" t="s">
        <v>83</v>
      </c>
      <c r="AY424" s="227" t="s">
        <v>124</v>
      </c>
    </row>
    <row r="425" spans="2:65" s="1" customFormat="1" ht="57" customHeight="1">
      <c r="B425" s="40"/>
      <c r="C425" s="192" t="s">
        <v>794</v>
      </c>
      <c r="D425" s="192" t="s">
        <v>126</v>
      </c>
      <c r="E425" s="193" t="s">
        <v>795</v>
      </c>
      <c r="F425" s="194" t="s">
        <v>796</v>
      </c>
      <c r="G425" s="195" t="s">
        <v>148</v>
      </c>
      <c r="H425" s="196">
        <v>12</v>
      </c>
      <c r="I425" s="197"/>
      <c r="J425" s="198">
        <f>ROUND(I425*H425,2)</f>
        <v>0</v>
      </c>
      <c r="K425" s="194" t="s">
        <v>130</v>
      </c>
      <c r="L425" s="60"/>
      <c r="M425" s="199" t="s">
        <v>21</v>
      </c>
      <c r="N425" s="200" t="s">
        <v>46</v>
      </c>
      <c r="O425" s="41"/>
      <c r="P425" s="201">
        <f>O425*H425</f>
        <v>0</v>
      </c>
      <c r="Q425" s="201">
        <v>0</v>
      </c>
      <c r="R425" s="201">
        <f>Q425*H425</f>
        <v>0</v>
      </c>
      <c r="S425" s="201">
        <v>0.025</v>
      </c>
      <c r="T425" s="202">
        <f>S425*H425</f>
        <v>0.30000000000000004</v>
      </c>
      <c r="AR425" s="23" t="s">
        <v>131</v>
      </c>
      <c r="AT425" s="23" t="s">
        <v>126</v>
      </c>
      <c r="AU425" s="23" t="s">
        <v>85</v>
      </c>
      <c r="AY425" s="23" t="s">
        <v>124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3" t="s">
        <v>83</v>
      </c>
      <c r="BK425" s="203">
        <f>ROUND(I425*H425,2)</f>
        <v>0</v>
      </c>
      <c r="BL425" s="23" t="s">
        <v>131</v>
      </c>
      <c r="BM425" s="23" t="s">
        <v>797</v>
      </c>
    </row>
    <row r="426" spans="2:51" s="11" customFormat="1" ht="13.5">
      <c r="B426" s="204"/>
      <c r="C426" s="205"/>
      <c r="D426" s="206" t="s">
        <v>133</v>
      </c>
      <c r="E426" s="207" t="s">
        <v>21</v>
      </c>
      <c r="F426" s="208" t="s">
        <v>798</v>
      </c>
      <c r="G426" s="205"/>
      <c r="H426" s="209" t="s">
        <v>21</v>
      </c>
      <c r="I426" s="210"/>
      <c r="J426" s="205"/>
      <c r="K426" s="205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133</v>
      </c>
      <c r="AU426" s="215" t="s">
        <v>85</v>
      </c>
      <c r="AV426" s="11" t="s">
        <v>83</v>
      </c>
      <c r="AW426" s="11" t="s">
        <v>39</v>
      </c>
      <c r="AX426" s="11" t="s">
        <v>75</v>
      </c>
      <c r="AY426" s="215" t="s">
        <v>124</v>
      </c>
    </row>
    <row r="427" spans="2:51" s="12" customFormat="1" ht="13.5">
      <c r="B427" s="216"/>
      <c r="C427" s="217"/>
      <c r="D427" s="218" t="s">
        <v>133</v>
      </c>
      <c r="E427" s="219" t="s">
        <v>21</v>
      </c>
      <c r="F427" s="220" t="s">
        <v>799</v>
      </c>
      <c r="G427" s="217"/>
      <c r="H427" s="221">
        <v>12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133</v>
      </c>
      <c r="AU427" s="227" t="s">
        <v>85</v>
      </c>
      <c r="AV427" s="12" t="s">
        <v>85</v>
      </c>
      <c r="AW427" s="12" t="s">
        <v>39</v>
      </c>
      <c r="AX427" s="12" t="s">
        <v>83</v>
      </c>
      <c r="AY427" s="227" t="s">
        <v>124</v>
      </c>
    </row>
    <row r="428" spans="2:65" s="1" customFormat="1" ht="22.5" customHeight="1">
      <c r="B428" s="40"/>
      <c r="C428" s="192" t="s">
        <v>800</v>
      </c>
      <c r="D428" s="192" t="s">
        <v>126</v>
      </c>
      <c r="E428" s="193" t="s">
        <v>801</v>
      </c>
      <c r="F428" s="194" t="s">
        <v>802</v>
      </c>
      <c r="G428" s="195" t="s">
        <v>148</v>
      </c>
      <c r="H428" s="196">
        <v>12</v>
      </c>
      <c r="I428" s="197"/>
      <c r="J428" s="198">
        <f>ROUND(I428*H428,2)</f>
        <v>0</v>
      </c>
      <c r="K428" s="194" t="s">
        <v>130</v>
      </c>
      <c r="L428" s="60"/>
      <c r="M428" s="199" t="s">
        <v>21</v>
      </c>
      <c r="N428" s="200" t="s">
        <v>46</v>
      </c>
      <c r="O428" s="41"/>
      <c r="P428" s="201">
        <f>O428*H428</f>
        <v>0</v>
      </c>
      <c r="Q428" s="201">
        <v>0</v>
      </c>
      <c r="R428" s="201">
        <f>Q428*H428</f>
        <v>0</v>
      </c>
      <c r="S428" s="201">
        <v>0.187</v>
      </c>
      <c r="T428" s="202">
        <f>S428*H428</f>
        <v>2.2439999999999998</v>
      </c>
      <c r="AR428" s="23" t="s">
        <v>131</v>
      </c>
      <c r="AT428" s="23" t="s">
        <v>126</v>
      </c>
      <c r="AU428" s="23" t="s">
        <v>85</v>
      </c>
      <c r="AY428" s="23" t="s">
        <v>124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3" t="s">
        <v>83</v>
      </c>
      <c r="BK428" s="203">
        <f>ROUND(I428*H428,2)</f>
        <v>0</v>
      </c>
      <c r="BL428" s="23" t="s">
        <v>131</v>
      </c>
      <c r="BM428" s="23" t="s">
        <v>803</v>
      </c>
    </row>
    <row r="429" spans="2:51" s="11" customFormat="1" ht="13.5">
      <c r="B429" s="204"/>
      <c r="C429" s="205"/>
      <c r="D429" s="206" t="s">
        <v>133</v>
      </c>
      <c r="E429" s="207" t="s">
        <v>21</v>
      </c>
      <c r="F429" s="208" t="s">
        <v>804</v>
      </c>
      <c r="G429" s="205"/>
      <c r="H429" s="209" t="s">
        <v>21</v>
      </c>
      <c r="I429" s="210"/>
      <c r="J429" s="205"/>
      <c r="K429" s="205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133</v>
      </c>
      <c r="AU429" s="215" t="s">
        <v>85</v>
      </c>
      <c r="AV429" s="11" t="s">
        <v>83</v>
      </c>
      <c r="AW429" s="11" t="s">
        <v>39</v>
      </c>
      <c r="AX429" s="11" t="s">
        <v>75</v>
      </c>
      <c r="AY429" s="215" t="s">
        <v>124</v>
      </c>
    </row>
    <row r="430" spans="2:51" s="12" customFormat="1" ht="13.5">
      <c r="B430" s="216"/>
      <c r="C430" s="217"/>
      <c r="D430" s="218" t="s">
        <v>133</v>
      </c>
      <c r="E430" s="219" t="s">
        <v>21</v>
      </c>
      <c r="F430" s="220" t="s">
        <v>799</v>
      </c>
      <c r="G430" s="217"/>
      <c r="H430" s="221">
        <v>12</v>
      </c>
      <c r="I430" s="222"/>
      <c r="J430" s="217"/>
      <c r="K430" s="217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133</v>
      </c>
      <c r="AU430" s="227" t="s">
        <v>85</v>
      </c>
      <c r="AV430" s="12" t="s">
        <v>85</v>
      </c>
      <c r="AW430" s="12" t="s">
        <v>39</v>
      </c>
      <c r="AX430" s="12" t="s">
        <v>83</v>
      </c>
      <c r="AY430" s="227" t="s">
        <v>124</v>
      </c>
    </row>
    <row r="431" spans="2:65" s="1" customFormat="1" ht="22.5" customHeight="1">
      <c r="B431" s="40"/>
      <c r="C431" s="192" t="s">
        <v>805</v>
      </c>
      <c r="D431" s="192" t="s">
        <v>126</v>
      </c>
      <c r="E431" s="193" t="s">
        <v>806</v>
      </c>
      <c r="F431" s="194" t="s">
        <v>807</v>
      </c>
      <c r="G431" s="195" t="s">
        <v>139</v>
      </c>
      <c r="H431" s="196">
        <v>671.645</v>
      </c>
      <c r="I431" s="197"/>
      <c r="J431" s="198">
        <f>ROUND(I431*H431,2)</f>
        <v>0</v>
      </c>
      <c r="K431" s="194" t="s">
        <v>21</v>
      </c>
      <c r="L431" s="60"/>
      <c r="M431" s="199" t="s">
        <v>21</v>
      </c>
      <c r="N431" s="200" t="s">
        <v>46</v>
      </c>
      <c r="O431" s="41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3" t="s">
        <v>131</v>
      </c>
      <c r="AT431" s="23" t="s">
        <v>126</v>
      </c>
      <c r="AU431" s="23" t="s">
        <v>85</v>
      </c>
      <c r="AY431" s="23" t="s">
        <v>124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3" t="s">
        <v>83</v>
      </c>
      <c r="BK431" s="203">
        <f>ROUND(I431*H431,2)</f>
        <v>0</v>
      </c>
      <c r="BL431" s="23" t="s">
        <v>131</v>
      </c>
      <c r="BM431" s="23" t="s">
        <v>808</v>
      </c>
    </row>
    <row r="432" spans="2:51" s="11" customFormat="1" ht="13.5">
      <c r="B432" s="204"/>
      <c r="C432" s="205"/>
      <c r="D432" s="206" t="s">
        <v>133</v>
      </c>
      <c r="E432" s="207" t="s">
        <v>21</v>
      </c>
      <c r="F432" s="208" t="s">
        <v>809</v>
      </c>
      <c r="G432" s="205"/>
      <c r="H432" s="209" t="s">
        <v>21</v>
      </c>
      <c r="I432" s="210"/>
      <c r="J432" s="205"/>
      <c r="K432" s="205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133</v>
      </c>
      <c r="AU432" s="215" t="s">
        <v>85</v>
      </c>
      <c r="AV432" s="11" t="s">
        <v>83</v>
      </c>
      <c r="AW432" s="11" t="s">
        <v>39</v>
      </c>
      <c r="AX432" s="11" t="s">
        <v>75</v>
      </c>
      <c r="AY432" s="215" t="s">
        <v>124</v>
      </c>
    </row>
    <row r="433" spans="2:51" s="12" customFormat="1" ht="13.5">
      <c r="B433" s="216"/>
      <c r="C433" s="217"/>
      <c r="D433" s="206" t="s">
        <v>133</v>
      </c>
      <c r="E433" s="238" t="s">
        <v>21</v>
      </c>
      <c r="F433" s="239" t="s">
        <v>810</v>
      </c>
      <c r="G433" s="217"/>
      <c r="H433" s="240">
        <v>584.468</v>
      </c>
      <c r="I433" s="222"/>
      <c r="J433" s="217"/>
      <c r="K433" s="217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133</v>
      </c>
      <c r="AU433" s="227" t="s">
        <v>85</v>
      </c>
      <c r="AV433" s="12" t="s">
        <v>85</v>
      </c>
      <c r="AW433" s="12" t="s">
        <v>39</v>
      </c>
      <c r="AX433" s="12" t="s">
        <v>75</v>
      </c>
      <c r="AY433" s="227" t="s">
        <v>124</v>
      </c>
    </row>
    <row r="434" spans="2:51" s="11" customFormat="1" ht="13.5">
      <c r="B434" s="204"/>
      <c r="C434" s="205"/>
      <c r="D434" s="206" t="s">
        <v>133</v>
      </c>
      <c r="E434" s="207" t="s">
        <v>21</v>
      </c>
      <c r="F434" s="208" t="s">
        <v>811</v>
      </c>
      <c r="G434" s="205"/>
      <c r="H434" s="209" t="s">
        <v>21</v>
      </c>
      <c r="I434" s="210"/>
      <c r="J434" s="205"/>
      <c r="K434" s="205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133</v>
      </c>
      <c r="AU434" s="215" t="s">
        <v>85</v>
      </c>
      <c r="AV434" s="11" t="s">
        <v>83</v>
      </c>
      <c r="AW434" s="11" t="s">
        <v>39</v>
      </c>
      <c r="AX434" s="11" t="s">
        <v>75</v>
      </c>
      <c r="AY434" s="215" t="s">
        <v>124</v>
      </c>
    </row>
    <row r="435" spans="2:51" s="12" customFormat="1" ht="13.5">
      <c r="B435" s="216"/>
      <c r="C435" s="217"/>
      <c r="D435" s="206" t="s">
        <v>133</v>
      </c>
      <c r="E435" s="238" t="s">
        <v>21</v>
      </c>
      <c r="F435" s="239" t="s">
        <v>812</v>
      </c>
      <c r="G435" s="217"/>
      <c r="H435" s="240">
        <v>87.177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133</v>
      </c>
      <c r="AU435" s="227" t="s">
        <v>85</v>
      </c>
      <c r="AV435" s="12" t="s">
        <v>85</v>
      </c>
      <c r="AW435" s="12" t="s">
        <v>39</v>
      </c>
      <c r="AX435" s="12" t="s">
        <v>75</v>
      </c>
      <c r="AY435" s="227" t="s">
        <v>124</v>
      </c>
    </row>
    <row r="436" spans="2:51" s="13" customFormat="1" ht="13.5">
      <c r="B436" s="243"/>
      <c r="C436" s="244"/>
      <c r="D436" s="218" t="s">
        <v>133</v>
      </c>
      <c r="E436" s="245" t="s">
        <v>21</v>
      </c>
      <c r="F436" s="246" t="s">
        <v>168</v>
      </c>
      <c r="G436" s="244"/>
      <c r="H436" s="247">
        <v>671.645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AT436" s="253" t="s">
        <v>133</v>
      </c>
      <c r="AU436" s="253" t="s">
        <v>85</v>
      </c>
      <c r="AV436" s="13" t="s">
        <v>131</v>
      </c>
      <c r="AW436" s="13" t="s">
        <v>39</v>
      </c>
      <c r="AX436" s="13" t="s">
        <v>83</v>
      </c>
      <c r="AY436" s="253" t="s">
        <v>124</v>
      </c>
    </row>
    <row r="437" spans="2:65" s="1" customFormat="1" ht="22.5" customHeight="1">
      <c r="B437" s="40"/>
      <c r="C437" s="192" t="s">
        <v>813</v>
      </c>
      <c r="D437" s="192" t="s">
        <v>126</v>
      </c>
      <c r="E437" s="193" t="s">
        <v>814</v>
      </c>
      <c r="F437" s="194" t="s">
        <v>815</v>
      </c>
      <c r="G437" s="195" t="s">
        <v>139</v>
      </c>
      <c r="H437" s="196">
        <v>1186.508</v>
      </c>
      <c r="I437" s="197"/>
      <c r="J437" s="198">
        <f>ROUND(I437*H437,2)</f>
        <v>0</v>
      </c>
      <c r="K437" s="194" t="s">
        <v>21</v>
      </c>
      <c r="L437" s="60"/>
      <c r="M437" s="199" t="s">
        <v>21</v>
      </c>
      <c r="N437" s="200" t="s">
        <v>46</v>
      </c>
      <c r="O437" s="41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3" t="s">
        <v>131</v>
      </c>
      <c r="AT437" s="23" t="s">
        <v>126</v>
      </c>
      <c r="AU437" s="23" t="s">
        <v>85</v>
      </c>
      <c r="AY437" s="23" t="s">
        <v>124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3" t="s">
        <v>83</v>
      </c>
      <c r="BK437" s="203">
        <f>ROUND(I437*H437,2)</f>
        <v>0</v>
      </c>
      <c r="BL437" s="23" t="s">
        <v>131</v>
      </c>
      <c r="BM437" s="23" t="s">
        <v>816</v>
      </c>
    </row>
    <row r="438" spans="2:51" s="11" customFormat="1" ht="13.5">
      <c r="B438" s="204"/>
      <c r="C438" s="205"/>
      <c r="D438" s="206" t="s">
        <v>133</v>
      </c>
      <c r="E438" s="207" t="s">
        <v>21</v>
      </c>
      <c r="F438" s="208" t="s">
        <v>817</v>
      </c>
      <c r="G438" s="205"/>
      <c r="H438" s="209" t="s">
        <v>21</v>
      </c>
      <c r="I438" s="210"/>
      <c r="J438" s="205"/>
      <c r="K438" s="205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133</v>
      </c>
      <c r="AU438" s="215" t="s">
        <v>85</v>
      </c>
      <c r="AV438" s="11" t="s">
        <v>83</v>
      </c>
      <c r="AW438" s="11" t="s">
        <v>39</v>
      </c>
      <c r="AX438" s="11" t="s">
        <v>75</v>
      </c>
      <c r="AY438" s="215" t="s">
        <v>124</v>
      </c>
    </row>
    <row r="439" spans="2:51" s="12" customFormat="1" ht="13.5">
      <c r="B439" s="216"/>
      <c r="C439" s="217"/>
      <c r="D439" s="206" t="s">
        <v>133</v>
      </c>
      <c r="E439" s="238" t="s">
        <v>21</v>
      </c>
      <c r="F439" s="239" t="s">
        <v>818</v>
      </c>
      <c r="G439" s="217"/>
      <c r="H439" s="240">
        <v>1168.936</v>
      </c>
      <c r="I439" s="222"/>
      <c r="J439" s="217"/>
      <c r="K439" s="217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133</v>
      </c>
      <c r="AU439" s="227" t="s">
        <v>85</v>
      </c>
      <c r="AV439" s="12" t="s">
        <v>85</v>
      </c>
      <c r="AW439" s="12" t="s">
        <v>39</v>
      </c>
      <c r="AX439" s="12" t="s">
        <v>75</v>
      </c>
      <c r="AY439" s="227" t="s">
        <v>124</v>
      </c>
    </row>
    <row r="440" spans="2:51" s="11" customFormat="1" ht="13.5">
      <c r="B440" s="204"/>
      <c r="C440" s="205"/>
      <c r="D440" s="206" t="s">
        <v>133</v>
      </c>
      <c r="E440" s="207" t="s">
        <v>21</v>
      </c>
      <c r="F440" s="208" t="s">
        <v>819</v>
      </c>
      <c r="G440" s="205"/>
      <c r="H440" s="209" t="s">
        <v>21</v>
      </c>
      <c r="I440" s="210"/>
      <c r="J440" s="205"/>
      <c r="K440" s="205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133</v>
      </c>
      <c r="AU440" s="215" t="s">
        <v>85</v>
      </c>
      <c r="AV440" s="11" t="s">
        <v>83</v>
      </c>
      <c r="AW440" s="11" t="s">
        <v>39</v>
      </c>
      <c r="AX440" s="11" t="s">
        <v>75</v>
      </c>
      <c r="AY440" s="215" t="s">
        <v>124</v>
      </c>
    </row>
    <row r="441" spans="2:51" s="12" customFormat="1" ht="13.5">
      <c r="B441" s="216"/>
      <c r="C441" s="217"/>
      <c r="D441" s="218" t="s">
        <v>133</v>
      </c>
      <c r="E441" s="219" t="s">
        <v>21</v>
      </c>
      <c r="F441" s="220" t="s">
        <v>820</v>
      </c>
      <c r="G441" s="217"/>
      <c r="H441" s="221">
        <v>17.572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133</v>
      </c>
      <c r="AU441" s="227" t="s">
        <v>85</v>
      </c>
      <c r="AV441" s="12" t="s">
        <v>85</v>
      </c>
      <c r="AW441" s="12" t="s">
        <v>39</v>
      </c>
      <c r="AX441" s="12" t="s">
        <v>75</v>
      </c>
      <c r="AY441" s="227" t="s">
        <v>124</v>
      </c>
    </row>
    <row r="442" spans="2:65" s="1" customFormat="1" ht="22.5" customHeight="1">
      <c r="B442" s="40"/>
      <c r="C442" s="192" t="s">
        <v>821</v>
      </c>
      <c r="D442" s="192" t="s">
        <v>126</v>
      </c>
      <c r="E442" s="193" t="s">
        <v>822</v>
      </c>
      <c r="F442" s="194" t="s">
        <v>823</v>
      </c>
      <c r="G442" s="195" t="s">
        <v>139</v>
      </c>
      <c r="H442" s="196">
        <v>333.868</v>
      </c>
      <c r="I442" s="197"/>
      <c r="J442" s="198">
        <f>ROUND(I442*H442,2)</f>
        <v>0</v>
      </c>
      <c r="K442" s="194" t="s">
        <v>21</v>
      </c>
      <c r="L442" s="60"/>
      <c r="M442" s="199" t="s">
        <v>21</v>
      </c>
      <c r="N442" s="200" t="s">
        <v>46</v>
      </c>
      <c r="O442" s="41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3" t="s">
        <v>131</v>
      </c>
      <c r="AT442" s="23" t="s">
        <v>126</v>
      </c>
      <c r="AU442" s="23" t="s">
        <v>85</v>
      </c>
      <c r="AY442" s="23" t="s">
        <v>124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3" t="s">
        <v>83</v>
      </c>
      <c r="BK442" s="203">
        <f>ROUND(I442*H442,2)</f>
        <v>0</v>
      </c>
      <c r="BL442" s="23" t="s">
        <v>131</v>
      </c>
      <c r="BM442" s="23" t="s">
        <v>824</v>
      </c>
    </row>
    <row r="443" spans="2:51" s="11" customFormat="1" ht="13.5">
      <c r="B443" s="204"/>
      <c r="C443" s="205"/>
      <c r="D443" s="206" t="s">
        <v>133</v>
      </c>
      <c r="E443" s="207" t="s">
        <v>21</v>
      </c>
      <c r="F443" s="208" t="s">
        <v>825</v>
      </c>
      <c r="G443" s="205"/>
      <c r="H443" s="209" t="s">
        <v>21</v>
      </c>
      <c r="I443" s="210"/>
      <c r="J443" s="205"/>
      <c r="K443" s="205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133</v>
      </c>
      <c r="AU443" s="215" t="s">
        <v>85</v>
      </c>
      <c r="AV443" s="11" t="s">
        <v>83</v>
      </c>
      <c r="AW443" s="11" t="s">
        <v>39</v>
      </c>
      <c r="AX443" s="11" t="s">
        <v>75</v>
      </c>
      <c r="AY443" s="215" t="s">
        <v>124</v>
      </c>
    </row>
    <row r="444" spans="2:51" s="12" customFormat="1" ht="13.5">
      <c r="B444" s="216"/>
      <c r="C444" s="217"/>
      <c r="D444" s="218" t="s">
        <v>133</v>
      </c>
      <c r="E444" s="219" t="s">
        <v>21</v>
      </c>
      <c r="F444" s="220" t="s">
        <v>826</v>
      </c>
      <c r="G444" s="217"/>
      <c r="H444" s="221">
        <v>333.868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133</v>
      </c>
      <c r="AU444" s="227" t="s">
        <v>85</v>
      </c>
      <c r="AV444" s="12" t="s">
        <v>85</v>
      </c>
      <c r="AW444" s="12" t="s">
        <v>39</v>
      </c>
      <c r="AX444" s="12" t="s">
        <v>75</v>
      </c>
      <c r="AY444" s="227" t="s">
        <v>124</v>
      </c>
    </row>
    <row r="445" spans="2:65" s="1" customFormat="1" ht="22.5" customHeight="1">
      <c r="B445" s="40"/>
      <c r="C445" s="192" t="s">
        <v>827</v>
      </c>
      <c r="D445" s="192" t="s">
        <v>126</v>
      </c>
      <c r="E445" s="193" t="s">
        <v>828</v>
      </c>
      <c r="F445" s="194" t="s">
        <v>829</v>
      </c>
      <c r="G445" s="195" t="s">
        <v>139</v>
      </c>
      <c r="H445" s="196">
        <v>87.177</v>
      </c>
      <c r="I445" s="197"/>
      <c r="J445" s="198">
        <f>ROUND(I445*H445,2)</f>
        <v>0</v>
      </c>
      <c r="K445" s="194" t="s">
        <v>21</v>
      </c>
      <c r="L445" s="60"/>
      <c r="M445" s="199" t="s">
        <v>21</v>
      </c>
      <c r="N445" s="200" t="s">
        <v>46</v>
      </c>
      <c r="O445" s="41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3" t="s">
        <v>131</v>
      </c>
      <c r="AT445" s="23" t="s">
        <v>126</v>
      </c>
      <c r="AU445" s="23" t="s">
        <v>85</v>
      </c>
      <c r="AY445" s="23" t="s">
        <v>124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3" t="s">
        <v>83</v>
      </c>
      <c r="BK445" s="203">
        <f>ROUND(I445*H445,2)</f>
        <v>0</v>
      </c>
      <c r="BL445" s="23" t="s">
        <v>131</v>
      </c>
      <c r="BM445" s="23" t="s">
        <v>830</v>
      </c>
    </row>
    <row r="446" spans="2:51" s="12" customFormat="1" ht="13.5">
      <c r="B446" s="216"/>
      <c r="C446" s="217"/>
      <c r="D446" s="218" t="s">
        <v>133</v>
      </c>
      <c r="E446" s="219" t="s">
        <v>21</v>
      </c>
      <c r="F446" s="220" t="s">
        <v>831</v>
      </c>
      <c r="G446" s="217"/>
      <c r="H446" s="221">
        <v>87.177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133</v>
      </c>
      <c r="AU446" s="227" t="s">
        <v>85</v>
      </c>
      <c r="AV446" s="12" t="s">
        <v>85</v>
      </c>
      <c r="AW446" s="12" t="s">
        <v>39</v>
      </c>
      <c r="AX446" s="12" t="s">
        <v>75</v>
      </c>
      <c r="AY446" s="227" t="s">
        <v>124</v>
      </c>
    </row>
    <row r="447" spans="2:65" s="1" customFormat="1" ht="22.5" customHeight="1">
      <c r="B447" s="40"/>
      <c r="C447" s="192" t="s">
        <v>832</v>
      </c>
      <c r="D447" s="192" t="s">
        <v>126</v>
      </c>
      <c r="E447" s="193" t="s">
        <v>833</v>
      </c>
      <c r="F447" s="194" t="s">
        <v>834</v>
      </c>
      <c r="G447" s="195" t="s">
        <v>139</v>
      </c>
      <c r="H447" s="196">
        <v>1656.363</v>
      </c>
      <c r="I447" s="197"/>
      <c r="J447" s="198">
        <f>ROUND(I447*H447,2)</f>
        <v>0</v>
      </c>
      <c r="K447" s="194" t="s">
        <v>21</v>
      </c>
      <c r="L447" s="60"/>
      <c r="M447" s="199" t="s">
        <v>21</v>
      </c>
      <c r="N447" s="200" t="s">
        <v>46</v>
      </c>
      <c r="O447" s="41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3" t="s">
        <v>131</v>
      </c>
      <c r="AT447" s="23" t="s">
        <v>126</v>
      </c>
      <c r="AU447" s="23" t="s">
        <v>85</v>
      </c>
      <c r="AY447" s="23" t="s">
        <v>124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3" t="s">
        <v>83</v>
      </c>
      <c r="BK447" s="203">
        <f>ROUND(I447*H447,2)</f>
        <v>0</v>
      </c>
      <c r="BL447" s="23" t="s">
        <v>131</v>
      </c>
      <c r="BM447" s="23" t="s">
        <v>835</v>
      </c>
    </row>
    <row r="448" spans="2:51" s="11" customFormat="1" ht="13.5">
      <c r="B448" s="204"/>
      <c r="C448" s="205"/>
      <c r="D448" s="206" t="s">
        <v>133</v>
      </c>
      <c r="E448" s="207" t="s">
        <v>21</v>
      </c>
      <c r="F448" s="208" t="s">
        <v>836</v>
      </c>
      <c r="G448" s="205"/>
      <c r="H448" s="209" t="s">
        <v>21</v>
      </c>
      <c r="I448" s="210"/>
      <c r="J448" s="205"/>
      <c r="K448" s="205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133</v>
      </c>
      <c r="AU448" s="215" t="s">
        <v>85</v>
      </c>
      <c r="AV448" s="11" t="s">
        <v>83</v>
      </c>
      <c r="AW448" s="11" t="s">
        <v>39</v>
      </c>
      <c r="AX448" s="11" t="s">
        <v>75</v>
      </c>
      <c r="AY448" s="215" t="s">
        <v>124</v>
      </c>
    </row>
    <row r="449" spans="2:51" s="12" customFormat="1" ht="13.5">
      <c r="B449" s="216"/>
      <c r="C449" s="217"/>
      <c r="D449" s="218" t="s">
        <v>133</v>
      </c>
      <c r="E449" s="219" t="s">
        <v>21</v>
      </c>
      <c r="F449" s="220" t="s">
        <v>837</v>
      </c>
      <c r="G449" s="217"/>
      <c r="H449" s="221">
        <v>1656.363</v>
      </c>
      <c r="I449" s="222"/>
      <c r="J449" s="217"/>
      <c r="K449" s="217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133</v>
      </c>
      <c r="AU449" s="227" t="s">
        <v>85</v>
      </c>
      <c r="AV449" s="12" t="s">
        <v>85</v>
      </c>
      <c r="AW449" s="12" t="s">
        <v>39</v>
      </c>
      <c r="AX449" s="12" t="s">
        <v>75</v>
      </c>
      <c r="AY449" s="227" t="s">
        <v>124</v>
      </c>
    </row>
    <row r="450" spans="2:65" s="1" customFormat="1" ht="22.5" customHeight="1">
      <c r="B450" s="40"/>
      <c r="C450" s="192" t="s">
        <v>838</v>
      </c>
      <c r="D450" s="192" t="s">
        <v>126</v>
      </c>
      <c r="E450" s="193" t="s">
        <v>839</v>
      </c>
      <c r="F450" s="194" t="s">
        <v>840</v>
      </c>
      <c r="G450" s="195" t="s">
        <v>139</v>
      </c>
      <c r="H450" s="196">
        <v>104.749</v>
      </c>
      <c r="I450" s="197"/>
      <c r="J450" s="198">
        <f>ROUND(I450*H450,2)</f>
        <v>0</v>
      </c>
      <c r="K450" s="194" t="s">
        <v>21</v>
      </c>
      <c r="L450" s="60"/>
      <c r="M450" s="199" t="s">
        <v>21</v>
      </c>
      <c r="N450" s="200" t="s">
        <v>46</v>
      </c>
      <c r="O450" s="41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3" t="s">
        <v>131</v>
      </c>
      <c r="AT450" s="23" t="s">
        <v>126</v>
      </c>
      <c r="AU450" s="23" t="s">
        <v>85</v>
      </c>
      <c r="AY450" s="23" t="s">
        <v>124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3" t="s">
        <v>83</v>
      </c>
      <c r="BK450" s="203">
        <f>ROUND(I450*H450,2)</f>
        <v>0</v>
      </c>
      <c r="BL450" s="23" t="s">
        <v>131</v>
      </c>
      <c r="BM450" s="23" t="s">
        <v>841</v>
      </c>
    </row>
    <row r="451" spans="2:51" s="11" customFormat="1" ht="13.5">
      <c r="B451" s="204"/>
      <c r="C451" s="205"/>
      <c r="D451" s="206" t="s">
        <v>133</v>
      </c>
      <c r="E451" s="207" t="s">
        <v>21</v>
      </c>
      <c r="F451" s="208" t="s">
        <v>811</v>
      </c>
      <c r="G451" s="205"/>
      <c r="H451" s="209" t="s">
        <v>21</v>
      </c>
      <c r="I451" s="210"/>
      <c r="J451" s="205"/>
      <c r="K451" s="205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133</v>
      </c>
      <c r="AU451" s="215" t="s">
        <v>85</v>
      </c>
      <c r="AV451" s="11" t="s">
        <v>83</v>
      </c>
      <c r="AW451" s="11" t="s">
        <v>39</v>
      </c>
      <c r="AX451" s="11" t="s">
        <v>75</v>
      </c>
      <c r="AY451" s="215" t="s">
        <v>124</v>
      </c>
    </row>
    <row r="452" spans="2:51" s="12" customFormat="1" ht="13.5">
      <c r="B452" s="216"/>
      <c r="C452" s="217"/>
      <c r="D452" s="206" t="s">
        <v>133</v>
      </c>
      <c r="E452" s="238" t="s">
        <v>21</v>
      </c>
      <c r="F452" s="239" t="s">
        <v>812</v>
      </c>
      <c r="G452" s="217"/>
      <c r="H452" s="240">
        <v>87.177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133</v>
      </c>
      <c r="AU452" s="227" t="s">
        <v>85</v>
      </c>
      <c r="AV452" s="12" t="s">
        <v>85</v>
      </c>
      <c r="AW452" s="12" t="s">
        <v>39</v>
      </c>
      <c r="AX452" s="12" t="s">
        <v>75</v>
      </c>
      <c r="AY452" s="227" t="s">
        <v>124</v>
      </c>
    </row>
    <row r="453" spans="2:51" s="11" customFormat="1" ht="13.5">
      <c r="B453" s="204"/>
      <c r="C453" s="205"/>
      <c r="D453" s="206" t="s">
        <v>133</v>
      </c>
      <c r="E453" s="207" t="s">
        <v>21</v>
      </c>
      <c r="F453" s="208" t="s">
        <v>842</v>
      </c>
      <c r="G453" s="205"/>
      <c r="H453" s="209" t="s">
        <v>21</v>
      </c>
      <c r="I453" s="210"/>
      <c r="J453" s="205"/>
      <c r="K453" s="205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133</v>
      </c>
      <c r="AU453" s="215" t="s">
        <v>85</v>
      </c>
      <c r="AV453" s="11" t="s">
        <v>83</v>
      </c>
      <c r="AW453" s="11" t="s">
        <v>39</v>
      </c>
      <c r="AX453" s="11" t="s">
        <v>75</v>
      </c>
      <c r="AY453" s="215" t="s">
        <v>124</v>
      </c>
    </row>
    <row r="454" spans="2:51" s="12" customFormat="1" ht="13.5">
      <c r="B454" s="216"/>
      <c r="C454" s="217"/>
      <c r="D454" s="206" t="s">
        <v>133</v>
      </c>
      <c r="E454" s="238" t="s">
        <v>21</v>
      </c>
      <c r="F454" s="239" t="s">
        <v>820</v>
      </c>
      <c r="G454" s="217"/>
      <c r="H454" s="240">
        <v>17.572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133</v>
      </c>
      <c r="AU454" s="227" t="s">
        <v>85</v>
      </c>
      <c r="AV454" s="12" t="s">
        <v>85</v>
      </c>
      <c r="AW454" s="12" t="s">
        <v>39</v>
      </c>
      <c r="AX454" s="12" t="s">
        <v>75</v>
      </c>
      <c r="AY454" s="227" t="s">
        <v>124</v>
      </c>
    </row>
    <row r="455" spans="2:63" s="10" customFormat="1" ht="29.85" customHeight="1">
      <c r="B455" s="175"/>
      <c r="C455" s="176"/>
      <c r="D455" s="189" t="s">
        <v>74</v>
      </c>
      <c r="E455" s="190" t="s">
        <v>760</v>
      </c>
      <c r="F455" s="190" t="s">
        <v>843</v>
      </c>
      <c r="G455" s="176"/>
      <c r="H455" s="176"/>
      <c r="I455" s="179"/>
      <c r="J455" s="191">
        <f>BK455</f>
        <v>0</v>
      </c>
      <c r="K455" s="176"/>
      <c r="L455" s="181"/>
      <c r="M455" s="182"/>
      <c r="N455" s="183"/>
      <c r="O455" s="183"/>
      <c r="P455" s="184">
        <f>SUM(P456:P458)</f>
        <v>0</v>
      </c>
      <c r="Q455" s="183"/>
      <c r="R455" s="184">
        <f>SUM(R456:R458)</f>
        <v>0</v>
      </c>
      <c r="S455" s="183"/>
      <c r="T455" s="185">
        <f>SUM(T456:T458)</f>
        <v>0</v>
      </c>
      <c r="AR455" s="186" t="s">
        <v>83</v>
      </c>
      <c r="AT455" s="187" t="s">
        <v>74</v>
      </c>
      <c r="AU455" s="187" t="s">
        <v>83</v>
      </c>
      <c r="AY455" s="186" t="s">
        <v>124</v>
      </c>
      <c r="BK455" s="188">
        <f>SUM(BK456:BK458)</f>
        <v>0</v>
      </c>
    </row>
    <row r="456" spans="2:65" s="1" customFormat="1" ht="31.5" customHeight="1">
      <c r="B456" s="40"/>
      <c r="C456" s="192" t="s">
        <v>844</v>
      </c>
      <c r="D456" s="192" t="s">
        <v>126</v>
      </c>
      <c r="E456" s="193" t="s">
        <v>845</v>
      </c>
      <c r="F456" s="194" t="s">
        <v>846</v>
      </c>
      <c r="G456" s="195" t="s">
        <v>139</v>
      </c>
      <c r="H456" s="196">
        <v>254.496</v>
      </c>
      <c r="I456" s="197"/>
      <c r="J456" s="198">
        <f>ROUND(I456*H456,2)</f>
        <v>0</v>
      </c>
      <c r="K456" s="194" t="s">
        <v>130</v>
      </c>
      <c r="L456" s="60"/>
      <c r="M456" s="199" t="s">
        <v>21</v>
      </c>
      <c r="N456" s="200" t="s">
        <v>46</v>
      </c>
      <c r="O456" s="41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AR456" s="23" t="s">
        <v>131</v>
      </c>
      <c r="AT456" s="23" t="s">
        <v>126</v>
      </c>
      <c r="AU456" s="23" t="s">
        <v>85</v>
      </c>
      <c r="AY456" s="23" t="s">
        <v>124</v>
      </c>
      <c r="BE456" s="203">
        <f>IF(N456="základní",J456,0)</f>
        <v>0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23" t="s">
        <v>83</v>
      </c>
      <c r="BK456" s="203">
        <f>ROUND(I456*H456,2)</f>
        <v>0</v>
      </c>
      <c r="BL456" s="23" t="s">
        <v>131</v>
      </c>
      <c r="BM456" s="23" t="s">
        <v>847</v>
      </c>
    </row>
    <row r="457" spans="2:65" s="1" customFormat="1" ht="31.5" customHeight="1">
      <c r="B457" s="40"/>
      <c r="C457" s="192" t="s">
        <v>848</v>
      </c>
      <c r="D457" s="192" t="s">
        <v>126</v>
      </c>
      <c r="E457" s="193" t="s">
        <v>849</v>
      </c>
      <c r="F457" s="194" t="s">
        <v>850</v>
      </c>
      <c r="G457" s="195" t="s">
        <v>139</v>
      </c>
      <c r="H457" s="196">
        <v>561.258</v>
      </c>
      <c r="I457" s="197"/>
      <c r="J457" s="198">
        <f>ROUND(I457*H457,2)</f>
        <v>0</v>
      </c>
      <c r="K457" s="194" t="s">
        <v>319</v>
      </c>
      <c r="L457" s="60"/>
      <c r="M457" s="199" t="s">
        <v>21</v>
      </c>
      <c r="N457" s="200" t="s">
        <v>46</v>
      </c>
      <c r="O457" s="41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AR457" s="23" t="s">
        <v>131</v>
      </c>
      <c r="AT457" s="23" t="s">
        <v>126</v>
      </c>
      <c r="AU457" s="23" t="s">
        <v>85</v>
      </c>
      <c r="AY457" s="23" t="s">
        <v>124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3" t="s">
        <v>83</v>
      </c>
      <c r="BK457" s="203">
        <f>ROUND(I457*H457,2)</f>
        <v>0</v>
      </c>
      <c r="BL457" s="23" t="s">
        <v>131</v>
      </c>
      <c r="BM457" s="23" t="s">
        <v>851</v>
      </c>
    </row>
    <row r="458" spans="2:65" s="1" customFormat="1" ht="22.5" customHeight="1">
      <c r="B458" s="40"/>
      <c r="C458" s="192" t="s">
        <v>852</v>
      </c>
      <c r="D458" s="192" t="s">
        <v>126</v>
      </c>
      <c r="E458" s="193" t="s">
        <v>853</v>
      </c>
      <c r="F458" s="194" t="s">
        <v>854</v>
      </c>
      <c r="G458" s="195" t="s">
        <v>139</v>
      </c>
      <c r="H458" s="196">
        <v>10.543</v>
      </c>
      <c r="I458" s="197"/>
      <c r="J458" s="198">
        <f>ROUND(I458*H458,2)</f>
        <v>0</v>
      </c>
      <c r="K458" s="194" t="s">
        <v>21</v>
      </c>
      <c r="L458" s="60"/>
      <c r="M458" s="199" t="s">
        <v>21</v>
      </c>
      <c r="N458" s="200" t="s">
        <v>46</v>
      </c>
      <c r="O458" s="41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3" t="s">
        <v>131</v>
      </c>
      <c r="AT458" s="23" t="s">
        <v>126</v>
      </c>
      <c r="AU458" s="23" t="s">
        <v>85</v>
      </c>
      <c r="AY458" s="23" t="s">
        <v>124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3" t="s">
        <v>83</v>
      </c>
      <c r="BK458" s="203">
        <f>ROUND(I458*H458,2)</f>
        <v>0</v>
      </c>
      <c r="BL458" s="23" t="s">
        <v>131</v>
      </c>
      <c r="BM458" s="23" t="s">
        <v>855</v>
      </c>
    </row>
    <row r="459" spans="2:63" s="10" customFormat="1" ht="37.35" customHeight="1">
      <c r="B459" s="175"/>
      <c r="C459" s="176"/>
      <c r="D459" s="177" t="s">
        <v>74</v>
      </c>
      <c r="E459" s="178" t="s">
        <v>856</v>
      </c>
      <c r="F459" s="178" t="s">
        <v>857</v>
      </c>
      <c r="G459" s="176"/>
      <c r="H459" s="176"/>
      <c r="I459" s="179"/>
      <c r="J459" s="180">
        <f>BK459</f>
        <v>0</v>
      </c>
      <c r="K459" s="176"/>
      <c r="L459" s="181"/>
      <c r="M459" s="182"/>
      <c r="N459" s="183"/>
      <c r="O459" s="183"/>
      <c r="P459" s="184">
        <f>P460</f>
        <v>0</v>
      </c>
      <c r="Q459" s="183"/>
      <c r="R459" s="184">
        <f>R460</f>
        <v>0.3034747</v>
      </c>
      <c r="S459" s="183"/>
      <c r="T459" s="185">
        <f>T460</f>
        <v>0</v>
      </c>
      <c r="AR459" s="186" t="s">
        <v>85</v>
      </c>
      <c r="AT459" s="187" t="s">
        <v>74</v>
      </c>
      <c r="AU459" s="187" t="s">
        <v>75</v>
      </c>
      <c r="AY459" s="186" t="s">
        <v>124</v>
      </c>
      <c r="BK459" s="188">
        <f>BK460</f>
        <v>0</v>
      </c>
    </row>
    <row r="460" spans="2:63" s="10" customFormat="1" ht="19.9" customHeight="1">
      <c r="B460" s="175"/>
      <c r="C460" s="176"/>
      <c r="D460" s="189" t="s">
        <v>74</v>
      </c>
      <c r="E460" s="190" t="s">
        <v>858</v>
      </c>
      <c r="F460" s="190" t="s">
        <v>859</v>
      </c>
      <c r="G460" s="176"/>
      <c r="H460" s="176"/>
      <c r="I460" s="179"/>
      <c r="J460" s="191">
        <f>BK460</f>
        <v>0</v>
      </c>
      <c r="K460" s="176"/>
      <c r="L460" s="181"/>
      <c r="M460" s="182"/>
      <c r="N460" s="183"/>
      <c r="O460" s="183"/>
      <c r="P460" s="184">
        <f>SUM(P461:P477)</f>
        <v>0</v>
      </c>
      <c r="Q460" s="183"/>
      <c r="R460" s="184">
        <f>SUM(R461:R477)</f>
        <v>0.3034747</v>
      </c>
      <c r="S460" s="183"/>
      <c r="T460" s="185">
        <f>SUM(T461:T477)</f>
        <v>0</v>
      </c>
      <c r="AR460" s="186" t="s">
        <v>85</v>
      </c>
      <c r="AT460" s="187" t="s">
        <v>74</v>
      </c>
      <c r="AU460" s="187" t="s">
        <v>83</v>
      </c>
      <c r="AY460" s="186" t="s">
        <v>124</v>
      </c>
      <c r="BK460" s="188">
        <f>SUM(BK461:BK477)</f>
        <v>0</v>
      </c>
    </row>
    <row r="461" spans="2:65" s="1" customFormat="1" ht="22.5" customHeight="1">
      <c r="B461" s="40"/>
      <c r="C461" s="192" t="s">
        <v>860</v>
      </c>
      <c r="D461" s="192" t="s">
        <v>126</v>
      </c>
      <c r="E461" s="193" t="s">
        <v>861</v>
      </c>
      <c r="F461" s="194" t="s">
        <v>862</v>
      </c>
      <c r="G461" s="195" t="s">
        <v>225</v>
      </c>
      <c r="H461" s="196">
        <v>32</v>
      </c>
      <c r="I461" s="197"/>
      <c r="J461" s="198">
        <f>ROUND(I461*H461,2)</f>
        <v>0</v>
      </c>
      <c r="K461" s="194" t="s">
        <v>130</v>
      </c>
      <c r="L461" s="60"/>
      <c r="M461" s="199" t="s">
        <v>21</v>
      </c>
      <c r="N461" s="200" t="s">
        <v>46</v>
      </c>
      <c r="O461" s="41"/>
      <c r="P461" s="201">
        <f>O461*H461</f>
        <v>0</v>
      </c>
      <c r="Q461" s="201">
        <v>0.00038</v>
      </c>
      <c r="R461" s="201">
        <f>Q461*H461</f>
        <v>0.01216</v>
      </c>
      <c r="S461" s="201">
        <v>0</v>
      </c>
      <c r="T461" s="202">
        <f>S461*H461</f>
        <v>0</v>
      </c>
      <c r="AR461" s="23" t="s">
        <v>210</v>
      </c>
      <c r="AT461" s="23" t="s">
        <v>126</v>
      </c>
      <c r="AU461" s="23" t="s">
        <v>85</v>
      </c>
      <c r="AY461" s="23" t="s">
        <v>124</v>
      </c>
      <c r="BE461" s="203">
        <f>IF(N461="základní",J461,0)</f>
        <v>0</v>
      </c>
      <c r="BF461" s="203">
        <f>IF(N461="snížená",J461,0)</f>
        <v>0</v>
      </c>
      <c r="BG461" s="203">
        <f>IF(N461="zákl. přenesená",J461,0)</f>
        <v>0</v>
      </c>
      <c r="BH461" s="203">
        <f>IF(N461="sníž. přenesená",J461,0)</f>
        <v>0</v>
      </c>
      <c r="BI461" s="203">
        <f>IF(N461="nulová",J461,0)</f>
        <v>0</v>
      </c>
      <c r="BJ461" s="23" t="s">
        <v>83</v>
      </c>
      <c r="BK461" s="203">
        <f>ROUND(I461*H461,2)</f>
        <v>0</v>
      </c>
      <c r="BL461" s="23" t="s">
        <v>210</v>
      </c>
      <c r="BM461" s="23" t="s">
        <v>863</v>
      </c>
    </row>
    <row r="462" spans="2:51" s="11" customFormat="1" ht="13.5">
      <c r="B462" s="204"/>
      <c r="C462" s="205"/>
      <c r="D462" s="206" t="s">
        <v>133</v>
      </c>
      <c r="E462" s="207" t="s">
        <v>21</v>
      </c>
      <c r="F462" s="208" t="s">
        <v>512</v>
      </c>
      <c r="G462" s="205"/>
      <c r="H462" s="209" t="s">
        <v>21</v>
      </c>
      <c r="I462" s="210"/>
      <c r="J462" s="205"/>
      <c r="K462" s="205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133</v>
      </c>
      <c r="AU462" s="215" t="s">
        <v>85</v>
      </c>
      <c r="AV462" s="11" t="s">
        <v>83</v>
      </c>
      <c r="AW462" s="11" t="s">
        <v>39</v>
      </c>
      <c r="AX462" s="11" t="s">
        <v>75</v>
      </c>
      <c r="AY462" s="215" t="s">
        <v>124</v>
      </c>
    </row>
    <row r="463" spans="2:51" s="12" customFormat="1" ht="13.5">
      <c r="B463" s="216"/>
      <c r="C463" s="217"/>
      <c r="D463" s="218" t="s">
        <v>133</v>
      </c>
      <c r="E463" s="219" t="s">
        <v>21</v>
      </c>
      <c r="F463" s="220" t="s">
        <v>418</v>
      </c>
      <c r="G463" s="217"/>
      <c r="H463" s="221">
        <v>32</v>
      </c>
      <c r="I463" s="222"/>
      <c r="J463" s="217"/>
      <c r="K463" s="217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133</v>
      </c>
      <c r="AU463" s="227" t="s">
        <v>85</v>
      </c>
      <c r="AV463" s="12" t="s">
        <v>85</v>
      </c>
      <c r="AW463" s="12" t="s">
        <v>39</v>
      </c>
      <c r="AX463" s="12" t="s">
        <v>83</v>
      </c>
      <c r="AY463" s="227" t="s">
        <v>124</v>
      </c>
    </row>
    <row r="464" spans="2:65" s="1" customFormat="1" ht="31.5" customHeight="1">
      <c r="B464" s="40"/>
      <c r="C464" s="192" t="s">
        <v>864</v>
      </c>
      <c r="D464" s="192" t="s">
        <v>126</v>
      </c>
      <c r="E464" s="193" t="s">
        <v>865</v>
      </c>
      <c r="F464" s="194" t="s">
        <v>866</v>
      </c>
      <c r="G464" s="195" t="s">
        <v>225</v>
      </c>
      <c r="H464" s="196">
        <v>25.8</v>
      </c>
      <c r="I464" s="197"/>
      <c r="J464" s="198">
        <f>ROUND(I464*H464,2)</f>
        <v>0</v>
      </c>
      <c r="K464" s="194" t="s">
        <v>130</v>
      </c>
      <c r="L464" s="60"/>
      <c r="M464" s="199" t="s">
        <v>21</v>
      </c>
      <c r="N464" s="200" t="s">
        <v>46</v>
      </c>
      <c r="O464" s="41"/>
      <c r="P464" s="201">
        <f>O464*H464</f>
        <v>0</v>
      </c>
      <c r="Q464" s="201">
        <v>0.0004</v>
      </c>
      <c r="R464" s="201">
        <f>Q464*H464</f>
        <v>0.010320000000000001</v>
      </c>
      <c r="S464" s="201">
        <v>0</v>
      </c>
      <c r="T464" s="202">
        <f>S464*H464</f>
        <v>0</v>
      </c>
      <c r="AR464" s="23" t="s">
        <v>210</v>
      </c>
      <c r="AT464" s="23" t="s">
        <v>126</v>
      </c>
      <c r="AU464" s="23" t="s">
        <v>85</v>
      </c>
      <c r="AY464" s="23" t="s">
        <v>124</v>
      </c>
      <c r="BE464" s="203">
        <f>IF(N464="základní",J464,0)</f>
        <v>0</v>
      </c>
      <c r="BF464" s="203">
        <f>IF(N464="snížená",J464,0)</f>
        <v>0</v>
      </c>
      <c r="BG464" s="203">
        <f>IF(N464="zákl. přenesená",J464,0)</f>
        <v>0</v>
      </c>
      <c r="BH464" s="203">
        <f>IF(N464="sníž. přenesená",J464,0)</f>
        <v>0</v>
      </c>
      <c r="BI464" s="203">
        <f>IF(N464="nulová",J464,0)</f>
        <v>0</v>
      </c>
      <c r="BJ464" s="23" t="s">
        <v>83</v>
      </c>
      <c r="BK464" s="203">
        <f>ROUND(I464*H464,2)</f>
        <v>0</v>
      </c>
      <c r="BL464" s="23" t="s">
        <v>210</v>
      </c>
      <c r="BM464" s="23" t="s">
        <v>867</v>
      </c>
    </row>
    <row r="465" spans="2:51" s="11" customFormat="1" ht="13.5">
      <c r="B465" s="204"/>
      <c r="C465" s="205"/>
      <c r="D465" s="206" t="s">
        <v>133</v>
      </c>
      <c r="E465" s="207" t="s">
        <v>21</v>
      </c>
      <c r="F465" s="208" t="s">
        <v>868</v>
      </c>
      <c r="G465" s="205"/>
      <c r="H465" s="209" t="s">
        <v>21</v>
      </c>
      <c r="I465" s="210"/>
      <c r="J465" s="205"/>
      <c r="K465" s="205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133</v>
      </c>
      <c r="AU465" s="215" t="s">
        <v>85</v>
      </c>
      <c r="AV465" s="11" t="s">
        <v>83</v>
      </c>
      <c r="AW465" s="11" t="s">
        <v>39</v>
      </c>
      <c r="AX465" s="11" t="s">
        <v>75</v>
      </c>
      <c r="AY465" s="215" t="s">
        <v>124</v>
      </c>
    </row>
    <row r="466" spans="2:51" s="12" customFormat="1" ht="13.5">
      <c r="B466" s="216"/>
      <c r="C466" s="217"/>
      <c r="D466" s="218" t="s">
        <v>133</v>
      </c>
      <c r="E466" s="219" t="s">
        <v>21</v>
      </c>
      <c r="F466" s="220" t="s">
        <v>869</v>
      </c>
      <c r="G466" s="217"/>
      <c r="H466" s="221">
        <v>25.8</v>
      </c>
      <c r="I466" s="222"/>
      <c r="J466" s="217"/>
      <c r="K466" s="217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133</v>
      </c>
      <c r="AU466" s="227" t="s">
        <v>85</v>
      </c>
      <c r="AV466" s="12" t="s">
        <v>85</v>
      </c>
      <c r="AW466" s="12" t="s">
        <v>39</v>
      </c>
      <c r="AX466" s="12" t="s">
        <v>83</v>
      </c>
      <c r="AY466" s="227" t="s">
        <v>124</v>
      </c>
    </row>
    <row r="467" spans="2:65" s="1" customFormat="1" ht="22.5" customHeight="1">
      <c r="B467" s="40"/>
      <c r="C467" s="228" t="s">
        <v>870</v>
      </c>
      <c r="D467" s="228" t="s">
        <v>136</v>
      </c>
      <c r="E467" s="229" t="s">
        <v>871</v>
      </c>
      <c r="F467" s="230" t="s">
        <v>872</v>
      </c>
      <c r="G467" s="231" t="s">
        <v>225</v>
      </c>
      <c r="H467" s="232">
        <v>60.69</v>
      </c>
      <c r="I467" s="233"/>
      <c r="J467" s="234">
        <f>ROUND(I467*H467,2)</f>
        <v>0</v>
      </c>
      <c r="K467" s="230" t="s">
        <v>130</v>
      </c>
      <c r="L467" s="235"/>
      <c r="M467" s="236" t="s">
        <v>21</v>
      </c>
      <c r="N467" s="237" t="s">
        <v>46</v>
      </c>
      <c r="O467" s="41"/>
      <c r="P467" s="201">
        <f>O467*H467</f>
        <v>0</v>
      </c>
      <c r="Q467" s="201">
        <v>0.0044</v>
      </c>
      <c r="R467" s="201">
        <f>Q467*H467</f>
        <v>0.267036</v>
      </c>
      <c r="S467" s="201">
        <v>0</v>
      </c>
      <c r="T467" s="202">
        <f>S467*H467</f>
        <v>0</v>
      </c>
      <c r="AR467" s="23" t="s">
        <v>418</v>
      </c>
      <c r="AT467" s="23" t="s">
        <v>136</v>
      </c>
      <c r="AU467" s="23" t="s">
        <v>85</v>
      </c>
      <c r="AY467" s="23" t="s">
        <v>124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23" t="s">
        <v>83</v>
      </c>
      <c r="BK467" s="203">
        <f>ROUND(I467*H467,2)</f>
        <v>0</v>
      </c>
      <c r="BL467" s="23" t="s">
        <v>210</v>
      </c>
      <c r="BM467" s="23" t="s">
        <v>873</v>
      </c>
    </row>
    <row r="468" spans="2:51" s="12" customFormat="1" ht="13.5">
      <c r="B468" s="216"/>
      <c r="C468" s="217"/>
      <c r="D468" s="218" t="s">
        <v>133</v>
      </c>
      <c r="E468" s="217"/>
      <c r="F468" s="220" t="s">
        <v>874</v>
      </c>
      <c r="G468" s="217"/>
      <c r="H468" s="221">
        <v>60.69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133</v>
      </c>
      <c r="AU468" s="227" t="s">
        <v>85</v>
      </c>
      <c r="AV468" s="12" t="s">
        <v>85</v>
      </c>
      <c r="AW468" s="12" t="s">
        <v>6</v>
      </c>
      <c r="AX468" s="12" t="s">
        <v>83</v>
      </c>
      <c r="AY468" s="227" t="s">
        <v>124</v>
      </c>
    </row>
    <row r="469" spans="2:65" s="1" customFormat="1" ht="31.5" customHeight="1">
      <c r="B469" s="40"/>
      <c r="C469" s="192" t="s">
        <v>875</v>
      </c>
      <c r="D469" s="192" t="s">
        <v>126</v>
      </c>
      <c r="E469" s="193" t="s">
        <v>876</v>
      </c>
      <c r="F469" s="194" t="s">
        <v>877</v>
      </c>
      <c r="G469" s="195" t="s">
        <v>225</v>
      </c>
      <c r="H469" s="196">
        <v>57.8</v>
      </c>
      <c r="I469" s="197"/>
      <c r="J469" s="198">
        <f>ROUND(I469*H469,2)</f>
        <v>0</v>
      </c>
      <c r="K469" s="194" t="s">
        <v>130</v>
      </c>
      <c r="L469" s="60"/>
      <c r="M469" s="199" t="s">
        <v>21</v>
      </c>
      <c r="N469" s="200" t="s">
        <v>46</v>
      </c>
      <c r="O469" s="41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AR469" s="23" t="s">
        <v>210</v>
      </c>
      <c r="AT469" s="23" t="s">
        <v>126</v>
      </c>
      <c r="AU469" s="23" t="s">
        <v>85</v>
      </c>
      <c r="AY469" s="23" t="s">
        <v>124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23" t="s">
        <v>83</v>
      </c>
      <c r="BK469" s="203">
        <f>ROUND(I469*H469,2)</f>
        <v>0</v>
      </c>
      <c r="BL469" s="23" t="s">
        <v>210</v>
      </c>
      <c r="BM469" s="23" t="s">
        <v>878</v>
      </c>
    </row>
    <row r="470" spans="2:51" s="11" customFormat="1" ht="13.5">
      <c r="B470" s="204"/>
      <c r="C470" s="205"/>
      <c r="D470" s="206" t="s">
        <v>133</v>
      </c>
      <c r="E470" s="207" t="s">
        <v>21</v>
      </c>
      <c r="F470" s="208" t="s">
        <v>512</v>
      </c>
      <c r="G470" s="205"/>
      <c r="H470" s="209" t="s">
        <v>21</v>
      </c>
      <c r="I470" s="210"/>
      <c r="J470" s="205"/>
      <c r="K470" s="205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133</v>
      </c>
      <c r="AU470" s="215" t="s">
        <v>85</v>
      </c>
      <c r="AV470" s="11" t="s">
        <v>83</v>
      </c>
      <c r="AW470" s="11" t="s">
        <v>39</v>
      </c>
      <c r="AX470" s="11" t="s">
        <v>75</v>
      </c>
      <c r="AY470" s="215" t="s">
        <v>124</v>
      </c>
    </row>
    <row r="471" spans="2:51" s="12" customFormat="1" ht="13.5">
      <c r="B471" s="216"/>
      <c r="C471" s="217"/>
      <c r="D471" s="206" t="s">
        <v>133</v>
      </c>
      <c r="E471" s="238" t="s">
        <v>21</v>
      </c>
      <c r="F471" s="239" t="s">
        <v>418</v>
      </c>
      <c r="G471" s="217"/>
      <c r="H471" s="240">
        <v>32</v>
      </c>
      <c r="I471" s="222"/>
      <c r="J471" s="217"/>
      <c r="K471" s="217"/>
      <c r="L471" s="223"/>
      <c r="M471" s="224"/>
      <c r="N471" s="225"/>
      <c r="O471" s="225"/>
      <c r="P471" s="225"/>
      <c r="Q471" s="225"/>
      <c r="R471" s="225"/>
      <c r="S471" s="225"/>
      <c r="T471" s="226"/>
      <c r="AT471" s="227" t="s">
        <v>133</v>
      </c>
      <c r="AU471" s="227" t="s">
        <v>85</v>
      </c>
      <c r="AV471" s="12" t="s">
        <v>85</v>
      </c>
      <c r="AW471" s="12" t="s">
        <v>39</v>
      </c>
      <c r="AX471" s="12" t="s">
        <v>75</v>
      </c>
      <c r="AY471" s="227" t="s">
        <v>124</v>
      </c>
    </row>
    <row r="472" spans="2:51" s="11" customFormat="1" ht="13.5">
      <c r="B472" s="204"/>
      <c r="C472" s="205"/>
      <c r="D472" s="206" t="s">
        <v>133</v>
      </c>
      <c r="E472" s="207" t="s">
        <v>21</v>
      </c>
      <c r="F472" s="208" t="s">
        <v>868</v>
      </c>
      <c r="G472" s="205"/>
      <c r="H472" s="209" t="s">
        <v>21</v>
      </c>
      <c r="I472" s="210"/>
      <c r="J472" s="205"/>
      <c r="K472" s="205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133</v>
      </c>
      <c r="AU472" s="215" t="s">
        <v>85</v>
      </c>
      <c r="AV472" s="11" t="s">
        <v>83</v>
      </c>
      <c r="AW472" s="11" t="s">
        <v>39</v>
      </c>
      <c r="AX472" s="11" t="s">
        <v>75</v>
      </c>
      <c r="AY472" s="215" t="s">
        <v>124</v>
      </c>
    </row>
    <row r="473" spans="2:51" s="12" customFormat="1" ht="13.5">
      <c r="B473" s="216"/>
      <c r="C473" s="217"/>
      <c r="D473" s="206" t="s">
        <v>133</v>
      </c>
      <c r="E473" s="238" t="s">
        <v>21</v>
      </c>
      <c r="F473" s="239" t="s">
        <v>869</v>
      </c>
      <c r="G473" s="217"/>
      <c r="H473" s="240">
        <v>25.8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133</v>
      </c>
      <c r="AU473" s="227" t="s">
        <v>85</v>
      </c>
      <c r="AV473" s="12" t="s">
        <v>85</v>
      </c>
      <c r="AW473" s="12" t="s">
        <v>39</v>
      </c>
      <c r="AX473" s="12" t="s">
        <v>75</v>
      </c>
      <c r="AY473" s="227" t="s">
        <v>124</v>
      </c>
    </row>
    <row r="474" spans="2:51" s="13" customFormat="1" ht="13.5">
      <c r="B474" s="243"/>
      <c r="C474" s="244"/>
      <c r="D474" s="218" t="s">
        <v>133</v>
      </c>
      <c r="E474" s="245" t="s">
        <v>21</v>
      </c>
      <c r="F474" s="246" t="s">
        <v>168</v>
      </c>
      <c r="G474" s="244"/>
      <c r="H474" s="247">
        <v>57.8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AT474" s="253" t="s">
        <v>133</v>
      </c>
      <c r="AU474" s="253" t="s">
        <v>85</v>
      </c>
      <c r="AV474" s="13" t="s">
        <v>131</v>
      </c>
      <c r="AW474" s="13" t="s">
        <v>39</v>
      </c>
      <c r="AX474" s="13" t="s">
        <v>83</v>
      </c>
      <c r="AY474" s="253" t="s">
        <v>124</v>
      </c>
    </row>
    <row r="475" spans="2:65" s="1" customFormat="1" ht="22.5" customHeight="1">
      <c r="B475" s="40"/>
      <c r="C475" s="228" t="s">
        <v>879</v>
      </c>
      <c r="D475" s="228" t="s">
        <v>136</v>
      </c>
      <c r="E475" s="229" t="s">
        <v>880</v>
      </c>
      <c r="F475" s="230" t="s">
        <v>881</v>
      </c>
      <c r="G475" s="231" t="s">
        <v>225</v>
      </c>
      <c r="H475" s="232">
        <v>60.69</v>
      </c>
      <c r="I475" s="233"/>
      <c r="J475" s="234">
        <f>ROUND(I475*H475,2)</f>
        <v>0</v>
      </c>
      <c r="K475" s="230" t="s">
        <v>130</v>
      </c>
      <c r="L475" s="235"/>
      <c r="M475" s="236" t="s">
        <v>21</v>
      </c>
      <c r="N475" s="237" t="s">
        <v>46</v>
      </c>
      <c r="O475" s="41"/>
      <c r="P475" s="201">
        <f>O475*H475</f>
        <v>0</v>
      </c>
      <c r="Q475" s="201">
        <v>0.00023</v>
      </c>
      <c r="R475" s="201">
        <f>Q475*H475</f>
        <v>0.0139587</v>
      </c>
      <c r="S475" s="201">
        <v>0</v>
      </c>
      <c r="T475" s="202">
        <f>S475*H475</f>
        <v>0</v>
      </c>
      <c r="AR475" s="23" t="s">
        <v>418</v>
      </c>
      <c r="AT475" s="23" t="s">
        <v>136</v>
      </c>
      <c r="AU475" s="23" t="s">
        <v>85</v>
      </c>
      <c r="AY475" s="23" t="s">
        <v>124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3" t="s">
        <v>83</v>
      </c>
      <c r="BK475" s="203">
        <f>ROUND(I475*H475,2)</f>
        <v>0</v>
      </c>
      <c r="BL475" s="23" t="s">
        <v>210</v>
      </c>
      <c r="BM475" s="23" t="s">
        <v>882</v>
      </c>
    </row>
    <row r="476" spans="2:51" s="12" customFormat="1" ht="13.5">
      <c r="B476" s="216"/>
      <c r="C476" s="217"/>
      <c r="D476" s="218" t="s">
        <v>133</v>
      </c>
      <c r="E476" s="217"/>
      <c r="F476" s="220" t="s">
        <v>874</v>
      </c>
      <c r="G476" s="217"/>
      <c r="H476" s="221">
        <v>60.69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133</v>
      </c>
      <c r="AU476" s="227" t="s">
        <v>85</v>
      </c>
      <c r="AV476" s="12" t="s">
        <v>85</v>
      </c>
      <c r="AW476" s="12" t="s">
        <v>6</v>
      </c>
      <c r="AX476" s="12" t="s">
        <v>83</v>
      </c>
      <c r="AY476" s="227" t="s">
        <v>124</v>
      </c>
    </row>
    <row r="477" spans="2:65" s="1" customFormat="1" ht="31.5" customHeight="1">
      <c r="B477" s="40"/>
      <c r="C477" s="192" t="s">
        <v>883</v>
      </c>
      <c r="D477" s="192" t="s">
        <v>126</v>
      </c>
      <c r="E477" s="193" t="s">
        <v>884</v>
      </c>
      <c r="F477" s="194" t="s">
        <v>885</v>
      </c>
      <c r="G477" s="195" t="s">
        <v>886</v>
      </c>
      <c r="H477" s="263"/>
      <c r="I477" s="397">
        <v>3.05</v>
      </c>
      <c r="J477" s="198">
        <f>ROUND(I477*H477,2)</f>
        <v>0</v>
      </c>
      <c r="K477" s="194" t="s">
        <v>130</v>
      </c>
      <c r="L477" s="60"/>
      <c r="M477" s="199" t="s">
        <v>21</v>
      </c>
      <c r="N477" s="264" t="s">
        <v>46</v>
      </c>
      <c r="O477" s="255"/>
      <c r="P477" s="256">
        <f>O477*H477</f>
        <v>0</v>
      </c>
      <c r="Q477" s="256">
        <v>0</v>
      </c>
      <c r="R477" s="256">
        <f>Q477*H477</f>
        <v>0</v>
      </c>
      <c r="S477" s="256">
        <v>0</v>
      </c>
      <c r="T477" s="257">
        <f>S477*H477</f>
        <v>0</v>
      </c>
      <c r="AR477" s="23" t="s">
        <v>210</v>
      </c>
      <c r="AT477" s="23" t="s">
        <v>126</v>
      </c>
      <c r="AU477" s="23" t="s">
        <v>85</v>
      </c>
      <c r="AY477" s="23" t="s">
        <v>124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3" t="s">
        <v>83</v>
      </c>
      <c r="BK477" s="203">
        <f>ROUND(I477*H477,2)</f>
        <v>0</v>
      </c>
      <c r="BL477" s="23" t="s">
        <v>210</v>
      </c>
      <c r="BM477" s="23" t="s">
        <v>887</v>
      </c>
    </row>
    <row r="478" spans="2:12" s="1" customFormat="1" ht="6.95" customHeight="1">
      <c r="B478" s="55"/>
      <c r="C478" s="56"/>
      <c r="D478" s="56"/>
      <c r="E478" s="56"/>
      <c r="F478" s="56"/>
      <c r="G478" s="56"/>
      <c r="H478" s="56"/>
      <c r="I478" s="138"/>
      <c r="J478" s="56"/>
      <c r="K478" s="56"/>
      <c r="L478" s="60"/>
    </row>
  </sheetData>
  <sheetProtection password="CC35" sheet="1" objects="1" scenarios="1" formatCells="0" formatColumns="0" formatRows="0" sort="0" autoFilter="0"/>
  <autoFilter ref="C93:K477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4" customFormat="1" ht="45" customHeight="1">
      <c r="B3" s="269"/>
      <c r="C3" s="390" t="s">
        <v>888</v>
      </c>
      <c r="D3" s="390"/>
      <c r="E3" s="390"/>
      <c r="F3" s="390"/>
      <c r="G3" s="390"/>
      <c r="H3" s="390"/>
      <c r="I3" s="390"/>
      <c r="J3" s="390"/>
      <c r="K3" s="270"/>
    </row>
    <row r="4" spans="2:11" ht="25.5" customHeight="1">
      <c r="B4" s="271"/>
      <c r="C4" s="391" t="s">
        <v>889</v>
      </c>
      <c r="D4" s="391"/>
      <c r="E4" s="391"/>
      <c r="F4" s="391"/>
      <c r="G4" s="391"/>
      <c r="H4" s="391"/>
      <c r="I4" s="391"/>
      <c r="J4" s="391"/>
      <c r="K4" s="272"/>
    </row>
    <row r="5" spans="2:1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1"/>
      <c r="C6" s="389" t="s">
        <v>890</v>
      </c>
      <c r="D6" s="389"/>
      <c r="E6" s="389"/>
      <c r="F6" s="389"/>
      <c r="G6" s="389"/>
      <c r="H6" s="389"/>
      <c r="I6" s="389"/>
      <c r="J6" s="389"/>
      <c r="K6" s="272"/>
    </row>
    <row r="7" spans="2:11" ht="15" customHeight="1">
      <c r="B7" s="275"/>
      <c r="C7" s="389" t="s">
        <v>891</v>
      </c>
      <c r="D7" s="389"/>
      <c r="E7" s="389"/>
      <c r="F7" s="389"/>
      <c r="G7" s="389"/>
      <c r="H7" s="389"/>
      <c r="I7" s="389"/>
      <c r="J7" s="389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389" t="s">
        <v>892</v>
      </c>
      <c r="D9" s="389"/>
      <c r="E9" s="389"/>
      <c r="F9" s="389"/>
      <c r="G9" s="389"/>
      <c r="H9" s="389"/>
      <c r="I9" s="389"/>
      <c r="J9" s="389"/>
      <c r="K9" s="272"/>
    </row>
    <row r="10" spans="2:11" ht="15" customHeight="1">
      <c r="B10" s="275"/>
      <c r="C10" s="274"/>
      <c r="D10" s="389" t="s">
        <v>893</v>
      </c>
      <c r="E10" s="389"/>
      <c r="F10" s="389"/>
      <c r="G10" s="389"/>
      <c r="H10" s="389"/>
      <c r="I10" s="389"/>
      <c r="J10" s="389"/>
      <c r="K10" s="272"/>
    </row>
    <row r="11" spans="2:11" ht="15" customHeight="1">
      <c r="B11" s="275"/>
      <c r="C11" s="276"/>
      <c r="D11" s="389" t="s">
        <v>894</v>
      </c>
      <c r="E11" s="389"/>
      <c r="F11" s="389"/>
      <c r="G11" s="389"/>
      <c r="H11" s="389"/>
      <c r="I11" s="389"/>
      <c r="J11" s="389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389" t="s">
        <v>895</v>
      </c>
      <c r="E13" s="389"/>
      <c r="F13" s="389"/>
      <c r="G13" s="389"/>
      <c r="H13" s="389"/>
      <c r="I13" s="389"/>
      <c r="J13" s="389"/>
      <c r="K13" s="272"/>
    </row>
    <row r="14" spans="2:11" ht="15" customHeight="1">
      <c r="B14" s="275"/>
      <c r="C14" s="276"/>
      <c r="D14" s="389" t="s">
        <v>896</v>
      </c>
      <c r="E14" s="389"/>
      <c r="F14" s="389"/>
      <c r="G14" s="389"/>
      <c r="H14" s="389"/>
      <c r="I14" s="389"/>
      <c r="J14" s="389"/>
      <c r="K14" s="272"/>
    </row>
    <row r="15" spans="2:11" ht="15" customHeight="1">
      <c r="B15" s="275"/>
      <c r="C15" s="276"/>
      <c r="D15" s="389" t="s">
        <v>897</v>
      </c>
      <c r="E15" s="389"/>
      <c r="F15" s="389"/>
      <c r="G15" s="389"/>
      <c r="H15" s="389"/>
      <c r="I15" s="389"/>
      <c r="J15" s="389"/>
      <c r="K15" s="272"/>
    </row>
    <row r="16" spans="2:11" ht="15" customHeight="1">
      <c r="B16" s="275"/>
      <c r="C16" s="276"/>
      <c r="D16" s="276"/>
      <c r="E16" s="277" t="s">
        <v>82</v>
      </c>
      <c r="F16" s="389" t="s">
        <v>898</v>
      </c>
      <c r="G16" s="389"/>
      <c r="H16" s="389"/>
      <c r="I16" s="389"/>
      <c r="J16" s="389"/>
      <c r="K16" s="272"/>
    </row>
    <row r="17" spans="2:11" ht="15" customHeight="1">
      <c r="B17" s="275"/>
      <c r="C17" s="276"/>
      <c r="D17" s="276"/>
      <c r="E17" s="277" t="s">
        <v>899</v>
      </c>
      <c r="F17" s="389" t="s">
        <v>900</v>
      </c>
      <c r="G17" s="389"/>
      <c r="H17" s="389"/>
      <c r="I17" s="389"/>
      <c r="J17" s="389"/>
      <c r="K17" s="272"/>
    </row>
    <row r="18" spans="2:11" ht="15" customHeight="1">
      <c r="B18" s="275"/>
      <c r="C18" s="276"/>
      <c r="D18" s="276"/>
      <c r="E18" s="277" t="s">
        <v>901</v>
      </c>
      <c r="F18" s="389" t="s">
        <v>902</v>
      </c>
      <c r="G18" s="389"/>
      <c r="H18" s="389"/>
      <c r="I18" s="389"/>
      <c r="J18" s="389"/>
      <c r="K18" s="272"/>
    </row>
    <row r="19" spans="2:11" ht="15" customHeight="1">
      <c r="B19" s="275"/>
      <c r="C19" s="276"/>
      <c r="D19" s="276"/>
      <c r="E19" s="277" t="s">
        <v>903</v>
      </c>
      <c r="F19" s="389" t="s">
        <v>904</v>
      </c>
      <c r="G19" s="389"/>
      <c r="H19" s="389"/>
      <c r="I19" s="389"/>
      <c r="J19" s="389"/>
      <c r="K19" s="272"/>
    </row>
    <row r="20" spans="2:11" ht="15" customHeight="1">
      <c r="B20" s="275"/>
      <c r="C20" s="276"/>
      <c r="D20" s="276"/>
      <c r="E20" s="277" t="s">
        <v>905</v>
      </c>
      <c r="F20" s="389" t="s">
        <v>906</v>
      </c>
      <c r="G20" s="389"/>
      <c r="H20" s="389"/>
      <c r="I20" s="389"/>
      <c r="J20" s="389"/>
      <c r="K20" s="272"/>
    </row>
    <row r="21" spans="2:11" ht="15" customHeight="1">
      <c r="B21" s="275"/>
      <c r="C21" s="276"/>
      <c r="D21" s="276"/>
      <c r="E21" s="277" t="s">
        <v>907</v>
      </c>
      <c r="F21" s="389" t="s">
        <v>908</v>
      </c>
      <c r="G21" s="389"/>
      <c r="H21" s="389"/>
      <c r="I21" s="389"/>
      <c r="J21" s="389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389" t="s">
        <v>909</v>
      </c>
      <c r="D23" s="389"/>
      <c r="E23" s="389"/>
      <c r="F23" s="389"/>
      <c r="G23" s="389"/>
      <c r="H23" s="389"/>
      <c r="I23" s="389"/>
      <c r="J23" s="389"/>
      <c r="K23" s="272"/>
    </row>
    <row r="24" spans="2:11" ht="15" customHeight="1">
      <c r="B24" s="275"/>
      <c r="C24" s="389" t="s">
        <v>910</v>
      </c>
      <c r="D24" s="389"/>
      <c r="E24" s="389"/>
      <c r="F24" s="389"/>
      <c r="G24" s="389"/>
      <c r="H24" s="389"/>
      <c r="I24" s="389"/>
      <c r="J24" s="389"/>
      <c r="K24" s="272"/>
    </row>
    <row r="25" spans="2:11" ht="15" customHeight="1">
      <c r="B25" s="275"/>
      <c r="C25" s="274"/>
      <c r="D25" s="389" t="s">
        <v>911</v>
      </c>
      <c r="E25" s="389"/>
      <c r="F25" s="389"/>
      <c r="G25" s="389"/>
      <c r="H25" s="389"/>
      <c r="I25" s="389"/>
      <c r="J25" s="389"/>
      <c r="K25" s="272"/>
    </row>
    <row r="26" spans="2:11" ht="15" customHeight="1">
      <c r="B26" s="275"/>
      <c r="C26" s="276"/>
      <c r="D26" s="389" t="s">
        <v>912</v>
      </c>
      <c r="E26" s="389"/>
      <c r="F26" s="389"/>
      <c r="G26" s="389"/>
      <c r="H26" s="389"/>
      <c r="I26" s="389"/>
      <c r="J26" s="389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389" t="s">
        <v>913</v>
      </c>
      <c r="E28" s="389"/>
      <c r="F28" s="389"/>
      <c r="G28" s="389"/>
      <c r="H28" s="389"/>
      <c r="I28" s="389"/>
      <c r="J28" s="389"/>
      <c r="K28" s="272"/>
    </row>
    <row r="29" spans="2:11" ht="15" customHeight="1">
      <c r="B29" s="275"/>
      <c r="C29" s="276"/>
      <c r="D29" s="389" t="s">
        <v>914</v>
      </c>
      <c r="E29" s="389"/>
      <c r="F29" s="389"/>
      <c r="G29" s="389"/>
      <c r="H29" s="389"/>
      <c r="I29" s="389"/>
      <c r="J29" s="389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389" t="s">
        <v>915</v>
      </c>
      <c r="E31" s="389"/>
      <c r="F31" s="389"/>
      <c r="G31" s="389"/>
      <c r="H31" s="389"/>
      <c r="I31" s="389"/>
      <c r="J31" s="389"/>
      <c r="K31" s="272"/>
    </row>
    <row r="32" spans="2:11" ht="15" customHeight="1">
      <c r="B32" s="275"/>
      <c r="C32" s="276"/>
      <c r="D32" s="389" t="s">
        <v>916</v>
      </c>
      <c r="E32" s="389"/>
      <c r="F32" s="389"/>
      <c r="G32" s="389"/>
      <c r="H32" s="389"/>
      <c r="I32" s="389"/>
      <c r="J32" s="389"/>
      <c r="K32" s="272"/>
    </row>
    <row r="33" spans="2:11" ht="15" customHeight="1">
      <c r="B33" s="275"/>
      <c r="C33" s="276"/>
      <c r="D33" s="389" t="s">
        <v>917</v>
      </c>
      <c r="E33" s="389"/>
      <c r="F33" s="389"/>
      <c r="G33" s="389"/>
      <c r="H33" s="389"/>
      <c r="I33" s="389"/>
      <c r="J33" s="389"/>
      <c r="K33" s="272"/>
    </row>
    <row r="34" spans="2:11" ht="15" customHeight="1">
      <c r="B34" s="275"/>
      <c r="C34" s="276"/>
      <c r="D34" s="274"/>
      <c r="E34" s="278" t="s">
        <v>109</v>
      </c>
      <c r="F34" s="274"/>
      <c r="G34" s="389" t="s">
        <v>918</v>
      </c>
      <c r="H34" s="389"/>
      <c r="I34" s="389"/>
      <c r="J34" s="389"/>
      <c r="K34" s="272"/>
    </row>
    <row r="35" spans="2:11" ht="30.75" customHeight="1">
      <c r="B35" s="275"/>
      <c r="C35" s="276"/>
      <c r="D35" s="274"/>
      <c r="E35" s="278" t="s">
        <v>919</v>
      </c>
      <c r="F35" s="274"/>
      <c r="G35" s="389" t="s">
        <v>920</v>
      </c>
      <c r="H35" s="389"/>
      <c r="I35" s="389"/>
      <c r="J35" s="389"/>
      <c r="K35" s="272"/>
    </row>
    <row r="36" spans="2:11" ht="15" customHeight="1">
      <c r="B36" s="275"/>
      <c r="C36" s="276"/>
      <c r="D36" s="274"/>
      <c r="E36" s="278" t="s">
        <v>56</v>
      </c>
      <c r="F36" s="274"/>
      <c r="G36" s="389" t="s">
        <v>921</v>
      </c>
      <c r="H36" s="389"/>
      <c r="I36" s="389"/>
      <c r="J36" s="389"/>
      <c r="K36" s="272"/>
    </row>
    <row r="37" spans="2:11" ht="15" customHeight="1">
      <c r="B37" s="275"/>
      <c r="C37" s="276"/>
      <c r="D37" s="274"/>
      <c r="E37" s="278" t="s">
        <v>110</v>
      </c>
      <c r="F37" s="274"/>
      <c r="G37" s="389" t="s">
        <v>922</v>
      </c>
      <c r="H37" s="389"/>
      <c r="I37" s="389"/>
      <c r="J37" s="389"/>
      <c r="K37" s="272"/>
    </row>
    <row r="38" spans="2:11" ht="15" customHeight="1">
      <c r="B38" s="275"/>
      <c r="C38" s="276"/>
      <c r="D38" s="274"/>
      <c r="E38" s="278" t="s">
        <v>111</v>
      </c>
      <c r="F38" s="274"/>
      <c r="G38" s="389" t="s">
        <v>923</v>
      </c>
      <c r="H38" s="389"/>
      <c r="I38" s="389"/>
      <c r="J38" s="389"/>
      <c r="K38" s="272"/>
    </row>
    <row r="39" spans="2:11" ht="15" customHeight="1">
      <c r="B39" s="275"/>
      <c r="C39" s="276"/>
      <c r="D39" s="274"/>
      <c r="E39" s="278" t="s">
        <v>112</v>
      </c>
      <c r="F39" s="274"/>
      <c r="G39" s="389" t="s">
        <v>924</v>
      </c>
      <c r="H39" s="389"/>
      <c r="I39" s="389"/>
      <c r="J39" s="389"/>
      <c r="K39" s="272"/>
    </row>
    <row r="40" spans="2:11" ht="15" customHeight="1">
      <c r="B40" s="275"/>
      <c r="C40" s="276"/>
      <c r="D40" s="274"/>
      <c r="E40" s="278" t="s">
        <v>925</v>
      </c>
      <c r="F40" s="274"/>
      <c r="G40" s="389" t="s">
        <v>926</v>
      </c>
      <c r="H40" s="389"/>
      <c r="I40" s="389"/>
      <c r="J40" s="389"/>
      <c r="K40" s="272"/>
    </row>
    <row r="41" spans="2:11" ht="15" customHeight="1">
      <c r="B41" s="275"/>
      <c r="C41" s="276"/>
      <c r="D41" s="274"/>
      <c r="E41" s="278"/>
      <c r="F41" s="274"/>
      <c r="G41" s="389" t="s">
        <v>927</v>
      </c>
      <c r="H41" s="389"/>
      <c r="I41" s="389"/>
      <c r="J41" s="389"/>
      <c r="K41" s="272"/>
    </row>
    <row r="42" spans="2:11" ht="15" customHeight="1">
      <c r="B42" s="275"/>
      <c r="C42" s="276"/>
      <c r="D42" s="274"/>
      <c r="E42" s="278" t="s">
        <v>928</v>
      </c>
      <c r="F42" s="274"/>
      <c r="G42" s="389" t="s">
        <v>929</v>
      </c>
      <c r="H42" s="389"/>
      <c r="I42" s="389"/>
      <c r="J42" s="389"/>
      <c r="K42" s="272"/>
    </row>
    <row r="43" spans="2:11" ht="15" customHeight="1">
      <c r="B43" s="275"/>
      <c r="C43" s="276"/>
      <c r="D43" s="274"/>
      <c r="E43" s="278" t="s">
        <v>114</v>
      </c>
      <c r="F43" s="274"/>
      <c r="G43" s="389" t="s">
        <v>930</v>
      </c>
      <c r="H43" s="389"/>
      <c r="I43" s="389"/>
      <c r="J43" s="389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389" t="s">
        <v>931</v>
      </c>
      <c r="E45" s="389"/>
      <c r="F45" s="389"/>
      <c r="G45" s="389"/>
      <c r="H45" s="389"/>
      <c r="I45" s="389"/>
      <c r="J45" s="389"/>
      <c r="K45" s="272"/>
    </row>
    <row r="46" spans="2:11" ht="15" customHeight="1">
      <c r="B46" s="275"/>
      <c r="C46" s="276"/>
      <c r="D46" s="276"/>
      <c r="E46" s="389" t="s">
        <v>932</v>
      </c>
      <c r="F46" s="389"/>
      <c r="G46" s="389"/>
      <c r="H46" s="389"/>
      <c r="I46" s="389"/>
      <c r="J46" s="389"/>
      <c r="K46" s="272"/>
    </row>
    <row r="47" spans="2:11" ht="15" customHeight="1">
      <c r="B47" s="275"/>
      <c r="C47" s="276"/>
      <c r="D47" s="276"/>
      <c r="E47" s="389" t="s">
        <v>933</v>
      </c>
      <c r="F47" s="389"/>
      <c r="G47" s="389"/>
      <c r="H47" s="389"/>
      <c r="I47" s="389"/>
      <c r="J47" s="389"/>
      <c r="K47" s="272"/>
    </row>
    <row r="48" spans="2:11" ht="15" customHeight="1">
      <c r="B48" s="275"/>
      <c r="C48" s="276"/>
      <c r="D48" s="276"/>
      <c r="E48" s="389" t="s">
        <v>934</v>
      </c>
      <c r="F48" s="389"/>
      <c r="G48" s="389"/>
      <c r="H48" s="389"/>
      <c r="I48" s="389"/>
      <c r="J48" s="389"/>
      <c r="K48" s="272"/>
    </row>
    <row r="49" spans="2:11" ht="15" customHeight="1">
      <c r="B49" s="275"/>
      <c r="C49" s="276"/>
      <c r="D49" s="389" t="s">
        <v>935</v>
      </c>
      <c r="E49" s="389"/>
      <c r="F49" s="389"/>
      <c r="G49" s="389"/>
      <c r="H49" s="389"/>
      <c r="I49" s="389"/>
      <c r="J49" s="389"/>
      <c r="K49" s="272"/>
    </row>
    <row r="50" spans="2:11" ht="25.5" customHeight="1">
      <c r="B50" s="271"/>
      <c r="C50" s="391" t="s">
        <v>936</v>
      </c>
      <c r="D50" s="391"/>
      <c r="E50" s="391"/>
      <c r="F50" s="391"/>
      <c r="G50" s="391"/>
      <c r="H50" s="391"/>
      <c r="I50" s="391"/>
      <c r="J50" s="391"/>
      <c r="K50" s="272"/>
    </row>
    <row r="51" spans="2:11" ht="5.25" customHeight="1">
      <c r="B51" s="271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1"/>
      <c r="C52" s="389" t="s">
        <v>937</v>
      </c>
      <c r="D52" s="389"/>
      <c r="E52" s="389"/>
      <c r="F52" s="389"/>
      <c r="G52" s="389"/>
      <c r="H52" s="389"/>
      <c r="I52" s="389"/>
      <c r="J52" s="389"/>
      <c r="K52" s="272"/>
    </row>
    <row r="53" spans="2:11" ht="15" customHeight="1">
      <c r="B53" s="271"/>
      <c r="C53" s="389" t="s">
        <v>938</v>
      </c>
      <c r="D53" s="389"/>
      <c r="E53" s="389"/>
      <c r="F53" s="389"/>
      <c r="G53" s="389"/>
      <c r="H53" s="389"/>
      <c r="I53" s="389"/>
      <c r="J53" s="389"/>
      <c r="K53" s="272"/>
    </row>
    <row r="54" spans="2:11" ht="12.75" customHeight="1">
      <c r="B54" s="271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1"/>
      <c r="C55" s="389" t="s">
        <v>939</v>
      </c>
      <c r="D55" s="389"/>
      <c r="E55" s="389"/>
      <c r="F55" s="389"/>
      <c r="G55" s="389"/>
      <c r="H55" s="389"/>
      <c r="I55" s="389"/>
      <c r="J55" s="389"/>
      <c r="K55" s="272"/>
    </row>
    <row r="56" spans="2:11" ht="15" customHeight="1">
      <c r="B56" s="271"/>
      <c r="C56" s="276"/>
      <c r="D56" s="389" t="s">
        <v>940</v>
      </c>
      <c r="E56" s="389"/>
      <c r="F56" s="389"/>
      <c r="G56" s="389"/>
      <c r="H56" s="389"/>
      <c r="I56" s="389"/>
      <c r="J56" s="389"/>
      <c r="K56" s="272"/>
    </row>
    <row r="57" spans="2:11" ht="15" customHeight="1">
      <c r="B57" s="271"/>
      <c r="C57" s="276"/>
      <c r="D57" s="389" t="s">
        <v>941</v>
      </c>
      <c r="E57" s="389"/>
      <c r="F57" s="389"/>
      <c r="G57" s="389"/>
      <c r="H57" s="389"/>
      <c r="I57" s="389"/>
      <c r="J57" s="389"/>
      <c r="K57" s="272"/>
    </row>
    <row r="58" spans="2:11" ht="15" customHeight="1">
      <c r="B58" s="271"/>
      <c r="C58" s="276"/>
      <c r="D58" s="389" t="s">
        <v>942</v>
      </c>
      <c r="E58" s="389"/>
      <c r="F58" s="389"/>
      <c r="G58" s="389"/>
      <c r="H58" s="389"/>
      <c r="I58" s="389"/>
      <c r="J58" s="389"/>
      <c r="K58" s="272"/>
    </row>
    <row r="59" spans="2:11" ht="15" customHeight="1">
      <c r="B59" s="271"/>
      <c r="C59" s="276"/>
      <c r="D59" s="389" t="s">
        <v>943</v>
      </c>
      <c r="E59" s="389"/>
      <c r="F59" s="389"/>
      <c r="G59" s="389"/>
      <c r="H59" s="389"/>
      <c r="I59" s="389"/>
      <c r="J59" s="389"/>
      <c r="K59" s="272"/>
    </row>
    <row r="60" spans="2:11" ht="15" customHeight="1">
      <c r="B60" s="271"/>
      <c r="C60" s="276"/>
      <c r="D60" s="393" t="s">
        <v>944</v>
      </c>
      <c r="E60" s="393"/>
      <c r="F60" s="393"/>
      <c r="G60" s="393"/>
      <c r="H60" s="393"/>
      <c r="I60" s="393"/>
      <c r="J60" s="393"/>
      <c r="K60" s="272"/>
    </row>
    <row r="61" spans="2:11" ht="15" customHeight="1">
      <c r="B61" s="271"/>
      <c r="C61" s="276"/>
      <c r="D61" s="389" t="s">
        <v>945</v>
      </c>
      <c r="E61" s="389"/>
      <c r="F61" s="389"/>
      <c r="G61" s="389"/>
      <c r="H61" s="389"/>
      <c r="I61" s="389"/>
      <c r="J61" s="389"/>
      <c r="K61" s="272"/>
    </row>
    <row r="62" spans="2:11" ht="12.75" customHeight="1">
      <c r="B62" s="271"/>
      <c r="C62" s="276"/>
      <c r="D62" s="276"/>
      <c r="E62" s="279"/>
      <c r="F62" s="276"/>
      <c r="G62" s="276"/>
      <c r="H62" s="276"/>
      <c r="I62" s="276"/>
      <c r="J62" s="276"/>
      <c r="K62" s="272"/>
    </row>
    <row r="63" spans="2:11" ht="15" customHeight="1">
      <c r="B63" s="271"/>
      <c r="C63" s="276"/>
      <c r="D63" s="389" t="s">
        <v>946</v>
      </c>
      <c r="E63" s="389"/>
      <c r="F63" s="389"/>
      <c r="G63" s="389"/>
      <c r="H63" s="389"/>
      <c r="I63" s="389"/>
      <c r="J63" s="389"/>
      <c r="K63" s="272"/>
    </row>
    <row r="64" spans="2:11" ht="15" customHeight="1">
      <c r="B64" s="271"/>
      <c r="C64" s="276"/>
      <c r="D64" s="393" t="s">
        <v>947</v>
      </c>
      <c r="E64" s="393"/>
      <c r="F64" s="393"/>
      <c r="G64" s="393"/>
      <c r="H64" s="393"/>
      <c r="I64" s="393"/>
      <c r="J64" s="393"/>
      <c r="K64" s="272"/>
    </row>
    <row r="65" spans="2:11" ht="15" customHeight="1">
      <c r="B65" s="271"/>
      <c r="C65" s="276"/>
      <c r="D65" s="389" t="s">
        <v>948</v>
      </c>
      <c r="E65" s="389"/>
      <c r="F65" s="389"/>
      <c r="G65" s="389"/>
      <c r="H65" s="389"/>
      <c r="I65" s="389"/>
      <c r="J65" s="389"/>
      <c r="K65" s="272"/>
    </row>
    <row r="66" spans="2:11" ht="15" customHeight="1">
      <c r="B66" s="271"/>
      <c r="C66" s="276"/>
      <c r="D66" s="389" t="s">
        <v>949</v>
      </c>
      <c r="E66" s="389"/>
      <c r="F66" s="389"/>
      <c r="G66" s="389"/>
      <c r="H66" s="389"/>
      <c r="I66" s="389"/>
      <c r="J66" s="389"/>
      <c r="K66" s="272"/>
    </row>
    <row r="67" spans="2:11" ht="15" customHeight="1">
      <c r="B67" s="271"/>
      <c r="C67" s="276"/>
      <c r="D67" s="389" t="s">
        <v>950</v>
      </c>
      <c r="E67" s="389"/>
      <c r="F67" s="389"/>
      <c r="G67" s="389"/>
      <c r="H67" s="389"/>
      <c r="I67" s="389"/>
      <c r="J67" s="389"/>
      <c r="K67" s="272"/>
    </row>
    <row r="68" spans="2:11" ht="15" customHeight="1">
      <c r="B68" s="271"/>
      <c r="C68" s="276"/>
      <c r="D68" s="389" t="s">
        <v>951</v>
      </c>
      <c r="E68" s="389"/>
      <c r="F68" s="389"/>
      <c r="G68" s="389"/>
      <c r="H68" s="389"/>
      <c r="I68" s="389"/>
      <c r="J68" s="389"/>
      <c r="K68" s="272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394" t="s">
        <v>93</v>
      </c>
      <c r="D73" s="394"/>
      <c r="E73" s="394"/>
      <c r="F73" s="394"/>
      <c r="G73" s="394"/>
      <c r="H73" s="394"/>
      <c r="I73" s="394"/>
      <c r="J73" s="394"/>
      <c r="K73" s="289"/>
    </row>
    <row r="74" spans="2:11" ht="17.25" customHeight="1">
      <c r="B74" s="288"/>
      <c r="C74" s="290" t="s">
        <v>952</v>
      </c>
      <c r="D74" s="290"/>
      <c r="E74" s="290"/>
      <c r="F74" s="290" t="s">
        <v>953</v>
      </c>
      <c r="G74" s="291"/>
      <c r="H74" s="290" t="s">
        <v>110</v>
      </c>
      <c r="I74" s="290" t="s">
        <v>60</v>
      </c>
      <c r="J74" s="290" t="s">
        <v>954</v>
      </c>
      <c r="K74" s="289"/>
    </row>
    <row r="75" spans="2:11" ht="17.25" customHeight="1">
      <c r="B75" s="288"/>
      <c r="C75" s="292" t="s">
        <v>955</v>
      </c>
      <c r="D75" s="292"/>
      <c r="E75" s="292"/>
      <c r="F75" s="293" t="s">
        <v>956</v>
      </c>
      <c r="G75" s="294"/>
      <c r="H75" s="292"/>
      <c r="I75" s="292"/>
      <c r="J75" s="292" t="s">
        <v>957</v>
      </c>
      <c r="K75" s="289"/>
    </row>
    <row r="76" spans="2:11" ht="5.25" customHeight="1">
      <c r="B76" s="288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8"/>
      <c r="C77" s="278" t="s">
        <v>56</v>
      </c>
      <c r="D77" s="295"/>
      <c r="E77" s="295"/>
      <c r="F77" s="297" t="s">
        <v>958</v>
      </c>
      <c r="G77" s="296"/>
      <c r="H77" s="278" t="s">
        <v>959</v>
      </c>
      <c r="I77" s="278" t="s">
        <v>960</v>
      </c>
      <c r="J77" s="278">
        <v>20</v>
      </c>
      <c r="K77" s="289"/>
    </row>
    <row r="78" spans="2:11" ht="15" customHeight="1">
      <c r="B78" s="288"/>
      <c r="C78" s="278" t="s">
        <v>961</v>
      </c>
      <c r="D78" s="278"/>
      <c r="E78" s="278"/>
      <c r="F78" s="297" t="s">
        <v>958</v>
      </c>
      <c r="G78" s="296"/>
      <c r="H78" s="278" t="s">
        <v>962</v>
      </c>
      <c r="I78" s="278" t="s">
        <v>960</v>
      </c>
      <c r="J78" s="278">
        <v>120</v>
      </c>
      <c r="K78" s="289"/>
    </row>
    <row r="79" spans="2:11" ht="15" customHeight="1">
      <c r="B79" s="298"/>
      <c r="C79" s="278" t="s">
        <v>963</v>
      </c>
      <c r="D79" s="278"/>
      <c r="E79" s="278"/>
      <c r="F79" s="297" t="s">
        <v>964</v>
      </c>
      <c r="G79" s="296"/>
      <c r="H79" s="278" t="s">
        <v>965</v>
      </c>
      <c r="I79" s="278" t="s">
        <v>960</v>
      </c>
      <c r="J79" s="278">
        <v>50</v>
      </c>
      <c r="K79" s="289"/>
    </row>
    <row r="80" spans="2:11" ht="15" customHeight="1">
      <c r="B80" s="298"/>
      <c r="C80" s="278" t="s">
        <v>966</v>
      </c>
      <c r="D80" s="278"/>
      <c r="E80" s="278"/>
      <c r="F80" s="297" t="s">
        <v>958</v>
      </c>
      <c r="G80" s="296"/>
      <c r="H80" s="278" t="s">
        <v>967</v>
      </c>
      <c r="I80" s="278" t="s">
        <v>968</v>
      </c>
      <c r="J80" s="278"/>
      <c r="K80" s="289"/>
    </row>
    <row r="81" spans="2:11" ht="15" customHeight="1">
      <c r="B81" s="298"/>
      <c r="C81" s="299" t="s">
        <v>969</v>
      </c>
      <c r="D81" s="299"/>
      <c r="E81" s="299"/>
      <c r="F81" s="300" t="s">
        <v>964</v>
      </c>
      <c r="G81" s="299"/>
      <c r="H81" s="299" t="s">
        <v>970</v>
      </c>
      <c r="I81" s="299" t="s">
        <v>960</v>
      </c>
      <c r="J81" s="299">
        <v>15</v>
      </c>
      <c r="K81" s="289"/>
    </row>
    <row r="82" spans="2:11" ht="15" customHeight="1">
      <c r="B82" s="298"/>
      <c r="C82" s="299" t="s">
        <v>971</v>
      </c>
      <c r="D82" s="299"/>
      <c r="E82" s="299"/>
      <c r="F82" s="300" t="s">
        <v>964</v>
      </c>
      <c r="G82" s="299"/>
      <c r="H82" s="299" t="s">
        <v>972</v>
      </c>
      <c r="I82" s="299" t="s">
        <v>960</v>
      </c>
      <c r="J82" s="299">
        <v>15</v>
      </c>
      <c r="K82" s="289"/>
    </row>
    <row r="83" spans="2:11" ht="15" customHeight="1">
      <c r="B83" s="298"/>
      <c r="C83" s="299" t="s">
        <v>973</v>
      </c>
      <c r="D83" s="299"/>
      <c r="E83" s="299"/>
      <c r="F83" s="300" t="s">
        <v>964</v>
      </c>
      <c r="G83" s="299"/>
      <c r="H83" s="299" t="s">
        <v>974</v>
      </c>
      <c r="I83" s="299" t="s">
        <v>960</v>
      </c>
      <c r="J83" s="299">
        <v>20</v>
      </c>
      <c r="K83" s="289"/>
    </row>
    <row r="84" spans="2:11" ht="15" customHeight="1">
      <c r="B84" s="298"/>
      <c r="C84" s="299" t="s">
        <v>975</v>
      </c>
      <c r="D84" s="299"/>
      <c r="E84" s="299"/>
      <c r="F84" s="300" t="s">
        <v>964</v>
      </c>
      <c r="G84" s="299"/>
      <c r="H84" s="299" t="s">
        <v>976</v>
      </c>
      <c r="I84" s="299" t="s">
        <v>960</v>
      </c>
      <c r="J84" s="299">
        <v>20</v>
      </c>
      <c r="K84" s="289"/>
    </row>
    <row r="85" spans="2:11" ht="15" customHeight="1">
      <c r="B85" s="298"/>
      <c r="C85" s="278" t="s">
        <v>977</v>
      </c>
      <c r="D85" s="278"/>
      <c r="E85" s="278"/>
      <c r="F85" s="297" t="s">
        <v>964</v>
      </c>
      <c r="G85" s="296"/>
      <c r="H85" s="278" t="s">
        <v>978</v>
      </c>
      <c r="I85" s="278" t="s">
        <v>960</v>
      </c>
      <c r="J85" s="278">
        <v>50</v>
      </c>
      <c r="K85" s="289"/>
    </row>
    <row r="86" spans="2:11" ht="15" customHeight="1">
      <c r="B86" s="298"/>
      <c r="C86" s="278" t="s">
        <v>979</v>
      </c>
      <c r="D86" s="278"/>
      <c r="E86" s="278"/>
      <c r="F86" s="297" t="s">
        <v>964</v>
      </c>
      <c r="G86" s="296"/>
      <c r="H86" s="278" t="s">
        <v>980</v>
      </c>
      <c r="I86" s="278" t="s">
        <v>960</v>
      </c>
      <c r="J86" s="278">
        <v>20</v>
      </c>
      <c r="K86" s="289"/>
    </row>
    <row r="87" spans="2:11" ht="15" customHeight="1">
      <c r="B87" s="298"/>
      <c r="C87" s="278" t="s">
        <v>981</v>
      </c>
      <c r="D87" s="278"/>
      <c r="E87" s="278"/>
      <c r="F87" s="297" t="s">
        <v>964</v>
      </c>
      <c r="G87" s="296"/>
      <c r="H87" s="278" t="s">
        <v>982</v>
      </c>
      <c r="I87" s="278" t="s">
        <v>960</v>
      </c>
      <c r="J87" s="278">
        <v>20</v>
      </c>
      <c r="K87" s="289"/>
    </row>
    <row r="88" spans="2:11" ht="15" customHeight="1">
      <c r="B88" s="298"/>
      <c r="C88" s="278" t="s">
        <v>983</v>
      </c>
      <c r="D88" s="278"/>
      <c r="E88" s="278"/>
      <c r="F88" s="297" t="s">
        <v>964</v>
      </c>
      <c r="G88" s="296"/>
      <c r="H88" s="278" t="s">
        <v>984</v>
      </c>
      <c r="I88" s="278" t="s">
        <v>960</v>
      </c>
      <c r="J88" s="278">
        <v>50</v>
      </c>
      <c r="K88" s="289"/>
    </row>
    <row r="89" spans="2:11" ht="15" customHeight="1">
      <c r="B89" s="298"/>
      <c r="C89" s="278" t="s">
        <v>985</v>
      </c>
      <c r="D89" s="278"/>
      <c r="E89" s="278"/>
      <c r="F89" s="297" t="s">
        <v>964</v>
      </c>
      <c r="G89" s="296"/>
      <c r="H89" s="278" t="s">
        <v>985</v>
      </c>
      <c r="I89" s="278" t="s">
        <v>960</v>
      </c>
      <c r="J89" s="278">
        <v>50</v>
      </c>
      <c r="K89" s="289"/>
    </row>
    <row r="90" spans="2:11" ht="15" customHeight="1">
      <c r="B90" s="298"/>
      <c r="C90" s="278" t="s">
        <v>115</v>
      </c>
      <c r="D90" s="278"/>
      <c r="E90" s="278"/>
      <c r="F90" s="297" t="s">
        <v>964</v>
      </c>
      <c r="G90" s="296"/>
      <c r="H90" s="278" t="s">
        <v>986</v>
      </c>
      <c r="I90" s="278" t="s">
        <v>960</v>
      </c>
      <c r="J90" s="278">
        <v>255</v>
      </c>
      <c r="K90" s="289"/>
    </row>
    <row r="91" spans="2:11" ht="15" customHeight="1">
      <c r="B91" s="298"/>
      <c r="C91" s="278" t="s">
        <v>987</v>
      </c>
      <c r="D91" s="278"/>
      <c r="E91" s="278"/>
      <c r="F91" s="297" t="s">
        <v>958</v>
      </c>
      <c r="G91" s="296"/>
      <c r="H91" s="278" t="s">
        <v>988</v>
      </c>
      <c r="I91" s="278" t="s">
        <v>989</v>
      </c>
      <c r="J91" s="278"/>
      <c r="K91" s="289"/>
    </row>
    <row r="92" spans="2:11" ht="15" customHeight="1">
      <c r="B92" s="298"/>
      <c r="C92" s="278" t="s">
        <v>990</v>
      </c>
      <c r="D92" s="278"/>
      <c r="E92" s="278"/>
      <c r="F92" s="297" t="s">
        <v>958</v>
      </c>
      <c r="G92" s="296"/>
      <c r="H92" s="278" t="s">
        <v>991</v>
      </c>
      <c r="I92" s="278" t="s">
        <v>992</v>
      </c>
      <c r="J92" s="278"/>
      <c r="K92" s="289"/>
    </row>
    <row r="93" spans="2:11" ht="15" customHeight="1">
      <c r="B93" s="298"/>
      <c r="C93" s="278" t="s">
        <v>993</v>
      </c>
      <c r="D93" s="278"/>
      <c r="E93" s="278"/>
      <c r="F93" s="297" t="s">
        <v>958</v>
      </c>
      <c r="G93" s="296"/>
      <c r="H93" s="278" t="s">
        <v>993</v>
      </c>
      <c r="I93" s="278" t="s">
        <v>992</v>
      </c>
      <c r="J93" s="278"/>
      <c r="K93" s="289"/>
    </row>
    <row r="94" spans="2:11" ht="15" customHeight="1">
      <c r="B94" s="298"/>
      <c r="C94" s="278" t="s">
        <v>41</v>
      </c>
      <c r="D94" s="278"/>
      <c r="E94" s="278"/>
      <c r="F94" s="297" t="s">
        <v>958</v>
      </c>
      <c r="G94" s="296"/>
      <c r="H94" s="278" t="s">
        <v>994</v>
      </c>
      <c r="I94" s="278" t="s">
        <v>992</v>
      </c>
      <c r="J94" s="278"/>
      <c r="K94" s="289"/>
    </row>
    <row r="95" spans="2:11" ht="15" customHeight="1">
      <c r="B95" s="298"/>
      <c r="C95" s="278" t="s">
        <v>51</v>
      </c>
      <c r="D95" s="278"/>
      <c r="E95" s="278"/>
      <c r="F95" s="297" t="s">
        <v>958</v>
      </c>
      <c r="G95" s="296"/>
      <c r="H95" s="278" t="s">
        <v>995</v>
      </c>
      <c r="I95" s="278" t="s">
        <v>992</v>
      </c>
      <c r="J95" s="278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394" t="s">
        <v>996</v>
      </c>
      <c r="D100" s="394"/>
      <c r="E100" s="394"/>
      <c r="F100" s="394"/>
      <c r="G100" s="394"/>
      <c r="H100" s="394"/>
      <c r="I100" s="394"/>
      <c r="J100" s="394"/>
      <c r="K100" s="289"/>
    </row>
    <row r="101" spans="2:11" ht="17.25" customHeight="1">
      <c r="B101" s="288"/>
      <c r="C101" s="290" t="s">
        <v>952</v>
      </c>
      <c r="D101" s="290"/>
      <c r="E101" s="290"/>
      <c r="F101" s="290" t="s">
        <v>953</v>
      </c>
      <c r="G101" s="291"/>
      <c r="H101" s="290" t="s">
        <v>110</v>
      </c>
      <c r="I101" s="290" t="s">
        <v>60</v>
      </c>
      <c r="J101" s="290" t="s">
        <v>954</v>
      </c>
      <c r="K101" s="289"/>
    </row>
    <row r="102" spans="2:11" ht="17.25" customHeight="1">
      <c r="B102" s="288"/>
      <c r="C102" s="292" t="s">
        <v>955</v>
      </c>
      <c r="D102" s="292"/>
      <c r="E102" s="292"/>
      <c r="F102" s="293" t="s">
        <v>956</v>
      </c>
      <c r="G102" s="294"/>
      <c r="H102" s="292"/>
      <c r="I102" s="292"/>
      <c r="J102" s="292" t="s">
        <v>957</v>
      </c>
      <c r="K102" s="289"/>
    </row>
    <row r="103" spans="2:11" ht="5.25" customHeight="1">
      <c r="B103" s="288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8"/>
      <c r="C104" s="278" t="s">
        <v>56</v>
      </c>
      <c r="D104" s="295"/>
      <c r="E104" s="295"/>
      <c r="F104" s="297" t="s">
        <v>958</v>
      </c>
      <c r="G104" s="306"/>
      <c r="H104" s="278" t="s">
        <v>997</v>
      </c>
      <c r="I104" s="278" t="s">
        <v>960</v>
      </c>
      <c r="J104" s="278">
        <v>20</v>
      </c>
      <c r="K104" s="289"/>
    </row>
    <row r="105" spans="2:11" ht="15" customHeight="1">
      <c r="B105" s="288"/>
      <c r="C105" s="278" t="s">
        <v>961</v>
      </c>
      <c r="D105" s="278"/>
      <c r="E105" s="278"/>
      <c r="F105" s="297" t="s">
        <v>958</v>
      </c>
      <c r="G105" s="278"/>
      <c r="H105" s="278" t="s">
        <v>997</v>
      </c>
      <c r="I105" s="278" t="s">
        <v>960</v>
      </c>
      <c r="J105" s="278">
        <v>120</v>
      </c>
      <c r="K105" s="289"/>
    </row>
    <row r="106" spans="2:11" ht="15" customHeight="1">
      <c r="B106" s="298"/>
      <c r="C106" s="278" t="s">
        <v>963</v>
      </c>
      <c r="D106" s="278"/>
      <c r="E106" s="278"/>
      <c r="F106" s="297" t="s">
        <v>964</v>
      </c>
      <c r="G106" s="278"/>
      <c r="H106" s="278" t="s">
        <v>997</v>
      </c>
      <c r="I106" s="278" t="s">
        <v>960</v>
      </c>
      <c r="J106" s="278">
        <v>50</v>
      </c>
      <c r="K106" s="289"/>
    </row>
    <row r="107" spans="2:11" ht="15" customHeight="1">
      <c r="B107" s="298"/>
      <c r="C107" s="278" t="s">
        <v>966</v>
      </c>
      <c r="D107" s="278"/>
      <c r="E107" s="278"/>
      <c r="F107" s="297" t="s">
        <v>958</v>
      </c>
      <c r="G107" s="278"/>
      <c r="H107" s="278" t="s">
        <v>997</v>
      </c>
      <c r="I107" s="278" t="s">
        <v>968</v>
      </c>
      <c r="J107" s="278"/>
      <c r="K107" s="289"/>
    </row>
    <row r="108" spans="2:11" ht="15" customHeight="1">
      <c r="B108" s="298"/>
      <c r="C108" s="278" t="s">
        <v>977</v>
      </c>
      <c r="D108" s="278"/>
      <c r="E108" s="278"/>
      <c r="F108" s="297" t="s">
        <v>964</v>
      </c>
      <c r="G108" s="278"/>
      <c r="H108" s="278" t="s">
        <v>997</v>
      </c>
      <c r="I108" s="278" t="s">
        <v>960</v>
      </c>
      <c r="J108" s="278">
        <v>50</v>
      </c>
      <c r="K108" s="289"/>
    </row>
    <row r="109" spans="2:11" ht="15" customHeight="1">
      <c r="B109" s="298"/>
      <c r="C109" s="278" t="s">
        <v>985</v>
      </c>
      <c r="D109" s="278"/>
      <c r="E109" s="278"/>
      <c r="F109" s="297" t="s">
        <v>964</v>
      </c>
      <c r="G109" s="278"/>
      <c r="H109" s="278" t="s">
        <v>997</v>
      </c>
      <c r="I109" s="278" t="s">
        <v>960</v>
      </c>
      <c r="J109" s="278">
        <v>50</v>
      </c>
      <c r="K109" s="289"/>
    </row>
    <row r="110" spans="2:11" ht="15" customHeight="1">
      <c r="B110" s="298"/>
      <c r="C110" s="278" t="s">
        <v>983</v>
      </c>
      <c r="D110" s="278"/>
      <c r="E110" s="278"/>
      <c r="F110" s="297" t="s">
        <v>964</v>
      </c>
      <c r="G110" s="278"/>
      <c r="H110" s="278" t="s">
        <v>997</v>
      </c>
      <c r="I110" s="278" t="s">
        <v>960</v>
      </c>
      <c r="J110" s="278">
        <v>50</v>
      </c>
      <c r="K110" s="289"/>
    </row>
    <row r="111" spans="2:11" ht="15" customHeight="1">
      <c r="B111" s="298"/>
      <c r="C111" s="278" t="s">
        <v>56</v>
      </c>
      <c r="D111" s="278"/>
      <c r="E111" s="278"/>
      <c r="F111" s="297" t="s">
        <v>958</v>
      </c>
      <c r="G111" s="278"/>
      <c r="H111" s="278" t="s">
        <v>998</v>
      </c>
      <c r="I111" s="278" t="s">
        <v>960</v>
      </c>
      <c r="J111" s="278">
        <v>20</v>
      </c>
      <c r="K111" s="289"/>
    </row>
    <row r="112" spans="2:11" ht="15" customHeight="1">
      <c r="B112" s="298"/>
      <c r="C112" s="278" t="s">
        <v>999</v>
      </c>
      <c r="D112" s="278"/>
      <c r="E112" s="278"/>
      <c r="F112" s="297" t="s">
        <v>958</v>
      </c>
      <c r="G112" s="278"/>
      <c r="H112" s="278" t="s">
        <v>1000</v>
      </c>
      <c r="I112" s="278" t="s">
        <v>960</v>
      </c>
      <c r="J112" s="278">
        <v>120</v>
      </c>
      <c r="K112" s="289"/>
    </row>
    <row r="113" spans="2:11" ht="15" customHeight="1">
      <c r="B113" s="298"/>
      <c r="C113" s="278" t="s">
        <v>41</v>
      </c>
      <c r="D113" s="278"/>
      <c r="E113" s="278"/>
      <c r="F113" s="297" t="s">
        <v>958</v>
      </c>
      <c r="G113" s="278"/>
      <c r="H113" s="278" t="s">
        <v>1001</v>
      </c>
      <c r="I113" s="278" t="s">
        <v>992</v>
      </c>
      <c r="J113" s="278"/>
      <c r="K113" s="289"/>
    </row>
    <row r="114" spans="2:11" ht="15" customHeight="1">
      <c r="B114" s="298"/>
      <c r="C114" s="278" t="s">
        <v>51</v>
      </c>
      <c r="D114" s="278"/>
      <c r="E114" s="278"/>
      <c r="F114" s="297" t="s">
        <v>958</v>
      </c>
      <c r="G114" s="278"/>
      <c r="H114" s="278" t="s">
        <v>1002</v>
      </c>
      <c r="I114" s="278" t="s">
        <v>992</v>
      </c>
      <c r="J114" s="278"/>
      <c r="K114" s="289"/>
    </row>
    <row r="115" spans="2:11" ht="15" customHeight="1">
      <c r="B115" s="298"/>
      <c r="C115" s="278" t="s">
        <v>60</v>
      </c>
      <c r="D115" s="278"/>
      <c r="E115" s="278"/>
      <c r="F115" s="297" t="s">
        <v>958</v>
      </c>
      <c r="G115" s="278"/>
      <c r="H115" s="278" t="s">
        <v>1003</v>
      </c>
      <c r="I115" s="278" t="s">
        <v>1004</v>
      </c>
      <c r="J115" s="278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4"/>
      <c r="D117" s="274"/>
      <c r="E117" s="274"/>
      <c r="F117" s="309"/>
      <c r="G117" s="274"/>
      <c r="H117" s="274"/>
      <c r="I117" s="274"/>
      <c r="J117" s="274"/>
      <c r="K117" s="308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390" t="s">
        <v>1005</v>
      </c>
      <c r="D120" s="390"/>
      <c r="E120" s="390"/>
      <c r="F120" s="390"/>
      <c r="G120" s="390"/>
      <c r="H120" s="390"/>
      <c r="I120" s="390"/>
      <c r="J120" s="390"/>
      <c r="K120" s="314"/>
    </row>
    <row r="121" spans="2:11" ht="17.25" customHeight="1">
      <c r="B121" s="315"/>
      <c r="C121" s="290" t="s">
        <v>952</v>
      </c>
      <c r="D121" s="290"/>
      <c r="E121" s="290"/>
      <c r="F121" s="290" t="s">
        <v>953</v>
      </c>
      <c r="G121" s="291"/>
      <c r="H121" s="290" t="s">
        <v>110</v>
      </c>
      <c r="I121" s="290" t="s">
        <v>60</v>
      </c>
      <c r="J121" s="290" t="s">
        <v>954</v>
      </c>
      <c r="K121" s="316"/>
    </row>
    <row r="122" spans="2:11" ht="17.25" customHeight="1">
      <c r="B122" s="315"/>
      <c r="C122" s="292" t="s">
        <v>955</v>
      </c>
      <c r="D122" s="292"/>
      <c r="E122" s="292"/>
      <c r="F122" s="293" t="s">
        <v>956</v>
      </c>
      <c r="G122" s="294"/>
      <c r="H122" s="292"/>
      <c r="I122" s="292"/>
      <c r="J122" s="292" t="s">
        <v>957</v>
      </c>
      <c r="K122" s="316"/>
    </row>
    <row r="123" spans="2:11" ht="5.25" customHeight="1">
      <c r="B123" s="317"/>
      <c r="C123" s="295"/>
      <c r="D123" s="295"/>
      <c r="E123" s="295"/>
      <c r="F123" s="295"/>
      <c r="G123" s="278"/>
      <c r="H123" s="295"/>
      <c r="I123" s="295"/>
      <c r="J123" s="295"/>
      <c r="K123" s="318"/>
    </row>
    <row r="124" spans="2:11" ht="15" customHeight="1">
      <c r="B124" s="317"/>
      <c r="C124" s="278" t="s">
        <v>961</v>
      </c>
      <c r="D124" s="295"/>
      <c r="E124" s="295"/>
      <c r="F124" s="297" t="s">
        <v>958</v>
      </c>
      <c r="G124" s="278"/>
      <c r="H124" s="278" t="s">
        <v>997</v>
      </c>
      <c r="I124" s="278" t="s">
        <v>960</v>
      </c>
      <c r="J124" s="278">
        <v>120</v>
      </c>
      <c r="K124" s="319"/>
    </row>
    <row r="125" spans="2:11" ht="15" customHeight="1">
      <c r="B125" s="317"/>
      <c r="C125" s="278" t="s">
        <v>1006</v>
      </c>
      <c r="D125" s="278"/>
      <c r="E125" s="278"/>
      <c r="F125" s="297" t="s">
        <v>958</v>
      </c>
      <c r="G125" s="278"/>
      <c r="H125" s="278" t="s">
        <v>1007</v>
      </c>
      <c r="I125" s="278" t="s">
        <v>960</v>
      </c>
      <c r="J125" s="278" t="s">
        <v>1008</v>
      </c>
      <c r="K125" s="319"/>
    </row>
    <row r="126" spans="2:11" ht="15" customHeight="1">
      <c r="B126" s="317"/>
      <c r="C126" s="278" t="s">
        <v>907</v>
      </c>
      <c r="D126" s="278"/>
      <c r="E126" s="278"/>
      <c r="F126" s="297" t="s">
        <v>958</v>
      </c>
      <c r="G126" s="278"/>
      <c r="H126" s="278" t="s">
        <v>1009</v>
      </c>
      <c r="I126" s="278" t="s">
        <v>960</v>
      </c>
      <c r="J126" s="278" t="s">
        <v>1008</v>
      </c>
      <c r="K126" s="319"/>
    </row>
    <row r="127" spans="2:11" ht="15" customHeight="1">
      <c r="B127" s="317"/>
      <c r="C127" s="278" t="s">
        <v>969</v>
      </c>
      <c r="D127" s="278"/>
      <c r="E127" s="278"/>
      <c r="F127" s="297" t="s">
        <v>964</v>
      </c>
      <c r="G127" s="278"/>
      <c r="H127" s="278" t="s">
        <v>970</v>
      </c>
      <c r="I127" s="278" t="s">
        <v>960</v>
      </c>
      <c r="J127" s="278">
        <v>15</v>
      </c>
      <c r="K127" s="319"/>
    </row>
    <row r="128" spans="2:11" ht="15" customHeight="1">
      <c r="B128" s="317"/>
      <c r="C128" s="299" t="s">
        <v>971</v>
      </c>
      <c r="D128" s="299"/>
      <c r="E128" s="299"/>
      <c r="F128" s="300" t="s">
        <v>964</v>
      </c>
      <c r="G128" s="299"/>
      <c r="H128" s="299" t="s">
        <v>972</v>
      </c>
      <c r="I128" s="299" t="s">
        <v>960</v>
      </c>
      <c r="J128" s="299">
        <v>15</v>
      </c>
      <c r="K128" s="319"/>
    </row>
    <row r="129" spans="2:11" ht="15" customHeight="1">
      <c r="B129" s="317"/>
      <c r="C129" s="299" t="s">
        <v>973</v>
      </c>
      <c r="D129" s="299"/>
      <c r="E129" s="299"/>
      <c r="F129" s="300" t="s">
        <v>964</v>
      </c>
      <c r="G129" s="299"/>
      <c r="H129" s="299" t="s">
        <v>974</v>
      </c>
      <c r="I129" s="299" t="s">
        <v>960</v>
      </c>
      <c r="J129" s="299">
        <v>20</v>
      </c>
      <c r="K129" s="319"/>
    </row>
    <row r="130" spans="2:11" ht="15" customHeight="1">
      <c r="B130" s="317"/>
      <c r="C130" s="299" t="s">
        <v>975</v>
      </c>
      <c r="D130" s="299"/>
      <c r="E130" s="299"/>
      <c r="F130" s="300" t="s">
        <v>964</v>
      </c>
      <c r="G130" s="299"/>
      <c r="H130" s="299" t="s">
        <v>976</v>
      </c>
      <c r="I130" s="299" t="s">
        <v>960</v>
      </c>
      <c r="J130" s="299">
        <v>20</v>
      </c>
      <c r="K130" s="319"/>
    </row>
    <row r="131" spans="2:11" ht="15" customHeight="1">
      <c r="B131" s="317"/>
      <c r="C131" s="278" t="s">
        <v>963</v>
      </c>
      <c r="D131" s="278"/>
      <c r="E131" s="278"/>
      <c r="F131" s="297" t="s">
        <v>964</v>
      </c>
      <c r="G131" s="278"/>
      <c r="H131" s="278" t="s">
        <v>997</v>
      </c>
      <c r="I131" s="278" t="s">
        <v>960</v>
      </c>
      <c r="J131" s="278">
        <v>50</v>
      </c>
      <c r="K131" s="319"/>
    </row>
    <row r="132" spans="2:11" ht="15" customHeight="1">
      <c r="B132" s="317"/>
      <c r="C132" s="278" t="s">
        <v>977</v>
      </c>
      <c r="D132" s="278"/>
      <c r="E132" s="278"/>
      <c r="F132" s="297" t="s">
        <v>964</v>
      </c>
      <c r="G132" s="278"/>
      <c r="H132" s="278" t="s">
        <v>997</v>
      </c>
      <c r="I132" s="278" t="s">
        <v>960</v>
      </c>
      <c r="J132" s="278">
        <v>50</v>
      </c>
      <c r="K132" s="319"/>
    </row>
    <row r="133" spans="2:11" ht="15" customHeight="1">
      <c r="B133" s="317"/>
      <c r="C133" s="278" t="s">
        <v>983</v>
      </c>
      <c r="D133" s="278"/>
      <c r="E133" s="278"/>
      <c r="F133" s="297" t="s">
        <v>964</v>
      </c>
      <c r="G133" s="278"/>
      <c r="H133" s="278" t="s">
        <v>997</v>
      </c>
      <c r="I133" s="278" t="s">
        <v>960</v>
      </c>
      <c r="J133" s="278">
        <v>50</v>
      </c>
      <c r="K133" s="319"/>
    </row>
    <row r="134" spans="2:11" ht="15" customHeight="1">
      <c r="B134" s="317"/>
      <c r="C134" s="278" t="s">
        <v>985</v>
      </c>
      <c r="D134" s="278"/>
      <c r="E134" s="278"/>
      <c r="F134" s="297" t="s">
        <v>964</v>
      </c>
      <c r="G134" s="278"/>
      <c r="H134" s="278" t="s">
        <v>997</v>
      </c>
      <c r="I134" s="278" t="s">
        <v>960</v>
      </c>
      <c r="J134" s="278">
        <v>50</v>
      </c>
      <c r="K134" s="319"/>
    </row>
    <row r="135" spans="2:11" ht="15" customHeight="1">
      <c r="B135" s="317"/>
      <c r="C135" s="278" t="s">
        <v>115</v>
      </c>
      <c r="D135" s="278"/>
      <c r="E135" s="278"/>
      <c r="F135" s="297" t="s">
        <v>964</v>
      </c>
      <c r="G135" s="278"/>
      <c r="H135" s="278" t="s">
        <v>1010</v>
      </c>
      <c r="I135" s="278" t="s">
        <v>960</v>
      </c>
      <c r="J135" s="278">
        <v>255</v>
      </c>
      <c r="K135" s="319"/>
    </row>
    <row r="136" spans="2:11" ht="15" customHeight="1">
      <c r="B136" s="317"/>
      <c r="C136" s="278" t="s">
        <v>987</v>
      </c>
      <c r="D136" s="278"/>
      <c r="E136" s="278"/>
      <c r="F136" s="297" t="s">
        <v>958</v>
      </c>
      <c r="G136" s="278"/>
      <c r="H136" s="278" t="s">
        <v>1011</v>
      </c>
      <c r="I136" s="278" t="s">
        <v>989</v>
      </c>
      <c r="J136" s="278"/>
      <c r="K136" s="319"/>
    </row>
    <row r="137" spans="2:11" ht="15" customHeight="1">
      <c r="B137" s="317"/>
      <c r="C137" s="278" t="s">
        <v>990</v>
      </c>
      <c r="D137" s="278"/>
      <c r="E137" s="278"/>
      <c r="F137" s="297" t="s">
        <v>958</v>
      </c>
      <c r="G137" s="278"/>
      <c r="H137" s="278" t="s">
        <v>1012</v>
      </c>
      <c r="I137" s="278" t="s">
        <v>992</v>
      </c>
      <c r="J137" s="278"/>
      <c r="K137" s="319"/>
    </row>
    <row r="138" spans="2:11" ht="15" customHeight="1">
      <c r="B138" s="317"/>
      <c r="C138" s="278" t="s">
        <v>993</v>
      </c>
      <c r="D138" s="278"/>
      <c r="E138" s="278"/>
      <c r="F138" s="297" t="s">
        <v>958</v>
      </c>
      <c r="G138" s="278"/>
      <c r="H138" s="278" t="s">
        <v>993</v>
      </c>
      <c r="I138" s="278" t="s">
        <v>992</v>
      </c>
      <c r="J138" s="278"/>
      <c r="K138" s="319"/>
    </row>
    <row r="139" spans="2:11" ht="15" customHeight="1">
      <c r="B139" s="317"/>
      <c r="C139" s="278" t="s">
        <v>41</v>
      </c>
      <c r="D139" s="278"/>
      <c r="E139" s="278"/>
      <c r="F139" s="297" t="s">
        <v>958</v>
      </c>
      <c r="G139" s="278"/>
      <c r="H139" s="278" t="s">
        <v>1013</v>
      </c>
      <c r="I139" s="278" t="s">
        <v>992</v>
      </c>
      <c r="J139" s="278"/>
      <c r="K139" s="319"/>
    </row>
    <row r="140" spans="2:11" ht="15" customHeight="1">
      <c r="B140" s="317"/>
      <c r="C140" s="278" t="s">
        <v>1014</v>
      </c>
      <c r="D140" s="278"/>
      <c r="E140" s="278"/>
      <c r="F140" s="297" t="s">
        <v>958</v>
      </c>
      <c r="G140" s="278"/>
      <c r="H140" s="278" t="s">
        <v>1015</v>
      </c>
      <c r="I140" s="278" t="s">
        <v>992</v>
      </c>
      <c r="J140" s="278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4"/>
      <c r="C142" s="274"/>
      <c r="D142" s="274"/>
      <c r="E142" s="274"/>
      <c r="F142" s="309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394" t="s">
        <v>1016</v>
      </c>
      <c r="D145" s="394"/>
      <c r="E145" s="394"/>
      <c r="F145" s="394"/>
      <c r="G145" s="394"/>
      <c r="H145" s="394"/>
      <c r="I145" s="394"/>
      <c r="J145" s="394"/>
      <c r="K145" s="289"/>
    </row>
    <row r="146" spans="2:11" ht="17.25" customHeight="1">
      <c r="B146" s="288"/>
      <c r="C146" s="290" t="s">
        <v>952</v>
      </c>
      <c r="D146" s="290"/>
      <c r="E146" s="290"/>
      <c r="F146" s="290" t="s">
        <v>953</v>
      </c>
      <c r="G146" s="291"/>
      <c r="H146" s="290" t="s">
        <v>110</v>
      </c>
      <c r="I146" s="290" t="s">
        <v>60</v>
      </c>
      <c r="J146" s="290" t="s">
        <v>954</v>
      </c>
      <c r="K146" s="289"/>
    </row>
    <row r="147" spans="2:11" ht="17.25" customHeight="1">
      <c r="B147" s="288"/>
      <c r="C147" s="292" t="s">
        <v>955</v>
      </c>
      <c r="D147" s="292"/>
      <c r="E147" s="292"/>
      <c r="F147" s="293" t="s">
        <v>956</v>
      </c>
      <c r="G147" s="294"/>
      <c r="H147" s="292"/>
      <c r="I147" s="292"/>
      <c r="J147" s="292" t="s">
        <v>957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961</v>
      </c>
      <c r="D149" s="278"/>
      <c r="E149" s="278"/>
      <c r="F149" s="324" t="s">
        <v>958</v>
      </c>
      <c r="G149" s="278"/>
      <c r="H149" s="323" t="s">
        <v>997</v>
      </c>
      <c r="I149" s="323" t="s">
        <v>960</v>
      </c>
      <c r="J149" s="323">
        <v>120</v>
      </c>
      <c r="K149" s="319"/>
    </row>
    <row r="150" spans="2:11" ht="15" customHeight="1">
      <c r="B150" s="298"/>
      <c r="C150" s="323" t="s">
        <v>1006</v>
      </c>
      <c r="D150" s="278"/>
      <c r="E150" s="278"/>
      <c r="F150" s="324" t="s">
        <v>958</v>
      </c>
      <c r="G150" s="278"/>
      <c r="H150" s="323" t="s">
        <v>1017</v>
      </c>
      <c r="I150" s="323" t="s">
        <v>960</v>
      </c>
      <c r="J150" s="323" t="s">
        <v>1008</v>
      </c>
      <c r="K150" s="319"/>
    </row>
    <row r="151" spans="2:11" ht="15" customHeight="1">
      <c r="B151" s="298"/>
      <c r="C151" s="323" t="s">
        <v>907</v>
      </c>
      <c r="D151" s="278"/>
      <c r="E151" s="278"/>
      <c r="F151" s="324" t="s">
        <v>958</v>
      </c>
      <c r="G151" s="278"/>
      <c r="H151" s="323" t="s">
        <v>1018</v>
      </c>
      <c r="I151" s="323" t="s">
        <v>960</v>
      </c>
      <c r="J151" s="323" t="s">
        <v>1008</v>
      </c>
      <c r="K151" s="319"/>
    </row>
    <row r="152" spans="2:11" ht="15" customHeight="1">
      <c r="B152" s="298"/>
      <c r="C152" s="323" t="s">
        <v>963</v>
      </c>
      <c r="D152" s="278"/>
      <c r="E152" s="278"/>
      <c r="F152" s="324" t="s">
        <v>964</v>
      </c>
      <c r="G152" s="278"/>
      <c r="H152" s="323" t="s">
        <v>997</v>
      </c>
      <c r="I152" s="323" t="s">
        <v>960</v>
      </c>
      <c r="J152" s="323">
        <v>50</v>
      </c>
      <c r="K152" s="319"/>
    </row>
    <row r="153" spans="2:11" ht="15" customHeight="1">
      <c r="B153" s="298"/>
      <c r="C153" s="323" t="s">
        <v>966</v>
      </c>
      <c r="D153" s="278"/>
      <c r="E153" s="278"/>
      <c r="F153" s="324" t="s">
        <v>958</v>
      </c>
      <c r="G153" s="278"/>
      <c r="H153" s="323" t="s">
        <v>997</v>
      </c>
      <c r="I153" s="323" t="s">
        <v>968</v>
      </c>
      <c r="J153" s="323"/>
      <c r="K153" s="319"/>
    </row>
    <row r="154" spans="2:11" ht="15" customHeight="1">
      <c r="B154" s="298"/>
      <c r="C154" s="323" t="s">
        <v>977</v>
      </c>
      <c r="D154" s="278"/>
      <c r="E154" s="278"/>
      <c r="F154" s="324" t="s">
        <v>964</v>
      </c>
      <c r="G154" s="278"/>
      <c r="H154" s="323" t="s">
        <v>997</v>
      </c>
      <c r="I154" s="323" t="s">
        <v>960</v>
      </c>
      <c r="J154" s="323">
        <v>50</v>
      </c>
      <c r="K154" s="319"/>
    </row>
    <row r="155" spans="2:11" ht="15" customHeight="1">
      <c r="B155" s="298"/>
      <c r="C155" s="323" t="s">
        <v>985</v>
      </c>
      <c r="D155" s="278"/>
      <c r="E155" s="278"/>
      <c r="F155" s="324" t="s">
        <v>964</v>
      </c>
      <c r="G155" s="278"/>
      <c r="H155" s="323" t="s">
        <v>997</v>
      </c>
      <c r="I155" s="323" t="s">
        <v>960</v>
      </c>
      <c r="J155" s="323">
        <v>50</v>
      </c>
      <c r="K155" s="319"/>
    </row>
    <row r="156" spans="2:11" ht="15" customHeight="1">
      <c r="B156" s="298"/>
      <c r="C156" s="323" t="s">
        <v>983</v>
      </c>
      <c r="D156" s="278"/>
      <c r="E156" s="278"/>
      <c r="F156" s="324" t="s">
        <v>964</v>
      </c>
      <c r="G156" s="278"/>
      <c r="H156" s="323" t="s">
        <v>997</v>
      </c>
      <c r="I156" s="323" t="s">
        <v>960</v>
      </c>
      <c r="J156" s="323">
        <v>50</v>
      </c>
      <c r="K156" s="319"/>
    </row>
    <row r="157" spans="2:11" ht="15" customHeight="1">
      <c r="B157" s="298"/>
      <c r="C157" s="323" t="s">
        <v>98</v>
      </c>
      <c r="D157" s="278"/>
      <c r="E157" s="278"/>
      <c r="F157" s="324" t="s">
        <v>958</v>
      </c>
      <c r="G157" s="278"/>
      <c r="H157" s="323" t="s">
        <v>1019</v>
      </c>
      <c r="I157" s="323" t="s">
        <v>960</v>
      </c>
      <c r="J157" s="323" t="s">
        <v>1020</v>
      </c>
      <c r="K157" s="319"/>
    </row>
    <row r="158" spans="2:11" ht="15" customHeight="1">
      <c r="B158" s="298"/>
      <c r="C158" s="323" t="s">
        <v>1021</v>
      </c>
      <c r="D158" s="278"/>
      <c r="E158" s="278"/>
      <c r="F158" s="324" t="s">
        <v>958</v>
      </c>
      <c r="G158" s="278"/>
      <c r="H158" s="323" t="s">
        <v>1022</v>
      </c>
      <c r="I158" s="323" t="s">
        <v>992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4"/>
      <c r="C160" s="278"/>
      <c r="D160" s="278"/>
      <c r="E160" s="278"/>
      <c r="F160" s="297"/>
      <c r="G160" s="278"/>
      <c r="H160" s="278"/>
      <c r="I160" s="278"/>
      <c r="J160" s="278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390" t="s">
        <v>1023</v>
      </c>
      <c r="D163" s="390"/>
      <c r="E163" s="390"/>
      <c r="F163" s="390"/>
      <c r="G163" s="390"/>
      <c r="H163" s="390"/>
      <c r="I163" s="390"/>
      <c r="J163" s="390"/>
      <c r="K163" s="270"/>
    </row>
    <row r="164" spans="2:11" ht="17.25" customHeight="1">
      <c r="B164" s="269"/>
      <c r="C164" s="290" t="s">
        <v>952</v>
      </c>
      <c r="D164" s="290"/>
      <c r="E164" s="290"/>
      <c r="F164" s="290" t="s">
        <v>953</v>
      </c>
      <c r="G164" s="327"/>
      <c r="H164" s="328" t="s">
        <v>110</v>
      </c>
      <c r="I164" s="328" t="s">
        <v>60</v>
      </c>
      <c r="J164" s="290" t="s">
        <v>954</v>
      </c>
      <c r="K164" s="270"/>
    </row>
    <row r="165" spans="2:11" ht="17.25" customHeight="1">
      <c r="B165" s="271"/>
      <c r="C165" s="292" t="s">
        <v>955</v>
      </c>
      <c r="D165" s="292"/>
      <c r="E165" s="292"/>
      <c r="F165" s="293" t="s">
        <v>956</v>
      </c>
      <c r="G165" s="329"/>
      <c r="H165" s="330"/>
      <c r="I165" s="330"/>
      <c r="J165" s="292" t="s">
        <v>957</v>
      </c>
      <c r="K165" s="272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8" t="s">
        <v>961</v>
      </c>
      <c r="D167" s="278"/>
      <c r="E167" s="278"/>
      <c r="F167" s="297" t="s">
        <v>958</v>
      </c>
      <c r="G167" s="278"/>
      <c r="H167" s="278" t="s">
        <v>997</v>
      </c>
      <c r="I167" s="278" t="s">
        <v>960</v>
      </c>
      <c r="J167" s="278">
        <v>120</v>
      </c>
      <c r="K167" s="319"/>
    </row>
    <row r="168" spans="2:11" ht="15" customHeight="1">
      <c r="B168" s="298"/>
      <c r="C168" s="278" t="s">
        <v>1006</v>
      </c>
      <c r="D168" s="278"/>
      <c r="E168" s="278"/>
      <c r="F168" s="297" t="s">
        <v>958</v>
      </c>
      <c r="G168" s="278"/>
      <c r="H168" s="278" t="s">
        <v>1007</v>
      </c>
      <c r="I168" s="278" t="s">
        <v>960</v>
      </c>
      <c r="J168" s="278" t="s">
        <v>1008</v>
      </c>
      <c r="K168" s="319"/>
    </row>
    <row r="169" spans="2:11" ht="15" customHeight="1">
      <c r="B169" s="298"/>
      <c r="C169" s="278" t="s">
        <v>907</v>
      </c>
      <c r="D169" s="278"/>
      <c r="E169" s="278"/>
      <c r="F169" s="297" t="s">
        <v>958</v>
      </c>
      <c r="G169" s="278"/>
      <c r="H169" s="278" t="s">
        <v>1024</v>
      </c>
      <c r="I169" s="278" t="s">
        <v>960</v>
      </c>
      <c r="J169" s="278" t="s">
        <v>1008</v>
      </c>
      <c r="K169" s="319"/>
    </row>
    <row r="170" spans="2:11" ht="15" customHeight="1">
      <c r="B170" s="298"/>
      <c r="C170" s="278" t="s">
        <v>963</v>
      </c>
      <c r="D170" s="278"/>
      <c r="E170" s="278"/>
      <c r="F170" s="297" t="s">
        <v>964</v>
      </c>
      <c r="G170" s="278"/>
      <c r="H170" s="278" t="s">
        <v>1024</v>
      </c>
      <c r="I170" s="278" t="s">
        <v>960</v>
      </c>
      <c r="J170" s="278">
        <v>50</v>
      </c>
      <c r="K170" s="319"/>
    </row>
    <row r="171" spans="2:11" ht="15" customHeight="1">
      <c r="B171" s="298"/>
      <c r="C171" s="278" t="s">
        <v>966</v>
      </c>
      <c r="D171" s="278"/>
      <c r="E171" s="278"/>
      <c r="F171" s="297" t="s">
        <v>958</v>
      </c>
      <c r="G171" s="278"/>
      <c r="H171" s="278" t="s">
        <v>1024</v>
      </c>
      <c r="I171" s="278" t="s">
        <v>968</v>
      </c>
      <c r="J171" s="278"/>
      <c r="K171" s="319"/>
    </row>
    <row r="172" spans="2:11" ht="15" customHeight="1">
      <c r="B172" s="298"/>
      <c r="C172" s="278" t="s">
        <v>977</v>
      </c>
      <c r="D172" s="278"/>
      <c r="E172" s="278"/>
      <c r="F172" s="297" t="s">
        <v>964</v>
      </c>
      <c r="G172" s="278"/>
      <c r="H172" s="278" t="s">
        <v>1024</v>
      </c>
      <c r="I172" s="278" t="s">
        <v>960</v>
      </c>
      <c r="J172" s="278">
        <v>50</v>
      </c>
      <c r="K172" s="319"/>
    </row>
    <row r="173" spans="2:11" ht="15" customHeight="1">
      <c r="B173" s="298"/>
      <c r="C173" s="278" t="s">
        <v>985</v>
      </c>
      <c r="D173" s="278"/>
      <c r="E173" s="278"/>
      <c r="F173" s="297" t="s">
        <v>964</v>
      </c>
      <c r="G173" s="278"/>
      <c r="H173" s="278" t="s">
        <v>1024</v>
      </c>
      <c r="I173" s="278" t="s">
        <v>960</v>
      </c>
      <c r="J173" s="278">
        <v>50</v>
      </c>
      <c r="K173" s="319"/>
    </row>
    <row r="174" spans="2:11" ht="15" customHeight="1">
      <c r="B174" s="298"/>
      <c r="C174" s="278" t="s">
        <v>983</v>
      </c>
      <c r="D174" s="278"/>
      <c r="E174" s="278"/>
      <c r="F174" s="297" t="s">
        <v>964</v>
      </c>
      <c r="G174" s="278"/>
      <c r="H174" s="278" t="s">
        <v>1024</v>
      </c>
      <c r="I174" s="278" t="s">
        <v>960</v>
      </c>
      <c r="J174" s="278">
        <v>50</v>
      </c>
      <c r="K174" s="319"/>
    </row>
    <row r="175" spans="2:11" ht="15" customHeight="1">
      <c r="B175" s="298"/>
      <c r="C175" s="278" t="s">
        <v>109</v>
      </c>
      <c r="D175" s="278"/>
      <c r="E175" s="278"/>
      <c r="F175" s="297" t="s">
        <v>958</v>
      </c>
      <c r="G175" s="278"/>
      <c r="H175" s="278" t="s">
        <v>1025</v>
      </c>
      <c r="I175" s="278" t="s">
        <v>1026</v>
      </c>
      <c r="J175" s="278"/>
      <c r="K175" s="319"/>
    </row>
    <row r="176" spans="2:11" ht="15" customHeight="1">
      <c r="B176" s="298"/>
      <c r="C176" s="278" t="s">
        <v>60</v>
      </c>
      <c r="D176" s="278"/>
      <c r="E176" s="278"/>
      <c r="F176" s="297" t="s">
        <v>958</v>
      </c>
      <c r="G176" s="278"/>
      <c r="H176" s="278" t="s">
        <v>1027</v>
      </c>
      <c r="I176" s="278" t="s">
        <v>1028</v>
      </c>
      <c r="J176" s="278">
        <v>1</v>
      </c>
      <c r="K176" s="319"/>
    </row>
    <row r="177" spans="2:11" ht="15" customHeight="1">
      <c r="B177" s="298"/>
      <c r="C177" s="278" t="s">
        <v>56</v>
      </c>
      <c r="D177" s="278"/>
      <c r="E177" s="278"/>
      <c r="F177" s="297" t="s">
        <v>958</v>
      </c>
      <c r="G177" s="278"/>
      <c r="H177" s="278" t="s">
        <v>1029</v>
      </c>
      <c r="I177" s="278" t="s">
        <v>960</v>
      </c>
      <c r="J177" s="278">
        <v>20</v>
      </c>
      <c r="K177" s="319"/>
    </row>
    <row r="178" spans="2:11" ht="15" customHeight="1">
      <c r="B178" s="298"/>
      <c r="C178" s="278" t="s">
        <v>110</v>
      </c>
      <c r="D178" s="278"/>
      <c r="E178" s="278"/>
      <c r="F178" s="297" t="s">
        <v>958</v>
      </c>
      <c r="G178" s="278"/>
      <c r="H178" s="278" t="s">
        <v>1030</v>
      </c>
      <c r="I178" s="278" t="s">
        <v>960</v>
      </c>
      <c r="J178" s="278">
        <v>255</v>
      </c>
      <c r="K178" s="319"/>
    </row>
    <row r="179" spans="2:11" ht="15" customHeight="1">
      <c r="B179" s="298"/>
      <c r="C179" s="278" t="s">
        <v>111</v>
      </c>
      <c r="D179" s="278"/>
      <c r="E179" s="278"/>
      <c r="F179" s="297" t="s">
        <v>958</v>
      </c>
      <c r="G179" s="278"/>
      <c r="H179" s="278" t="s">
        <v>923</v>
      </c>
      <c r="I179" s="278" t="s">
        <v>960</v>
      </c>
      <c r="J179" s="278">
        <v>10</v>
      </c>
      <c r="K179" s="319"/>
    </row>
    <row r="180" spans="2:11" ht="15" customHeight="1">
      <c r="B180" s="298"/>
      <c r="C180" s="278" t="s">
        <v>112</v>
      </c>
      <c r="D180" s="278"/>
      <c r="E180" s="278"/>
      <c r="F180" s="297" t="s">
        <v>958</v>
      </c>
      <c r="G180" s="278"/>
      <c r="H180" s="278" t="s">
        <v>1031</v>
      </c>
      <c r="I180" s="278" t="s">
        <v>992</v>
      </c>
      <c r="J180" s="278"/>
      <c r="K180" s="319"/>
    </row>
    <row r="181" spans="2:11" ht="15" customHeight="1">
      <c r="B181" s="298"/>
      <c r="C181" s="278" t="s">
        <v>1032</v>
      </c>
      <c r="D181" s="278"/>
      <c r="E181" s="278"/>
      <c r="F181" s="297" t="s">
        <v>958</v>
      </c>
      <c r="G181" s="278"/>
      <c r="H181" s="278" t="s">
        <v>1033</v>
      </c>
      <c r="I181" s="278" t="s">
        <v>992</v>
      </c>
      <c r="J181" s="278"/>
      <c r="K181" s="319"/>
    </row>
    <row r="182" spans="2:11" ht="15" customHeight="1">
      <c r="B182" s="298"/>
      <c r="C182" s="278" t="s">
        <v>1021</v>
      </c>
      <c r="D182" s="278"/>
      <c r="E182" s="278"/>
      <c r="F182" s="297" t="s">
        <v>958</v>
      </c>
      <c r="G182" s="278"/>
      <c r="H182" s="278" t="s">
        <v>1034</v>
      </c>
      <c r="I182" s="278" t="s">
        <v>992</v>
      </c>
      <c r="J182" s="278"/>
      <c r="K182" s="319"/>
    </row>
    <row r="183" spans="2:11" ht="15" customHeight="1">
      <c r="B183" s="298"/>
      <c r="C183" s="278" t="s">
        <v>114</v>
      </c>
      <c r="D183" s="278"/>
      <c r="E183" s="278"/>
      <c r="F183" s="297" t="s">
        <v>964</v>
      </c>
      <c r="G183" s="278"/>
      <c r="H183" s="278" t="s">
        <v>1035</v>
      </c>
      <c r="I183" s="278" t="s">
        <v>960</v>
      </c>
      <c r="J183" s="278">
        <v>50</v>
      </c>
      <c r="K183" s="319"/>
    </row>
    <row r="184" spans="2:11" ht="15" customHeight="1">
      <c r="B184" s="298"/>
      <c r="C184" s="278" t="s">
        <v>1036</v>
      </c>
      <c r="D184" s="278"/>
      <c r="E184" s="278"/>
      <c r="F184" s="297" t="s">
        <v>964</v>
      </c>
      <c r="G184" s="278"/>
      <c r="H184" s="278" t="s">
        <v>1037</v>
      </c>
      <c r="I184" s="278" t="s">
        <v>1038</v>
      </c>
      <c r="J184" s="278"/>
      <c r="K184" s="319"/>
    </row>
    <row r="185" spans="2:11" ht="15" customHeight="1">
      <c r="B185" s="298"/>
      <c r="C185" s="278" t="s">
        <v>1039</v>
      </c>
      <c r="D185" s="278"/>
      <c r="E185" s="278"/>
      <c r="F185" s="297" t="s">
        <v>964</v>
      </c>
      <c r="G185" s="278"/>
      <c r="H185" s="278" t="s">
        <v>1040</v>
      </c>
      <c r="I185" s="278" t="s">
        <v>1038</v>
      </c>
      <c r="J185" s="278"/>
      <c r="K185" s="319"/>
    </row>
    <row r="186" spans="2:11" ht="15" customHeight="1">
      <c r="B186" s="298"/>
      <c r="C186" s="278" t="s">
        <v>1041</v>
      </c>
      <c r="D186" s="278"/>
      <c r="E186" s="278"/>
      <c r="F186" s="297" t="s">
        <v>964</v>
      </c>
      <c r="G186" s="278"/>
      <c r="H186" s="278" t="s">
        <v>1042</v>
      </c>
      <c r="I186" s="278" t="s">
        <v>1038</v>
      </c>
      <c r="J186" s="278"/>
      <c r="K186" s="319"/>
    </row>
    <row r="187" spans="2:11" ht="15" customHeight="1">
      <c r="B187" s="298"/>
      <c r="C187" s="331" t="s">
        <v>1043</v>
      </c>
      <c r="D187" s="278"/>
      <c r="E187" s="278"/>
      <c r="F187" s="297" t="s">
        <v>964</v>
      </c>
      <c r="G187" s="278"/>
      <c r="H187" s="278" t="s">
        <v>1044</v>
      </c>
      <c r="I187" s="278" t="s">
        <v>1045</v>
      </c>
      <c r="J187" s="332" t="s">
        <v>1046</v>
      </c>
      <c r="K187" s="319"/>
    </row>
    <row r="188" spans="2:11" ht="15" customHeight="1">
      <c r="B188" s="298"/>
      <c r="C188" s="283" t="s">
        <v>45</v>
      </c>
      <c r="D188" s="278"/>
      <c r="E188" s="278"/>
      <c r="F188" s="297" t="s">
        <v>958</v>
      </c>
      <c r="G188" s="278"/>
      <c r="H188" s="274" t="s">
        <v>1047</v>
      </c>
      <c r="I188" s="278" t="s">
        <v>1048</v>
      </c>
      <c r="J188" s="278"/>
      <c r="K188" s="319"/>
    </row>
    <row r="189" spans="2:11" ht="15" customHeight="1">
      <c r="B189" s="298"/>
      <c r="C189" s="283" t="s">
        <v>1049</v>
      </c>
      <c r="D189" s="278"/>
      <c r="E189" s="278"/>
      <c r="F189" s="297" t="s">
        <v>958</v>
      </c>
      <c r="G189" s="278"/>
      <c r="H189" s="278" t="s">
        <v>1050</v>
      </c>
      <c r="I189" s="278" t="s">
        <v>992</v>
      </c>
      <c r="J189" s="278"/>
      <c r="K189" s="319"/>
    </row>
    <row r="190" spans="2:11" ht="15" customHeight="1">
      <c r="B190" s="298"/>
      <c r="C190" s="283" t="s">
        <v>1051</v>
      </c>
      <c r="D190" s="278"/>
      <c r="E190" s="278"/>
      <c r="F190" s="297" t="s">
        <v>958</v>
      </c>
      <c r="G190" s="278"/>
      <c r="H190" s="278" t="s">
        <v>1052</v>
      </c>
      <c r="I190" s="278" t="s">
        <v>992</v>
      </c>
      <c r="J190" s="278"/>
      <c r="K190" s="319"/>
    </row>
    <row r="191" spans="2:11" ht="15" customHeight="1">
      <c r="B191" s="298"/>
      <c r="C191" s="283" t="s">
        <v>1053</v>
      </c>
      <c r="D191" s="278"/>
      <c r="E191" s="278"/>
      <c r="F191" s="297" t="s">
        <v>964</v>
      </c>
      <c r="G191" s="278"/>
      <c r="H191" s="278" t="s">
        <v>1054</v>
      </c>
      <c r="I191" s="278" t="s">
        <v>992</v>
      </c>
      <c r="J191" s="278"/>
      <c r="K191" s="319"/>
    </row>
    <row r="192" spans="2:11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spans="2:11" ht="18.75" customHeight="1">
      <c r="B193" s="274"/>
      <c r="C193" s="278"/>
      <c r="D193" s="278"/>
      <c r="E193" s="278"/>
      <c r="F193" s="297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7"/>
      <c r="G194" s="278"/>
      <c r="H194" s="278"/>
      <c r="I194" s="278"/>
      <c r="J194" s="278"/>
      <c r="K194" s="274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390" t="s">
        <v>1055</v>
      </c>
      <c r="D197" s="390"/>
      <c r="E197" s="390"/>
      <c r="F197" s="390"/>
      <c r="G197" s="390"/>
      <c r="H197" s="390"/>
      <c r="I197" s="390"/>
      <c r="J197" s="390"/>
      <c r="K197" s="270"/>
    </row>
    <row r="198" spans="2:11" ht="25.5" customHeight="1">
      <c r="B198" s="269"/>
      <c r="C198" s="334" t="s">
        <v>1056</v>
      </c>
      <c r="D198" s="334"/>
      <c r="E198" s="334"/>
      <c r="F198" s="334" t="s">
        <v>1057</v>
      </c>
      <c r="G198" s="335"/>
      <c r="H198" s="395" t="s">
        <v>1058</v>
      </c>
      <c r="I198" s="395"/>
      <c r="J198" s="395"/>
      <c r="K198" s="270"/>
    </row>
    <row r="199" spans="2:11" ht="5.25" customHeight="1">
      <c r="B199" s="298"/>
      <c r="C199" s="295"/>
      <c r="D199" s="295"/>
      <c r="E199" s="295"/>
      <c r="F199" s="295"/>
      <c r="G199" s="278"/>
      <c r="H199" s="295"/>
      <c r="I199" s="295"/>
      <c r="J199" s="295"/>
      <c r="K199" s="319"/>
    </row>
    <row r="200" spans="2:11" ht="15" customHeight="1">
      <c r="B200" s="298"/>
      <c r="C200" s="278" t="s">
        <v>1048</v>
      </c>
      <c r="D200" s="278"/>
      <c r="E200" s="278"/>
      <c r="F200" s="297" t="s">
        <v>46</v>
      </c>
      <c r="G200" s="278"/>
      <c r="H200" s="392" t="s">
        <v>1059</v>
      </c>
      <c r="I200" s="392"/>
      <c r="J200" s="392"/>
      <c r="K200" s="319"/>
    </row>
    <row r="201" spans="2:11" ht="15" customHeight="1">
      <c r="B201" s="298"/>
      <c r="C201" s="304"/>
      <c r="D201" s="278"/>
      <c r="E201" s="278"/>
      <c r="F201" s="297" t="s">
        <v>47</v>
      </c>
      <c r="G201" s="278"/>
      <c r="H201" s="392" t="s">
        <v>1060</v>
      </c>
      <c r="I201" s="392"/>
      <c r="J201" s="392"/>
      <c r="K201" s="319"/>
    </row>
    <row r="202" spans="2:11" ht="15" customHeight="1">
      <c r="B202" s="298"/>
      <c r="C202" s="304"/>
      <c r="D202" s="278"/>
      <c r="E202" s="278"/>
      <c r="F202" s="297" t="s">
        <v>50</v>
      </c>
      <c r="G202" s="278"/>
      <c r="H202" s="392" t="s">
        <v>1061</v>
      </c>
      <c r="I202" s="392"/>
      <c r="J202" s="392"/>
      <c r="K202" s="319"/>
    </row>
    <row r="203" spans="2:11" ht="15" customHeight="1">
      <c r="B203" s="298"/>
      <c r="C203" s="278"/>
      <c r="D203" s="278"/>
      <c r="E203" s="278"/>
      <c r="F203" s="297" t="s">
        <v>48</v>
      </c>
      <c r="G203" s="278"/>
      <c r="H203" s="392" t="s">
        <v>1062</v>
      </c>
      <c r="I203" s="392"/>
      <c r="J203" s="392"/>
      <c r="K203" s="319"/>
    </row>
    <row r="204" spans="2:11" ht="15" customHeight="1">
      <c r="B204" s="298"/>
      <c r="C204" s="278"/>
      <c r="D204" s="278"/>
      <c r="E204" s="278"/>
      <c r="F204" s="297" t="s">
        <v>49</v>
      </c>
      <c r="G204" s="278"/>
      <c r="H204" s="392" t="s">
        <v>1063</v>
      </c>
      <c r="I204" s="392"/>
      <c r="J204" s="392"/>
      <c r="K204" s="319"/>
    </row>
    <row r="205" spans="2:11" ht="15" customHeight="1">
      <c r="B205" s="298"/>
      <c r="C205" s="278"/>
      <c r="D205" s="278"/>
      <c r="E205" s="278"/>
      <c r="F205" s="297"/>
      <c r="G205" s="278"/>
      <c r="H205" s="278"/>
      <c r="I205" s="278"/>
      <c r="J205" s="278"/>
      <c r="K205" s="319"/>
    </row>
    <row r="206" spans="2:11" ht="15" customHeight="1">
      <c r="B206" s="298"/>
      <c r="C206" s="278" t="s">
        <v>1004</v>
      </c>
      <c r="D206" s="278"/>
      <c r="E206" s="278"/>
      <c r="F206" s="297" t="s">
        <v>82</v>
      </c>
      <c r="G206" s="278"/>
      <c r="H206" s="392" t="s">
        <v>1064</v>
      </c>
      <c r="I206" s="392"/>
      <c r="J206" s="392"/>
      <c r="K206" s="319"/>
    </row>
    <row r="207" spans="2:11" ht="15" customHeight="1">
      <c r="B207" s="298"/>
      <c r="C207" s="304"/>
      <c r="D207" s="278"/>
      <c r="E207" s="278"/>
      <c r="F207" s="297" t="s">
        <v>901</v>
      </c>
      <c r="G207" s="278"/>
      <c r="H207" s="392" t="s">
        <v>902</v>
      </c>
      <c r="I207" s="392"/>
      <c r="J207" s="392"/>
      <c r="K207" s="319"/>
    </row>
    <row r="208" spans="2:11" ht="15" customHeight="1">
      <c r="B208" s="298"/>
      <c r="C208" s="278"/>
      <c r="D208" s="278"/>
      <c r="E208" s="278"/>
      <c r="F208" s="297" t="s">
        <v>899</v>
      </c>
      <c r="G208" s="278"/>
      <c r="H208" s="392" t="s">
        <v>1065</v>
      </c>
      <c r="I208" s="392"/>
      <c r="J208" s="392"/>
      <c r="K208" s="319"/>
    </row>
    <row r="209" spans="2:11" ht="15" customHeight="1">
      <c r="B209" s="336"/>
      <c r="C209" s="304"/>
      <c r="D209" s="304"/>
      <c r="E209" s="304"/>
      <c r="F209" s="297" t="s">
        <v>903</v>
      </c>
      <c r="G209" s="283"/>
      <c r="H209" s="396" t="s">
        <v>904</v>
      </c>
      <c r="I209" s="396"/>
      <c r="J209" s="396"/>
      <c r="K209" s="337"/>
    </row>
    <row r="210" spans="2:11" ht="15" customHeight="1">
      <c r="B210" s="336"/>
      <c r="C210" s="304"/>
      <c r="D210" s="304"/>
      <c r="E210" s="304"/>
      <c r="F210" s="297" t="s">
        <v>905</v>
      </c>
      <c r="G210" s="283"/>
      <c r="H210" s="396" t="s">
        <v>1066</v>
      </c>
      <c r="I210" s="396"/>
      <c r="J210" s="396"/>
      <c r="K210" s="337"/>
    </row>
    <row r="211" spans="2:11" ht="15" customHeight="1">
      <c r="B211" s="336"/>
      <c r="C211" s="304"/>
      <c r="D211" s="304"/>
      <c r="E211" s="304"/>
      <c r="F211" s="338"/>
      <c r="G211" s="283"/>
      <c r="H211" s="339"/>
      <c r="I211" s="339"/>
      <c r="J211" s="339"/>
      <c r="K211" s="337"/>
    </row>
    <row r="212" spans="2:11" ht="15" customHeight="1">
      <c r="B212" s="336"/>
      <c r="C212" s="278" t="s">
        <v>1028</v>
      </c>
      <c r="D212" s="304"/>
      <c r="E212" s="304"/>
      <c r="F212" s="297">
        <v>1</v>
      </c>
      <c r="G212" s="283"/>
      <c r="H212" s="396" t="s">
        <v>1067</v>
      </c>
      <c r="I212" s="396"/>
      <c r="J212" s="396"/>
      <c r="K212" s="337"/>
    </row>
    <row r="213" spans="2:11" ht="15" customHeight="1">
      <c r="B213" s="336"/>
      <c r="C213" s="304"/>
      <c r="D213" s="304"/>
      <c r="E213" s="304"/>
      <c r="F213" s="297">
        <v>2</v>
      </c>
      <c r="G213" s="283"/>
      <c r="H213" s="396" t="s">
        <v>1068</v>
      </c>
      <c r="I213" s="396"/>
      <c r="J213" s="396"/>
      <c r="K213" s="337"/>
    </row>
    <row r="214" spans="2:11" ht="15" customHeight="1">
      <c r="B214" s="336"/>
      <c r="C214" s="304"/>
      <c r="D214" s="304"/>
      <c r="E214" s="304"/>
      <c r="F214" s="297">
        <v>3</v>
      </c>
      <c r="G214" s="283"/>
      <c r="H214" s="396" t="s">
        <v>1069</v>
      </c>
      <c r="I214" s="396"/>
      <c r="J214" s="396"/>
      <c r="K214" s="337"/>
    </row>
    <row r="215" spans="2:11" ht="15" customHeight="1">
      <c r="B215" s="336"/>
      <c r="C215" s="304"/>
      <c r="D215" s="304"/>
      <c r="E215" s="304"/>
      <c r="F215" s="297">
        <v>4</v>
      </c>
      <c r="G215" s="283"/>
      <c r="H215" s="396" t="s">
        <v>1070</v>
      </c>
      <c r="I215" s="396"/>
      <c r="J215" s="396"/>
      <c r="K215" s="337"/>
    </row>
    <row r="216" spans="2:11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Večerník Jiří</dc:creator>
  <cp:keywords/>
  <dc:description/>
  <cp:lastModifiedBy>Jiří Večerník</cp:lastModifiedBy>
  <cp:lastPrinted>2018-02-06T08:19:19Z</cp:lastPrinted>
  <dcterms:created xsi:type="dcterms:W3CDTF">2018-02-06T08:02:57Z</dcterms:created>
  <dcterms:modified xsi:type="dcterms:W3CDTF">2018-02-06T08:22:26Z</dcterms:modified>
  <cp:category/>
  <cp:version/>
  <cp:contentType/>
  <cp:contentStatus/>
</cp:coreProperties>
</file>