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32" yWindow="576" windowWidth="22716" windowHeight="10260" activeTab="0"/>
  </bookViews>
  <sheets>
    <sheet name="Rekapitulace stavby" sheetId="1" r:id="rId1"/>
    <sheet name="D.1.1 - Hala" sheetId="2" r:id="rId2"/>
    <sheet name="D.1.4.1-01 - Dešťová kana..." sheetId="3" r:id="rId3"/>
    <sheet name="D.1.4.1-02 - Hala ZTI" sheetId="4" r:id="rId4"/>
    <sheet name="D.1.4.1-03 - Propojení vo..." sheetId="5" r:id="rId5"/>
    <sheet name="D.1.4.1-04 - Retence" sheetId="6" r:id="rId6"/>
    <sheet name="D.1.4.1-05 - Splašková a ..." sheetId="7" r:id="rId7"/>
    <sheet name="D.1.4.2 - ÚT" sheetId="8" r:id="rId8"/>
    <sheet name="D.1.4.3 - VZT" sheetId="9" r:id="rId9"/>
    <sheet name="D.1.4.4-01 - Elektro DPS" sheetId="10" r:id="rId10"/>
    <sheet name="D.1.4.4-02 - Elektro příp..." sheetId="11" r:id="rId11"/>
    <sheet name="D.1.5 - Komunikace" sheetId="12" r:id="rId12"/>
    <sheet name="D.1.1.2 - Oplocení, keře ..." sheetId="13" r:id="rId13"/>
    <sheet name="VRN - VRN" sheetId="14" r:id="rId14"/>
    <sheet name="Pokyny pro vyplnění" sheetId="15" r:id="rId15"/>
  </sheets>
  <definedNames>
    <definedName name="_xlnm._FilterDatabase" localSheetId="1" hidden="1">'D.1.1 - Hala'!$C$94:$K$843</definedName>
    <definedName name="_xlnm._FilterDatabase" localSheetId="12" hidden="1">'D.1.1.2 - Oplocení, keře ...'!$C$80:$K$143</definedName>
    <definedName name="_xlnm._FilterDatabase" localSheetId="2" hidden="1">'D.1.4.1-01 - Dešťová kana...'!$C$89:$K$111</definedName>
    <definedName name="_xlnm._FilterDatabase" localSheetId="3" hidden="1">'D.1.4.1-02 - Hala ZTI'!$C$92:$K$171</definedName>
    <definedName name="_xlnm._FilterDatabase" localSheetId="4" hidden="1">'D.1.4.1-03 - Propojení vo...'!$C$89:$K$113</definedName>
    <definedName name="_xlnm._FilterDatabase" localSheetId="5" hidden="1">'D.1.4.1-04 - Retence'!$C$88:$K$100</definedName>
    <definedName name="_xlnm._FilterDatabase" localSheetId="6" hidden="1">'D.1.4.1-05 - Splašková a ...'!$C$89:$K$109</definedName>
    <definedName name="_xlnm._FilterDatabase" localSheetId="7" hidden="1">'D.1.4.2 - ÚT'!$C$89:$K$197</definedName>
    <definedName name="_xlnm._FilterDatabase" localSheetId="8" hidden="1">'D.1.4.3 - VZT'!$C$115:$K$236</definedName>
    <definedName name="_xlnm._FilterDatabase" localSheetId="9" hidden="1">'D.1.4.4-01 - Elektro DPS'!$C$92:$K$213</definedName>
    <definedName name="_xlnm._FilterDatabase" localSheetId="10" hidden="1">'D.1.4.4-02 - Elektro příp...'!$C$90:$K$111</definedName>
    <definedName name="_xlnm._FilterDatabase" localSheetId="11" hidden="1">'D.1.5 - Komunikace'!$C$83:$K$210</definedName>
    <definedName name="_xlnm._FilterDatabase" localSheetId="13" hidden="1">'VRN - VRN'!$C$76:$K$92</definedName>
    <definedName name="_xlnm.Print_Area" localSheetId="1">'D.1.1 - Hala'!$C$4:$J$36,'D.1.1 - Hala'!$C$42:$J$76,'D.1.1 - Hala'!$C$82:$K$843</definedName>
    <definedName name="_xlnm.Print_Area" localSheetId="12">'D.1.1.2 - Oplocení, keře ...'!$C$4:$J$36,'D.1.1.2 - Oplocení, keře ...'!$C$42:$J$62,'D.1.1.2 - Oplocení, keře ...'!$C$68:$K$143</definedName>
    <definedName name="_xlnm.Print_Area" localSheetId="2">'D.1.4.1-01 - Dešťová kana...'!$C$4:$J$40,'D.1.4.1-01 - Dešťová kana...'!$C$46:$J$67,'D.1.4.1-01 - Dešťová kana...'!$C$73:$K$111</definedName>
    <definedName name="_xlnm.Print_Area" localSheetId="3">'D.1.4.1-02 - Hala ZTI'!$C$4:$J$40,'D.1.4.1-02 - Hala ZTI'!$C$46:$J$70,'D.1.4.1-02 - Hala ZTI'!$C$76:$K$171</definedName>
    <definedName name="_xlnm.Print_Area" localSheetId="4">'D.1.4.1-03 - Propojení vo...'!$C$4:$J$40,'D.1.4.1-03 - Propojení vo...'!$C$46:$J$67,'D.1.4.1-03 - Propojení vo...'!$C$73:$K$113</definedName>
    <definedName name="_xlnm.Print_Area" localSheetId="5">'D.1.4.1-04 - Retence'!$C$4:$J$40,'D.1.4.1-04 - Retence'!$C$46:$J$66,'D.1.4.1-04 - Retence'!$C$72:$K$100</definedName>
    <definedName name="_xlnm.Print_Area" localSheetId="6">'D.1.4.1-05 - Splašková a ...'!$C$4:$J$40,'D.1.4.1-05 - Splašková a ...'!$C$46:$J$67,'D.1.4.1-05 - Splašková a ...'!$C$73:$K$109</definedName>
    <definedName name="_xlnm.Print_Area" localSheetId="7">'D.1.4.2 - ÚT'!$C$4:$J$38,'D.1.4.2 - ÚT'!$C$44:$J$69,'D.1.4.2 - ÚT'!$C$75:$K$197</definedName>
    <definedName name="_xlnm.Print_Area" localSheetId="8">'D.1.4.3 - VZT'!$C$4:$J$38,'D.1.4.3 - VZT'!$C$44:$J$95,'D.1.4.3 - VZT'!$C$101:$K$236</definedName>
    <definedName name="_xlnm.Print_Area" localSheetId="9">'D.1.4.4-01 - Elektro DPS'!$C$4:$J$40,'D.1.4.4-01 - Elektro DPS'!$C$46:$J$70,'D.1.4.4-01 - Elektro DPS'!$C$76:$K$213</definedName>
    <definedName name="_xlnm.Print_Area" localSheetId="10">'D.1.4.4-02 - Elektro příp...'!$C$4:$J$40,'D.1.4.4-02 - Elektro příp...'!$C$46:$J$68,'D.1.4.4-02 - Elektro příp...'!$C$74:$K$111</definedName>
    <definedName name="_xlnm.Print_Area" localSheetId="11">'D.1.5 - Komunikace'!$C$4:$J$36,'D.1.5 - Komunikace'!$C$42:$J$65,'D.1.5 - Komunikace'!$C$71:$K$210</definedName>
    <definedName name="_xlnm.Print_Area" localSheetId="1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stavby'!$C$39:$AQ$68</definedName>
    <definedName name="_xlnm.Print_Area" localSheetId="13">'VRN - VRN'!$C$4:$J$36,'VRN - VRN'!$C$42:$J$58,'VRN - VRN'!$C$64:$K$92</definedName>
    <definedName name="_xlnm.Print_Titles" localSheetId="0">'Rekapitulace stavby'!$49:$49</definedName>
    <definedName name="_xlnm.Print_Titles" localSheetId="1">'D.1.1 - Hala'!$94:$94</definedName>
    <definedName name="_xlnm.Print_Titles" localSheetId="2">'D.1.4.1-01 - Dešťová kana...'!$89:$89</definedName>
    <definedName name="_xlnm.Print_Titles" localSheetId="3">'D.1.4.1-02 - Hala ZTI'!$92:$92</definedName>
    <definedName name="_xlnm.Print_Titles" localSheetId="4">'D.1.4.1-03 - Propojení vo...'!$89:$89</definedName>
    <definedName name="_xlnm.Print_Titles" localSheetId="5">'D.1.4.1-04 - Retence'!$88:$88</definedName>
    <definedName name="_xlnm.Print_Titles" localSheetId="6">'D.1.4.1-05 - Splašková a ...'!$89:$89</definedName>
    <definedName name="_xlnm.Print_Titles" localSheetId="7">'D.1.4.2 - ÚT'!$89:$89</definedName>
    <definedName name="_xlnm.Print_Titles" localSheetId="8">'D.1.4.3 - VZT'!$115:$115</definedName>
    <definedName name="_xlnm.Print_Titles" localSheetId="9">'D.1.4.4-01 - Elektro DPS'!$92:$92</definedName>
    <definedName name="_xlnm.Print_Titles" localSheetId="10">'D.1.4.4-02 - Elektro příp...'!$90:$90</definedName>
    <definedName name="_xlnm.Print_Titles" localSheetId="11">'D.1.5 - Komunikace'!$83:$83</definedName>
    <definedName name="_xlnm.Print_Titles" localSheetId="13">'VRN - VRN'!$76:$76</definedName>
  </definedNames>
  <calcPr calcId="125725"/>
</workbook>
</file>

<file path=xl/sharedStrings.xml><?xml version="1.0" encoding="utf-8"?>
<sst xmlns="http://schemas.openxmlformats.org/spreadsheetml/2006/main" count="19874" uniqueCount="2627">
  <si>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</si>
  <si>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</si>
  <si>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</si>
  <si>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</si>
  <si>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</si>
  <si>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</si>
  <si>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</si>
  <si>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{c84e55e4-8627-4f6f-9697-7e2ee9f801be}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</si>
  <si>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</si>
  <si>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</si>
  <si>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</si>
  <si>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</si>
  <si>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</si>
  <si>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</si>
  <si>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</si>
  <si>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</si>
  <si>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2017-18TMb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</si>
  <si>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</si>
  <si>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</si>
  <si>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Výstavba nové haly odborného výcviku SOU Stavební Plzeň</t>
  </si>
  <si>
    <t>KSO:</t>
  </si>
  <si>
    <t/>
  </si>
  <si>
    <t>CC-CZ:</t>
  </si>
  <si>
    <t>Místo:</t>
  </si>
  <si>
    <t>Borská 2718/55, 301 00 Plzeň – Jižní Předměstí</t>
  </si>
  <si>
    <t>Datum:</t>
  </si>
  <si>
    <t>2. 11. 2017</t>
  </si>
  <si>
    <t>Zadavatel:</t>
  </si>
  <si>
    <t>IČ:</t>
  </si>
  <si>
    <t>00497061</t>
  </si>
  <si>
    <t>Střední odborné učiliště stavební</t>
  </si>
  <si>
    <t>DIČ:</t>
  </si>
  <si>
    <t>CZ00497061</t>
  </si>
  <si>
    <t>Uchazeč:</t>
  </si>
  <si>
    <t>Vyplň údaj</t>
  </si>
  <si>
    <t>Projektant:</t>
  </si>
  <si>
    <t>27714870</t>
  </si>
  <si>
    <t>Statika - Dynamika, s.r.o.</t>
  </si>
  <si>
    <t>CZ27714870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</si>
  <si>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</si>
  <si>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</si>
  <si>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</si>
  <si>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</si>
  <si>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</si>
  <si>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</si>
  <si>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</si>
  <si>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</si>
  <si>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</si>
  <si>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</si>
  <si>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</si>
  <si>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</si>
  <si>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</si>
  <si>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</si>
  <si>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</si>
  <si>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</si>
  <si>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</si>
  <si>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</si>
  <si>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</si>
  <si>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</si>
  <si>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</si>
  <si>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</si>
  <si>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</si>
  <si>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</si>
  <si>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</si>
  <si>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</si>
  <si>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</si>
  <si>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</si>
  <si>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</si>
  <si>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</si>
  <si>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</si>
  <si>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</si>
  <si>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</si>
  <si>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</si>
  <si>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</si>
  <si>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</si>
  <si>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</si>
  <si>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</si>
  <si>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</si>
  <si>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</si>
  <si>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</si>
  <si>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</t>
  </si>
  <si>
    <t>Hala</t>
  </si>
  <si>
    <t>STA</t>
  </si>
  <si>
    <t>1</t>
  </si>
  <si>
    <t>{8d001df9-7ce4-447e-a108-09d735948f2f}</t>
  </si>
  <si>
    <t>2</t>
  </si>
  <si>
    <t>D.1.4</t>
  </si>
  <si>
    <t>Tech. prostředí</t>
  </si>
  <si>
    <t>{4a168740-1835-4fd8-87c8-869f0d432813}</t>
  </si>
  <si>
    <t>D.1.4.1</t>
  </si>
  <si>
    <t>ZTI</t>
  </si>
  <si>
    <t>Soupis</t>
  </si>
  <si>
    <t>{814a9b42-3ac7-4214-9842-2be7ea498999}</t>
  </si>
  <si>
    <t>D.1.4.1-01</t>
  </si>
  <si>
    <t>Dešťová kanalizace</t>
  </si>
  <si>
    <t>3</t>
  </si>
  <si>
    <t>{fb13234b-7096-4aab-bf0f-c929af9861b7}</t>
  </si>
  <si>
    <t>D.1.4.1-02</t>
  </si>
  <si>
    <t>Hala ZTI</t>
  </si>
  <si>
    <t>{c0170632-ef3a-43dc-a5f2-83acd61da3df}</t>
  </si>
  <si>
    <t>D.1.4.1-03</t>
  </si>
  <si>
    <t>Propojení vodovodu</t>
  </si>
  <si>
    <t>{9d5d16d2-44cd-4b2e-9c5f-cea890ad7069}</t>
  </si>
  <si>
    <t>D.1.4.1-04</t>
  </si>
  <si>
    <t>Retence</t>
  </si>
  <si>
    <t>{ba4ae8ae-bdfa-4903-98b6-e8b1a131c834}</t>
  </si>
  <si>
    <t>D.1.4.1-05</t>
  </si>
  <si>
    <t>Splašková a jednotná kanalizace</t>
  </si>
  <si>
    <t>{aa918c65-a754-44af-8658-dbe576d5324c}</t>
  </si>
  <si>
    <t>D.1.4.2</t>
  </si>
  <si>
    <t>ÚT</t>
  </si>
  <si>
    <t>{e5367adc-7cf6-4078-8930-1f6827a475f0}</t>
  </si>
  <si>
    <t>D.1.4.3</t>
  </si>
  <si>
    <t>VZT</t>
  </si>
  <si>
    <t>{b7a0f0cb-f072-4614-867d-70590061c93e}</t>
  </si>
  <si>
    <t>D.1.4.4</t>
  </si>
  <si>
    <t>ELE</t>
  </si>
  <si>
    <t>{df2638ae-7b8d-4896-8e47-8ef00e913a1c}</t>
  </si>
  <si>
    <t>D.1.4.4-01</t>
  </si>
  <si>
    <t>Elektro DPS</t>
  </si>
  <si>
    <t>{b9cabf1e-0eb9-4eef-93ce-57c02c86b5d9}</t>
  </si>
  <si>
    <t>D.1.4.4-02</t>
  </si>
  <si>
    <t>Elektro přípojky</t>
  </si>
  <si>
    <t>{1236901d-44af-4d0e-9b69-4b6b94728fec}</t>
  </si>
  <si>
    <t>D.1.5</t>
  </si>
  <si>
    <t>Komunikace</t>
  </si>
  <si>
    <t>{1fe7c7a4-c6b4-46e1-9138-b22649c4313d}</t>
  </si>
  <si>
    <t>D.1.1.2</t>
  </si>
  <si>
    <t>Oplocení, keře a mobiliář</t>
  </si>
  <si>
    <t>{f35ed2fa-6956-4e8a-8acb-5c8b8c16e327}</t>
  </si>
  <si>
    <t>VRN</t>
  </si>
  <si>
    <t>{84c75920-756f-46a1-abdf-bf37a57067a5}</t>
  </si>
  <si>
    <t>1) Krycí list soupisu</t>
  </si>
  <si>
    <t>2) Rekapitulace</t>
  </si>
  <si>
    <t>3) Soupis prací</t>
  </si>
  <si>
    <t>Zpět na list:</t>
  </si>
  <si>
    <t>Rekapitulace stavby</t>
  </si>
  <si>
    <t>obklad_keramický</t>
  </si>
  <si>
    <t>Obklad keramický</t>
  </si>
  <si>
    <t>m2</t>
  </si>
  <si>
    <t>160,782</t>
  </si>
  <si>
    <t>jama_obj</t>
  </si>
  <si>
    <t>328,32</t>
  </si>
  <si>
    <t>KRYCÍ LIST SOUPISU</t>
  </si>
  <si>
    <t>ryhy_obj</t>
  </si>
  <si>
    <t>198,384</t>
  </si>
  <si>
    <t>patky_obj</t>
  </si>
  <si>
    <t>243,364</t>
  </si>
  <si>
    <t>obsyp_obj</t>
  </si>
  <si>
    <t>301,415</t>
  </si>
  <si>
    <t>Objekt:</t>
  </si>
  <si>
    <t>D.1.1 - Hala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</si>
  <si>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</si>
  <si>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</si>
  <si>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</si>
  <si>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</si>
  <si>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</si>
  <si>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</si>
  <si>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</si>
  <si>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</si>
  <si>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</si>
  <si>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</si>
  <si>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</si>
  <si>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</si>
  <si>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</si>
  <si>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</si>
  <si>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</si>
  <si>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</si>
  <si>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</si>
  <si>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</si>
  <si>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</si>
  <si>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</si>
  <si>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</si>
  <si>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</si>
  <si>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</si>
  <si>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</si>
  <si>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</si>
  <si>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</si>
  <si>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</si>
  <si>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</si>
  <si>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</si>
  <si>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</si>
  <si>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</si>
  <si>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</si>
  <si>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</si>
  <si>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</si>
  <si>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</si>
  <si>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</si>
  <si>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</si>
  <si>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</si>
  <si>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</si>
  <si>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</si>
  <si>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</si>
  <si>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</si>
  <si>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</si>
  <si>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121101102</t>
  </si>
  <si>
    <t>Sejmutí ornice nebo lesní půdy s vodorovným přemístěním na hromady v místě upotřebení nebo na dočasné či trvalé skládky se složením, na vzdálenost přes 50 do 100 m</t>
  </si>
  <si>
    <t>m3</t>
  </si>
  <si>
    <t>CS ÚRS 2017 01</t>
  </si>
  <si>
    <t>4</t>
  </si>
  <si>
    <t>-2105863542</t>
  </si>
  <si>
    <t>VV</t>
  </si>
  <si>
    <t>Viz PD D.1.1.2-01 - D.1.1.2-12</t>
  </si>
  <si>
    <t>Sejmutí ornice (dl * š * v)</t>
  </si>
  <si>
    <t>(80,0*25,0)*0,15</t>
  </si>
  <si>
    <t>Součet</t>
  </si>
  <si>
    <t>167103101</t>
  </si>
  <si>
    <t>Nakládání neulehlého výkopku z hromad zeminy schopné zúrodnění</t>
  </si>
  <si>
    <t>89334433</t>
  </si>
  <si>
    <t>162206113</t>
  </si>
  <si>
    <t>Vodorovné přemístění výkopku bez naložení, avšak se složením zemin schopných zúrodnění, na vzdálenost přes 50 do 100 m</t>
  </si>
  <si>
    <t>-24260915</t>
  </si>
  <si>
    <t>171206111</t>
  </si>
  <si>
    <t>Uložení zemin schopných zúrodnění nebo výsypek do násypů</t>
  </si>
  <si>
    <t>-874928915</t>
  </si>
  <si>
    <t>5</t>
  </si>
  <si>
    <t>131201102</t>
  </si>
  <si>
    <t>Hloubení nezapažených jam a zářezů s urovnáním dna do předepsaného profilu a spádu v hornině tř. 3 přes 100 do 1 000 m3</t>
  </si>
  <si>
    <t>1677306722</t>
  </si>
  <si>
    <t>Jáma (dl * š * průměrná v)</t>
  </si>
  <si>
    <t>(19,00*54,00)*0,32</t>
  </si>
  <si>
    <t>6</t>
  </si>
  <si>
    <t>131201109</t>
  </si>
  <si>
    <t>Hloubení nezapažených jam a zářezů s urovnáním dna do předepsaného profilu a spádu Příplatek k cenám za lepivost horniny tř. 3</t>
  </si>
  <si>
    <t>3794203</t>
  </si>
  <si>
    <t>7</t>
  </si>
  <si>
    <t>132201202</t>
  </si>
  <si>
    <t>Hloubení zapažených i nezapažených rýh šířky přes 600 do 2 000 mm s urovnáním dna do předepsaného profilu a spádu v hornině tř. 3 přes 100 do 1 000 m3</t>
  </si>
  <si>
    <t>-1720107725</t>
  </si>
  <si>
    <t>Rýhy (dl * š * v)</t>
  </si>
  <si>
    <t>ZPAS1</t>
  </si>
  <si>
    <t>(72,2*2+19,2*2)*(0,4+0,6*2)*0,43</t>
  </si>
  <si>
    <t>(42,0+18,4+15,05*3)*(0,4+0,6*2)*0,43</t>
  </si>
  <si>
    <t>8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</si>
  <si>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</si>
  <si>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</si>
  <si>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-236809499</t>
  </si>
  <si>
    <t>9</t>
  </si>
  <si>
    <t>133201102</t>
  </si>
  <si>
    <t>Hloubení zapažených i nezapažených šachet s případným nutným přemístěním výkopku ve výkopišti v hornině tř. 3 přes 100 m3</t>
  </si>
  <si>
    <t>-532394052</t>
  </si>
  <si>
    <t>Šachty (dl * š * v * p)</t>
  </si>
  <si>
    <t>ZP1</t>
  </si>
  <si>
    <t>((1,2+0,6*2)*(1,5+0,6*2)*1,1)*24</t>
  </si>
  <si>
    <t>ZP2</t>
  </si>
  <si>
    <t>((1,0+0,6*2)*(1,0+0,6*2)*1,1)*8</t>
  </si>
  <si>
    <t>ZP3</t>
  </si>
  <si>
    <t>((1,3+0,6*2)*(1,5+0,6*2)*1,1)*4</t>
  </si>
  <si>
    <t>10</t>
  </si>
  <si>
    <t>133201109</t>
  </si>
  <si>
    <t>Hloubení zapažených i nezapažených šachet s případným nutným přemístěním výkopku ve výkopišti v hornině tř. 3 Příplatek k cenám za lepivost horniny tř. 3</t>
  </si>
  <si>
    <t>1908615506</t>
  </si>
  <si>
    <t>11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</si>
  <si>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</si>
  <si>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</si>
  <si>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594467395</t>
  </si>
  <si>
    <t>Jáma (dl * š * v)</t>
  </si>
  <si>
    <t>Patky (dl * š * v)</t>
  </si>
  <si>
    <t>Obsyp (předpokládaný obj)</t>
  </si>
  <si>
    <t>12</t>
  </si>
  <si>
    <t>171201201</t>
  </si>
  <si>
    <t>Uložení sypaniny na skládky</t>
  </si>
  <si>
    <t>78508396</t>
  </si>
  <si>
    <t>13</t>
  </si>
  <si>
    <t>167101102</t>
  </si>
  <si>
    <t>Nakládání, skládání a překládání neulehlého výkopku nebo sypaniny nakládání, množství přes 100 m3, z hornin tř. 1 až 4</t>
  </si>
  <si>
    <t>1732063086</t>
  </si>
  <si>
    <t>14</t>
  </si>
  <si>
    <t>174101101</t>
  </si>
  <si>
    <t>Zásyp sypaninou z jakékoliv horniny s uložením výkopku ve vrstvách se zhutněním jam, šachet, rýh nebo kolem objektů v těchto vykopávkách</t>
  </si>
  <si>
    <t>880331533</t>
  </si>
  <si>
    <t>rýhy</t>
  </si>
  <si>
    <t>(0,6*2*0,43*7,45)*2</t>
  </si>
  <si>
    <t>(0,6*2*0,43*6,5)*1</t>
  </si>
  <si>
    <t>(0,6*2*0,43*5,7)*7</t>
  </si>
  <si>
    <t>(0,6*2*0,43*5,3)*2</t>
  </si>
  <si>
    <t>(0,6*2*0,43*4,80)*16</t>
  </si>
  <si>
    <t>(0,6*2*0,43*4,75)*4</t>
  </si>
  <si>
    <t>(0,6*2*0,43*4,70)*5</t>
  </si>
  <si>
    <t>(0,6*2*0,43*4,50)*1</t>
  </si>
  <si>
    <t>(0,6*2*0,43*3,75)*2</t>
  </si>
  <si>
    <t>(0,6*2*0,43*3,5)*2</t>
  </si>
  <si>
    <t>(0,6*2*0,43*2,8)*6</t>
  </si>
  <si>
    <t>(0,6*2*0,43*2,5)*2</t>
  </si>
  <si>
    <t>(0,6*2*0,43*2,00)*2</t>
  </si>
  <si>
    <t>(0,6*2*0,43*1,75)*2</t>
  </si>
  <si>
    <t>(0,6*2*0,43*1,05)*5</t>
  </si>
  <si>
    <t>(0,6*2*0,48*2,00)*13</t>
  </si>
  <si>
    <t>(0,6*2*0,48*1,2)*2</t>
  </si>
  <si>
    <t>patky</t>
  </si>
  <si>
    <t>(((1,2+0,6*2)*(1,5+0,6*2)*1,05)*24)-(1,2*1,5*1,05*24)</t>
  </si>
  <si>
    <t>(((1,0+0,6*2)+(1,0+0,6*2)*1,05)*8)-(1,0*1,0*1,05*8)</t>
  </si>
  <si>
    <t>(((1,3+0,6*2)+(1,5+0,6*2)*1,05)*4)-(1,3*1,5*1,05*4)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</si>
  <si>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</si>
  <si>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</si>
  <si>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-1826555569</t>
  </si>
  <si>
    <t>- Obsyp (předpokládaný obj)</t>
  </si>
  <si>
    <t>-(obsyp_obj)</t>
  </si>
  <si>
    <t>178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</si>
  <si>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</si>
  <si>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</si>
  <si>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-1623409325</t>
  </si>
  <si>
    <t>468,653*5 'Přepočtené koeficientem množství</t>
  </si>
  <si>
    <t>16</t>
  </si>
  <si>
    <t>171201211</t>
  </si>
  <si>
    <t>Uložení sypaniny poplatek za uložení sypaniny na skládce (skládkovné)</t>
  </si>
  <si>
    <t>t</t>
  </si>
  <si>
    <t>1363372055</t>
  </si>
  <si>
    <t>468,653*1,8 'Přepočtené koeficientem množství</t>
  </si>
  <si>
    <t>Zakládání</t>
  </si>
  <si>
    <t>17</t>
  </si>
  <si>
    <t>215901101</t>
  </si>
  <si>
    <t>Zhutnění podloží pod násypy z rostlé horniny tř. 1 až 4 z hornin soudružných do 92 % PS a nesoudržných sypkých relativní ulehlosti I(d) do 0,8</t>
  </si>
  <si>
    <t>-1087997806</t>
  </si>
  <si>
    <t>Základy - hutnění (dl * š)</t>
  </si>
  <si>
    <t>72,0*19,0</t>
  </si>
  <si>
    <t>18</t>
  </si>
  <si>
    <t>271532212</t>
  </si>
  <si>
    <t>Podsyp pod základové konstrukce se zhutněním a urovnáním povrchu z kameniva hrubého, frakce 16 - 32 mm</t>
  </si>
  <si>
    <t>1896923307</t>
  </si>
  <si>
    <t>Základy - podsyp (dl * š * v)</t>
  </si>
  <si>
    <t>(72,0*19,0)*0,15</t>
  </si>
  <si>
    <t>19</t>
  </si>
  <si>
    <t>275313511</t>
  </si>
  <si>
    <t>Základy z betonu prostého patky a bloky z betonu kamenem neprokládaného tř. C 12/15</t>
  </si>
  <si>
    <t>1984250671</t>
  </si>
  <si>
    <t>Základy - patky, podklad (dl * š * v * p)</t>
  </si>
  <si>
    <t>((1,2*1,5)*0,05)*24</t>
  </si>
  <si>
    <t>((1,0*1,0)*0,05)*8</t>
  </si>
  <si>
    <t>((1,3*1,5)*0,05)*4</t>
  </si>
  <si>
    <t>20</t>
  </si>
  <si>
    <t>275321511</t>
  </si>
  <si>
    <t>Základy z betonu železového (bez výztuže) patky z betonu bez zvláštních nároků na vliv prostředí (X0, XC) tř. C 25/30</t>
  </si>
  <si>
    <t>673691183</t>
  </si>
  <si>
    <t>Základy - patky (dl * š * v * p)</t>
  </si>
  <si>
    <t>((1,2*1,5)*1,0)*24</t>
  </si>
  <si>
    <t>((1,0*1,0)*1,0)*8</t>
  </si>
  <si>
    <t>((1,3*1,5)*1,0)*4</t>
  </si>
  <si>
    <t>275351215</t>
  </si>
  <si>
    <t>Bednění základových stěn patek svislé nebo šikmé (odkloněné), půdorysně přímé nebo zalomené ve volných nebo zapažených jámách, rýhách, šachtách, včetně případných vzpěr zřízení</t>
  </si>
  <si>
    <t>208475002</t>
  </si>
  <si>
    <t>Základy - patky, bednění (dl * v * p)</t>
  </si>
  <si>
    <t>((1,2*2+1,5*2)*1,5)*24</t>
  </si>
  <si>
    <t>((1,0*2+1,0*2)*1,5)*8</t>
  </si>
  <si>
    <t>((1,3*2+1,5*2)*1,5)*4</t>
  </si>
  <si>
    <t>22</t>
  </si>
  <si>
    <t>275351216</t>
  </si>
  <si>
    <t>Bednění základových stěn patek svislé nebo šikmé (odkloněné), půdorysně přímé nebo zalomené ve volných nebo zapažených jámách, rýhách, šachtách, včetně případných vzpěr odstranění</t>
  </si>
  <si>
    <t>-1167754368</t>
  </si>
  <si>
    <t>23</t>
  </si>
  <si>
    <t>275361821</t>
  </si>
  <si>
    <t>Výztuž základů patek z betonářské oceli 10 505 (R)</t>
  </si>
  <si>
    <t>680710918</t>
  </si>
  <si>
    <t>Základy - patky, výztuž (m)</t>
  </si>
  <si>
    <t>(1187,71+165,52+946,69)*1,15/1000</t>
  </si>
  <si>
    <t>24</t>
  </si>
  <si>
    <t>274313511</t>
  </si>
  <si>
    <t>Základy z betonu prostého pasy betonu kamenem neprokládaného tř. C 12/15</t>
  </si>
  <si>
    <t>-1631124615</t>
  </si>
  <si>
    <t>Základy - pasy, podklad (dl * š * v)</t>
  </si>
  <si>
    <t>(72,2*2+19,2*2)*0,4*0,05</t>
  </si>
  <si>
    <t>(42,0+18,4+15,0*3)*0,4*0,05</t>
  </si>
  <si>
    <t>25</t>
  </si>
  <si>
    <t>274321511</t>
  </si>
  <si>
    <t>Základy z betonu železového (bez výztuže) pasy z betonu bez zvláštních nároků na vliv prostředí (X0, XC) tř. C 25/30</t>
  </si>
  <si>
    <t>-82042295</t>
  </si>
  <si>
    <t>Základy - pasy (dl * š * v)</t>
  </si>
  <si>
    <t>(72,2*2+19,2*2)*0,4*0,7</t>
  </si>
  <si>
    <t>(42,0+18,4+15,0*3)*0,4*0,7</t>
  </si>
  <si>
    <t>26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</si>
  <si>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</si>
  <si>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</si>
  <si>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-284495562</t>
  </si>
  <si>
    <t>Základy - pasy, bednění (dl * v * p)</t>
  </si>
  <si>
    <t>((72,2*2+19,2*2)*1,0)*2</t>
  </si>
  <si>
    <t>((42,0+18,4+15,0*3)*1,0)*2</t>
  </si>
  <si>
    <t>27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</si>
  <si>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</si>
  <si>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</si>
  <si>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-1441353155</t>
  </si>
  <si>
    <t>28</t>
  </si>
  <si>
    <t>274361821</t>
  </si>
  <si>
    <t>Výztuž základů pasů z betonářské oceli 10 505 (R) nebo BSt 500</t>
  </si>
  <si>
    <t>1412584869</t>
  </si>
  <si>
    <t>Základy - pasy, výztuž (m)</t>
  </si>
  <si>
    <t>(104,41+248,58+87,00)*1,15/1000</t>
  </si>
  <si>
    <t>29</t>
  </si>
  <si>
    <t>273321511</t>
  </si>
  <si>
    <t>Základy z betonu železového (bez výztuže) desky z betonu bez zvýšených nároků na prostředí tř. C 25/30</t>
  </si>
  <si>
    <t>-1209978679</t>
  </si>
  <si>
    <t>Základy - deska (dl * š * v)</t>
  </si>
  <si>
    <t>(72,2*19,2)*0,12</t>
  </si>
  <si>
    <t>(1,51*5,28)*0,4</t>
  </si>
  <si>
    <t>30</t>
  </si>
  <si>
    <t>273361821</t>
  </si>
  <si>
    <t>Výztuž základových desek betonářskou ocelí 10 505 (R)</t>
  </si>
  <si>
    <t>1134617313</t>
  </si>
  <si>
    <t>Základy - deska, výztuž (m)</t>
  </si>
  <si>
    <t>(11,79+4,59+513,0)*1,15/1000</t>
  </si>
  <si>
    <t>31</t>
  </si>
  <si>
    <t>273362021</t>
  </si>
  <si>
    <t>Výztuž základů desek ze svařovaných sítí z drátů typu KARI</t>
  </si>
  <si>
    <t>1480873802</t>
  </si>
  <si>
    <t>(7365,31+196,7)*1,2/1000</t>
  </si>
  <si>
    <t>Svislé a kompletní konstrukce</t>
  </si>
  <si>
    <t>32</t>
  </si>
  <si>
    <t>337171112</t>
  </si>
  <si>
    <t>Montáž nosné ocelové konstrukce haly průmyslové bez jeřábové dráhy výšky do 6 m, rozpětí vazníků přes 12 do 24 m</t>
  </si>
  <si>
    <t>-1521026292</t>
  </si>
  <si>
    <t>Ocelová konstrukce haly (m)</t>
  </si>
  <si>
    <t>(95628,7+315,66)/1000</t>
  </si>
  <si>
    <t>33</t>
  </si>
  <si>
    <t>M</t>
  </si>
  <si>
    <t>1301073X1</t>
  </si>
  <si>
    <t>ocel profilová S235 (různé prvky - dle PD)</t>
  </si>
  <si>
    <t>-1825442436</t>
  </si>
  <si>
    <t>95,944*1,15 'Přepočtené koeficientem množství</t>
  </si>
  <si>
    <t>34</t>
  </si>
  <si>
    <t>311238130</t>
  </si>
  <si>
    <t>Zdivo nosné jednovrstvé z cihel děrovaných vnitřní [POROTHERM] zvukově izolační spojené na pero a drážku tl. zdiva 190 mm, pevnost cihel P10, P 15 na maltu MVC</t>
  </si>
  <si>
    <t>-1950617831</t>
  </si>
  <si>
    <t>Stěny zděné (dl * v)</t>
  </si>
  <si>
    <t>(18,8+42,0+15,8*3)*3,8</t>
  </si>
  <si>
    <t>- otvroy (š * v)</t>
  </si>
  <si>
    <t>-(2,1*2,15*4+2,5*0,9*8+2,0*0,9*2)</t>
  </si>
  <si>
    <t>35</t>
  </si>
  <si>
    <t>330321410</t>
  </si>
  <si>
    <t>Sloupy, pilíře, táhla, rámové stojky, vzpěry z betonu železového (bez výztuže) tř. C 25/30</t>
  </si>
  <si>
    <t>735253599</t>
  </si>
  <si>
    <t>Sloupy ŽB (dl * š * v * p)</t>
  </si>
  <si>
    <t>((0,2*0,2)*4,0)*14</t>
  </si>
  <si>
    <t>36</t>
  </si>
  <si>
    <t>331351101</t>
  </si>
  <si>
    <t>Bednění hranatých pilířů, rámových stojek, táhel nebo vzpěr svislých nebo šikmých (odkloněných) o výšce do 4 m včetně vzepření průřezu pravoúhlého čtyřúhelníka zřízení</t>
  </si>
  <si>
    <t>1876896105</t>
  </si>
  <si>
    <t>Sloupy ŽB - bednění (dl * v * p)</t>
  </si>
  <si>
    <t>((0,25*4)*4,0)*14</t>
  </si>
  <si>
    <t>37</t>
  </si>
  <si>
    <t>331351102</t>
  </si>
  <si>
    <t>Bednění hranatých pilířů, rámových stojek, táhel nebo vzpěr svislých nebo šikmých (odkloněných) o výšce do 4 m včetně vzepření průřezu pravoúhlého čtyřúhelníka odstranění</t>
  </si>
  <si>
    <t>-1737283611</t>
  </si>
  <si>
    <t>38</t>
  </si>
  <si>
    <t>331361821</t>
  </si>
  <si>
    <t>Výztuž sloupů, pilířů, rámových stojek, táhel nebo vzpěr hranatých svislých nebo šikmých (odkloněných) z betonářské oceli 10 505 (R) nebo BSt 500</t>
  </si>
  <si>
    <t>-255383219</t>
  </si>
  <si>
    <t>Sloupy ŽB - výztuž (m)</t>
  </si>
  <si>
    <t>(365,91+102,92)*1,15/1000</t>
  </si>
  <si>
    <t>39</t>
  </si>
  <si>
    <t>341321410</t>
  </si>
  <si>
    <t>Stěny a příčky z betonu železového (bez výztuže) nosné tř. C 25/30</t>
  </si>
  <si>
    <t>1611559245</t>
  </si>
  <si>
    <t>Stěna ŽB (dl * š * v)</t>
  </si>
  <si>
    <t>(72,2*2+19,2*2)*0,14*0,9</t>
  </si>
  <si>
    <t>- otvory (dl * š * v)</t>
  </si>
  <si>
    <t>-(1,2*3+5,5*2)*0,14*0,9</t>
  </si>
  <si>
    <t>40</t>
  </si>
  <si>
    <t>341351105</t>
  </si>
  <si>
    <t>Zřízení bednění oboustranného stěn nosných</t>
  </si>
  <si>
    <t>1118147381</t>
  </si>
  <si>
    <t>Viz PD D.1.1.2-02</t>
  </si>
  <si>
    <t>Stěna ŽB - bednění (dl * v * p)</t>
  </si>
  <si>
    <t>(72,2*2+19,2*2)*1,2*2</t>
  </si>
  <si>
    <t>-(1,2*3+5,5*2)*1,2*2</t>
  </si>
  <si>
    <t>41</t>
  </si>
  <si>
    <t>341351106</t>
  </si>
  <si>
    <t>Bednění stěn a příček nosných včetně vzpěr nebo jiného zajištění svislé nebo šikmé (odkloněné), půdorysně přímé nebo zalomené oboustranné za každou stranu - odstranění</t>
  </si>
  <si>
    <t>835636515</t>
  </si>
  <si>
    <t>42</t>
  </si>
  <si>
    <t>341361821</t>
  </si>
  <si>
    <t>Výztuž stěn a příček nosných svislých nebo šikmých, rovných nebo oblých z betonářské oceli 10 505 (R) nebo BSt 500</t>
  </si>
  <si>
    <t>1328815416</t>
  </si>
  <si>
    <t>Stěna ŽB - výztuž (m)</t>
  </si>
  <si>
    <t>(1534,2+25,85+430,9)*1,15/1000</t>
  </si>
  <si>
    <t>(574,54+38,78)*1,15/1000</t>
  </si>
  <si>
    <t>43</t>
  </si>
  <si>
    <t>3421511X1</t>
  </si>
  <si>
    <t>Montáž opláštění stěn ocelových kcí ze sendvičových panelů šroubovaných budov v do 6 m vč. systémového kotvení a oplechování</t>
  </si>
  <si>
    <t>242830942</t>
  </si>
  <si>
    <t>44</t>
  </si>
  <si>
    <t>2837647X1</t>
  </si>
  <si>
    <t>panel PIR 2500 x 1250 x 150 mm (dle PD)</t>
  </si>
  <si>
    <t>1172848602</t>
  </si>
  <si>
    <t>Opláštění stěn PIR (dl * v)</t>
  </si>
  <si>
    <t>(72,2*2+19,5*2)*4,0+(19,5*2)*0,7</t>
  </si>
  <si>
    <t>- otvory (š * v)</t>
  </si>
  <si>
    <t>-(5,5*2,0*13+3,5*2,0*3+2,5*1,0+1,8*1,0*2+1,5*1,0+1,2*2,5+5,5*3,0*2+6,15*3,0+12,5*3,0+18,0*3,0)</t>
  </si>
  <si>
    <t>443,35*1,1 'Přepočtené koeficientem množství</t>
  </si>
  <si>
    <t>45</t>
  </si>
  <si>
    <t>2837647X2</t>
  </si>
  <si>
    <t>panel prosvětlovací 2500 x 1250 x 38 mm (dle PD)</t>
  </si>
  <si>
    <t>-825752636</t>
  </si>
  <si>
    <t>Opláštění stěn polykarbonát (dl * v)</t>
  </si>
  <si>
    <t>(6,15+12,5+18,0)*3,0</t>
  </si>
  <si>
    <t>184</t>
  </si>
  <si>
    <t>3469813X1</t>
  </si>
  <si>
    <t>Izolace proti šíření zvuku deskami na bázi dřeva dřevocementovými osazenými na maltu na stěnách cihelných, betonových nebo kamenných, svislých nebo šikmých s bandáží spár, tl. desek 20 mm vč. protipožárního tmelu</t>
  </si>
  <si>
    <t>-303779327</t>
  </si>
  <si>
    <t>Viz PD D.1.1.2-01 - D.1.1.2-15</t>
  </si>
  <si>
    <t>Stěny zděné - izolace (dl * š)</t>
  </si>
  <si>
    <t>(18,8+42,0+15,8*3)*0,19</t>
  </si>
  <si>
    <t>Vodorovné konstrukce</t>
  </si>
  <si>
    <t>46</t>
  </si>
  <si>
    <t>417321515</t>
  </si>
  <si>
    <t>Ztužující pásy a věnce z betonu železového (bez výztuže) tř. C 25/30</t>
  </si>
  <si>
    <t>-1122619241</t>
  </si>
  <si>
    <t>Stěny zděné - věnec (dl * š * v)</t>
  </si>
  <si>
    <t>V1</t>
  </si>
  <si>
    <t>(16,1+15,8*3)*0,2*0,2</t>
  </si>
  <si>
    <t>V2</t>
  </si>
  <si>
    <t>(2,7+42,0)*0,2*0,3</t>
  </si>
  <si>
    <t>47</t>
  </si>
  <si>
    <t>417351115</t>
  </si>
  <si>
    <t>Bednění bočnic ztužujících pásů a věnců včetně vzpěr zřízení</t>
  </si>
  <si>
    <t>481089265</t>
  </si>
  <si>
    <t>Stěny zděné - věnec, bednění (dl * v * p)</t>
  </si>
  <si>
    <t>(16,1+15,8*3)*0,5*2</t>
  </si>
  <si>
    <t>(2,7+42,0)*0,5*2</t>
  </si>
  <si>
    <t>48</t>
  </si>
  <si>
    <t>417351116</t>
  </si>
  <si>
    <t>Bednění bočnic ztužujících pásů a věnců včetně vzpěr odstranění</t>
  </si>
  <si>
    <t>-300204656</t>
  </si>
  <si>
    <t>49</t>
  </si>
  <si>
    <t>417361821</t>
  </si>
  <si>
    <t>Výztuž ztužujících pásů a věnců z betonářské oceli 10 505 (R) nebo BSt 500</t>
  </si>
  <si>
    <t>514992163</t>
  </si>
  <si>
    <t>Stěny zděné - věnec (m)</t>
  </si>
  <si>
    <t>(119,67+237,22+96,81+149,51)*1,15/1000</t>
  </si>
  <si>
    <t>50</t>
  </si>
  <si>
    <t>444171111</t>
  </si>
  <si>
    <t>Montáž krytiny střech ocelových konstrukcí z tvarovaných ocelových plechů šroubovaných, výšky budovy do 6 m</t>
  </si>
  <si>
    <t>-97578794</t>
  </si>
  <si>
    <t>Opláštění střechy (dl * š * v)</t>
  </si>
  <si>
    <t>(72,5*10,05)*2</t>
  </si>
  <si>
    <t>51</t>
  </si>
  <si>
    <t>154841420</t>
  </si>
  <si>
    <t>profil trapézový aluzink 60/235 tl 1,00 mm (dle PD)</t>
  </si>
  <si>
    <t>-2078223125</t>
  </si>
  <si>
    <t>1457,25*1,1 'Přepočtené koeficientem množství</t>
  </si>
  <si>
    <t>Úpravy povrchů, podlahy a osazování výplní</t>
  </si>
  <si>
    <t>52</t>
  </si>
  <si>
    <t>612131301</t>
  </si>
  <si>
    <t>Podkladní a spojovací vrstva vnitřních omítaných ploch cementový postřik nanášený strojně celoplošně stěn</t>
  </si>
  <si>
    <t>-624307073</t>
  </si>
  <si>
    <t>Stěny zděné - omítka (dl * v * p)</t>
  </si>
  <si>
    <t>((18,8+42,0+15,8*3)*3,8)*2</t>
  </si>
  <si>
    <t>-(2,1*2,15*4+2,5*0,9*8+2,0*0,9*2)*2</t>
  </si>
  <si>
    <t>Stěna ŽB - omítka (dl * š * v)</t>
  </si>
  <si>
    <t>53</t>
  </si>
  <si>
    <t>612321341</t>
  </si>
  <si>
    <t>Omítka vápenocementová vnitřních ploch nanášená strojně dvouvrstvá, tloušťky jádrové omítky do 10 mm a tloušťky štuku do 3 mm štuková svislých konstrukcí stěn</t>
  </si>
  <si>
    <t>248284392</t>
  </si>
  <si>
    <t>54</t>
  </si>
  <si>
    <t>632481213</t>
  </si>
  <si>
    <t>Separační vrstva k oddělení podlahových vrstev z polyetylénové fólie</t>
  </si>
  <si>
    <t>-956675840</t>
  </si>
  <si>
    <t>Souvrství podlahy (SP1) - TIV, separace (dl * š)</t>
  </si>
  <si>
    <t>místnost (101; 102; 103; 104; 105; 106)</t>
  </si>
  <si>
    <t>(159,21)+(23,68*18,65)+(17,80*15,73)+(15,80*15,73)+(7,80*15,73)+(5,68*2,68)</t>
  </si>
  <si>
    <t>Souvrství podlahy (SP2) - TIV, separace (dl * š)</t>
  </si>
  <si>
    <t>místnost (107; 108; 109; 110; 111; 112; 113; 114)</t>
  </si>
  <si>
    <t>(5,68*2,75)+(5,68*2,00)+(1,30*2,15)+(1,90*2,15)+(1,00*2,00)+(2,30*1,90)+(2,30*1,90)+(1,00*2,00)</t>
  </si>
  <si>
    <t>55</t>
  </si>
  <si>
    <t>631311234</t>
  </si>
  <si>
    <t>Mazanina z betonu prostého se zvýšenými nároky na prostředí tl. přes 120 do 240 mm tř. C 25/30</t>
  </si>
  <si>
    <t>-647018872</t>
  </si>
  <si>
    <t>Souvrství podlahy (SP1) - mazanina (dl * š * v)</t>
  </si>
  <si>
    <t>((159,21)+(23,68*18,65)+(17,80*15,73)+(15,80*15,73)+(7,80*15,73)+(5,68*2,68))*0,15</t>
  </si>
  <si>
    <t>Souvrství podlahy (SP2) - mazanina (dl * š * v)</t>
  </si>
  <si>
    <t>((5,68*2,75)+(5,68*2,00)+(1,30*2,15)+(1,90*2,15)+(1,00*2,00)+(2,30*1,90)+(2,30*1,90)+(1,00*2,00))*0,15</t>
  </si>
  <si>
    <t>56</t>
  </si>
  <si>
    <t>631319013</t>
  </si>
  <si>
    <t>Příplatek k cenám mazanin za úpravu povrchu mazaniny přehlazením, mazanina tl. přes 120 do 240 mm</t>
  </si>
  <si>
    <t>-1218686214</t>
  </si>
  <si>
    <t>59</t>
  </si>
  <si>
    <t>631319204</t>
  </si>
  <si>
    <t>Příplatek k cenám betonových mazanin za vyztužení ocelovými vlákny (drátkobeton) objemové vyztužení 30 kg/m3</t>
  </si>
  <si>
    <t>1748177736</t>
  </si>
  <si>
    <t>60</t>
  </si>
  <si>
    <t>633111112</t>
  </si>
  <si>
    <t>Povrchová úprava vsypovou směsí průmyslových betonových podlah pro lehký provoz s přísadou křemíku, tl. 3 mm</t>
  </si>
  <si>
    <t>-297250912</t>
  </si>
  <si>
    <t>Souvrství podlahy (SP1) - mazanina, vsyp (dl * š)</t>
  </si>
  <si>
    <t>61</t>
  </si>
  <si>
    <t>634111116</t>
  </si>
  <si>
    <t>Obvodová dilatace mezi stěnou a mazaninou pružnou těsnicí páskou výšky 150 mm</t>
  </si>
  <si>
    <t>m</t>
  </si>
  <si>
    <t>1725100345</t>
  </si>
  <si>
    <t>Viz PD D.1.1.2-02 - D.1.1.2-12</t>
  </si>
  <si>
    <t>Souvrství podlahy (SP1; SP2) - mazanina, dilatace (dl)</t>
  </si>
  <si>
    <t>(133,56)+(23,68*2+18,65*2)+(17,80*2+15,73*2)+(15,80*2+15,73*2)+(7,80*2+15,73*2)+(5,68*2+2,68*2)</t>
  </si>
  <si>
    <t>62</t>
  </si>
  <si>
    <t>6349111X1</t>
  </si>
  <si>
    <t>Řezání dilatačních nebo smršťovacích spár v čerstvé betonové mazanině nebo potěru šířky do 20 mm, hloubky přes 20 do 50 mm</t>
  </si>
  <si>
    <t>-631872414</t>
  </si>
  <si>
    <t>806,27</t>
  </si>
  <si>
    <t>63</t>
  </si>
  <si>
    <t>6346631X2</t>
  </si>
  <si>
    <t>Výplň dilatačních spar mazanin polyuretanovou samonivelační hmotou, šířka spáry do 20 mm</t>
  </si>
  <si>
    <t>1585541460</t>
  </si>
  <si>
    <t>64</t>
  </si>
  <si>
    <t>622142001</t>
  </si>
  <si>
    <t>Potažení vnějších ploch pletivem v ploše nebo pruzích, na plném podkladu sklovláknitým vtlačením do tmelu stěn</t>
  </si>
  <si>
    <t>-122055687</t>
  </si>
  <si>
    <t>Sokl 1; 2 - TIS, perlinka (dl * v)</t>
  </si>
  <si>
    <t>(72,2*2+19,2*2)*0,7</t>
  </si>
  <si>
    <t>-(1,2*2+5,5*2)*0,7</t>
  </si>
  <si>
    <t>65</t>
  </si>
  <si>
    <t>622511111</t>
  </si>
  <si>
    <t>Omítka tenkovrstvá akrylátová vnějších ploch probarvená, včetně penetrace podkladu mozaiková střednězrnná stěn</t>
  </si>
  <si>
    <t>-1351171454</t>
  </si>
  <si>
    <t>Sokl 1; 2 - TIS, omítka (dl * v)</t>
  </si>
  <si>
    <t>(72,2*2+19,2*2)*0,6</t>
  </si>
  <si>
    <t>-(1,2*2+5,5*2)*0,6</t>
  </si>
  <si>
    <t>66</t>
  </si>
  <si>
    <t>637111111</t>
  </si>
  <si>
    <t>Okapový chodník z kameniva s udusáním a urovnáním povrchu ze štěrkopísku tl. 100 mm</t>
  </si>
  <si>
    <t>-2129636143</t>
  </si>
  <si>
    <t>Okapový chodníček - podsyp (dl * š)</t>
  </si>
  <si>
    <t>(72,2*2+19,2*2)*0,5</t>
  </si>
  <si>
    <t>67</t>
  </si>
  <si>
    <t>6372111X1</t>
  </si>
  <si>
    <t>Okapový chodník z betonových dlaždic tl 60 mm kladených do písku s vyplněním spar křemičitým pískem</t>
  </si>
  <si>
    <t>1552458552</t>
  </si>
  <si>
    <t>Okapový chodníček (dl * š)</t>
  </si>
  <si>
    <t>68</t>
  </si>
  <si>
    <t>637311122</t>
  </si>
  <si>
    <t>Okapový chodník z obrubníků betonových chodníkových se zalitím spár cementovou maltou do lože z betonu prostého, z obrubníků stojatých</t>
  </si>
  <si>
    <t>857224535</t>
  </si>
  <si>
    <t>Okapový chodníček - obrubník (dl)</t>
  </si>
  <si>
    <t>(72,2*2+19,2*2)</t>
  </si>
  <si>
    <t>Ostatní konstrukce a práce, bourání</t>
  </si>
  <si>
    <t>185</t>
  </si>
  <si>
    <t>9533211X3</t>
  </si>
  <si>
    <t>Vložky do vodorovných dilatačních spár z minerální plsti tl 70 mm</t>
  </si>
  <si>
    <t>-1763113023</t>
  </si>
  <si>
    <t>(18,8+42,0+15,8*3)*0,22</t>
  </si>
  <si>
    <t>179</t>
  </si>
  <si>
    <t>941311111</t>
  </si>
  <si>
    <t>Montáž lešení řadového modulového lehkého pracovního s podlahami s provozním zatížením tř. 3 do 200 kg/m2 šířky tř. SW06 přes 0,6 do 0,9 m, výšky do 10 m</t>
  </si>
  <si>
    <t>1198165250</t>
  </si>
  <si>
    <t>180</t>
  </si>
  <si>
    <t>941311211</t>
  </si>
  <si>
    <t>Montáž lešení řadového modulového lehkého pracovního s podlahami s provozním zatížením tř. 3 do 200 kg/m2 Příplatek za první a každý další den použití lešení k ceně -1111 nebo -1112</t>
  </si>
  <si>
    <t>-561446704</t>
  </si>
  <si>
    <t>1188*30 'Přepočtené koeficientem množství</t>
  </si>
  <si>
    <t>181</t>
  </si>
  <si>
    <t>941311811</t>
  </si>
  <si>
    <t>Demontáž lešení řadového modulového lehkého pracovního s podlahami s provozním zatížením tř. 3 do 200 kg/m2 šířky SW06 přes 0,6 do 0,9 m, výšky do 10 m</t>
  </si>
  <si>
    <t>1357250170</t>
  </si>
  <si>
    <t>182</t>
  </si>
  <si>
    <t>949101112</t>
  </si>
  <si>
    <t>Lešení pomocné pracovní pro objekty pozemních staveb pro zatížení do 150 kg/m2, o výšce lešeňové podlahy přes 1,9 do 3,5 m</t>
  </si>
  <si>
    <t>321711144</t>
  </si>
  <si>
    <t>183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</si>
  <si>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</si>
  <si>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</si>
  <si>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-26060899</t>
  </si>
  <si>
    <t>998</t>
  </si>
  <si>
    <t>Přesun hmot</t>
  </si>
  <si>
    <t>69</t>
  </si>
  <si>
    <t>998014211</t>
  </si>
  <si>
    <t>Přesun hmot pro budovy a haly občanské výstavby, bydlení, výrobu a služby s nosnou svislou konstrukcí montovanou z dílců kovových vodorovná dopravní vzdálenost do 100 m, pro budovy a haly jednopodlažní</t>
  </si>
  <si>
    <t>632048699</t>
  </si>
  <si>
    <t>PSV</t>
  </si>
  <si>
    <t>Práce a dodávky PSV</t>
  </si>
  <si>
    <t>711</t>
  </si>
  <si>
    <t>Izolace proti vodě, vlhkosti a plynům</t>
  </si>
  <si>
    <t>70</t>
  </si>
  <si>
    <t>711111001</t>
  </si>
  <si>
    <t>Provedení izolace proti zemní vlhkosti natěradly a tmely za studena na ploše vodorovné V nátěrem penetračním</t>
  </si>
  <si>
    <t>1333103883</t>
  </si>
  <si>
    <t>Souvrství podlahy (SP1; SP2) - HIV NAIP, penetrace (dl * š)</t>
  </si>
  <si>
    <t>71</t>
  </si>
  <si>
    <t>711112001</t>
  </si>
  <si>
    <t>Provedení izolace proti zemní vlhkosti natěradly a tmely za studena na ploše svislé S nátěrem penetračním</t>
  </si>
  <si>
    <t>726599097</t>
  </si>
  <si>
    <t>Souvrství podlahy (SP1; SP2) - HIS NAIP, penetrace (dl * š)</t>
  </si>
  <si>
    <t>(72,0*2+19,0*2)*0,55</t>
  </si>
  <si>
    <t>72</t>
  </si>
  <si>
    <t>111631510</t>
  </si>
  <si>
    <t>výrobky asfaltové izolační a zálivkové hmoty asfalty oxidované stavebně-izolační k penetraci suchých a očištěných podkladů pod asfaltové izolační krytiny a izolace bal 9 kg</t>
  </si>
  <si>
    <t>kg</t>
  </si>
  <si>
    <t>-1723728358</t>
  </si>
  <si>
    <t>1468,1*0,35 'Přepočtené koeficientem množství</t>
  </si>
  <si>
    <t>73</t>
  </si>
  <si>
    <t>711141559</t>
  </si>
  <si>
    <t>Provedení izolace proti zemní vlhkosti pásy přitavením NAIP na ploše vodorovné V</t>
  </si>
  <si>
    <t>-1135163093</t>
  </si>
  <si>
    <t>Souvrství podlahy (SP1; SP2) - HIV NAIP (dl * š * p)</t>
  </si>
  <si>
    <t>(72,0*19,0)*2</t>
  </si>
  <si>
    <t>74</t>
  </si>
  <si>
    <t>711142559</t>
  </si>
  <si>
    <t>Provedení izolace proti zemní vlhkosti pásy přitavením NAIP na ploše svislé S</t>
  </si>
  <si>
    <t>-1425631952</t>
  </si>
  <si>
    <t>Souvrství podlahy (SP1; SP2) - HIS NAIP (dl * š * p)</t>
  </si>
  <si>
    <t>((72,0*2+19,0*2)*0,55)*2</t>
  </si>
  <si>
    <t>75</t>
  </si>
  <si>
    <t>628522640</t>
  </si>
  <si>
    <t>pásy s modifikovaným asfaltem vložka skelná tkanina minerální posyp (dle PD)</t>
  </si>
  <si>
    <t>-511157160</t>
  </si>
  <si>
    <t>Souvrství podlahy (SP1; SP2) - HIV NAIP (dl * š)</t>
  </si>
  <si>
    <t>Souvrství podlahy (SP1; SP2) - HIS NAIP (dl * š)</t>
  </si>
  <si>
    <t>1468,1*1,1 'Přepočtené koeficientem množství</t>
  </si>
  <si>
    <t>76</t>
  </si>
  <si>
    <t>628522540</t>
  </si>
  <si>
    <t>pásy s modifikovaným asfaltem tl. 4,0 mm vložka polyesterové rouno minerální jemnozrnný posyp (dle PD)</t>
  </si>
  <si>
    <t>66657546</t>
  </si>
  <si>
    <t>77</t>
  </si>
  <si>
    <t>711161303</t>
  </si>
  <si>
    <t>Izolace proti zemní vlhkosti nopovými foliemi základů nebo stěn pro běžné podmínky tloušťky 0,4 mm, šířky 1,5 m (dle PD)</t>
  </si>
  <si>
    <t>327981126</t>
  </si>
  <si>
    <t>Stěna ŽB - nopovka (dl * v)</t>
  </si>
  <si>
    <t>(72,2*2+19,2*2)*1,0</t>
  </si>
  <si>
    <t>78</t>
  </si>
  <si>
    <t>998711101</t>
  </si>
  <si>
    <t>Přesun hmot pro izolace proti vodě, vlhkosti a plynům stanovený z hmotnosti přesunovaného materiálu vodorovná dopravní vzdálenost do 50 m v objektech výšky do 6 m</t>
  </si>
  <si>
    <t>-371440067</t>
  </si>
  <si>
    <t>713</t>
  </si>
  <si>
    <t>Izolace tepelné</t>
  </si>
  <si>
    <t>79</t>
  </si>
  <si>
    <t>713121121</t>
  </si>
  <si>
    <t>Montáž tepelné izolace podlah rohožemi, pásy, deskami, dílci, bloky (izolační materiál ve specifikaci) kladenými volně dvouvrstvá</t>
  </si>
  <si>
    <t>-460000955</t>
  </si>
  <si>
    <t>Souvrství podlahy (SP1) - TIV (dl * š)</t>
  </si>
  <si>
    <t>Souvrství podlahy (SP2) - TIV (dl * š)</t>
  </si>
  <si>
    <t>80</t>
  </si>
  <si>
    <t>2837642X1</t>
  </si>
  <si>
    <t>deska z polystyrénu XPS zpevněná, hrana polodrážková a hladký povrch tl 40 mm (dle PD)</t>
  </si>
  <si>
    <t>-1625745773</t>
  </si>
  <si>
    <t>1313,886*1,1 'Přepočtené koeficientem množství</t>
  </si>
  <si>
    <t>81</t>
  </si>
  <si>
    <t>283764300</t>
  </si>
  <si>
    <t>deska z polystyrénu XPS zpevněná, hrana polodrážková a hladký povrch tl 80 mm (dle PD)</t>
  </si>
  <si>
    <t>-1541940806</t>
  </si>
  <si>
    <t>82</t>
  </si>
  <si>
    <t>713111121</t>
  </si>
  <si>
    <t>Montáž tepelné izolace stropů rohožemi, pásy, dílci, deskami, bloky (izolační materiál ve specifikaci) rovných spodem s uchycením (drátem, páskou apod.)</t>
  </si>
  <si>
    <t>638849045</t>
  </si>
  <si>
    <t>Souvrství podhledu (SDK7) - TIV (dl * š)</t>
  </si>
  <si>
    <t>71,8*18,8</t>
  </si>
  <si>
    <t>83</t>
  </si>
  <si>
    <t>631507990</t>
  </si>
  <si>
    <t>plsť skelná pro izolaci mezi krokve la = 0,036 W/mK 5000 x 1200 tl.200 mm (dle PD)</t>
  </si>
  <si>
    <t>646415538</t>
  </si>
  <si>
    <t>1349,84*1,1 'Přepočtené koeficientem množství</t>
  </si>
  <si>
    <t>84</t>
  </si>
  <si>
    <t>713111111</t>
  </si>
  <si>
    <t>Montáž tepelné izolace stropů rohožemi, pásy, dílci, deskami, bloky (izolační materiál ve specifikaci) vrchem bez překrytí lepenkou kladenými volně</t>
  </si>
  <si>
    <t>283299523</t>
  </si>
  <si>
    <t>85</t>
  </si>
  <si>
    <t>631507940</t>
  </si>
  <si>
    <t>plsť skelná pro izolaci mezi krokve la = 0,036 W/mK 5000 x 1200 tl.100 mm (dle PD)</t>
  </si>
  <si>
    <t>-170999201</t>
  </si>
  <si>
    <t>86</t>
  </si>
  <si>
    <t>713131141</t>
  </si>
  <si>
    <t>Montáž tepelné izolace stěn rohožemi, pásy, deskami, dílci, bloky (izolační materiál ve specifikaci) lepením celoplošně</t>
  </si>
  <si>
    <t>677467922</t>
  </si>
  <si>
    <t>Sokl 1; 2 - TIS (dl * v)</t>
  </si>
  <si>
    <t>(72,2*2+19,2*2)*1,5</t>
  </si>
  <si>
    <t>-(1,2*2+5,5*2)*0,5</t>
  </si>
  <si>
    <t>87</t>
  </si>
  <si>
    <t>2837643X1</t>
  </si>
  <si>
    <t>deska z polystyrénu XPS zpevněná, hrana polodrážková a hladký povrch tl 150 mm (dle PD)</t>
  </si>
  <si>
    <t>-1484432206</t>
  </si>
  <si>
    <t>267,5*1,1 'Přepočtené koeficientem množství</t>
  </si>
  <si>
    <t>88</t>
  </si>
  <si>
    <t>713131151</t>
  </si>
  <si>
    <t>Montáž tepelné izolace stěn rohožemi, pásy, deskami, dílci, bloky (izolační materiál ve specifikaci) vložením jednovrstvě</t>
  </si>
  <si>
    <t>471709944</t>
  </si>
  <si>
    <t>Základy - deska (dl * š + dl * v)</t>
  </si>
  <si>
    <t>(1,51*5,28)+(1,51*2+5,28*2)*0,4</t>
  </si>
  <si>
    <t>89</t>
  </si>
  <si>
    <t>283764150</t>
  </si>
  <si>
    <t xml:space="preserve">deska z polystyrénu XPS, hrana polodrážková a hladký povrch tl 30 mm (dle PD) </t>
  </si>
  <si>
    <t>1972145163</t>
  </si>
  <si>
    <t>13,405*1,1 'Přepočtené koeficientem množství</t>
  </si>
  <si>
    <t>90</t>
  </si>
  <si>
    <t>998713101</t>
  </si>
  <si>
    <t>Přesun hmot pro izolace tepelné stanovený z hmotnosti přesunovaného materiálu vodorovná dopravní vzdálenost do 50 m v objektech výšky do 6 m</t>
  </si>
  <si>
    <t>1443997979</t>
  </si>
  <si>
    <t>763</t>
  </si>
  <si>
    <t>Konstrukce suché výstavby</t>
  </si>
  <si>
    <t>91</t>
  </si>
  <si>
    <t>763131443</t>
  </si>
  <si>
    <t>SDK podhled desky 2xDF 15 bez TI dvouvrstvá spodní kce profil CD+UD</t>
  </si>
  <si>
    <t>1639360080</t>
  </si>
  <si>
    <t>Souvrství podhledu (SDK7) - SDK (dl * š)</t>
  </si>
  <si>
    <t>92</t>
  </si>
  <si>
    <t>763131713</t>
  </si>
  <si>
    <t>Podhled ze sádrokartonových desek ostatní práce a konstrukce na podhledech ze sádrokartonových desek napojení na obvodové konstrukce profilem</t>
  </si>
  <si>
    <t>-316042874</t>
  </si>
  <si>
    <t>Souvrství podhledu (SDK7) - SDK, napojení na stěny (dl)</t>
  </si>
  <si>
    <t>71,8*2+18,8*2</t>
  </si>
  <si>
    <t>93</t>
  </si>
  <si>
    <t>763131751</t>
  </si>
  <si>
    <t>Podhled ze sádrokartonových desek ostatní práce a konstrukce na podhledech ze sádrokartonových desek montáž parotěsné zábrany</t>
  </si>
  <si>
    <t>-1847670375</t>
  </si>
  <si>
    <t>Souvrství podhledu (SDK7) - parotěs (dl * š)</t>
  </si>
  <si>
    <t>94</t>
  </si>
  <si>
    <t>283293340</t>
  </si>
  <si>
    <t>fólie podstřešní parotěsná s reflexní Al vrstvou 105 g/m2 (1,5 x 50 m) (dle PD)</t>
  </si>
  <si>
    <t>-1125553679</t>
  </si>
  <si>
    <t>95</t>
  </si>
  <si>
    <t>763131752</t>
  </si>
  <si>
    <t>Podhled ze sádrokartonových desek ostatní práce a konstrukce na podhledech ze sádrokartonových desek montáž jedné vrstvy tepelné izolace</t>
  </si>
  <si>
    <t>739258552</t>
  </si>
  <si>
    <t>(71,8*2+18,8*2)*1,0</t>
  </si>
  <si>
    <t>96</t>
  </si>
  <si>
    <t>631481510</t>
  </si>
  <si>
    <t>deska izolační minerální pro suchou výstavbu univerzální λ-0.035 600x1200 mm tl. 50 mm (dle PD)</t>
  </si>
  <si>
    <t>-127416041</t>
  </si>
  <si>
    <t>181,2*1,1 'Přepočtené koeficientem množství</t>
  </si>
  <si>
    <t>97</t>
  </si>
  <si>
    <t>7632212X1</t>
  </si>
  <si>
    <t>Stěna předsazená ze sádrovláknitých desek s nosnou konstrukcí z ocelových profilů CW, UW dvojitě opláštěná deskami tl. 2 x 12,5 mm, bez TI, stěna tl. 75 mm, profil 50</t>
  </si>
  <si>
    <t>-1186043839</t>
  </si>
  <si>
    <t>Stěny SDV2 (dl * v)</t>
  </si>
  <si>
    <t>(23,67*2+17,8+15,8+7,8+2,75+2+2,15+1,9+1,9)*3,9</t>
  </si>
  <si>
    <t>- otvory (š * v * p)</t>
  </si>
  <si>
    <t>-(5,5*2,0*13+3,5*2,0*2+2,5*1,0+1,8*1,0*2+1,5*1,0)</t>
  </si>
  <si>
    <t>98</t>
  </si>
  <si>
    <t>7632212X2</t>
  </si>
  <si>
    <t>Stěna předsazená ze sádrovláknitých desek s nosnou konstrukcí z ocelových profilů CW, UW dvojitě opláštěná deskami tl. 2 x 12,5 mm, bez TI, stěna tl. 125 mm, profil 100</t>
  </si>
  <si>
    <t>-1378716449</t>
  </si>
  <si>
    <t>Stěny SDV1 (dl * v)</t>
  </si>
  <si>
    <t>(5,8+2,7+4,14+18,8)*3,9</t>
  </si>
  <si>
    <t>-(1,2*2,5*2)</t>
  </si>
  <si>
    <t>99</t>
  </si>
  <si>
    <t>763111717</t>
  </si>
  <si>
    <t>Příčka ze sádrokartonových desek ostatní konstrukce a práce na příčkách ze sádrokartonových desek základní penetrační nátěr</t>
  </si>
  <si>
    <t>-1089462179</t>
  </si>
  <si>
    <t>100</t>
  </si>
  <si>
    <t>763211231</t>
  </si>
  <si>
    <t>Sádrovláknitá příčka tl 100 mm profil CW+UW 50 desky 2x12,5 TI 40 mm 20 kg/m3</t>
  </si>
  <si>
    <t>-885591007</t>
  </si>
  <si>
    <t>Stěny SDV3 (dl * v)</t>
  </si>
  <si>
    <t>(5,8+3,58+6,65+2,1+2,1)*3,9</t>
  </si>
  <si>
    <t>-(0,9*2,02*6)</t>
  </si>
  <si>
    <t>101</t>
  </si>
  <si>
    <t>7632131X1</t>
  </si>
  <si>
    <t>Sádrovláknitá příčka instalační tl 200 mm zdvojený profil CW+UW 50 desky 2x12,5 TI 2x50 mm 50 kg/m3</t>
  </si>
  <si>
    <t>786288682</t>
  </si>
  <si>
    <t>Stěny SDV4 (dl * v)</t>
  </si>
  <si>
    <t>(2,25+1,1+1,1)*3,9</t>
  </si>
  <si>
    <t>102</t>
  </si>
  <si>
    <t>7632131X2</t>
  </si>
  <si>
    <t>Sádrovláknitá příčka instalační tl 250 mm zdvojený profil CW+UW 50 desky 2x12,5 TI 2x50 mm 40 kg/m3</t>
  </si>
  <si>
    <t>-516327592</t>
  </si>
  <si>
    <t>Stěny SDV5 (dl * v)</t>
  </si>
  <si>
    <t>(5,8)*3,9</t>
  </si>
  <si>
    <t>-(0,9*2,02)</t>
  </si>
  <si>
    <t>103</t>
  </si>
  <si>
    <t>7632131X3</t>
  </si>
  <si>
    <t>Sádrovláknitá příčka instalační tl 300 mm zdvojený profil CW+UW 50 desky 2x12,5 TI 2x50 mm 40 kg/m3</t>
  </si>
  <si>
    <t>-528874015</t>
  </si>
  <si>
    <t>Stěny SDV6 (dl * v)</t>
  </si>
  <si>
    <t>(5,8+2,4*2)*3,9</t>
  </si>
  <si>
    <t>104</t>
  </si>
  <si>
    <t>763121714</t>
  </si>
  <si>
    <t>Stěna předsazená ze sádrokartonových desek ostatní konstrukce a práce na předsazených stěnách ze sádrokartonových desek základní penetrační nátěr</t>
  </si>
  <si>
    <t>398320545</t>
  </si>
  <si>
    <t>105</t>
  </si>
  <si>
    <t>763431011</t>
  </si>
  <si>
    <t>Montáž podhledu minerálního včetně zavěšeného roštu polozapuštěného s panely vyjímatelnými, velikosti panelů do 0,36 m2</t>
  </si>
  <si>
    <t>2078649948</t>
  </si>
  <si>
    <t>Souvrství podhledu (SDK7) - kazety (dl * š)</t>
  </si>
  <si>
    <t>místnost (101; 102; 103; 104; 105; 106; 107; 108; 109; 110; 111; 112; 113; 114)</t>
  </si>
  <si>
    <t>(159,21)+(23,68*18,65)+(17,80*15,73)+(15,80*15,73)+(7,80*15,73)+(5,68*2,68)+(5,68*2,75)+(5,68*2,00)+(1,30*2,15)+(1,90*2,15)+(1,00*2,00)+(2,30*1,90)</t>
  </si>
  <si>
    <t>(2,30*1,90)+(1,00*2,00)</t>
  </si>
  <si>
    <t>106</t>
  </si>
  <si>
    <t>590360750</t>
  </si>
  <si>
    <t>panel akustický polozapuštěná hrana viditelný rošt š.24, bílá, 600x600x15mm (dle PD)</t>
  </si>
  <si>
    <t>-736688251</t>
  </si>
  <si>
    <t>107</t>
  </si>
  <si>
    <t>763431042</t>
  </si>
  <si>
    <t>Montáž podhledu minerálního včetně zavěšeného roštu Příplatek k cenám: za výšku zavěšení přes 1,0 do 1,4 m</t>
  </si>
  <si>
    <t>1038740257</t>
  </si>
  <si>
    <t>108</t>
  </si>
  <si>
    <t>763431201</t>
  </si>
  <si>
    <t>Montáž podhledu minerálního napojení na stěnu lištou obvodovou</t>
  </si>
  <si>
    <t>946997865</t>
  </si>
  <si>
    <t>Souvrství podhledu (SDK7) - kazety, napojení na stěny (dl)</t>
  </si>
  <si>
    <t>místnost (101; 102; 103; 104; 105; 106; 107; 108; 109)</t>
  </si>
  <si>
    <t>(117,23)+(23,68*2+18,65*2)+(17,80*2+15,73*2)+(15,80*2+15,73*2)+(7,80*2+15,73*2)+(5,68*2+2,68*2)+(5,68*2+2,75*2)+(5,68*2+2,00*2)+(1,30*2+2,15*2)</t>
  </si>
  <si>
    <t>místnost (110; 111; 112; 113; 114)</t>
  </si>
  <si>
    <t>(1,90*2+2,15*2)+(1,00*2+2,00*2)+(2,30*2+1,90*2)+(2,30*2+1,90*2)+(1,00*2+2,00*2)</t>
  </si>
  <si>
    <t>109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</si>
  <si>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</si>
  <si>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</si>
  <si>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-106184780</t>
  </si>
  <si>
    <t>764</t>
  </si>
  <si>
    <t>Konstrukce klempířské</t>
  </si>
  <si>
    <t>110</t>
  </si>
  <si>
    <t>764000K01</t>
  </si>
  <si>
    <t>D+M K01 žlabový hák, pozinkovaný pás 25/6 mm, r.š. 500 ,průměr 240 mm vč. kotvení a příslušenství (dle PD)</t>
  </si>
  <si>
    <t>kpl</t>
  </si>
  <si>
    <t>2013391931</t>
  </si>
  <si>
    <t>111</t>
  </si>
  <si>
    <t>764000K02</t>
  </si>
  <si>
    <t>D+M K02 půlkruhový okapový žlab, pozinkovaný plech, tl. 0,8 mm, r.š. 500 ,průměr 240 mm vč. kotvení a příslušenství (dle PD)</t>
  </si>
  <si>
    <t>26040229</t>
  </si>
  <si>
    <t>112</t>
  </si>
  <si>
    <t>764000K03</t>
  </si>
  <si>
    <t>D+M K03 svodový systém z pozinku, šíře 125 mm, dl. 4,5 m vč. kotvení a příslušenství (dle PD)</t>
  </si>
  <si>
    <t>-746288280</t>
  </si>
  <si>
    <t>113</t>
  </si>
  <si>
    <t>764000K04</t>
  </si>
  <si>
    <t>D+M K04 okapnice, poplastovaný plech tl. 0,6 mm, rš. 300 mm vč. kotvení a příslušenství (dle PD)</t>
  </si>
  <si>
    <t>-1021009252</t>
  </si>
  <si>
    <t>114</t>
  </si>
  <si>
    <t>764000K05</t>
  </si>
  <si>
    <t>D+M K05 konstrukční prvek, poplastovaný plech tl. 0,6 mm, rš. 250 mm vč. kotvení a příslušenství (dle PD)</t>
  </si>
  <si>
    <t>-280328288</t>
  </si>
  <si>
    <t>115</t>
  </si>
  <si>
    <t>764000K06</t>
  </si>
  <si>
    <t>D+M K06 konstrukční prvek, poplastovaný plech tl. 0,6 mm, rš. 110 mm vč. kotvení a příslušenství (dle PD)</t>
  </si>
  <si>
    <t>-1749138289</t>
  </si>
  <si>
    <t>116</t>
  </si>
  <si>
    <t>764000K07</t>
  </si>
  <si>
    <t>D+M K07 2xOSB 4, tl. 22 mm vč. kotvení a příslušenství (dle PD)</t>
  </si>
  <si>
    <t>1716766254</t>
  </si>
  <si>
    <t>117</t>
  </si>
  <si>
    <t>764000K08</t>
  </si>
  <si>
    <t>D+M K08 OSB 4, tl. 22 mm vč. kotvení a příslušenství (dle PD)</t>
  </si>
  <si>
    <t>1546639986</t>
  </si>
  <si>
    <t>118</t>
  </si>
  <si>
    <t>764000K09</t>
  </si>
  <si>
    <t>D+M K09 2x OSB 4, tl. 22 mm vč. kotvení a příslušenství (dle PD)</t>
  </si>
  <si>
    <t>674809993</t>
  </si>
  <si>
    <t>119</t>
  </si>
  <si>
    <t>764000K10</t>
  </si>
  <si>
    <t>D+M K10 konstrukční prvek, poplastovaný plech tl. 0,6 mm, rš. 170 mm vč. kotvení a příslušenství (dle PD)</t>
  </si>
  <si>
    <t>1151207221</t>
  </si>
  <si>
    <t>120</t>
  </si>
  <si>
    <t>764000K11</t>
  </si>
  <si>
    <t>D+M K11 konstrukční prvek, poplastovaný plech tl. 0,6 mm, rš. 200 mm vč. kotvení a příslušenství (dle PD)</t>
  </si>
  <si>
    <t>-1206953968</t>
  </si>
  <si>
    <t>121</t>
  </si>
  <si>
    <t>764000K12</t>
  </si>
  <si>
    <t>D+M K12 oplechování, pozinkovaný plech tl. 0,6 mm, rš. 630 mm vč. kotvení a příslušenství (dle PD)</t>
  </si>
  <si>
    <t>599445711</t>
  </si>
  <si>
    <t>122</t>
  </si>
  <si>
    <t>764000K13</t>
  </si>
  <si>
    <t>D+M K13 tesařský úhelník, pozinkovaný plech tl. 2,5 mm, 90 x 105 x 105 mm vč. kotvení a příslušenství (dle PD)</t>
  </si>
  <si>
    <t>-1687684462</t>
  </si>
  <si>
    <t>123</t>
  </si>
  <si>
    <t>764000K14</t>
  </si>
  <si>
    <t>D+M K14 dřevěná konstrukce stříšky tl. 80 mm, 300 x 200/260 x 80 mm vč. kotvení a příslušenství (dle PD)</t>
  </si>
  <si>
    <t>-654465258</t>
  </si>
  <si>
    <t>124</t>
  </si>
  <si>
    <t>764000K15</t>
  </si>
  <si>
    <t>D+M K15 dřevěný hranol 120 x 90 mm vč. kotvení a příslušenství (dle PD)</t>
  </si>
  <si>
    <t>-1834546062</t>
  </si>
  <si>
    <t>125</t>
  </si>
  <si>
    <t>764000K16</t>
  </si>
  <si>
    <t>D+M K16 příponka pozinkovaná, tl. 2 mm, 60 x 35 x 15 mm vč. kotvení a příslušenství (dle PD)</t>
  </si>
  <si>
    <t>-279638094</t>
  </si>
  <si>
    <t>126</t>
  </si>
  <si>
    <t>764000K17</t>
  </si>
  <si>
    <t>D+M K17 větrací pás hliníkový, šířka 80 mm vč. kotvení a příslušenství (dle PD)</t>
  </si>
  <si>
    <t>-539446012</t>
  </si>
  <si>
    <t>127</t>
  </si>
  <si>
    <t>764000K0X</t>
  </si>
  <si>
    <t>D+M větrací žaluzi 300 x 3000 x 120 mm vč. příslušenství (dle PD)</t>
  </si>
  <si>
    <t>-544029752</t>
  </si>
  <si>
    <t>128</t>
  </si>
  <si>
    <t>764221405</t>
  </si>
  <si>
    <t>Oplechování střešních prvků z hliníkového plechu hřebene větraného, včetně větrací mřížky rš 400 mm</t>
  </si>
  <si>
    <t>-1432315347</t>
  </si>
  <si>
    <t>Opláštění střechy - hřeben (dl)</t>
  </si>
  <si>
    <t>72,5</t>
  </si>
  <si>
    <t>129</t>
  </si>
  <si>
    <t>764222404</t>
  </si>
  <si>
    <t>Oplechování střešních prvků z hliníkového plechu štítu závětrnou lištou rš 330 mm</t>
  </si>
  <si>
    <t>-1242186566</t>
  </si>
  <si>
    <t>Opláštění střechy - štít (dl * p)</t>
  </si>
  <si>
    <t>(10,0)*4</t>
  </si>
  <si>
    <t>130</t>
  </si>
  <si>
    <t>998764101</t>
  </si>
  <si>
    <t>Přesun hmot pro konstrukce klempířské stanovený z hmotnosti přesunovaného materiálu vodorovná dopravní vzdálenost do 50 m v objektech výšky do 6 m</t>
  </si>
  <si>
    <t>107392082</t>
  </si>
  <si>
    <t>766</t>
  </si>
  <si>
    <t>Konstrukce truhlářské</t>
  </si>
  <si>
    <t>131</t>
  </si>
  <si>
    <t>76600DI01</t>
  </si>
  <si>
    <t>D+M DI01 dřevěné dveře, HPL laminát, protipožární 2000 x 2500 mm vč. prahu, zárubně, kování a příslušenství (dle PD)</t>
  </si>
  <si>
    <t>-748062444</t>
  </si>
  <si>
    <t>132</t>
  </si>
  <si>
    <t>76600DI02</t>
  </si>
  <si>
    <t>D+M DI02 dřevěné dveře, HPL laminát 800 x 1970 mm vč. zárubně, kování a příslušenství (dle PD)</t>
  </si>
  <si>
    <t>92362051</t>
  </si>
  <si>
    <t>133</t>
  </si>
  <si>
    <t>76600DI03</t>
  </si>
  <si>
    <t>D+M DI03 dřevěné dveře, HPL laminát, protipožární 800 x 1970 mm vč. zárubně, kování a příslušenství (dle PD)</t>
  </si>
  <si>
    <t>-29376843</t>
  </si>
  <si>
    <t>134</t>
  </si>
  <si>
    <t>76600DI04</t>
  </si>
  <si>
    <t>D+M DI04 dřevěné dveře, HPL laminát 900 x 1970 mm vč. podlahové lišty, zárubně, kování a příslušenství (dle PD)</t>
  </si>
  <si>
    <t>-761154059</t>
  </si>
  <si>
    <t>135</t>
  </si>
  <si>
    <t>76600DI05</t>
  </si>
  <si>
    <t>D+M DI05 dřevěné dveře, HPL laminát 800 x 1970 mm vč. mřížky, zárubně, kování a příslušenství (dle PD)</t>
  </si>
  <si>
    <t>-1635517547</t>
  </si>
  <si>
    <t>136</t>
  </si>
  <si>
    <t>76600DI06</t>
  </si>
  <si>
    <t>D+M DI06 dřevěné dveře, HPL laminát 800 x 1970 mm vč. zárubně, kování a příslušenství (dle PD)</t>
  </si>
  <si>
    <t>-1969060294</t>
  </si>
  <si>
    <t>137</t>
  </si>
  <si>
    <t>76600OE02</t>
  </si>
  <si>
    <t>D+M OE02 okno plastové tepelně izolační s ocelovou výztuhou, s izolačním trojsklem 3500 x 2000 mm vč. parapetů, kování a příslušenství (dle PD)</t>
  </si>
  <si>
    <t>536221996</t>
  </si>
  <si>
    <t>138</t>
  </si>
  <si>
    <t>76600OE03</t>
  </si>
  <si>
    <t>D+M OE03 sestava okno plastové tepelně izolační s ocelovou výztuhou, s izolačním trojsklem 3500 x 2000 mm, dveře plastové tepelně izolační vč. parapetů, kování a příslušenství (dle PD)</t>
  </si>
  <si>
    <t>-40093003</t>
  </si>
  <si>
    <t>139</t>
  </si>
  <si>
    <t>76600OE04</t>
  </si>
  <si>
    <t>D+M OE04 okno plastové tepelně izolační s ocelovou výztuhou, s izolačním trojsklem 2500 x 1000 mm vč. parapetů, kování a příslušenství (dle PD)</t>
  </si>
  <si>
    <t>-494694385</t>
  </si>
  <si>
    <t>140</t>
  </si>
  <si>
    <t>76600OE05</t>
  </si>
  <si>
    <t>D+M OE05 okno plastové tepelně izolační s ocelovou výztuhou, s izolačním trojsklem 1800 x 1000 mm vč. parapetů, kování a příslušenství (dle PD)</t>
  </si>
  <si>
    <t>-1294041319</t>
  </si>
  <si>
    <t>141</t>
  </si>
  <si>
    <t>76600OE06</t>
  </si>
  <si>
    <t>D+M OE06 okno plastové tepelně izolační s ocelovou výztuhou, s izolačním trojsklem 1500 x 1000 mm vč. parapetů, kování a příslušenství (dle PD)</t>
  </si>
  <si>
    <t>1560749100</t>
  </si>
  <si>
    <t>142</t>
  </si>
  <si>
    <t>76600OI01</t>
  </si>
  <si>
    <t>D+M OI01 okno hliníkové protipožární, tepelně izolační s ocelovou výztuhou, s izolačním dvojsklem 2500 x 1000 mm vč. vnitřního parapetu, kování a příslušenství (dle PD)</t>
  </si>
  <si>
    <t>-1076618263</t>
  </si>
  <si>
    <t>143</t>
  </si>
  <si>
    <t>76600OI02</t>
  </si>
  <si>
    <t>D+M OI02 okno hliníkové protipožární, tepelně izolační s ocelovou výztuhou, s izolačním dvojsklem 2000 x 1000 mm vč. vnitřního parapetu, kování a příslušenství (dle PD)</t>
  </si>
  <si>
    <t>1742410545</t>
  </si>
  <si>
    <t>144</t>
  </si>
  <si>
    <t>7660OE01A</t>
  </si>
  <si>
    <t>D+M OE01A okno plastové tepelně izolační s ocelovou výztuhou, s izolačním trojsklem 5500 x 2000 mm vč. parapetů, kování a příslušenství (dle PD)</t>
  </si>
  <si>
    <t>661672630</t>
  </si>
  <si>
    <t>145</t>
  </si>
  <si>
    <t>7660OE01B</t>
  </si>
  <si>
    <t>D+M OE01B okno plastové tepelně izolační s ocelovou výztuhou, s izolačním trojsklem 5500 x 2000 mm vč. parapetů, kování a příslušenství (dle PD)</t>
  </si>
  <si>
    <t>1513081159</t>
  </si>
  <si>
    <t>767</t>
  </si>
  <si>
    <t>Konstrukce zámečnické</t>
  </si>
  <si>
    <t>146</t>
  </si>
  <si>
    <t>76700000S</t>
  </si>
  <si>
    <t>D+M S světlovod z pozinku, průměr 850 mm, délka 2000 - 2350 mm vč. kotvení a příslušenství (dle PD)</t>
  </si>
  <si>
    <t>-1414134677</t>
  </si>
  <si>
    <t>147</t>
  </si>
  <si>
    <t>767000X01</t>
  </si>
  <si>
    <t>D+M ocelová konstrukce s výplní z bezpečnostního skla 6000 x 3025 mm vč. kotvení a příslušenství (dle PD)</t>
  </si>
  <si>
    <t>-920019961</t>
  </si>
  <si>
    <t>148</t>
  </si>
  <si>
    <t>76700DE01</t>
  </si>
  <si>
    <t>D+M DE01 hliníková průmyslová sekční vrata s dveřmi, protipožární 5500 x 3500 mm vč. zárubně, kování a příslušenství (dle PD)</t>
  </si>
  <si>
    <t>-836899181</t>
  </si>
  <si>
    <t>149</t>
  </si>
  <si>
    <t>76700DE02</t>
  </si>
  <si>
    <t>D+M DE02 ocelové dveře, tepelně izolační, protipožární 1100 x 2450 mm vč. prahu, zárubně, kování a příslušenství (dle PD)</t>
  </si>
  <si>
    <t>1912209602</t>
  </si>
  <si>
    <t>150</t>
  </si>
  <si>
    <t>76700DE03</t>
  </si>
  <si>
    <t>D+M DE03 ocelové dveře, tepelně izolační 1100 x 2450 mm vč. prahu, zárubně, kování a příslušenství (dle PD)</t>
  </si>
  <si>
    <t>1254124785</t>
  </si>
  <si>
    <t>151</t>
  </si>
  <si>
    <t>7670OST01</t>
  </si>
  <si>
    <t>D+M OST01 vnitřní kabina WC - 2 kabiny, vysokotlaký laminát HPL tl. 12 mm, výška 2030 mm vč. kotvení a příslušentví (dle PD)</t>
  </si>
  <si>
    <t>1249806390</t>
  </si>
  <si>
    <t>152</t>
  </si>
  <si>
    <t>7670OST02</t>
  </si>
  <si>
    <t>D+M OST02 vnitřní kabina WC - 1 kabina, vysokotlaký laminát HPL tl. 12 mm, výška 2030 mm vč. kotvení a příslušentví (dle PD)</t>
  </si>
  <si>
    <t>1498550454</t>
  </si>
  <si>
    <t>153</t>
  </si>
  <si>
    <t>7670OST03</t>
  </si>
  <si>
    <t>D+M OST03 vybavení bezbariérového WC - madla, věšáky, koš vč. kotvení a příslušenství (dle PD)</t>
  </si>
  <si>
    <t>-1386238148</t>
  </si>
  <si>
    <t>154</t>
  </si>
  <si>
    <t>7670OST04</t>
  </si>
  <si>
    <t>D+M OST04 vybavení hygienické kabiny - věšáky, koš vč. kotvení a příslušenství (dle PD)</t>
  </si>
  <si>
    <t>-1084123056</t>
  </si>
  <si>
    <t>155</t>
  </si>
  <si>
    <t>7670OST05</t>
  </si>
  <si>
    <t>D+M OST05 hasičák, PHP práškový s hasící schnopností 21A vč. kotvení a příslušenství (dle PD)</t>
  </si>
  <si>
    <t>543074380</t>
  </si>
  <si>
    <t>156</t>
  </si>
  <si>
    <t>7670OST06</t>
  </si>
  <si>
    <t>D+M OST06 podlahový kanál pro vedení kabelů pro zalití do betonu, tl. plechu 2 mm, 100 x 100 mm vč. žárového zinkování, kotvení a příslušenství (dle PD)</t>
  </si>
  <si>
    <t>-1440114152</t>
  </si>
  <si>
    <t>157</t>
  </si>
  <si>
    <t>7670OST07a</t>
  </si>
  <si>
    <t>D+M OST07a podlahový kanál pro vedení kabelů pro zalití do betonu, tl. plechu 2 mm, 200 x 100 mm vč. žárového zinkování, kotvení a příslušenství (dle PD)</t>
  </si>
  <si>
    <t>624470169</t>
  </si>
  <si>
    <t>158</t>
  </si>
  <si>
    <t>7670OST07b</t>
  </si>
  <si>
    <t>D+M OST07b víko kanálů s protiskluzovou úpravou, žárově zinkovaná ocel, plech tl. 8 mm, šířka 300 mm vč. kotvení a příslušenství (dle PD)</t>
  </si>
  <si>
    <t>-1912988917</t>
  </si>
  <si>
    <t>159</t>
  </si>
  <si>
    <t>7670OST08</t>
  </si>
  <si>
    <t>D+M OST08 žebřík s ochranným košem průměr 700 mm, žárově zinkovaná ocel vč. kotvení a příslušenství (dle PD)</t>
  </si>
  <si>
    <t>-973431796</t>
  </si>
  <si>
    <t>771</t>
  </si>
  <si>
    <t>Podlahy z dlaždic</t>
  </si>
  <si>
    <t>160</t>
  </si>
  <si>
    <t>771591111</t>
  </si>
  <si>
    <t>Podlahy - ostatní práce penetrace podkladu</t>
  </si>
  <si>
    <t>1673161215</t>
  </si>
  <si>
    <t>Souvrství podlahy (SP2) - dlažba, penetrace (dl * š)</t>
  </si>
  <si>
    <t>161</t>
  </si>
  <si>
    <t>771574113</t>
  </si>
  <si>
    <t>Montáž podlah z dlaždic keramických lepených flexibilním lepidlem režných nebo glazovaných hladkých přes 9 do 12 ks/ m2</t>
  </si>
  <si>
    <t>1841373818</t>
  </si>
  <si>
    <t>Souvrství podlahy (SP2) - dlažba (dl * š)</t>
  </si>
  <si>
    <t>162</t>
  </si>
  <si>
    <t>5976111X1</t>
  </si>
  <si>
    <t>dlaždice keramické 300x300x8 mm (dle PD)</t>
  </si>
  <si>
    <t>1184143848</t>
  </si>
  <si>
    <t>46,6*1,1 'Přepočtené koeficientem množství</t>
  </si>
  <si>
    <t>163</t>
  </si>
  <si>
    <t>771591115</t>
  </si>
  <si>
    <t>Podlahy - ostatní práce spárování silikonem</t>
  </si>
  <si>
    <t>1799491943</t>
  </si>
  <si>
    <t>Souvrství podlahy (SP2) - dlažba, dilatace (dl)</t>
  </si>
  <si>
    <t>(5,68*2+2,75*2)+(5,68*2+2,00*2)+(1,30*2+2,15*2)+(1,90*2+2,15*2)+(1,00*2+2,00*2)+(2,30*2+1,90*2)+(2,30*2+1,90*2)+(1,00*2+2,00*2)</t>
  </si>
  <si>
    <t>164</t>
  </si>
  <si>
    <t>998771101</t>
  </si>
  <si>
    <t>Přesun hmot pro podlahy z dlaždic stanovený z hmotnosti přesunovaného materiálu vodorovná dopravní vzdálenost do 50 m v objektech výšky do 6 m</t>
  </si>
  <si>
    <t>590932061</t>
  </si>
  <si>
    <t>781</t>
  </si>
  <si>
    <t>Dokončovací práce - obklady</t>
  </si>
  <si>
    <t>165</t>
  </si>
  <si>
    <t>711493122</t>
  </si>
  <si>
    <t>Izolace proti podpovrchové a tlakové vodě - ostatní na ploše svislé S těsnicí stěrkou</t>
  </si>
  <si>
    <t>741941488</t>
  </si>
  <si>
    <t>Obklad keramický - HI stěrka (dl * v) - otvory (š * v)</t>
  </si>
  <si>
    <t>místnost (102; 103; 104; 105; 107; 108)</t>
  </si>
  <si>
    <t>(1,8*1,6*3)+(1,8*1,6*2+1,2*1,6)+(1,8*1,6*4+0,6*1,6*2)+(3,0*1,6)+((5,68*2+2,75*2)*2,0-(2,5*0,5+0,9*2,02))+((5,68*2+2,0*2)*2,0-(1,8*0,5+0,9*2,02*3))</t>
  </si>
  <si>
    <t>místnost (109; 110; 111; 112)</t>
  </si>
  <si>
    <t>((1,3*2+2,15*2)*2,0-(0,9*2,02))+((1,9*2+2,15*2)*2,0-(1,0*2,02))+((1,0*2+2,0*2)*2,0-(0,9*2,02*2))+((2,3*2+1,9*2)*2,0-(1,8*0,5+0,9*2,02))</t>
  </si>
  <si>
    <t>místnost (113; 114)</t>
  </si>
  <si>
    <t>((2,3*2+1,9*2)*2-(1,5*0,5+0,9*2,02))+((1,0*2+2,0*2)*2,0-(0,9*2,02*2))</t>
  </si>
  <si>
    <t>166</t>
  </si>
  <si>
    <t>781495133</t>
  </si>
  <si>
    <t>Ostatní prvky izolace ve spojení s obkladem pás, lepený vnitřní kout (např. KERDI-pás,…)</t>
  </si>
  <si>
    <t>1631579188</t>
  </si>
  <si>
    <t>Obklad keramický - HI stěrka, bandáž (p * v)</t>
  </si>
  <si>
    <t>místnost (103; 104; 107; 108; 109; 110; 111; 112; 113; 114)</t>
  </si>
  <si>
    <t>((1)+(2)+(4)+(4)+(4)+(4)+(4)+(4)+(4)+(4))*2,00</t>
  </si>
  <si>
    <t>167</t>
  </si>
  <si>
    <t>781495111</t>
  </si>
  <si>
    <t>Ostatní prvky ostatní práce penetrace podkladu</t>
  </si>
  <si>
    <t>122290168</t>
  </si>
  <si>
    <t>Obklad keramický - penetrace (dl * v) - otvory (š * v)</t>
  </si>
  <si>
    <t>168</t>
  </si>
  <si>
    <t>781474113</t>
  </si>
  <si>
    <t>Montáž obkladů vnitřních stěn z dlaždic keramických lepených flexibilním lepidlem režných nebo glazovaných hladkých přes 12 do 19 ks/m2</t>
  </si>
  <si>
    <t>-821691119</t>
  </si>
  <si>
    <t>Obklad keramický (dl * v) - otvory (š * v)</t>
  </si>
  <si>
    <t>169</t>
  </si>
  <si>
    <t>5976100X1</t>
  </si>
  <si>
    <t>obkládačky keramické 400x200x8 mm (dle PD)</t>
  </si>
  <si>
    <t>-1165018832</t>
  </si>
  <si>
    <t>160,782*1,1 'Přepočtené koeficientem množství</t>
  </si>
  <si>
    <t>170</t>
  </si>
  <si>
    <t>781494511</t>
  </si>
  <si>
    <t>Ostatní prvky plastové profily ukončovací a dilatační lepené flexibilním lepidlem ukončovací</t>
  </si>
  <si>
    <t>1655873215</t>
  </si>
  <si>
    <t>Obklad keramický - ukončovací lišty (dl * v) - otvory (š * v)</t>
  </si>
  <si>
    <t>((1,8+1,6*2)*3)+((1,8+1,6*2)*2+(1,2+1,6*2))+((1,8+1,6*2)*4+(0,6+1,6*2)*2)+(3,0+1,6*2)+(5,68*2+2,75*2)+(5,68*2+2,0*2)</t>
  </si>
  <si>
    <t>(1,3*2+2,15*2)+(1,9*2+2,15*2)+(1,0*2+2,0*2)+(2,3*2+1,9*2)</t>
  </si>
  <si>
    <t>(2,3*2+1,9*2)+(1,0*2+2,0*2)</t>
  </si>
  <si>
    <t>171</t>
  </si>
  <si>
    <t>781495115</t>
  </si>
  <si>
    <t>Ostatní prvky ostatní práce spárování silikonem</t>
  </si>
  <si>
    <t>580059801</t>
  </si>
  <si>
    <t>Obklad keramický - dilatace (p * v)</t>
  </si>
  <si>
    <t>172</t>
  </si>
  <si>
    <t>998781101</t>
  </si>
  <si>
    <t>Přesun hmot pro obklady keramické stanovený z hmotnosti přesunovaného materiálu vodorovná dopravní vzdálenost do 50 m v objektech výšky do 6 m</t>
  </si>
  <si>
    <t>-1553398224</t>
  </si>
  <si>
    <t>783</t>
  </si>
  <si>
    <t>Dokončovací práce - nátěry</t>
  </si>
  <si>
    <t>173</t>
  </si>
  <si>
    <t>783334201</t>
  </si>
  <si>
    <t>Základní antikorozní nátěr zámečnických konstrukcí jednonásobný syntetický epoxidový</t>
  </si>
  <si>
    <t>1149641656</t>
  </si>
  <si>
    <t>Ocelová konstrukce - nátěr (pl)</t>
  </si>
  <si>
    <t>2660,25</t>
  </si>
  <si>
    <t>174</t>
  </si>
  <si>
    <t>783335101</t>
  </si>
  <si>
    <t>Mezinátěr zámečnických konstrukcí jednonásobný syntetický epoxidový</t>
  </si>
  <si>
    <t>893806871</t>
  </si>
  <si>
    <t>175</t>
  </si>
  <si>
    <t>783337101</t>
  </si>
  <si>
    <t>Krycí nátěr (email) zámečnických konstrukcí jednonásobný syntetický epoxidový</t>
  </si>
  <si>
    <t>1628076650</t>
  </si>
  <si>
    <t>784</t>
  </si>
  <si>
    <t>Dokončovací práce - malby a tapety</t>
  </si>
  <si>
    <t>176</t>
  </si>
  <si>
    <t>784181111</t>
  </si>
  <si>
    <t>Penetrace podkladu jednonásobná základní silikátová v místnostech výšky do 3,80 m</t>
  </si>
  <si>
    <t>-1063807850</t>
  </si>
  <si>
    <t>Malba - stěny (dl * v)</t>
  </si>
  <si>
    <t>((117,00)+(23,68*2+18,65*2)+(17,80*2+15,73*2)+(15,80*2+15,73*2)+(7,80*2+15,73*2)+(5,68*2+2,68*2))*3,70</t>
  </si>
  <si>
    <t xml:space="preserve"> - otvory (š * v)</t>
  </si>
  <si>
    <t>-((5,5*3,5*2+2,5*1*4+0,9*2,02*3+1*2,02+2*2,1*4)+(5,5*2*8+1,2*2,5+2*2,1)+(5,5*2*3+2,5*1*4+2*2,1)+(5,5*2*2+3,5*2+2,5*1*4+2*2,1)+(3,5*2*2+2*1*2+2*2,1))</t>
  </si>
  <si>
    <t>-((1,2*2,5)+(2,5*1+0,9*2,02)+(1,8*1+0,9*2,02*3)+(0,9*2,02)+(1*2,02)+(0,9*2,02*2)+(1,8*1+0,9*2,02)+(1,5*1+0,9*2,02)+(0,9*2,02*2))</t>
  </si>
  <si>
    <t>((5,68*2+2,75*2)+(5,68*2+2,00*2)+(1,30*2+2,15*2)+(1,90*2+2,15*2)+(1,00*2+2,00*2)+(2,30*2+1,90*2)+(2,30*2+1,90*2)+(1,00*2+2,00*2))*2,90</t>
  </si>
  <si>
    <t>-((2,5*1+0,9*2,02)+(1,8*1+0,9*2,02*3)+(0,9*2,02)+(1*2,02)+(0,9*2,02*2)+(1,8*1+0,9*2,02)+(1,5*1+0,9*2,02)+(0,9*2,02*2))</t>
  </si>
  <si>
    <t>- Keramický obklad (pl)</t>
  </si>
  <si>
    <t>-(obklad_keramický)</t>
  </si>
  <si>
    <t>177</t>
  </si>
  <si>
    <t>784211111</t>
  </si>
  <si>
    <t>Malby z malířských směsí otěruvzdorných za mokra dvojnásobné, bílé za mokra otěruvzdorné velmi dobře v místnostech výšky do 3,80 m</t>
  </si>
  <si>
    <t>1092666967</t>
  </si>
  <si>
    <t>D.1.4 - Tech. prostředí</t>
  </si>
  <si>
    <t>Soupis:</t>
  </si>
  <si>
    <t>D.1.4.1 - ZTI</t>
  </si>
  <si>
    <t>Úroveň 3:</t>
  </si>
  <si>
    <t>D.1.4.1-01 - Dešťová kanalizace</t>
  </si>
  <si>
    <t>800 - Zemní práce</t>
  </si>
  <si>
    <t>827.1. - Trubní vedení</t>
  </si>
  <si>
    <t>800</t>
  </si>
  <si>
    <t>132.30.1201</t>
  </si>
  <si>
    <t>hloubení rýh zapažených nad 100 m3 v hornině 4 rozšíření na šachty a vpusti</t>
  </si>
  <si>
    <t>1209</t>
  </si>
  <si>
    <t>příplatek za lepivost</t>
  </si>
  <si>
    <t>151.10.1101</t>
  </si>
  <si>
    <t>zřízení pažení příložného do 2 m</t>
  </si>
  <si>
    <t>10.1111</t>
  </si>
  <si>
    <t>odstranění pažení</t>
  </si>
  <si>
    <t>40.1501</t>
  </si>
  <si>
    <t>přepažování</t>
  </si>
  <si>
    <t>162.70.1103</t>
  </si>
  <si>
    <t>vodorovné přemístění</t>
  </si>
  <si>
    <t>171.20.1201</t>
  </si>
  <si>
    <t>uložení sypaniny na skládku</t>
  </si>
  <si>
    <t>R.</t>
  </si>
  <si>
    <t>skládkovné</t>
  </si>
  <si>
    <t>174.20.1101</t>
  </si>
  <si>
    <t>zásyp rýh hutněný</t>
  </si>
  <si>
    <t>451.52.2111</t>
  </si>
  <si>
    <t>lože pod potrubí</t>
  </si>
  <si>
    <t>R</t>
  </si>
  <si>
    <t>obsyp</t>
  </si>
  <si>
    <t>827.1.</t>
  </si>
  <si>
    <t>Trubní vedení</t>
  </si>
  <si>
    <t>831.35.1121-R</t>
  </si>
  <si>
    <t>dtto DN  200,dodávka,montáž</t>
  </si>
  <si>
    <t>837.36.1121-R</t>
  </si>
  <si>
    <t>montáž tvarovek do DN 200</t>
  </si>
  <si>
    <t>ks</t>
  </si>
  <si>
    <t>Pol1</t>
  </si>
  <si>
    <t>včetně dodávky</t>
  </si>
  <si>
    <t>894.41.1121-R</t>
  </si>
  <si>
    <t>šachta kanalizační typová prefabrikovaná včetně konického kusu , poklopu kruhového těžkého a stupadel. dno betonové monolitické , nebo prefabrikované součástí dodávky je materiál , montáž. obetonování , podbetonování , obsypu a hutněného zásypu.Výškové usazení poklopu dle potřeby. na potrubí do DN 250 hl do 1,8 m</t>
  </si>
  <si>
    <t>R.1</t>
  </si>
  <si>
    <t>dtto do 2,5 m</t>
  </si>
  <si>
    <t>R.2</t>
  </si>
  <si>
    <t>uliční vpust typová , prefabrikovaná DN 500 mm hl.do 146 cm , třída únostnosti D 400 , koš na splaveniny , vtoková mříž a napojení pomocí zápachové uzávěrky. Dodávka , osazení včetně rozšíření výkopu , podkl. betonu , obsypu a hutněného zásypu.</t>
  </si>
  <si>
    <t>R.3</t>
  </si>
  <si>
    <t>přesun hmot</t>
  </si>
  <si>
    <t>R.4</t>
  </si>
  <si>
    <t>napopjení dešťových svodů</t>
  </si>
  <si>
    <t>D.1.4.1-02 - Hala ZTI</t>
  </si>
  <si>
    <t>800-713 - IZOLACE TEPELNÉ</t>
  </si>
  <si>
    <t xml:space="preserve">    A04 - Zřízení konstrukcí - izolace potrubí</t>
  </si>
  <si>
    <t>800-721 - 800-721</t>
  </si>
  <si>
    <t>A05 - Zřízení kcí - zařizovací předměty</t>
  </si>
  <si>
    <t>r</t>
  </si>
  <si>
    <t>hloubení rýh v hornině 4 rozšíření na napojovací místa</t>
  </si>
  <si>
    <t>r.1</t>
  </si>
  <si>
    <t>lože pod potrubí - písek</t>
  </si>
  <si>
    <t>obsyp - písek</t>
  </si>
  <si>
    <t>800-713</t>
  </si>
  <si>
    <t>IZOLACE TEPELNÉ</t>
  </si>
  <si>
    <t>A04</t>
  </si>
  <si>
    <t>Zřízení konstrukcí - izolace potrubí</t>
  </si>
  <si>
    <t>7 136 051</t>
  </si>
  <si>
    <t>Izolace tepelné potrubí SUV 16mm   6mm</t>
  </si>
  <si>
    <t>7136052</t>
  </si>
  <si>
    <t>Izolace tepelné potrubí SUV 20mm  6mm</t>
  </si>
  <si>
    <t>7 136 054</t>
  </si>
  <si>
    <t>Izolace tepelné potrubí SUV 25mm  6mm</t>
  </si>
  <si>
    <t>7 136 056</t>
  </si>
  <si>
    <t>Izolace tepelné potrubí SUV 32mm    6mm</t>
  </si>
  <si>
    <t>7 136 058</t>
  </si>
  <si>
    <t>Izolace tepelné potrubí SUV 40mm   10mm</t>
  </si>
  <si>
    <t>7 136 060</t>
  </si>
  <si>
    <t>Izolace tepelné potrubí SUV 50mm   10mm</t>
  </si>
  <si>
    <t>800-721</t>
  </si>
  <si>
    <t>7 210 703</t>
  </si>
  <si>
    <t>Potrubí HT připojovací DN 50x1,8mm</t>
  </si>
  <si>
    <t>7 210 705</t>
  </si>
  <si>
    <t>Potrubí HT připojovací DN 100x2,7mm</t>
  </si>
  <si>
    <t>7 210 712</t>
  </si>
  <si>
    <t>Potrubí HT odpadní svislé DN 70x1,9mm</t>
  </si>
  <si>
    <t>7 210 713</t>
  </si>
  <si>
    <t>Potrubí HT odpadní svislé DN 100x2,7mm</t>
  </si>
  <si>
    <t>7 210 722</t>
  </si>
  <si>
    <t>Potrubí HT svodné (ležaté) DN 100x2,7mm v zemi,</t>
  </si>
  <si>
    <t>7 210 723</t>
  </si>
  <si>
    <t>Potrubí HT svodné (ležaté) DN 125x3,1mm v zemi,</t>
  </si>
  <si>
    <t>7 210 724</t>
  </si>
  <si>
    <t>Potrubí HT svodné (ležaté) DN 150x3,9mm v zemi,</t>
  </si>
  <si>
    <t>7 210 132</t>
  </si>
  <si>
    <t>Vyvedení odpadních výpustek prům.50x1,8</t>
  </si>
  <si>
    <t>7 210 135</t>
  </si>
  <si>
    <t>Vyvedení odpadních výpustek prům.110x2,3</t>
  </si>
  <si>
    <t>7 210 310</t>
  </si>
  <si>
    <t>Zkouška těsnosti kan v objektech vodou do DN 150</t>
  </si>
  <si>
    <t>712 123</t>
  </si>
  <si>
    <t>Zkouška těs kanal.kouřem DN&lt;30</t>
  </si>
  <si>
    <t>712 071</t>
  </si>
  <si>
    <t>Vpusti -suchá uz.DN100</t>
  </si>
  <si>
    <t>R.5</t>
  </si>
  <si>
    <t>potrubí pro nap.kondenzátu do DN 32 vč.sifonů</t>
  </si>
  <si>
    <t>bm</t>
  </si>
  <si>
    <t>712 110</t>
  </si>
  <si>
    <t>Hlavice ventilač.kam.DN 100</t>
  </si>
  <si>
    <t>58</t>
  </si>
  <si>
    <t>7 222 432</t>
  </si>
  <si>
    <t>Potrubí   DN 16 PN 16 vodovodní potrubí</t>
  </si>
  <si>
    <t>7 222 433</t>
  </si>
  <si>
    <t>Potrubí   DN 20 PN 16 vodovodní potrubí</t>
  </si>
  <si>
    <t>7 222 438</t>
  </si>
  <si>
    <t>Potrubí   DN 25 PN 16 vodovodní potrubí</t>
  </si>
  <si>
    <t>7 222 441</t>
  </si>
  <si>
    <t>Potrubí   DN 32 PN 16 vodovodní potrubí</t>
  </si>
  <si>
    <t>7 222 444</t>
  </si>
  <si>
    <t>Potrubí   DN 40 PN 16 vodovodní potrubí</t>
  </si>
  <si>
    <t>7 222 447</t>
  </si>
  <si>
    <t>Potrubí   DN 50 PN 16 vodovodní potrubí</t>
  </si>
  <si>
    <t>712 148</t>
  </si>
  <si>
    <t>Potrubí ocel.záv.pozink.11353 DN 32</t>
  </si>
  <si>
    <t>712 149</t>
  </si>
  <si>
    <t>Potrubí ocel.záv.pozink.11353 DN 40</t>
  </si>
  <si>
    <t>57</t>
  </si>
  <si>
    <t>712 150</t>
  </si>
  <si>
    <t>Potrubí ocel.záv.pozink.11353 DN 50</t>
  </si>
  <si>
    <t>712 598</t>
  </si>
  <si>
    <t>Zkouška tlak.potr. .DN&lt;50</t>
  </si>
  <si>
    <t>712 600</t>
  </si>
  <si>
    <t>Proplach a dezinfekce DN&lt;=80</t>
  </si>
  <si>
    <t>R.6</t>
  </si>
  <si>
    <t>Napojen  napájecí vody proohřívák včetně armatur</t>
  </si>
  <si>
    <t>R.7</t>
  </si>
  <si>
    <t>ohřívák vody průtokový 5 l včetně připojovacích a bezpečnostních armatutr umístěný pod místo odběru dodávka,montáž,nap na el.a vodu</t>
  </si>
  <si>
    <t>soub</t>
  </si>
  <si>
    <t>A05</t>
  </si>
  <si>
    <t>Zřízení kcí - zařizovací předměty</t>
  </si>
  <si>
    <t>C72511-9205/02</t>
  </si>
  <si>
    <t>montáž výlevek ostatních typů</t>
  </si>
  <si>
    <t>C72521-9401/01</t>
  </si>
  <si>
    <t>Montáž umyv.se zápach.uz  na šrouby do zdi</t>
  </si>
  <si>
    <t>r.8</t>
  </si>
  <si>
    <t>motáž umyvadel invalidních vč. Vybavení</t>
  </si>
  <si>
    <t>C72511-1105/00</t>
  </si>
  <si>
    <t>Splachovací nádrž vysokopoložená</t>
  </si>
  <si>
    <t>soup</t>
  </si>
  <si>
    <t>C72581-0401/00</t>
  </si>
  <si>
    <t>*Ventil rohový -trub 1/2</t>
  </si>
  <si>
    <t>C72582-9201/01</t>
  </si>
  <si>
    <t>Mtž bat.umyv.a dřez. ostat.typů chromovaných</t>
  </si>
  <si>
    <t>C72511-1155/00</t>
  </si>
  <si>
    <t>Rám montážní</t>
  </si>
  <si>
    <t>soubor</t>
  </si>
  <si>
    <t>C72511-2346/00</t>
  </si>
  <si>
    <t>Klozet dit.závěsný  a sedátko</t>
  </si>
  <si>
    <t>C72511-2347/00</t>
  </si>
  <si>
    <t>Klozet dit.závěsný  bezbariér a sedátko</t>
  </si>
  <si>
    <t>C72512-2114/00</t>
  </si>
  <si>
    <t>Pisoár.zách.dit.včetně rámu</t>
  </si>
  <si>
    <t>r.9</t>
  </si>
  <si>
    <t>výlevka diturvitová , napojení na vodu,kanalizaci dodávka , motáž</t>
  </si>
  <si>
    <t>C72521-2445/00</t>
  </si>
  <si>
    <t>Umyvadlo dit.</t>
  </si>
  <si>
    <t>C72521-2446/00</t>
  </si>
  <si>
    <t>Umývátko dit.</t>
  </si>
  <si>
    <t>r.10</t>
  </si>
  <si>
    <t>bidet,dodávka,montáž,sprška n apod.na vodu a kanal.</t>
  </si>
  <si>
    <t>C72521-2447/00</t>
  </si>
  <si>
    <t>Umyvadlo dit.  bezbariér</t>
  </si>
  <si>
    <t>C72582-9301/01</t>
  </si>
  <si>
    <t>Mtž baterií umyvadl.a dřez ostat.typů stoj. G1/2"</t>
  </si>
  <si>
    <t>C72586-0159/00</t>
  </si>
  <si>
    <t>Uzávěrka zápachová podomítková</t>
  </si>
  <si>
    <t>kus</t>
  </si>
  <si>
    <t>C72586-9101/01</t>
  </si>
  <si>
    <t>Montáž zápach.uzávěrek umyv.do prům.40</t>
  </si>
  <si>
    <t>R.11</t>
  </si>
  <si>
    <t>zápachová uz.umvadlová</t>
  </si>
  <si>
    <t>R.12</t>
  </si>
  <si>
    <t>zápachová uz.bidetová</t>
  </si>
  <si>
    <t>Pol2</t>
  </si>
  <si>
    <t>Plast tlak.řada</t>
  </si>
  <si>
    <t>Pol3</t>
  </si>
  <si>
    <t>Pol4</t>
  </si>
  <si>
    <t>Pol5</t>
  </si>
  <si>
    <t>plast.tlak řada</t>
  </si>
  <si>
    <t>Pol6</t>
  </si>
  <si>
    <t>Pol7</t>
  </si>
  <si>
    <t>Pol8</t>
  </si>
  <si>
    <t>pozink 32</t>
  </si>
  <si>
    <t>Pol9</t>
  </si>
  <si>
    <t>pozink 40</t>
  </si>
  <si>
    <t>Pol10</t>
  </si>
  <si>
    <t>pozink 50</t>
  </si>
  <si>
    <t>r.13</t>
  </si>
  <si>
    <t>Požární skříň  s tvarově stálou hadicí instalace ve výklanku zdi,nebo nazdivo 696/696/280 mm Součástí položky je dodávka včetně montáže ,pomocných prací a materiálů + odzkoušení 25/20</t>
  </si>
  <si>
    <t>Pol11</t>
  </si>
  <si>
    <t>dešťový svod ve složení HL 600-125 r125/150,K87°125</t>
  </si>
  <si>
    <t>D.1.4.1-03 - Propojení vodovodu</t>
  </si>
  <si>
    <t>800 - zemní práce</t>
  </si>
  <si>
    <t>zemní práce</t>
  </si>
  <si>
    <t>hloubení rýh zapažených do100 m3 v hornině 4 rozšíření v místech ohybů a napojení</t>
  </si>
  <si>
    <t>potrubí PE 63/6,7 včetně tvarovek</t>
  </si>
  <si>
    <t>Pol12</t>
  </si>
  <si>
    <t>páska, nebo jiný vyhl.vodič</t>
  </si>
  <si>
    <t>proplach,desinfekce,geodetické zaměření</t>
  </si>
  <si>
    <t>proplach a desinfekce stávajících rozvodů do DN 50</t>
  </si>
  <si>
    <t>tlakové odskoušení</t>
  </si>
  <si>
    <t>odstranění zpevnění a znovuzřízení včetně podkladních konstrukcí</t>
  </si>
  <si>
    <t>napojení na stávající rozvod v objektu včetně oprav pochozích vrstev,izolací apod. průchod konstrukcemi vrtáním začištění,uvedení do původního stavu</t>
  </si>
  <si>
    <t>R.8</t>
  </si>
  <si>
    <t>nezbytné pomocné a zednické príve</t>
  </si>
  <si>
    <t>hod</t>
  </si>
  <si>
    <t>R.9</t>
  </si>
  <si>
    <t>napojení do haly a ukončení hlavním uzávěrem</t>
  </si>
  <si>
    <t>D.1.4.1-04 - Retence</t>
  </si>
  <si>
    <t>131.30.1103</t>
  </si>
  <si>
    <t>hloubení nezapažených jam v hor.4 do 100 m3</t>
  </si>
  <si>
    <t>1109</t>
  </si>
  <si>
    <t>obsyp obj.hutněný</t>
  </si>
  <si>
    <t>bet.lože pod nádrž</t>
  </si>
  <si>
    <t>r.2</t>
  </si>
  <si>
    <t>šachta kanalizační typová prefabrikovaná včetně konického kusu , poklopu kruhového těžkého a stupadel. osazení na nádrž součástí dodávky je materiál , montáž. obetonování , podbetonování , obsypu a hutněného zásypu.Výškové usazení poklopu dle potřeby. včetně pomocných prací hl do 1,5 m</t>
  </si>
  <si>
    <t>r.3</t>
  </si>
  <si>
    <t>retnční nádrž dodávka</t>
  </si>
  <si>
    <t>r.4</t>
  </si>
  <si>
    <t>příprava staveniště pro montáž dle obd.akcí</t>
  </si>
  <si>
    <t>D.1.4.1-05 - Splašková a jednotná kanalizace</t>
  </si>
  <si>
    <t>zřízení pažení příložného do 3 m</t>
  </si>
  <si>
    <t>montáž tvarovek do DN 200 včetně dodávky</t>
  </si>
  <si>
    <t>šachta kanalizační typová prefabrikovaná včetně konického kusu , poklopu kruhového těžkého a stupadel. dno betonové monolitické , nebo prefabrikované součástí dodávky je materiál , montáž. obetonování , podbetonování , obsypu a hutněného zásypu.Výškové usazení poklopu dle potřeby. na potrubí do DN 250 hl do3,5m</t>
  </si>
  <si>
    <t>dtto do 4 m</t>
  </si>
  <si>
    <t>napojení do stávající šachty jádrovou navrtávkou , úprava dna a laviček</t>
  </si>
  <si>
    <t>D.1.4.2 - ÚT</t>
  </si>
  <si>
    <t>D1 - VYTÁPĚNÍ –</t>
  </si>
  <si>
    <t xml:space="preserve">    D2 - Strojovny</t>
  </si>
  <si>
    <t xml:space="preserve">    D3 - Potrubí</t>
  </si>
  <si>
    <t xml:space="preserve">    D4 - Armatury</t>
  </si>
  <si>
    <t xml:space="preserve">    D5 - Otopná tělesa</t>
  </si>
  <si>
    <t xml:space="preserve">    D6 - Pomocný materiál</t>
  </si>
  <si>
    <t xml:space="preserve">    D8 - Izolace potrubí a stoupaček vytápění vedeného uvnitř budovy:</t>
  </si>
  <si>
    <t xml:space="preserve">    D10 - Hodinové  sazby</t>
  </si>
  <si>
    <t>D1</t>
  </si>
  <si>
    <t>VYTÁPĚNÍ –</t>
  </si>
  <si>
    <t>D2</t>
  </si>
  <si>
    <t>Strojovny</t>
  </si>
  <si>
    <t>Bezdrátový prostorový termostat</t>
  </si>
  <si>
    <t>Oživení systému regulace + ochranné pospojení.</t>
  </si>
  <si>
    <t>Uvedení do provozu kompletní sestavy servisním technikem</t>
  </si>
  <si>
    <t>Zaškolení obsluhy</t>
  </si>
  <si>
    <t>Zásobník teplé vody objemu 750 [l], všetně tepelné izolace</t>
  </si>
  <si>
    <t>Elektrické vestavné topení typové řady R pro emailované zásobníky, Typ RDW 1, příkon 7,5 [kW]</t>
  </si>
  <si>
    <t>Rozdělovač pro topné okruhy k čerpadlovým skupinám do 70 kW 3 okruhy</t>
  </si>
  <si>
    <t>Konzole na stěnu pro rozdělovače pro topné okruhy do 70 kW ( 1 set )</t>
  </si>
  <si>
    <t>Čerpadlová skupina (DN 25) - směšovaný okruh, MIX kv=7,2, bez čerpadla</t>
  </si>
  <si>
    <t>Čerpadlová skupina (DN 32) - směšovaný okruh, MIX kv=7,2, bez čerpadla</t>
  </si>
  <si>
    <t>Čerpadlová skupina (DN 25) - nesměšovaný okruh, bez čerpadla</t>
  </si>
  <si>
    <t>Stabilizátor kvality s HV do 70 kW; 3 m3/h</t>
  </si>
  <si>
    <t>Teplovodní oběhové čerpadlo pracovní bod Q=0,794 m3/h a H=3,289 m</t>
  </si>
  <si>
    <t>Teplovodní oběhové čerpadlo pracovní bod Q=1,657 m3/h a H=4,487 m</t>
  </si>
  <si>
    <t>Teplovodní oběhové čerpadlo pracovní bod Q=0,654 m3/h a H=1,577 m</t>
  </si>
  <si>
    <t>Teplovodní oběhové čerpadlo pracovní bod Q=0,617 m3/h a H=0,25 m</t>
  </si>
  <si>
    <t>Montáž a nastavení pracovního bodu teplovodního oběhového čerpadla do potrubí do DN 50</t>
  </si>
  <si>
    <t>Dodávka a montáž orientačních štítků</t>
  </si>
  <si>
    <t>Rezerva na vícepráce spojené s profesi MaR</t>
  </si>
  <si>
    <t>Přesun hmot pro strojovny  v objektech v do 6 m</t>
  </si>
  <si>
    <t>D3</t>
  </si>
  <si>
    <t>Potrubí</t>
  </si>
  <si>
    <t>1.1</t>
  </si>
  <si>
    <t>Předizolované potrubí DN 32 (V ceně bude zahrnuta dodávka a montáž potrubí, veškeré příslušenství potrubí jako jsou fitinky, tvarovky  a materiál pro upevnění potrubí a protipožárních ucpávek v prostupech požárními úseky.)</t>
  </si>
  <si>
    <t>2.1</t>
  </si>
  <si>
    <t>Ocelové potrubí z uhlíkové oceli, vně pozinkované DN 35x1,5</t>
  </si>
  <si>
    <t>3.1</t>
  </si>
  <si>
    <t>Dtto DN 28x1,5</t>
  </si>
  <si>
    <t>4.1</t>
  </si>
  <si>
    <t>Dtto DN 22x1,5</t>
  </si>
  <si>
    <t>5.1</t>
  </si>
  <si>
    <t>Dtto DN 18x1,2</t>
  </si>
  <si>
    <t>6.1</t>
  </si>
  <si>
    <t>Dtto DN 15x1,2</t>
  </si>
  <si>
    <t>7.1</t>
  </si>
  <si>
    <t>Propláchnutí + tlaková zkouška potrubí z uhlíkové oceli potrubí do 2"</t>
  </si>
  <si>
    <t>9.1</t>
  </si>
  <si>
    <t>Propláchnutí + tlaková zkouška potrubí z platového potrubí do 2"</t>
  </si>
  <si>
    <t>10.1</t>
  </si>
  <si>
    <t>Přesun hmot pro rozvody potrubí  v objektech v do 6 m</t>
  </si>
  <si>
    <t>D4</t>
  </si>
  <si>
    <t>Armatury</t>
  </si>
  <si>
    <t>1.2</t>
  </si>
  <si>
    <t>Nátrubek přesuvný 15</t>
  </si>
  <si>
    <t>2.2</t>
  </si>
  <si>
    <t>Nátrubek přesuvný 35</t>
  </si>
  <si>
    <t>3.2</t>
  </si>
  <si>
    <t>Oblouk 90° 15x15</t>
  </si>
  <si>
    <t>4.2</t>
  </si>
  <si>
    <t>Oblouk 90° 22x22</t>
  </si>
  <si>
    <t>5.2</t>
  </si>
  <si>
    <t>Oblouk 90° 28x28</t>
  </si>
  <si>
    <t>6.2</t>
  </si>
  <si>
    <t>Oblouk 90° 35x35</t>
  </si>
  <si>
    <t>7.2</t>
  </si>
  <si>
    <t>Redukce s jedním zásuvným koncem 18x15</t>
  </si>
  <si>
    <t>8.1</t>
  </si>
  <si>
    <t>Redukce s jedním zásuvným koncem 22x15</t>
  </si>
  <si>
    <t>9.2</t>
  </si>
  <si>
    <t>Redukce s jedním zásuvným koncem 22x18</t>
  </si>
  <si>
    <t>10.2</t>
  </si>
  <si>
    <t>Redukce s jedním zásuvným koncem 28x15</t>
  </si>
  <si>
    <t>11.1</t>
  </si>
  <si>
    <t>Redukce s jedním zásuvným koncem 28x22</t>
  </si>
  <si>
    <t>12.1</t>
  </si>
  <si>
    <t>Redukce s jedním zásuvným koncem 35x15</t>
  </si>
  <si>
    <t>13.1</t>
  </si>
  <si>
    <t>Redukce s jedním zásuvným koncem 35x28</t>
  </si>
  <si>
    <t>14.1</t>
  </si>
  <si>
    <t>T-kus jednoznačný 15x15x15</t>
  </si>
  <si>
    <t>15.1</t>
  </si>
  <si>
    <t>T-kus jednoznačný 28x28x28</t>
  </si>
  <si>
    <t>16.1</t>
  </si>
  <si>
    <t>T-kus redukovaný 18x15x18</t>
  </si>
  <si>
    <t>17.1</t>
  </si>
  <si>
    <t>T-kus redukovaný 22x15x22</t>
  </si>
  <si>
    <t>18.1</t>
  </si>
  <si>
    <t>T-kus redukovaný 28x15x28</t>
  </si>
  <si>
    <t>19.1</t>
  </si>
  <si>
    <t>T-kus redukovaný 35x15x35</t>
  </si>
  <si>
    <t>20.1</t>
  </si>
  <si>
    <t>Filtr 1"</t>
  </si>
  <si>
    <t>21.1</t>
  </si>
  <si>
    <t>Kulový kohout 1"; PN35</t>
  </si>
  <si>
    <t>Kulový kohout 1/2"; PN42</t>
  </si>
  <si>
    <t>Kulový kohout 5/4"; PN42</t>
  </si>
  <si>
    <t>Pojistný ventil 1/2" x 1,5</t>
  </si>
  <si>
    <t>Vypouštěcí kulový kohout 1/2" x3/4"</t>
  </si>
  <si>
    <t>Zpětný ventil 1"</t>
  </si>
  <si>
    <t>Rohové šroubení, regulační, dvoutrubkový systém s adaptéry</t>
  </si>
  <si>
    <t>Regulační ventil pro přesné vyvažování (vnitřní závit) H DN 15 Kvs 2,49</t>
  </si>
  <si>
    <t>Regulační ventil pro přesné vyvažování (vnitřní závit) H DN 20 Kvs 5,72</t>
  </si>
  <si>
    <t>Regulační ventil pro přesné vyvažování (vnitřní závit) H DN 25 Kvs 12,1</t>
  </si>
  <si>
    <t>Termostatická kapalinová hlavice, bílá</t>
  </si>
  <si>
    <t>Tlakoměr</t>
  </si>
  <si>
    <t>Automatický odvzdušňovací ventil G 3/8"</t>
  </si>
  <si>
    <t>Přesun hmot pro armatury  v objektech v do 6 m</t>
  </si>
  <si>
    <t>D5</t>
  </si>
  <si>
    <t>Otopná tělesa</t>
  </si>
  <si>
    <t>1.3</t>
  </si>
  <si>
    <t>Otopná tělesa ocelová, desková VK typ 10 v/š  300/500 mm (V ceně bude zahrnuta dodávka a montáž deskových radiátorů, veškeré příslušenství jako odvzdušňovací ventily a upevňovací konzole).</t>
  </si>
  <si>
    <t>2.3</t>
  </si>
  <si>
    <t>Otopná tělesa ocelová, desková VK typ 10 v/š  500/500 mm</t>
  </si>
  <si>
    <t>3.3</t>
  </si>
  <si>
    <t>Otopná tělesa ocelová, desková VK typ 10v/š  500/800 mm</t>
  </si>
  <si>
    <t>4.3</t>
  </si>
  <si>
    <t>Otopná tělesa ocelová, desková VK typ 10 v/š  500/1100 mm</t>
  </si>
  <si>
    <t>5.3</t>
  </si>
  <si>
    <t>Otopná tělesa ocelová, desková VK typ 10 v/š  600/600 mm</t>
  </si>
  <si>
    <t>6.3</t>
  </si>
  <si>
    <t>Otopná tělesa ocelová, desková VK typ 10 v/š  700/1200 mm</t>
  </si>
  <si>
    <t>7.3</t>
  </si>
  <si>
    <t>Otopná tělesa ocelová, desková VK typ 10 v/š  700/2000 mm</t>
  </si>
  <si>
    <t>8.2</t>
  </si>
  <si>
    <t>Otopná tělesa ocelová, desková VK typ 11v/š  700/2000 mm</t>
  </si>
  <si>
    <t>9.3</t>
  </si>
  <si>
    <t>Otopná tělesa ocelová, desková VK typ 11 v/š  700/2300 mm</t>
  </si>
  <si>
    <t>10.3</t>
  </si>
  <si>
    <t>Otopná tělesa ocelová, desková VK typ 11 v/š  700/3000 mm</t>
  </si>
  <si>
    <t>11.2</t>
  </si>
  <si>
    <t>Otopná tělesa ocelová, desková VK typ 22 v/š  600/3000 mm</t>
  </si>
  <si>
    <t>12.2</t>
  </si>
  <si>
    <t>Připojení otopného tělesa</t>
  </si>
  <si>
    <t>13.2</t>
  </si>
  <si>
    <t>Montáž otopných těles</t>
  </si>
  <si>
    <t>14.2</t>
  </si>
  <si>
    <t>Přesun hmot otopná tělesa  v objektech v do 6m</t>
  </si>
  <si>
    <t>D6</t>
  </si>
  <si>
    <t>Pomocný materiál</t>
  </si>
  <si>
    <t>1.4</t>
  </si>
  <si>
    <t>Zámečnická montáž atypického výrobku hmotnosti celkem do 20 kg</t>
  </si>
  <si>
    <t>2.4</t>
  </si>
  <si>
    <t>Zámečnické ocelové atypické konstrukce dle  dodavatele</t>
  </si>
  <si>
    <t>3.4</t>
  </si>
  <si>
    <t>Přesun hmot pro zámečniské konstrukce  v objektech v do 6 m</t>
  </si>
  <si>
    <t>D8</t>
  </si>
  <si>
    <t>Izolace potrubí a stoupaček vytápění vedeného uvnitř budovy:</t>
  </si>
  <si>
    <t>1.5</t>
  </si>
  <si>
    <t>Izolační trubice polyetylénové pro potrubí  DN 40 a více tl. 8 až 50 mm</t>
  </si>
  <si>
    <t>2.5</t>
  </si>
  <si>
    <t>Přesun hmot pro tepelné izolace  v objektech v do 6 m</t>
  </si>
  <si>
    <t>D10</t>
  </si>
  <si>
    <t>Hodinové  sazby</t>
  </si>
  <si>
    <t>1.6</t>
  </si>
  <si>
    <t>Zřízení a odstranění pracovní podlahy dle montáže, např. lešení, pomocné lešení, práce na žebříku, práce na plošině atd. - dle potřeb montáže-mimo jiné dle NV č. 362/2005 Sb.</t>
  </si>
  <si>
    <t>2.6</t>
  </si>
  <si>
    <t>Zprovoznění, seřízení a vyzkoušení zařízení-Před předáním. Vyhotovení zápisu s popisem postupu zprovoznění, výsledků seřízení, výsledků zkoušek, atd. Zařízení musí být před předáním bez závad.</t>
  </si>
  <si>
    <t>3.5</t>
  </si>
  <si>
    <t>Zaučení obsluhy mimo jiné dle návodů výrobců tak, aby obsluha měla celkové technické a funkční informace o zařízení vytápění a uměla jej obsluhovat a reagovat na možné problémy a závady. O zaučení musí být mezi stranami sepsán protokol s obsahem bodů zaučení. Zaučen musí být v úměrném rozsahu jak pověřený zástupce Billy, tak zástupce majitele budovy</t>
  </si>
  <si>
    <t>4.4</t>
  </si>
  <si>
    <t>Funkční zkoušky včetně vystavení protokolů o zkouškách</t>
  </si>
  <si>
    <t>5.4</t>
  </si>
  <si>
    <t>Vyregulování průtoků  včetně vystavení protokolu</t>
  </si>
  <si>
    <t>6.4</t>
  </si>
  <si>
    <t>Ostatní zúčtovatelný drobný, pomocný, doplňkový a ostatní materiál v potřebném rozsahu pro řádné dokončení díla + finanční rezerva - min. 4 % z ceny-Např. přizpůsobování nových rozvodů a zařízení ostatním stávajícícm zařízením a stavební části, drobný materiál jako např. těsnění, atd., tedy veškerý ostatní materiál a výrobky potřebné pro řádné dokončení díla + finanční rezerva (mimo jiné ohled na nutnost přizpůsobování, práce a koordinace se stavební částí a TZB stávajícího stavu) - čáska bude podrobně zúčtována a dodavatelem využita pouze do objektivně doložené výše</t>
  </si>
  <si>
    <t>7.4</t>
  </si>
  <si>
    <t>Ostatní zúčtovatelné stavební, montážní, pomocné a doplňkové práce v potřebném rozsahu + finanční rezerva - min. 4 % z ceny-např. přizpůsobování nových rozvodů a zařízení ostatním zařízením a stavební části, provádění funkčních zkoušek a montáže s vazbou na zkoušky a montáž ostatních částí stavby, atd., tedy veškeré ostatní práce potřebné pro řádné dokončení díla + finanční rezerva (mimo jiné ohled na nutnost přizpůsobování, práce a koordinace se stavební částí a TZB stávajícího stavu) - čáska bude podrobně zúčtována a dodavatelem využita pouze do objektivně doložené výše</t>
  </si>
  <si>
    <t>8.3</t>
  </si>
  <si>
    <t>Zohlednit zejména firemní know-how dodavatele a potřeby pro řádné provedení díla na stavbě -Bude provedeno před započetím díla a konzultováno a odsouhlaseno investorem. Dopracování zadávací dokumentace na prováděcí a dílenskou dokumentaci</t>
  </si>
  <si>
    <t>9.4</t>
  </si>
  <si>
    <t>Vypracování dílenské dokntace  - Dokumentace bude vypracována dle skutečně použitého materiálu, zařízení a výrobků</t>
  </si>
  <si>
    <t>10.4</t>
  </si>
  <si>
    <t>Vypracování dokumentace skutečného stavu - Dokumentace bude vypracována na úrovni prováděcí dokumentace (textová a výkresová část, specifikace skutečně použitého materiálu, zařízení a výrobků</t>
  </si>
  <si>
    <t>186</t>
  </si>
  <si>
    <t>11.3</t>
  </si>
  <si>
    <t>D+M Popisy a označení rozvodů a zařízení-Popisy a označení především rozvodů, ventilátorů, klapek, filtrů a ovládacích prvků MaR, atd. a např. ČSN 13 0072, tak aby byla umožněna snadná orientace v zařízení VZT pro obsluhu, údržbu a servis</t>
  </si>
  <si>
    <t>188</t>
  </si>
  <si>
    <t>12.3</t>
  </si>
  <si>
    <t>Likvidace odpadů-Kompletní systém sběru, třídění, odvozu a likvidace odpadu v souladu se zák. č.185/2001 Sb. v platném znění a vyhl. č.381/2001 Sb. v platném znění</t>
  </si>
  <si>
    <t>190</t>
  </si>
  <si>
    <t>13.3</t>
  </si>
  <si>
    <t>Závěrečný úklid-Provedení komplexního úklidu po provádění vytápění na úroveň min. původního stavu v návaznosti na likvidaci odpadů a úklid celé stavby</t>
  </si>
  <si>
    <t>192</t>
  </si>
  <si>
    <t>14.3</t>
  </si>
  <si>
    <t>Koordinační činnost</t>
  </si>
  <si>
    <t>194</t>
  </si>
  <si>
    <t>15.2</t>
  </si>
  <si>
    <t>Doprava</t>
  </si>
  <si>
    <t>196</t>
  </si>
  <si>
    <t>16.2</t>
  </si>
  <si>
    <t>Zařízení staveniště-Především v souladu s NV č. 591/2006 Sb.</t>
  </si>
  <si>
    <t>198</t>
  </si>
  <si>
    <t>D.1.4.3 - VZT</t>
  </si>
  <si>
    <t>D1 - Zařízení</t>
  </si>
  <si>
    <t xml:space="preserve">    D2 - Zařízení č.1-sociální zařízení 1.NP</t>
  </si>
  <si>
    <t xml:space="preserve">      1003-200 - DIAGONÁLNÍ VENTILÁTOR DO KRUH. POTRUBÍ</t>
  </si>
  <si>
    <t xml:space="preserve">      1003-1251 - RYCHLOUPÍNACÍ SPONA</t>
  </si>
  <si>
    <t xml:space="preserve">      1003-805 - ZPĚTNÁ KLAPKA</t>
  </si>
  <si>
    <t xml:space="preserve">      1003-555 - TALÍŘOVÝ VENTIL</t>
  </si>
  <si>
    <t xml:space="preserve">      1003-2692 - OHEBNÁ HLINÍKOVÁ HADICE HLUKOVĚ IZOLOVANÁ tl.25 mm</t>
  </si>
  <si>
    <t xml:space="preserve">      1231-22270 - KRUHOVÉ STŘÍŠKY</t>
  </si>
  <si>
    <t xml:space="preserve">      1021-1206 - KRUHOVÉ POTRUBÍ SVINUTÉ Pz</t>
  </si>
  <si>
    <t xml:space="preserve">      1103-3 - ZÁVĚSY, ZÁVĚSNÉ LIŠTY, ZÁVITOVÉ TYČE,ZÁVĚSY, KRUHOVÉ ZÁVĚSY,HMOŽDINKY</t>
  </si>
  <si>
    <t xml:space="preserve">    D3 - Zařízení č.2-technologické odsávání</t>
  </si>
  <si>
    <t xml:space="preserve">      1231-21081 - ŠOUPÁTKO DO POTRUBÍ KRUHOVÁ připojení na přirubu/</t>
  </si>
  <si>
    <t xml:space="preserve">      1003-2811 - OHEBNÉ HADICE Z PVC</t>
  </si>
  <si>
    <t xml:space="preserve">      1101-85 - PROTIPOŽ.IZOLACE POTRUBÍ DLE OZNAČENÍ NA VÝKRESU: IZOLACE DESKOU Z MIN.PLSTI 1x POLEP. AL FOLIÍ</t>
  </si>
  <si>
    <t xml:space="preserve">      1008-8180 - REGULAČNÍ KLAPKA JEDNOLISTÁ KRUHOVÁ ovládání servopohonem LM 230A-5Nm S PŘÍRUBAMIVČETNĚ POHONU</t>
  </si>
  <si>
    <t xml:space="preserve">      1231-21432 - POŽÁRNÍ KLAPKY KRUHOVÉ</t>
  </si>
  <si>
    <t xml:space="preserve">      1053-35 - TEXTILNÍ VYÚSTKA KRUHOVÁ, /vyústka s páskem po celé délce uchycený do Al profilů instalované pří</t>
  </si>
  <si>
    <t xml:space="preserve">      1020-1 - ČTYŘHRANNÉ POTRUBÍ SKUPINY I. MATERIÁL POZINKOVANÝ PLECH</t>
  </si>
  <si>
    <t xml:space="preserve">      1021-2007 - KRUHOVÉ POTRUBÍ SKUPINY II. MATERIÁL POZINKOVANÝ PLECH</t>
  </si>
  <si>
    <t xml:space="preserve">    D4 - Zařízení č.3-větrání dílen</t>
  </si>
  <si>
    <t xml:space="preserve">      1231-2857 - STEŠNÍ VENTILÁTOR</t>
  </si>
  <si>
    <t xml:space="preserve">    D5 - Zařízení č.4-odsávací stěna</t>
  </si>
  <si>
    <t xml:space="preserve">      1231-22118 - VÝFUKOVÉ HLAVICE /kruhová, s přírubou/</t>
  </si>
  <si>
    <t xml:space="preserve">      1003-344 - IZOLOVANÝVENTILÁTOR DO KRUH. POTRUBÍ</t>
  </si>
  <si>
    <t xml:space="preserve">      1003-931 - PROTIDEŠŤOVÁ ŽALUZIE PLAST</t>
  </si>
  <si>
    <t xml:space="preserve">      1021-1 - KRUHOVÉ POTRUBÍ SKUPINY I. MATERIÁL POZINKOVANÝ PLECH</t>
  </si>
  <si>
    <t>D6 - Hodinové zúčtovací sazby</t>
  </si>
  <si>
    <t>OST - Ostatní</t>
  </si>
  <si>
    <t>Zařízení</t>
  </si>
  <si>
    <t>Zařízení č.1-sociální zařízení 1.NP</t>
  </si>
  <si>
    <t>1003-200</t>
  </si>
  <si>
    <t>DIAGONÁLNÍ VENTILÁTOR DO KRUH. POTRUBÍ</t>
  </si>
  <si>
    <t>1003-205</t>
  </si>
  <si>
    <t>Vo=380 M3/HOD, TLAK 170 Pa, DN 160, PŘÍKON 50 W, PROUD 0,44 A</t>
  </si>
  <si>
    <t>1003-1251</t>
  </si>
  <si>
    <t>RYCHLOUPÍNACÍ SPONA</t>
  </si>
  <si>
    <t>1003-1255</t>
  </si>
  <si>
    <t>je vyrobena z galvanizované oceli s gumovým vyložením, vyložení velmi dobře tlumí případné kmity a hluk  160 ED</t>
  </si>
  <si>
    <t>1003-805</t>
  </si>
  <si>
    <t>ZPĚTNÁ KLAPKA</t>
  </si>
  <si>
    <t>1003-808</t>
  </si>
  <si>
    <t>provedení „motýlová“ DN 160 ED</t>
  </si>
  <si>
    <t>1003-555</t>
  </si>
  <si>
    <t>TALÍŘOVÝ VENTIL</t>
  </si>
  <si>
    <t>1003-594</t>
  </si>
  <si>
    <t>Odvodní talířový ventil  je vyroben z ocelového plechu opatřeného bílou barvou RAL 9010. Ventil má těsnění z pěnové hmoty. Nastavení průtoku se provádí otáčením regulačního kuželu do požadované polohy a zajištěním v poloze kontramatkou. Montážní kroužky  jsou vyrobeny z pozinkovaného ocelového plechu.  160</t>
  </si>
  <si>
    <t>1003-2692</t>
  </si>
  <si>
    <t>OHEBNÁ HLINÍKOVÁ HADICE HLUKOVĚ IZOLOVANÁ tl.25 mm</t>
  </si>
  <si>
    <t>1003-3375</t>
  </si>
  <si>
    <t>Ohebná Al laminátová hadice , s tepelnou a hlukovou izolací z vrstvy minerální vaty tloušťky 25 mm, 16 kg/m3, parozábrana – zpevněný Al laminát Vnitřní hadice je perforovaná jako tlumič hluku. 160</t>
  </si>
  <si>
    <t>1231-22270</t>
  </si>
  <si>
    <t>KRUHOVÉ STŘÍŠKY</t>
  </si>
  <si>
    <t>1231-22274</t>
  </si>
  <si>
    <t>DN 160</t>
  </si>
  <si>
    <t>1021-1206</t>
  </si>
  <si>
    <t>KRUHOVÉ POTRUBÍ SVINUTÉ Pz</t>
  </si>
  <si>
    <t>1021-26</t>
  </si>
  <si>
    <t>do průměru200 10% tvarovek</t>
  </si>
  <si>
    <t>1021-1232</t>
  </si>
  <si>
    <t>do průměru200 30% tvarovek</t>
  </si>
  <si>
    <t>Pol13</t>
  </si>
  <si>
    <t>Těsnění prostupu požárně dělící konstrukce systémem odpovídající normě DN 160</t>
  </si>
  <si>
    <t>1103-3</t>
  </si>
  <si>
    <t>ZÁVĚSY, ZÁVĚSNÉ LIŠTY, ZÁVITOVÉ TYČE,ZÁVĚSY, KRUHOVÉ ZÁVĚSY,HMOŽDINKY</t>
  </si>
  <si>
    <t>1103-6a</t>
  </si>
  <si>
    <t>( 2,6% z dodávky potrubí)</t>
  </si>
  <si>
    <t>Zařízení č.2-technologické odsávání</t>
  </si>
  <si>
    <t>Pol14</t>
  </si>
  <si>
    <t>Filtrační zařízení, s průtočností do 4 000 m3/h,automatická vibrační regenerace během přestávek (každé 2 – 4 hodiny), vybavení dle směrnice ATEX, opláštěné provedení včetně odlehčovacích membrán, výpad pilin do sběrného vaku,</t>
  </si>
  <si>
    <t>Pol15</t>
  </si>
  <si>
    <t>explozní kanál pro odvod tlakové vlny do venkovního prostředí</t>
  </si>
  <si>
    <t>Pol16</t>
  </si>
  <si>
    <t>Dopravní ventilátor včetně pružných spojů a podstavy, Q = 4 200 m3/h, p = 3 500 – 4 000 Pa, P = 7,5 (11,0) kW</t>
  </si>
  <si>
    <t>Pol17</t>
  </si>
  <si>
    <t>Certifikovaná zpětná klapka do potrubí (certifikace ATEX), pro zabránění šíření tlakové vlny zpět do potrubí, zesílené potrubí v legislativně nutné délce a signalizátor stavu</t>
  </si>
  <si>
    <t>1231-21081</t>
  </si>
  <si>
    <t>ŠOUPÁTKO DO POTRUBÍ KRUHOVÁ připojení na přirubu/</t>
  </si>
  <si>
    <t>1231-21087</t>
  </si>
  <si>
    <t>KK-P-200</t>
  </si>
  <si>
    <t>1231-21083</t>
  </si>
  <si>
    <t>KK-P-125</t>
  </si>
  <si>
    <t>1231-21082</t>
  </si>
  <si>
    <t>KK-P-100</t>
  </si>
  <si>
    <t>1231-21085</t>
  </si>
  <si>
    <t>KK-P-160</t>
  </si>
  <si>
    <t>1231-21084</t>
  </si>
  <si>
    <t>KK-P-140</t>
  </si>
  <si>
    <t>1231-21086</t>
  </si>
  <si>
    <t>KK-P-180</t>
  </si>
  <si>
    <t>Pol18</t>
  </si>
  <si>
    <t>Těsnění prostupu požárně dělící konstrukce systémem odpovídající normě DN 450</t>
  </si>
  <si>
    <t>Pol19</t>
  </si>
  <si>
    <t>Těsnění prostupu požárně dělící konstrukce systémem odpovídající normě DN 200</t>
  </si>
  <si>
    <t>Pol20</t>
  </si>
  <si>
    <t>Těsnění prostupu požárně dělící konstrukce systémem odpovídající normě DN 180</t>
  </si>
  <si>
    <t>Pol21</t>
  </si>
  <si>
    <t>Pol22</t>
  </si>
  <si>
    <t>Těsnění prostupu požárně dělící konstrukce systémem odpovídající normě DN 140</t>
  </si>
  <si>
    <t>Pol23</t>
  </si>
  <si>
    <t>Těsnění prostupu požárně dělící konstrukce systémem odpovídající normě DN 125</t>
  </si>
  <si>
    <t>Pol24</t>
  </si>
  <si>
    <t>Těsnění prostupu požárně dělící konstrukce systémem odpovídající normě DN 100</t>
  </si>
  <si>
    <t>Pol25</t>
  </si>
  <si>
    <t>Těsnění prostupu požárně dělící konstrukce systémem odpovídající normě DN 80</t>
  </si>
  <si>
    <t>1003-2811</t>
  </si>
  <si>
    <t>OHEBNÉ HADICE Z PVC</t>
  </si>
  <si>
    <t>1003-2821</t>
  </si>
  <si>
    <t>Polyester - Polyuretan ( PU) - transparentní, Výborná flexibilita a stlaeitelnost, vysoká odolnost otiru, olejovým a benzínovým výparum, UV záoení a stárnutí vlivem prostoedí. Ocelová spirála. -40°C a? +100°C. Odsávání prachu,abrazivního prachu, pilin a hoblin. DN 200</t>
  </si>
  <si>
    <t>1003-2820</t>
  </si>
  <si>
    <t>Polyester - Polyuretan ( PU) - transparentní, Výborná flexibilita a stlaeitelnost, vysoká odolnost otiru, olejovým a benzínovým výparum, UV záoení a stárnutí vlivem prostoedí. Ocelová spirála. -40°C a? +100°C. Odsávání prachu,abrazivního prachu, pilin a hoblin. DN 180</t>
  </si>
  <si>
    <t>1003-2818</t>
  </si>
  <si>
    <t>Polyester - Polyuretan ( PU) - transparentní, Výborná flexibilita a stlaeitelnost, vysoká odolnost otiru, olejovým a benzínovým výparum, UV záoení a stárnutí vlivem prostoedí. Ocelová spirála. -40°C a? +100°C. Odsávání prachu,abrazivního prachu, pilin a hoblin. DN 150</t>
  </si>
  <si>
    <t>1003-2819</t>
  </si>
  <si>
    <t>Polyester - Polyuretan ( PU) - transparentní, Výborná flexibilita a stlaeitelnost, vysoká odolnost otiru, olejovým a benzínovým výparum, UV záoení a stárnutí vlivem prostoedí. Ocelová spirála. -40°C a? +100°C. Odsávání prachu,abrazivního prachu, pilin a hoblin. DN 160</t>
  </si>
  <si>
    <t>1003-2817</t>
  </si>
  <si>
    <t>Polyester - Polyuretan ( PU) - transparentní, Výborná flexibilita a stlaeitelnost, vysoká odolnost otiru, olejovým a benzínovým výparum, UV záoení a stárnutí vlivem prostoedí. Ocelová spirála. -40°C a? +100°C. Odsávání prachu,abrazivního prachu, pilin a hoblin. DN 125</t>
  </si>
  <si>
    <t>1003-2816</t>
  </si>
  <si>
    <t>Polyester - Polyuretan ( PU) - transparentní, Výborná flexibilita a stlaeitelnost, vysoká odolnost otiru, olejovým a benzínovým výparum, UV záoení a stárnutí vlivem prostoedí. Ocelová spirála. -40°C a? +100°C. Odsávání prachu,abrazivního prachu, pilin a hoblin. DN 100</t>
  </si>
  <si>
    <t>1003-2815</t>
  </si>
  <si>
    <t>Polyester - Polyuretan ( PU) - transparentní, Výborná flexibilita a stlaeitelnost, vysoká odolnost otiru, olejovým a benzínovým výparum, UV záoení a stárnutí vlivem prostoedí. Ocelová spirála. -40°C a? +100°C. Odsávání prachu,abrazivního prachu, pilin a hoblin. DN 80</t>
  </si>
  <si>
    <t>1101-85</t>
  </si>
  <si>
    <t>PROTIPOŽ.IZOLACE POTRUBÍ DLE OZNAČENÍ NA VÝKRESU: IZOLACE DESKOU Z MIN.PLSTI 1x POLEP. AL FOLIÍ</t>
  </si>
  <si>
    <t>1101-59</t>
  </si>
  <si>
    <t>tl. 60 mm odolnost 30 min</t>
  </si>
  <si>
    <t>1008-8180</t>
  </si>
  <si>
    <t>REGULAČNÍ KLAPKA JEDNOLISTÁ KRUHOVÁ ovládání servopohonem LM 230A-5Nm S PŘÍRUBAMIVČETNĚ POHONU</t>
  </si>
  <si>
    <t>1008-2800</t>
  </si>
  <si>
    <t>DN 450</t>
  </si>
  <si>
    <t>1231-21432</t>
  </si>
  <si>
    <t>POŽÁRNÍ KLAPKY KRUHOVÉ</t>
  </si>
  <si>
    <t>1231-21440</t>
  </si>
  <si>
    <t>450 pož.odolnost:90 MIN</t>
  </si>
  <si>
    <t>Pol26</t>
  </si>
  <si>
    <t>Těsnění prostupu požárně dělící konstrukce systémem odpovídající normě</t>
  </si>
  <si>
    <t>Pol27</t>
  </si>
  <si>
    <t>Výchozí revize požární klapky s vystavením protokolu o uvedení do provozu oprávněnou osobou.</t>
  </si>
  <si>
    <t>1053-35</t>
  </si>
  <si>
    <t>TEXTILNÍ VYÚSTKA KRUHOVÁ, /vyústka s páskem po celé délce uchycený do Al profilů instalované pří</t>
  </si>
  <si>
    <t>1053-40</t>
  </si>
  <si>
    <t>DN 500</t>
  </si>
  <si>
    <t>1020-1</t>
  </si>
  <si>
    <t>ČTYŘHRANNÉ POTRUBÍ SKUPINY I. MATERIÁL POZINKOVANÝ PLECH</t>
  </si>
  <si>
    <t>1020-57</t>
  </si>
  <si>
    <t>do obvodu 2630 100% tvarovek</t>
  </si>
  <si>
    <t>1021-1269</t>
  </si>
  <si>
    <t>do průměru560 70% tvarovek</t>
  </si>
  <si>
    <t>1021-2007</t>
  </si>
  <si>
    <t>KRUHOVÉ POTRUBÍ SKUPINY II. MATERIÁL POZINKOVANÝ PLECH</t>
  </si>
  <si>
    <t>1021-3</t>
  </si>
  <si>
    <t>do průměru100 rovné</t>
  </si>
  <si>
    <t>1021-15</t>
  </si>
  <si>
    <t>do průměru140 10% tvarovek</t>
  </si>
  <si>
    <t>1021-37</t>
  </si>
  <si>
    <t>do průměru280 10% tvarovek</t>
  </si>
  <si>
    <t>1021-60</t>
  </si>
  <si>
    <t>do průměru560 20% tvarovek</t>
  </si>
  <si>
    <t>1021-2010</t>
  </si>
  <si>
    <t>do průměru100 10% tvarovek</t>
  </si>
  <si>
    <t>1021-2022</t>
  </si>
  <si>
    <t>do průměru140 20% tvarovek</t>
  </si>
  <si>
    <t>1021-2033</t>
  </si>
  <si>
    <t>do průměru200 20% tvarovek</t>
  </si>
  <si>
    <t>1021-2052</t>
  </si>
  <si>
    <t>do průměru280 100% tvarovek</t>
  </si>
  <si>
    <t>1103-6b</t>
  </si>
  <si>
    <t>Zařízení č.3-větrání dílen</t>
  </si>
  <si>
    <t>1231-2857</t>
  </si>
  <si>
    <t>STEŠNÍ VENTILÁTOR</t>
  </si>
  <si>
    <t>1231-2866</t>
  </si>
  <si>
    <t>Vo=2000 m3/hod, Pel=0,285 kW, 400V, 1,2A, Hmotnost: 33 kg-EC motor, s výklopnou tlumící hlavicí, včetně samočinné uzavírací klapky</t>
  </si>
  <si>
    <t>Pol28</t>
  </si>
  <si>
    <t>Potenciometr</t>
  </si>
  <si>
    <t>Pol29</t>
  </si>
  <si>
    <t>Mřížka sací</t>
  </si>
  <si>
    <t>Pol30</t>
  </si>
  <si>
    <t>Tlumící sokl s redukcí pro sklon střechy 0-10°</t>
  </si>
  <si>
    <t>1103-6c</t>
  </si>
  <si>
    <t>Zařízení č.4-odsávací stěna</t>
  </si>
  <si>
    <t>1001-2596</t>
  </si>
  <si>
    <t>Odsávací stěna 1900 mm</t>
  </si>
  <si>
    <t>1231-22118</t>
  </si>
  <si>
    <t>VÝFUKOVÉ HLAVICE /kruhová, s přírubou/</t>
  </si>
  <si>
    <t>1231-22129</t>
  </si>
  <si>
    <t>VH-1-560</t>
  </si>
  <si>
    <t>1003-344</t>
  </si>
  <si>
    <t>IZOLOVANÝVENTILÁTOR DO KRUH. POTRUBÍ</t>
  </si>
  <si>
    <t>1003-5835</t>
  </si>
  <si>
    <t>Skříň je rámové konstrukce s bočními sendvičovými panely tloušťky 25 mm, které jsou k rámu skříně přichyceny samořeznými šrouby. Sendvičové panely se skládají z vnějšího i vnitřního pozinkovaného plechu, uvnitř se zvukově izolační výplní ze skelné minerální vlny. Oběžné kolo je radiální s dozadu zahnutými lopatkami.  Vp=6000 m3/hod, tlak 380 Pa</t>
  </si>
  <si>
    <t>1003-931</t>
  </si>
  <si>
    <t>PROTIDEŠŤOVÁ ŽALUZIE PLAST</t>
  </si>
  <si>
    <t>1003-938</t>
  </si>
  <si>
    <t>rám a lamely z plastu,  barva šedá , lamely jsou pevné, maximální teplota okolí +70°C, maximální rychlost 12 m/s DN 500</t>
  </si>
  <si>
    <t>1020-46</t>
  </si>
  <si>
    <t>do obvodu 1890 100% tvarovek</t>
  </si>
  <si>
    <t>1021-1</t>
  </si>
  <si>
    <t>KRUHOVÉ POTRUBÍ SKUPINY I. MATERIÁL POZINKOVANÝ PLECH</t>
  </si>
  <si>
    <t>1021-58</t>
  </si>
  <si>
    <t>do průměru560 rovné</t>
  </si>
  <si>
    <t>1103-6</t>
  </si>
  <si>
    <t>Hodinové zúčtovací sazby</t>
  </si>
  <si>
    <t>Pol31</t>
  </si>
  <si>
    <t>Pol32</t>
  </si>
  <si>
    <t>Vyregulování průtoků vzduchu včetně vystavení protokolu</t>
  </si>
  <si>
    <t>Pol33</t>
  </si>
  <si>
    <t>Pol34</t>
  </si>
  <si>
    <t>Pol35</t>
  </si>
  <si>
    <t>Pol36</t>
  </si>
  <si>
    <t>Pol37</t>
  </si>
  <si>
    <t>Pol38</t>
  </si>
  <si>
    <t>Pol39</t>
  </si>
  <si>
    <t>OST</t>
  </si>
  <si>
    <t>Ostatní</t>
  </si>
  <si>
    <t>OST01</t>
  </si>
  <si>
    <t>Přesun 0,60/kg: Cena, Hmotnost</t>
  </si>
  <si>
    <t>512</t>
  </si>
  <si>
    <t>1514202904</t>
  </si>
  <si>
    <t>OST02</t>
  </si>
  <si>
    <t>PPV 5,00% z montáže a nátěrů zařízení</t>
  </si>
  <si>
    <t>165787211</t>
  </si>
  <si>
    <t>OST03</t>
  </si>
  <si>
    <t>Zednické výpomoci 1,60%</t>
  </si>
  <si>
    <t>2107782586</t>
  </si>
  <si>
    <t>OST04</t>
  </si>
  <si>
    <t>180666732</t>
  </si>
  <si>
    <t>D.1.4.4 - ELE</t>
  </si>
  <si>
    <t>D.1.4.4-01 - Elektro DPS</t>
  </si>
  <si>
    <t>D1 - Elektroinstalace</t>
  </si>
  <si>
    <t>D2 - Pomocné práce</t>
  </si>
  <si>
    <t>D3 - Demontáže</t>
  </si>
  <si>
    <t>D4 - Dodávky</t>
  </si>
  <si>
    <t>D5 - Ostatní</t>
  </si>
  <si>
    <t>Elektroinstalace</t>
  </si>
  <si>
    <t>Pol40</t>
  </si>
  <si>
    <t>Trubka ohebná pod omítku, typ 23.. 23 mm</t>
  </si>
  <si>
    <t>Pol41</t>
  </si>
  <si>
    <t>Trubka tuhá z PVC uložená pevně, 23 mm</t>
  </si>
  <si>
    <t>Pol42</t>
  </si>
  <si>
    <t>Kabelový kanál dvoukomorový</t>
  </si>
  <si>
    <t>Pol43</t>
  </si>
  <si>
    <t>Krabice přístrojová KP 68, KZ 3, bez zapojení</t>
  </si>
  <si>
    <t>Pol44</t>
  </si>
  <si>
    <t>Krabice odbočná KR 68, se zapojením-kruhová</t>
  </si>
  <si>
    <t>Pol45</t>
  </si>
  <si>
    <t>Krabice odbočná KR 97, se zapojením-kruhová</t>
  </si>
  <si>
    <t>Pol46</t>
  </si>
  <si>
    <t>Rozvodka krabicová z lis. izol. 6455-11 do 4 mm2</t>
  </si>
  <si>
    <t>Pol47</t>
  </si>
  <si>
    <t>Osazení hmoždinky do cihlového zdiva, HM 8</t>
  </si>
  <si>
    <t>Pol48</t>
  </si>
  <si>
    <t>Ukončení vodičů v rozvaděči + zapojení do 2,5 mm2</t>
  </si>
  <si>
    <t>Pol49</t>
  </si>
  <si>
    <t>Ukončení vodičů v rozvaděči + zapojení do 50 mm2</t>
  </si>
  <si>
    <t>Pol50</t>
  </si>
  <si>
    <t>Spínač vestavný jednopól.- řaz. 1, obyč.prostředí , 230V/10A</t>
  </si>
  <si>
    <t>Pol51</t>
  </si>
  <si>
    <t>Spínač vestavný jednopól.- řaz. 5, obyč.prostředí , 230V/10A</t>
  </si>
  <si>
    <t>Pol52</t>
  </si>
  <si>
    <t>Spínač vestavný jednopól.- řaz. 6, obyč.prostředí , 230V/10A</t>
  </si>
  <si>
    <t>Pol53</t>
  </si>
  <si>
    <t>Spínač vestavný jednopól.- řaz.66, obyč.prostředí , 230V/10A</t>
  </si>
  <si>
    <t>Pol54</t>
  </si>
  <si>
    <t>Spínač vestavný jednopól.- řaz. 7, obyč.prostředí , 230V/10A</t>
  </si>
  <si>
    <t>Pol55</t>
  </si>
  <si>
    <t>Spínač vestavný jednopól.- řaz. 1, ip44 , 230V/10A</t>
  </si>
  <si>
    <t>Pol56</t>
  </si>
  <si>
    <t>Spínač vestavný seriový - řaz. 6, obyč.prostředí  , 230V/10A</t>
  </si>
  <si>
    <t>Pol57</t>
  </si>
  <si>
    <t>Spínač nástěnný - řaz. 3, IP54 , 400V/25A</t>
  </si>
  <si>
    <t>Pol58</t>
  </si>
  <si>
    <t>Tlačítkový ovladač pod sklem 230V/10A</t>
  </si>
  <si>
    <t>Pol59</t>
  </si>
  <si>
    <t>Spínač PIR 230V/16A 120°</t>
  </si>
  <si>
    <t>Pol60</t>
  </si>
  <si>
    <t>Napojení aut splachovače</t>
  </si>
  <si>
    <t>Pol61</t>
  </si>
  <si>
    <t>Relé SMR-T</t>
  </si>
  <si>
    <t>Pol62</t>
  </si>
  <si>
    <t>Sada přivolání pomoci invalidů.</t>
  </si>
  <si>
    <t>Pol63</t>
  </si>
  <si>
    <t>Zásuvka domovní nástěnná 16A,230V 2P+Z bílá</t>
  </si>
  <si>
    <t>Pol64</t>
  </si>
  <si>
    <t>Zásuvka ,  230V/16A, IP44</t>
  </si>
  <si>
    <t>Pol65</t>
  </si>
  <si>
    <t>EKV Přípojnice</t>
  </si>
  <si>
    <t>Pol66</t>
  </si>
  <si>
    <t>Zásuvková skříň 3x230V/16A, 1x 400V/16A, 1x400v/32A. FI</t>
  </si>
  <si>
    <t>Pol67</t>
  </si>
  <si>
    <t>Přepěťový blesková ochrana T1 v krabici 6modulů,</t>
  </si>
  <si>
    <t>Pol68</t>
  </si>
  <si>
    <t>Kabelový žlab 62/50 vč.konstrukce</t>
  </si>
  <si>
    <t>Pol69</t>
  </si>
  <si>
    <t>Kabelový žlab125/50 vč.konstrukce</t>
  </si>
  <si>
    <t>Pol70</t>
  </si>
  <si>
    <t>Požární příchytka dvojitá</t>
  </si>
  <si>
    <t>Pol71</t>
  </si>
  <si>
    <t>Vodič CYY 6 mm2 pevně uložený</t>
  </si>
  <si>
    <t>Pol72</t>
  </si>
  <si>
    <t>Vodič CYY 16 mm2 uložený pod omítkou</t>
  </si>
  <si>
    <t>Pol73</t>
  </si>
  <si>
    <t>Vodič CYY 25 mm2 uložený pod omítkou</t>
  </si>
  <si>
    <t>Pol74</t>
  </si>
  <si>
    <t>Kabel CYKY-m 750 V 2 x 1,5 mm2 volně uložený</t>
  </si>
  <si>
    <t>Pol75</t>
  </si>
  <si>
    <t>Kabel CYKY-m 750 V 3 x 1,5 mm2 volně uložený</t>
  </si>
  <si>
    <t>Pol76</t>
  </si>
  <si>
    <t>Kabel CYKY-m 750 V 3 x 2,5 mm2 volně uložený</t>
  </si>
  <si>
    <t>Pol77</t>
  </si>
  <si>
    <t>Kabel CYKY-m 750 V 5 x 4mm2 volně uložený</t>
  </si>
  <si>
    <t>Pol78</t>
  </si>
  <si>
    <t>Kabel CYKY-m 750 V 5 x 6mm2 volně uložený</t>
  </si>
  <si>
    <t>Pol79</t>
  </si>
  <si>
    <t>Kabel CYKY-m 750 V 5 x 16 mm2 volně uložený</t>
  </si>
  <si>
    <t>Pol80</t>
  </si>
  <si>
    <t>Kabel CYKY-m 750 V 5 x 25 mm2 volně uložený</t>
  </si>
  <si>
    <t>Pol81</t>
  </si>
  <si>
    <t>Kabel CYKY-m 750 V 5 x 1,5 mm2 volně uložený</t>
  </si>
  <si>
    <t>Pol82</t>
  </si>
  <si>
    <t>Kabel CSKH-m 750 V 5 x 1,5 mm2 B2cas1d0, P60-R</t>
  </si>
  <si>
    <t>Pol83</t>
  </si>
  <si>
    <t>Kabel CSKH-m 750 V 2 x 1,5 mm2 P-16-R B2cas1d0</t>
  </si>
  <si>
    <t>Pol84</t>
  </si>
  <si>
    <t>A1 -LED svítidlo typu downlight s vysokou účinností, nízká výška, vestavná. elektronický předřadník se stálým výstupem. Těleso a reflektor: hliník, práškově nanášený bílá (RAL 9016). Difuzor: polykarbonát. Elektrická Třída ochrany II, IP44, IK09. Odpružené upínací prvky vhodné pro tloušťky stropu od 1 do 35mm. Výřez Ø190mm. Dodáváno s LED zdroji v barvě 4000K. Kulaté d=190mm, ppříkon 24,6W</t>
  </si>
  <si>
    <t>Pol85</t>
  </si>
  <si>
    <t>B1-Kompaktní IP66, svítidlo s ochranou proti prachu a vlhkosti. elektronické - pevné výstupní zařízení s pevným výstupem. Elektrická třída I, IK10. Stříška: plně recyklovatelná hliníková barva bílá. Difuzor: polykarbonát s lineárními hranolky. Přepíná: nerezová ocel. Pro povrch, BESA nebo závěsnou montáž. Rychloupínací konzoly dodávané pro montáž na povrch. Montážní sady pro potrubí, řetězu a řetězové zavěšení jsou k dispozici jako příslušenství. Kompletní s LED 4000K. Rozměry: 735 x 180 x 95 mm. Celkový výkon: 53 W</t>
  </si>
  <si>
    <t>Pol86</t>
  </si>
  <si>
    <t>B1N-Kompaktní IP66, svítidlo s ochranou proti prachu a vlhkosti. elektronické - pevné výstupní zařízení s pevným výstupem. Elektrická třída I, IK10. Stříška: plně recyklovatelná hliníková barva bílá. Difuzor: polykarbonát s lineárními hranolky. Přepíná: nerezová ocel. Pro povrch, BESA nebo závěsnou montáž. Rychloupínací konzoly dodávané pro montáž na povrch. Montážní sady pro potrubí, řetězu a řetězové zavěšení jsou k dispozici jako příslušenství. Kompletní s LED 4000K.  Rozměry: 735 x 180 x 95 mm Celkový výkon: 53 W . Nouzový modul 60 minut</t>
  </si>
  <si>
    <t>Pol87</t>
  </si>
  <si>
    <t>N1C- LED nouzové 2W  IP20</t>
  </si>
  <si>
    <t>Pol88</t>
  </si>
  <si>
    <t>N2A- LED nouzové 2W  IP20</t>
  </si>
  <si>
    <t>Pol89</t>
  </si>
  <si>
    <t>N3P - EXT LED nouzové 2W nástěnné s piktogramem IP65</t>
  </si>
  <si>
    <t>Pol90</t>
  </si>
  <si>
    <t>Třmen uchycovací</t>
  </si>
  <si>
    <t>Pol91</t>
  </si>
  <si>
    <t>Zapojení ventilátoru</t>
  </si>
  <si>
    <t>Pol92</t>
  </si>
  <si>
    <t>Vedení uzemňovací FeZn 30/4</t>
  </si>
  <si>
    <t>Pol93</t>
  </si>
  <si>
    <t>Vedení jímací AlMgSi 8 vč podpěr</t>
  </si>
  <si>
    <t>Pol94</t>
  </si>
  <si>
    <t>Svorka hromosvodová do dvou šroubů</t>
  </si>
  <si>
    <t>Pol95</t>
  </si>
  <si>
    <t>Svorka hromosvodová nad dva šrouby</t>
  </si>
  <si>
    <t>Pol96</t>
  </si>
  <si>
    <t>Jímací tyč vč uchycení 1,5m</t>
  </si>
  <si>
    <t>Pol97</t>
  </si>
  <si>
    <t>Ochranný úhelník komplet</t>
  </si>
  <si>
    <t>Pol98</t>
  </si>
  <si>
    <t>lares 128-IP, deska ústředny, 10 zón, max. 128 zón,20 pods.</t>
  </si>
  <si>
    <t>Pol99</t>
  </si>
  <si>
    <t>box velký (325 x 400 x 90mm) + napájecí zdroj 3A</t>
  </si>
  <si>
    <t>Pol100</t>
  </si>
  <si>
    <t>AKU 18-12 - akumulátor 12V/18 Ah, 181x76x167 mm, 6,2 kg</t>
  </si>
  <si>
    <t>Pol101</t>
  </si>
  <si>
    <t>lares - programovací software ústředny, OS</t>
  </si>
  <si>
    <t>Pol102</t>
  </si>
  <si>
    <t>deska GSM/GPRS komunik. pro lares, 2x SIM,audio</t>
  </si>
  <si>
    <t>Pol103</t>
  </si>
  <si>
    <t>externí anténa s 3m kabelem</t>
  </si>
  <si>
    <t>Pol104</t>
  </si>
  <si>
    <t>ISC-BPR2-W12, PIR detektor, 12x12 m, 2.st.</t>
  </si>
  <si>
    <t>Pol105</t>
  </si>
  <si>
    <t>B335-1, natáčecí nízkoprofilový držák 1 ks</t>
  </si>
  <si>
    <t>Pol106</t>
  </si>
  <si>
    <t>BG16DF, det.tříštění a řezání skla, 360°/16m, 100x75x30mm, digital</t>
  </si>
  <si>
    <t>Pol107</t>
  </si>
  <si>
    <t>M12/Firecat, opt. + tepl. ,samores.,12Vss, det. nad 60 nebo 77°C</t>
  </si>
  <si>
    <t>Pol108</t>
  </si>
  <si>
    <t>Tlačítko</t>
  </si>
  <si>
    <t>Pol109</t>
  </si>
  <si>
    <t>MAS 203 bílý povrchový magnetický kontakt, 54x13x13 mm, NBÚ-D</t>
  </si>
  <si>
    <t>Pol110</t>
  </si>
  <si>
    <t>MK 5, (J40) instalační krabice,5 šroubovacích svorek+T,78x24x22mm</t>
  </si>
  <si>
    <t>Pol111</t>
  </si>
  <si>
    <t>venkovní zálohovaná siréna, bílá s červeným majákem, bez aku</t>
  </si>
  <si>
    <t>Pol112</t>
  </si>
  <si>
    <t>AKU 2.1-12 - akumulátor 12V/2,1 Ah, 178x35x60 mm, 1 kg</t>
  </si>
  <si>
    <t>Pol113</t>
  </si>
  <si>
    <t>vnitřní nezálohovaná akustická siréna, 100 dB/m, 160mA</t>
  </si>
  <si>
    <t>Pol114</t>
  </si>
  <si>
    <t>PU1, reléový modul, vstup 12V, výstup relé, signalizace LED,Pulsar</t>
  </si>
  <si>
    <t>Pol115</t>
  </si>
  <si>
    <t>deska expandéru pro 10 vstupů, sběrnice KS-BUS</t>
  </si>
  <si>
    <t>Pol116</t>
  </si>
  <si>
    <t>plastový box pro komunikátor či expandér</t>
  </si>
  <si>
    <t>Pol117</t>
  </si>
  <si>
    <t>Pol118</t>
  </si>
  <si>
    <t>opis, deska posilovacího systémového zdroje</t>
  </si>
  <si>
    <t>Pol119</t>
  </si>
  <si>
    <t>velký (325 x 400 x 90mm) + napájecí zdroj 3A</t>
  </si>
  <si>
    <t>Pol120</t>
  </si>
  <si>
    <t>Pol121</t>
  </si>
  <si>
    <t>LCD klávesnice s dotykovými tlačítky, bílá, čtečka</t>
  </si>
  <si>
    <t>Pol122</t>
  </si>
  <si>
    <t>UTP Cat.5e LSZH, 4pár, 24 AWG, drát</t>
  </si>
  <si>
    <t>Pol123</t>
  </si>
  <si>
    <t>FI-H06, stíněný šestižilový kabel pro EZS</t>
  </si>
  <si>
    <t>Pol124</t>
  </si>
  <si>
    <t>Kabel UTP 4páry kat. 6, 250MHz, LSZH, středový kříž,  AMP</t>
  </si>
  <si>
    <t>Pol125</t>
  </si>
  <si>
    <t>Kabel optický se 16 vlákny 50/125 MM univ., těs. ochr. 900um, OM2, AMP</t>
  </si>
  <si>
    <t>Pol126</t>
  </si>
  <si>
    <t>Zásuvka neosázená 2xRJ45 bílá, AMP</t>
  </si>
  <si>
    <t>Pol127</t>
  </si>
  <si>
    <t>Spojka pro optický konektor 2SC/2SC, MM, AMP</t>
  </si>
  <si>
    <t>Pol128</t>
  </si>
  <si>
    <t>Ochrana optického spoje smršťovací</t>
  </si>
  <si>
    <t>Pol129</t>
  </si>
  <si>
    <t>Kazeta samolepící pro 6 optických svárů AMP</t>
  </si>
  <si>
    <t>Pol130</t>
  </si>
  <si>
    <t>Kabel propojovací UTP kat.6, RJ45/RJ45 1m AMP</t>
  </si>
  <si>
    <t>Pol131</t>
  </si>
  <si>
    <t>Kabel propojovací UTP kat.6, RJ45/RJ45 2m AMP</t>
  </si>
  <si>
    <t>Pol132</t>
  </si>
  <si>
    <t>Kabel propojovací UTP kat.6, RJ45/RJ45 3m AMP</t>
  </si>
  <si>
    <t>Pol133</t>
  </si>
  <si>
    <t>RMA-04-AS3, 10" datový rozvaděč</t>
  </si>
  <si>
    <t>Pol134</t>
  </si>
  <si>
    <t>panel port UTP Cat.6 1U, management</t>
  </si>
  <si>
    <t>Pol135</t>
  </si>
  <si>
    <t>panel telefonní 50x RJ45 (8p4c), UTP, 1U</t>
  </si>
  <si>
    <t>Pol136</t>
  </si>
  <si>
    <t>Faceplate French Style 80x80/45x45mm</t>
  </si>
  <si>
    <t>Pol137</t>
  </si>
  <si>
    <t>Shuttered module 22,5x45mm</t>
  </si>
  <si>
    <t>Pol138</t>
  </si>
  <si>
    <t>Cat.6, UTP</t>
  </si>
  <si>
    <t>Pol139</t>
  </si>
  <si>
    <t>SWI AT-FS750/48 L2 Smart 48x10/100TX +2xSFP</t>
  </si>
  <si>
    <t>200</t>
  </si>
  <si>
    <t>Pol140</t>
  </si>
  <si>
    <t>Dveřní telefon s klávesnicí a el. vrátným</t>
  </si>
  <si>
    <t>202</t>
  </si>
  <si>
    <t>Pomocné práce</t>
  </si>
  <si>
    <t>Pol141</t>
  </si>
  <si>
    <t>Vysekání rýh 30/30</t>
  </si>
  <si>
    <t>204</t>
  </si>
  <si>
    <t>Pol142</t>
  </si>
  <si>
    <t>Zaplnění rýh</t>
  </si>
  <si>
    <t>206</t>
  </si>
  <si>
    <t>Pol143</t>
  </si>
  <si>
    <t>Vrtání děr do d=50mm</t>
  </si>
  <si>
    <t>208</t>
  </si>
  <si>
    <t>Pol144</t>
  </si>
  <si>
    <t>Požární ucpávka</t>
  </si>
  <si>
    <t>210</t>
  </si>
  <si>
    <t>Demontáže</t>
  </si>
  <si>
    <t>Pol145</t>
  </si>
  <si>
    <t>Likvidace odpadu</t>
  </si>
  <si>
    <t>212</t>
  </si>
  <si>
    <t>Dodávky</t>
  </si>
  <si>
    <t>Pol146</t>
  </si>
  <si>
    <t>Rozvaděč RH viz výkres 06</t>
  </si>
  <si>
    <t>214</t>
  </si>
  <si>
    <t>Pol147</t>
  </si>
  <si>
    <t>Rozvaděč R1 viz výkres 07</t>
  </si>
  <si>
    <t>216</t>
  </si>
  <si>
    <t>Pol148</t>
  </si>
  <si>
    <t>Rozvaděč R2 viz výkres 07</t>
  </si>
  <si>
    <t>218</t>
  </si>
  <si>
    <t>Pol149</t>
  </si>
  <si>
    <t>Rozvaděč R3 viz výkres 07</t>
  </si>
  <si>
    <t>220</t>
  </si>
  <si>
    <t>Pol150</t>
  </si>
  <si>
    <t>Rozvaděč R4 viz výkres 07</t>
  </si>
  <si>
    <t>222</t>
  </si>
  <si>
    <t>HZS01</t>
  </si>
  <si>
    <t>Revize</t>
  </si>
  <si>
    <t>966992482</t>
  </si>
  <si>
    <t>HZS02</t>
  </si>
  <si>
    <t>Meření rozvodů</t>
  </si>
  <si>
    <t>bod</t>
  </si>
  <si>
    <t>945909123</t>
  </si>
  <si>
    <t>VRN01</t>
  </si>
  <si>
    <t>Mimostaveništní doprava-dovoz materiálu na staveňště</t>
  </si>
  <si>
    <t>1722478528</t>
  </si>
  <si>
    <t>VRN02</t>
  </si>
  <si>
    <t>Pomocný materiál pro elektropráce (šrouby, svorky, příchytky)</t>
  </si>
  <si>
    <t>1705460814</t>
  </si>
  <si>
    <t>D.1.4.4-02 - Elektro přípojky</t>
  </si>
  <si>
    <t>D2 - Zemní práce</t>
  </si>
  <si>
    <t>Pol151</t>
  </si>
  <si>
    <t>Trubka 110</t>
  </si>
  <si>
    <t>Pol152</t>
  </si>
  <si>
    <t>Trubka 40</t>
  </si>
  <si>
    <t>Pol153</t>
  </si>
  <si>
    <t>Kabelový žlab 120/50</t>
  </si>
  <si>
    <t>Pol154</t>
  </si>
  <si>
    <t>Kabel CYKY 4x50</t>
  </si>
  <si>
    <t>Pol155</t>
  </si>
  <si>
    <t>Kabel CYKY 3x95+50</t>
  </si>
  <si>
    <t>Pol156</t>
  </si>
  <si>
    <t>Přípojková skříň SS200 v pilíři</t>
  </si>
  <si>
    <t>Pol157</t>
  </si>
  <si>
    <t>Kabel optický se 4 vlákny 50/125 MM univ., těs. ochr. 900um, OM2, AMP vč koncovek a svarů</t>
  </si>
  <si>
    <t>Pol158</t>
  </si>
  <si>
    <t>Pol159</t>
  </si>
  <si>
    <t>Kabel SYKFY 15x2x0,8</t>
  </si>
  <si>
    <t>Pol160</t>
  </si>
  <si>
    <t>Chránička HTPE 40</t>
  </si>
  <si>
    <t>Pol161</t>
  </si>
  <si>
    <t>Pol162</t>
  </si>
  <si>
    <t>Kabelová rýha vč záhozu, kabelového lože a folie</t>
  </si>
  <si>
    <t>Pol163</t>
  </si>
  <si>
    <t>Základ pro přípojkovou skříň</t>
  </si>
  <si>
    <t>-711150396</t>
  </si>
  <si>
    <t>1392503296</t>
  </si>
  <si>
    <t>-752970925</t>
  </si>
  <si>
    <t>D.1.5 - Komunikace</t>
  </si>
  <si>
    <t>1 - Zemní práce</t>
  </si>
  <si>
    <t>2 - Základy a zvláštní zakládání</t>
  </si>
  <si>
    <t>5 - Komunikace</t>
  </si>
  <si>
    <t>6 - Úpravy povrchu, podlahy</t>
  </si>
  <si>
    <t>62 - Úpravy povrchů vnější</t>
  </si>
  <si>
    <t>91 - Doplňující práce na komunikaci</t>
  </si>
  <si>
    <t>99 - Staveništní přesun hmot</t>
  </si>
  <si>
    <t>767 - Konstrukce zámečnické</t>
  </si>
  <si>
    <t>112101112R00</t>
  </si>
  <si>
    <t>Kácení stromů listnatých průměru 30 cm, svah 1:5</t>
  </si>
  <si>
    <t>112201112R00</t>
  </si>
  <si>
    <t>Odstranění pařezů o průměru do 30 cm, svah 1:5</t>
  </si>
  <si>
    <t>113106121R00</t>
  </si>
  <si>
    <t>Rozebrání dlažeb, panelů komunikací pro pěší s jakýmkoliv ložem a výplní spár z betonových nebo, kameninových dlaždic nebo tvarovek</t>
  </si>
  <si>
    <t>14,60*5,40</t>
  </si>
  <si>
    <t>113109315R00</t>
  </si>
  <si>
    <t>Odstranění podkladů nebo krytů z betonu prostého, v ploše jednotlivě do 50 m2, tloušťka vrstvy 150, mm</t>
  </si>
  <si>
    <t>11,20*3,50</t>
  </si>
  <si>
    <t>113202111R00</t>
  </si>
  <si>
    <t>Vytrhání obrub z krajníků nebo obrubníků stojatých</t>
  </si>
  <si>
    <t>120901123R00</t>
  </si>
  <si>
    <t>Bourání konstrukcí v odkopávkách a prokopávkách z betonu, železového nebo předpjatého, pneumatickým, kladivem</t>
  </si>
  <si>
    <t>2,20*0,40*0,80+2,20*1,60*0,70</t>
  </si>
  <si>
    <t>121101102R00</t>
  </si>
  <si>
    <t>Sejmutí ornice s přemístěním na vzdálenost přes 50 do 100 m</t>
  </si>
  <si>
    <t>165,60</t>
  </si>
  <si>
    <t>122201103R00</t>
  </si>
  <si>
    <t>Odkopávky a  prokopávky nezapažené v hornině 3 přes 1 000do 10 000 m3</t>
  </si>
  <si>
    <t>122201109R00</t>
  </si>
  <si>
    <t>Odkopávky a  prokopávky nezapažené v hornině 3 příplatek k cenám za lepivost horniny</t>
  </si>
  <si>
    <t>2455,59</t>
  </si>
  <si>
    <t>132201211R00</t>
  </si>
  <si>
    <t>Hloubení rýh šířky přes 60 do 200 cm do 100 m3, v hornině 3, hloubení strojně</t>
  </si>
  <si>
    <t>3,77*1,90*0,85</t>
  </si>
  <si>
    <t>7,16*1,90*0,75</t>
  </si>
  <si>
    <t>132201219R00</t>
  </si>
  <si>
    <t>Hloubení rýh šířky přes 60 do 200 cm příplatek za lepivost, v hornině 3,</t>
  </si>
  <si>
    <t>151101101R00</t>
  </si>
  <si>
    <t>Zřízení pažení a rozepření stěn rýh příložné  pro jakoukoliv mezerovitost, hloubky do 2 m</t>
  </si>
  <si>
    <t>10,88*0,80*2</t>
  </si>
  <si>
    <t>151101111R00</t>
  </si>
  <si>
    <t>Odstranění pažení a rozepření rýh příložné , hloubky do 2 m</t>
  </si>
  <si>
    <t>162301101R00</t>
  </si>
  <si>
    <t>Vodorovné přemístění výkopku z horniny 1 až 4, na vzdálenost přes 50  do 500 m</t>
  </si>
  <si>
    <t>162601102R00</t>
  </si>
  <si>
    <t>Vodorovné přemístění výkopku z horniny 1 až 4, na vzdálenost přes 4 000  do 5 000 m</t>
  </si>
  <si>
    <t>2455,59+16,29+4,60+3,72+47,86</t>
  </si>
  <si>
    <t>167101102R00</t>
  </si>
  <si>
    <t>Nakládání, skládání, překládání neulehlého výkopku nakládání výkopku přes 100 m3, z horniny 1 až 4</t>
  </si>
  <si>
    <t>294,36+4,60+3,72</t>
  </si>
  <si>
    <t>171101102R00</t>
  </si>
  <si>
    <t>Uložení sypaniny do násypů zhutněných s uzavřením povrchu násypu z hornin soudržných s předepsanou, mírou zhutnění v procentech výsledků zkoušek Proctor-Standard na 96 % PS</t>
  </si>
  <si>
    <t>174101102R00</t>
  </si>
  <si>
    <t>Zásyp sypaninou se zhutněním v uzavřených prostorách s urovnáním povrchu zásypu s ručním zhutněním</t>
  </si>
  <si>
    <t>174201202R00</t>
  </si>
  <si>
    <t>Zásyp jam po pařezech průměru přes 300 do 500 mm</t>
  </si>
  <si>
    <t>180402111R00</t>
  </si>
  <si>
    <t>Založení trávníku parkového výsevem v rovině</t>
  </si>
  <si>
    <t>180402112R00</t>
  </si>
  <si>
    <t>Založení trávníku parkového výsevem svah do 1:2</t>
  </si>
  <si>
    <t>181101101R00</t>
  </si>
  <si>
    <t>Úprava pláně v zářezech v hornině 1 až 4, bez zhutnění</t>
  </si>
  <si>
    <t>878,72+225,32</t>
  </si>
  <si>
    <t>181101102R00</t>
  </si>
  <si>
    <t>Úprava pláně v zářezech v hornině 1 až 4, se zhutněním</t>
  </si>
  <si>
    <t>75,70*4,10+2*3,10*9,20+19,20*6,50+6,80*3,80</t>
  </si>
  <si>
    <t>181301101R00</t>
  </si>
  <si>
    <t>Rozprostření a urovnání ornice v rovině v souvislé ploše do 500 m2, tloušťka vrstvy do 100 mm</t>
  </si>
  <si>
    <t>878,72</t>
  </si>
  <si>
    <t>182301122R00</t>
  </si>
  <si>
    <t>Rozprostření a urovnání ornice ve svahu v souvislé ploše do 500 m2, tloušťka vrstvy přes 100 do 150, mm</t>
  </si>
  <si>
    <t>185803111R00</t>
  </si>
  <si>
    <t>Ošetření trávníku v rovině</t>
  </si>
  <si>
    <t>185803112R00</t>
  </si>
  <si>
    <t>Ošetření trávníku na svahu 1:2</t>
  </si>
  <si>
    <t>225,32</t>
  </si>
  <si>
    <t>181014</t>
  </si>
  <si>
    <t>Výsadba nízkých křovin - včetně dodávky sazenic, včetně dodávky a rozhrnutí ornice</t>
  </si>
  <si>
    <t>00572410R</t>
  </si>
  <si>
    <t>směs travní parková, pro mírnou zátěž</t>
  </si>
  <si>
    <t>1104,04/15</t>
  </si>
  <si>
    <t>Základy a zvláštní zakládání</t>
  </si>
  <si>
    <t>279311911R00</t>
  </si>
  <si>
    <t>Beton základových zdí prostý z betonu C 16/20</t>
  </si>
  <si>
    <t>279351101R00</t>
  </si>
  <si>
    <t>Bednění základových zdí jednostranné, zřízení</t>
  </si>
  <si>
    <t>(3,77+7,16)*1,12*2</t>
  </si>
  <si>
    <t>279351102R00</t>
  </si>
  <si>
    <t>Bednění základových zdí jednostranné, odstranění</t>
  </si>
  <si>
    <t>564731111R00</t>
  </si>
  <si>
    <t>Podklad nebo kryt z kameniva hrubého drceného tloušťka po zhutnění 100 mm</t>
  </si>
  <si>
    <t>564761111R00</t>
  </si>
  <si>
    <t>Podklad nebo kryt z kameniva hrubého drceného tloušťka po zhutnění 200 mm</t>
  </si>
  <si>
    <t>76,26*4,10+2,80*9,20*2+24,05*1,40</t>
  </si>
  <si>
    <t>564831111R00</t>
  </si>
  <si>
    <t>Podklad ze štěrkodrti s rozprostřením a zhutněním tloušťka po zhutnění 100 mm</t>
  </si>
  <si>
    <t>350,33</t>
  </si>
  <si>
    <t>567123114R00</t>
  </si>
  <si>
    <t>Podklad z kameniva zpevněného cementem KZC 2, tloušťka po zhutnění 150 mm</t>
  </si>
  <si>
    <t>76,26*3,50+3,10*8,80*2+24,05*1,20</t>
  </si>
  <si>
    <t>596215021R00</t>
  </si>
  <si>
    <t>Kladení zámkové dlažby do drtě tloušťka dlažby 60 mm, tloušťka lože 40 mm</t>
  </si>
  <si>
    <t>20,50*0,50*2+72,65*0,50+(30,20+11,70+18,20)*0,50</t>
  </si>
  <si>
    <t>596215040R00</t>
  </si>
  <si>
    <t>Kladení zámkové dlažby do drtě tloušťka dlažby 80 mm, tloušťka lože 40 mm</t>
  </si>
  <si>
    <t>596921113R00</t>
  </si>
  <si>
    <t>Kladení vegetačních tvárnic betonových, plocha do 500 m2</t>
  </si>
  <si>
    <t>154,60</t>
  </si>
  <si>
    <t>501</t>
  </si>
  <si>
    <t>Zámková dlažba tloušťka 8cm barva šedá - dodávka</t>
  </si>
  <si>
    <t>350,53*1,05</t>
  </si>
  <si>
    <t>502</t>
  </si>
  <si>
    <t>Zámková dlažba tloušťka 6cm barva šedá - dodávka</t>
  </si>
  <si>
    <t>87,40*1,05</t>
  </si>
  <si>
    <t>503</t>
  </si>
  <si>
    <t>Betonová zatravňovací dlažba tloušťka 8cm barva šedá - dodávka</t>
  </si>
  <si>
    <t>154,60*1,05</t>
  </si>
  <si>
    <t>Úpravy povrchu, podlahy</t>
  </si>
  <si>
    <t>601011195R00</t>
  </si>
  <si>
    <t>Omítky stropů a podhledů z hotových směsí Doplňkové práce pro omítky stropů z hotových směsí, podkladní nátěr stropů pod tenkovrstvé omítky, můstek spojovací pro interier i exterier; báze</t>
  </si>
  <si>
    <t>10,95*0,45*2+0,45*0,45*2+10,95*0,45</t>
  </si>
  <si>
    <t>602011189R00</t>
  </si>
  <si>
    <t>Omítky stěn z hotových směsí vrstva mozaiková, akrylátová,  , tloušťka vrstvy 2 mm,</t>
  </si>
  <si>
    <t>Úpravy povrchů vnější</t>
  </si>
  <si>
    <t>622481211RU1</t>
  </si>
  <si>
    <t>Vyztužení vnějších omítek stěn sklotextilní síťovinou s dodávkou výztužné sítě a stěrkového tmelu</t>
  </si>
  <si>
    <t>Doplňující práce na komunikaci</t>
  </si>
  <si>
    <t>917732111R00</t>
  </si>
  <si>
    <t>Osazení silničního nebo chodníkového obrubníku ležatého, bez boční opěry, do lože z betonu prostého, C 12/15</t>
  </si>
  <si>
    <t>2*3,50+4,15</t>
  </si>
  <si>
    <t>917862111R00</t>
  </si>
  <si>
    <t>Osazení silničního nebo chodníkového obrubníku stojatého, s boční opěrou z betonu prostého, do lože, z betonu prostého C 12/15</t>
  </si>
  <si>
    <t>64,74+78,66+14,00+1,86+19,10+2,00+1,00+5,30+6,10</t>
  </si>
  <si>
    <t>919735123R00</t>
  </si>
  <si>
    <t>Řezání stávajících krytů nebo podkladů betonových, hloubky přes 100 do 150 mm</t>
  </si>
  <si>
    <t>11,16+2,80+14,05</t>
  </si>
  <si>
    <t>59217460R</t>
  </si>
  <si>
    <t>obrubník silniční materiál beton; l = 1000,0 mm; š = 150,0 mm; h = 250,0 mm; barva šedá</t>
  </si>
  <si>
    <t>59217476R</t>
  </si>
  <si>
    <t>obrubník silniční nájezdový; materiál beton; l = 1000,0 mm; š = 150,0 mm; h = 150,0 mm; barva šedá</t>
  </si>
  <si>
    <t>59217480R</t>
  </si>
  <si>
    <t>obrubník silniční přechodový levý; materiál beton; l = 1000,0 mm; š = 150,0 mm; výškový rozsah h =, 150 až 250 mm; barva šedá</t>
  </si>
  <si>
    <t>59217481R</t>
  </si>
  <si>
    <t>obrubník silniční přechodový pravý; materiál beton; l = 1000,0 mm; š = 150,0 mm; výškový rozsah h =, 150 až 250 mm; barva šedá</t>
  </si>
  <si>
    <t>Staveništní přesun hmot</t>
  </si>
  <si>
    <t>998223011R00</t>
  </si>
  <si>
    <t>Přesun hmot pozemních komunikací, kryt dlážděný jakékoliv délky objektu</t>
  </si>
  <si>
    <t>76701</t>
  </si>
  <si>
    <t>Ocelové zábradlí délka 11m výška 1,10m dodávka + montáž + povrchová úprava</t>
  </si>
  <si>
    <t>998767101R00</t>
  </si>
  <si>
    <t>Přesun hmot pro kovové stavební doplňk. konstrukce v objektech výšky do 6 m</t>
  </si>
  <si>
    <t>D.1.1.2 - Oplocení, keře a mobiliář</t>
  </si>
  <si>
    <t>133202011</t>
  </si>
  <si>
    <t>Hloubení zapažených i nezapažených šachet plocha výkopu do 20 m2 ručním nebo pneumatickým nářadím s případným nutným přemístěním výkopku ve výkopišti v horninách soudržných tř. 3, plocha výkopu do 4 m2</t>
  </si>
  <si>
    <t>-169484407</t>
  </si>
  <si>
    <t>Viz PD D.1.1.2-18</t>
  </si>
  <si>
    <t>Oplocení - jamky (dl * š * v * p)</t>
  </si>
  <si>
    <t>(0,3*0,3*0,8)*120</t>
  </si>
  <si>
    <t>133202019</t>
  </si>
  <si>
    <t>Hloubení zapažených i nezapažených šachet plocha výkopu do 20 m2 ručním nebo pneumatickým nářadím s případným nutným přemístěním výkopku ve výkopišti v horninách soudržných tř. 3, plocha výkopu Příplatek k cenám za lepivost horniny tř. 3</t>
  </si>
  <si>
    <t>-549530771</t>
  </si>
  <si>
    <t>-314709840</t>
  </si>
  <si>
    <t>181301111</t>
  </si>
  <si>
    <t>Rozprostření a urovnání ornice v rovině nebo ve svahu sklonu do 1:5 při souvislé ploše přes 500 m2, tl. vrstvy do 100 mm</t>
  </si>
  <si>
    <t>-1425472687</t>
  </si>
  <si>
    <t>Trávník - ornice (pl)</t>
  </si>
  <si>
    <t>1150,0</t>
  </si>
  <si>
    <t>103715000</t>
  </si>
  <si>
    <t>substrát pro trávníky A  VL</t>
  </si>
  <si>
    <t>-349158273</t>
  </si>
  <si>
    <t>Trávník (pl * v)</t>
  </si>
  <si>
    <t>(1150,0)*0,1</t>
  </si>
  <si>
    <t>181411131</t>
  </si>
  <si>
    <t>Založení trávníku na půdě předem připravené plochy do 1000 m2 výsevem včetně utažení parkového v rovině nebo na svahu do 1:5</t>
  </si>
  <si>
    <t>-1061366445</t>
  </si>
  <si>
    <t>Trávník (pl)</t>
  </si>
  <si>
    <t>005724100</t>
  </si>
  <si>
    <t>osivo směs travní parková</t>
  </si>
  <si>
    <t>-941654620</t>
  </si>
  <si>
    <t>1150*0,015 'Přepočtené koeficientem množství</t>
  </si>
  <si>
    <t>183101215</t>
  </si>
  <si>
    <t>Hloubení jamek pro vysazování rostlin v zemině tř.1 až 4 s výměnou půdy z 50% v rovině nebo na svahu do 1:5, objemu přes 0,125 do 0,40 m3</t>
  </si>
  <si>
    <t>106015428</t>
  </si>
  <si>
    <t>2123452517</t>
  </si>
  <si>
    <t>23*0,2 'Přepočtené koeficientem množství</t>
  </si>
  <si>
    <t>184816111</t>
  </si>
  <si>
    <t>Hnojení sazenic průmyslovými hnojivy v množství do 0,25 kg k jedné sazenici</t>
  </si>
  <si>
    <t>-1742849460</t>
  </si>
  <si>
    <t>251911550</t>
  </si>
  <si>
    <t>hnojivo průmyslové Cererit (bal. 5 kg)</t>
  </si>
  <si>
    <t>-1268572600</t>
  </si>
  <si>
    <t>23*0,25 'Přepočtené koeficientem množství</t>
  </si>
  <si>
    <t>184102211</t>
  </si>
  <si>
    <t>Výsadba keře bez balu do předem vyhloubené jamky se zalitím v rovině nebo na svahu do 1:5 výšky do 1 m v terénu</t>
  </si>
  <si>
    <t>1042791312</t>
  </si>
  <si>
    <t>026520230</t>
  </si>
  <si>
    <t>Zlatice prostřední (Forsythia intermedia Minigold) kont.10 l 60-80 cm</t>
  </si>
  <si>
    <t>-793935229</t>
  </si>
  <si>
    <t>184215113</t>
  </si>
  <si>
    <t>Ukotvení dřeviny kůly jedním kůlem, délky přes 2 do 3 m</t>
  </si>
  <si>
    <t>-245647967</t>
  </si>
  <si>
    <t>052171080</t>
  </si>
  <si>
    <t>tyče dřevěné v kůře 6 m tl. 8 cm</t>
  </si>
  <si>
    <t>-459933575</t>
  </si>
  <si>
    <t>338171123</t>
  </si>
  <si>
    <t>Osazování sloupků a vzpěr plotových ocelových v 2,6 m se zabetonováním</t>
  </si>
  <si>
    <t>-930703453</t>
  </si>
  <si>
    <t>313911200</t>
  </si>
  <si>
    <t>Dílce plotové příslušenství patka betonová</t>
  </si>
  <si>
    <t>469324418</t>
  </si>
  <si>
    <t>553422550</t>
  </si>
  <si>
    <t>Příslušenství stavební kovové sloupky plotové pozinkované a komaxitové průběžný  38x1,5 mm včetně čepičky, úchytek 2500 mm</t>
  </si>
  <si>
    <t>1577912696</t>
  </si>
  <si>
    <t>553422630</t>
  </si>
  <si>
    <t>Příslušenství stavební kovové sloupky plotové pozinkované a komaxitové koncový + rohový  48x1,5 mm včetně čepičky, úchytek 2500 mm</t>
  </si>
  <si>
    <t>-2026313574</t>
  </si>
  <si>
    <t>553422740</t>
  </si>
  <si>
    <t>Příslušenství stavební kovové sloupky plotové pozinkované a komaxitové vzpěra  38x1,5 mm včetně krytky s uchem 2500 mm</t>
  </si>
  <si>
    <t>-497860004</t>
  </si>
  <si>
    <t>348121122</t>
  </si>
  <si>
    <t>Osazování ŽB desek plotových na MC 300x50x3000 mm</t>
  </si>
  <si>
    <t>60673346</t>
  </si>
  <si>
    <t>592331140</t>
  </si>
  <si>
    <t>deska plotová betonová podhrabová šedá 250x5x38 cm</t>
  </si>
  <si>
    <t>-393473165</t>
  </si>
  <si>
    <t>5921721X2</t>
  </si>
  <si>
    <t>držák Pz podhrabové desky průběžný v 250 mm</t>
  </si>
  <si>
    <t>-1918930009</t>
  </si>
  <si>
    <t>5921721X3</t>
  </si>
  <si>
    <t>držák Pz podhrabové desky koncový v 250 mm</t>
  </si>
  <si>
    <t>487853521</t>
  </si>
  <si>
    <t>348401130</t>
  </si>
  <si>
    <t>Osazení oplocení ze strojového pletiva s napínacími dráty do 15 st. sklonu svahu, výšky přes 1,6 do 2,0 m</t>
  </si>
  <si>
    <t>2027841087</t>
  </si>
  <si>
    <t>Oplocení (dl)</t>
  </si>
  <si>
    <t>205,63</t>
  </si>
  <si>
    <t>313275030</t>
  </si>
  <si>
    <t>pletivo čtvercová oka 50 mm x 2,2 mm x 175 cm</t>
  </si>
  <si>
    <t>-464456980</t>
  </si>
  <si>
    <t>205,63*1,1 'Přepočtené koeficientem množství</t>
  </si>
  <si>
    <t>936001001</t>
  </si>
  <si>
    <t>Montáž prvků městské a zahradní architektury hmotnosti do 0,1 t</t>
  </si>
  <si>
    <t>422211970</t>
  </si>
  <si>
    <t>749101300</t>
  </si>
  <si>
    <t>koš odpadkový kovový (kotvený,uzamykatelný), výška 88,5 cm, šířka 37 cm, obsah 60 l</t>
  </si>
  <si>
    <t>1190428099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</si>
  <si>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</si>
  <si>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</si>
  <si>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1125613313</t>
  </si>
  <si>
    <t>VRN - VRN</t>
  </si>
  <si>
    <t>VRN - Vedlejší rozpočtové náklady</t>
  </si>
  <si>
    <t>Vedlejší rozpočtové náklady</t>
  </si>
  <si>
    <t>VRN001</t>
  </si>
  <si>
    <t>Geodetické práce - prováděné v průběhu výstavby – vytýčení hranic pozemků - vytýčení staveniště, vytýčení stavebního objektu a sítí, zaměření objektu, komunikací a sítí vč. přípojek – podklad do Technické mapy PK, zpracování geometrického plánu pro vklad věcného břemene a scelování případně dělení pozemků.</t>
  </si>
  <si>
    <t>-1984161082</t>
  </si>
  <si>
    <t>VRN002</t>
  </si>
  <si>
    <t>Dokumentace skutečného provedení stavby - zaměření a zakreslení skutečného provedení a změn. Fotodokumentace stavby od stavu pozemků, komunikací a budov před zahájením prací, průběžná dokumentace prováděných prací, zejména prací zakrývaných. Uspořádání časové a věcné.</t>
  </si>
  <si>
    <t>-1115038402</t>
  </si>
  <si>
    <t>VRN003</t>
  </si>
  <si>
    <t>Zařízení staveniště - zřízení, provoz a odstranění.</t>
  </si>
  <si>
    <t>864436683</t>
  </si>
  <si>
    <t>VRN004</t>
  </si>
  <si>
    <t>Průkaze energetické náročnosti</t>
  </si>
  <si>
    <t>-2068031802</t>
  </si>
  <si>
    <t>VRN005</t>
  </si>
  <si>
    <t>Energetický štítek obálky budovy</t>
  </si>
  <si>
    <t>965422296</t>
  </si>
  <si>
    <t>VRN006</t>
  </si>
  <si>
    <t>Zkoušky a měření - náklady na provedení a dokumentaci kontrolních a průkazních zkoušek, pokud nejsou v dílčím rozpočtu profese.</t>
  </si>
  <si>
    <t>787232768</t>
  </si>
  <si>
    <t>VRN007</t>
  </si>
  <si>
    <t>Revize - náklady na provedení revizí dočasných objektů a zařízení staveniště, případně revizí díla, které nejsou v dílčím rozpočtu profese.</t>
  </si>
  <si>
    <t>-444389250</t>
  </si>
  <si>
    <t>VRN008</t>
  </si>
  <si>
    <t>Kompletační a koordinační činnost - náklady odpovídající zvolenému dodavatelskému a subdodavatelskému systému zhotovitele.</t>
  </si>
  <si>
    <t>-218598825</t>
  </si>
  <si>
    <t>VRN009</t>
  </si>
  <si>
    <t>Ostatní inženýrská činnost - náklady na obstarání věcí ve smyslu Smlouvy o dílo a součinnost při kolaudaci stavby.</t>
  </si>
  <si>
    <t>-1701219656</t>
  </si>
  <si>
    <t>VRN010</t>
  </si>
  <si>
    <t>Finanční náklady - vynaložené dle požadavku zadávacího řízení a Smlouvy o dílo - zejména náklady na pojistné, poplatky, bankovní záruky, zádržné apod.</t>
  </si>
  <si>
    <t>1134803364</t>
  </si>
  <si>
    <t>VRN011</t>
  </si>
  <si>
    <t>Provoz investora - náklady vyvolené v průběhu realizace a při dokončení vzhledem ke stávajícímu provozu investora v sousedních a provozně souvisejících prostorech.</t>
  </si>
  <si>
    <t>-107680388</t>
  </si>
  <si>
    <t>VRN012</t>
  </si>
  <si>
    <t>Stěhování - vyklizení vnitřního zařízení a nábytku dle požadavku investora.</t>
  </si>
  <si>
    <t>1060568815</t>
  </si>
  <si>
    <t>VRN013</t>
  </si>
  <si>
    <t>Publikační činnost - výroba, instalace a odstranění informačních tabulí a pamětní desky dle podmínek SoD a poskytovatele grantu.</t>
  </si>
  <si>
    <t>1067854485</t>
  </si>
  <si>
    <t>VRN014</t>
  </si>
  <si>
    <t>Zaškolení - náklady na zaškolení obsluhy a provozní dokumentaci dodaných zařízení - vytápění, vzduchotechniky apod.</t>
  </si>
  <si>
    <t>2053164414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</si>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</sst>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0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34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2" borderId="0" xfId="20" applyFont="1" applyFill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9"/>
  <sheetViews>
    <sheetView showGridLines="0" tabSelected="1" workbookViewId="0" topLeftCell="A1">
      <pane ySplit="1" topLeftCell="A3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" customHeight="1"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S2" s="24" t="s">
        <v>8</v>
      </c>
      <c r="BT2" s="24" t="s">
        <v>9</v>
      </c>
    </row>
    <row r="3" spans="2:72" ht="6.9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3" t="s">
        <v>16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9"/>
      <c r="AQ5" s="31"/>
      <c r="BE5" s="341" t="s">
        <v>17</v>
      </c>
      <c r="BS5" s="24" t="s">
        <v>8</v>
      </c>
    </row>
    <row r="6" spans="2:71" ht="36.9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5" t="s">
        <v>19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9"/>
      <c r="AQ6" s="31"/>
      <c r="BE6" s="342"/>
      <c r="BS6" s="24" t="s">
        <v>8</v>
      </c>
    </row>
    <row r="7" spans="2:71" ht="14.4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42"/>
      <c r="BS7" s="24" t="s">
        <v>8</v>
      </c>
    </row>
    <row r="8" spans="2:71" ht="14.4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42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2"/>
      <c r="BS9" s="24" t="s">
        <v>8</v>
      </c>
    </row>
    <row r="10" spans="2:71" ht="14.4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29</v>
      </c>
      <c r="AO10" s="29"/>
      <c r="AP10" s="29"/>
      <c r="AQ10" s="31"/>
      <c r="BE10" s="342"/>
      <c r="BS10" s="24" t="s">
        <v>8</v>
      </c>
    </row>
    <row r="11" spans="2:71" ht="18.45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32</v>
      </c>
      <c r="AO11" s="29"/>
      <c r="AP11" s="29"/>
      <c r="AQ11" s="31"/>
      <c r="BE11" s="342"/>
      <c r="BS11" s="24" t="s">
        <v>8</v>
      </c>
    </row>
    <row r="12" spans="2:71" ht="6.9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2"/>
      <c r="BS12" s="24" t="s">
        <v>8</v>
      </c>
    </row>
    <row r="13" spans="2:71" ht="14.4" customHeight="1">
      <c r="B13" s="28"/>
      <c r="C13" s="29"/>
      <c r="D13" s="37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34</v>
      </c>
      <c r="AO13" s="29"/>
      <c r="AP13" s="29"/>
      <c r="AQ13" s="31"/>
      <c r="BE13" s="342"/>
      <c r="BS13" s="24" t="s">
        <v>8</v>
      </c>
    </row>
    <row r="14" spans="2:71" ht="13.2">
      <c r="B14" s="28"/>
      <c r="C14" s="29"/>
      <c r="D14" s="29"/>
      <c r="E14" s="346" t="s">
        <v>34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7" t="s">
        <v>31</v>
      </c>
      <c r="AL14" s="29"/>
      <c r="AM14" s="29"/>
      <c r="AN14" s="39" t="s">
        <v>34</v>
      </c>
      <c r="AO14" s="29"/>
      <c r="AP14" s="29"/>
      <c r="AQ14" s="31"/>
      <c r="BE14" s="342"/>
      <c r="BS14" s="24" t="s">
        <v>8</v>
      </c>
    </row>
    <row r="15" spans="2:71" ht="6.9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2"/>
      <c r="BS15" s="24" t="s">
        <v>6</v>
      </c>
    </row>
    <row r="16" spans="2:71" ht="14.4" customHeight="1">
      <c r="B16" s="28"/>
      <c r="C16" s="29"/>
      <c r="D16" s="37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36</v>
      </c>
      <c r="AO16" s="29"/>
      <c r="AP16" s="29"/>
      <c r="AQ16" s="31"/>
      <c r="BE16" s="342"/>
      <c r="BS16" s="24" t="s">
        <v>6</v>
      </c>
    </row>
    <row r="17" spans="2:71" ht="18.45" customHeight="1">
      <c r="B17" s="28"/>
      <c r="C17" s="29"/>
      <c r="D17" s="29"/>
      <c r="E17" s="35" t="s">
        <v>37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38</v>
      </c>
      <c r="AO17" s="29"/>
      <c r="AP17" s="29"/>
      <c r="AQ17" s="31"/>
      <c r="BE17" s="342"/>
      <c r="BS17" s="24" t="s">
        <v>39</v>
      </c>
    </row>
    <row r="18" spans="2:71" ht="6.9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2"/>
      <c r="BS18" s="24" t="s">
        <v>8</v>
      </c>
    </row>
    <row r="19" spans="2:71" ht="14.4" customHeight="1">
      <c r="B19" s="28"/>
      <c r="C19" s="29"/>
      <c r="D19" s="37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2"/>
      <c r="BS19" s="24" t="s">
        <v>8</v>
      </c>
    </row>
    <row r="20" spans="2:71" ht="16.5" customHeight="1">
      <c r="B20" s="28"/>
      <c r="C20" s="29"/>
      <c r="D20" s="29"/>
      <c r="E20" s="348" t="s">
        <v>21</v>
      </c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29"/>
      <c r="AP20" s="29"/>
      <c r="AQ20" s="31"/>
      <c r="BE20" s="342"/>
      <c r="BS20" s="24" t="s">
        <v>6</v>
      </c>
    </row>
    <row r="21" spans="2:57" ht="6.9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2"/>
    </row>
    <row r="22" spans="2:57" ht="6.9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2"/>
    </row>
    <row r="23" spans="2:57" s="1" customFormat="1" ht="25.95" customHeight="1">
      <c r="B23" s="41"/>
      <c r="C23" s="42"/>
      <c r="D23" s="43" t="s">
        <v>41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49">
        <f>ROUND(AG51,2)</f>
        <v>0</v>
      </c>
      <c r="AL23" s="350"/>
      <c r="AM23" s="350"/>
      <c r="AN23" s="350"/>
      <c r="AO23" s="350"/>
      <c r="AP23" s="42"/>
      <c r="AQ23" s="45"/>
      <c r="BE23" s="342"/>
    </row>
    <row r="24" spans="2:57" s="1" customFormat="1" ht="6.9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2"/>
    </row>
    <row r="25" spans="2:57" s="1" customFormat="1" ht="12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1" t="s">
        <v>42</v>
      </c>
      <c r="M25" s="351"/>
      <c r="N25" s="351"/>
      <c r="O25" s="351"/>
      <c r="P25" s="42"/>
      <c r="Q25" s="42"/>
      <c r="R25" s="42"/>
      <c r="S25" s="42"/>
      <c r="T25" s="42"/>
      <c r="U25" s="42"/>
      <c r="V25" s="42"/>
      <c r="W25" s="351" t="s">
        <v>43</v>
      </c>
      <c r="X25" s="351"/>
      <c r="Y25" s="351"/>
      <c r="Z25" s="351"/>
      <c r="AA25" s="351"/>
      <c r="AB25" s="351"/>
      <c r="AC25" s="351"/>
      <c r="AD25" s="351"/>
      <c r="AE25" s="351"/>
      <c r="AF25" s="42"/>
      <c r="AG25" s="42"/>
      <c r="AH25" s="42"/>
      <c r="AI25" s="42"/>
      <c r="AJ25" s="42"/>
      <c r="AK25" s="351" t="s">
        <v>44</v>
      </c>
      <c r="AL25" s="351"/>
      <c r="AM25" s="351"/>
      <c r="AN25" s="351"/>
      <c r="AO25" s="351"/>
      <c r="AP25" s="42"/>
      <c r="AQ25" s="45"/>
      <c r="BE25" s="342"/>
    </row>
    <row r="26" spans="2:57" s="2" customFormat="1" ht="14.4" customHeight="1">
      <c r="B26" s="47"/>
      <c r="C26" s="48"/>
      <c r="D26" s="49" t="s">
        <v>45</v>
      </c>
      <c r="E26" s="48"/>
      <c r="F26" s="49" t="s">
        <v>46</v>
      </c>
      <c r="G26" s="48"/>
      <c r="H26" s="48"/>
      <c r="I26" s="48"/>
      <c r="J26" s="48"/>
      <c r="K26" s="48"/>
      <c r="L26" s="352">
        <v>0.21</v>
      </c>
      <c r="M26" s="353"/>
      <c r="N26" s="353"/>
      <c r="O26" s="353"/>
      <c r="P26" s="48"/>
      <c r="Q26" s="48"/>
      <c r="R26" s="48"/>
      <c r="S26" s="48"/>
      <c r="T26" s="48"/>
      <c r="U26" s="48"/>
      <c r="V26" s="48"/>
      <c r="W26" s="354">
        <f>ROUND(AZ51,2)</f>
        <v>0</v>
      </c>
      <c r="X26" s="353"/>
      <c r="Y26" s="353"/>
      <c r="Z26" s="353"/>
      <c r="AA26" s="353"/>
      <c r="AB26" s="353"/>
      <c r="AC26" s="353"/>
      <c r="AD26" s="353"/>
      <c r="AE26" s="353"/>
      <c r="AF26" s="48"/>
      <c r="AG26" s="48"/>
      <c r="AH26" s="48"/>
      <c r="AI26" s="48"/>
      <c r="AJ26" s="48"/>
      <c r="AK26" s="354">
        <f>ROUND(AV51,2)</f>
        <v>0</v>
      </c>
      <c r="AL26" s="353"/>
      <c r="AM26" s="353"/>
      <c r="AN26" s="353"/>
      <c r="AO26" s="353"/>
      <c r="AP26" s="48"/>
      <c r="AQ26" s="50"/>
      <c r="BE26" s="342"/>
    </row>
    <row r="27" spans="2:57" s="2" customFormat="1" ht="14.4" customHeight="1">
      <c r="B27" s="47"/>
      <c r="C27" s="48"/>
      <c r="D27" s="48"/>
      <c r="E27" s="48"/>
      <c r="F27" s="49" t="s">
        <v>47</v>
      </c>
      <c r="G27" s="48"/>
      <c r="H27" s="48"/>
      <c r="I27" s="48"/>
      <c r="J27" s="48"/>
      <c r="K27" s="48"/>
      <c r="L27" s="352">
        <v>0.15</v>
      </c>
      <c r="M27" s="353"/>
      <c r="N27" s="353"/>
      <c r="O27" s="353"/>
      <c r="P27" s="48"/>
      <c r="Q27" s="48"/>
      <c r="R27" s="48"/>
      <c r="S27" s="48"/>
      <c r="T27" s="48"/>
      <c r="U27" s="48"/>
      <c r="V27" s="48"/>
      <c r="W27" s="354">
        <f>ROUND(BA51,2)</f>
        <v>0</v>
      </c>
      <c r="X27" s="353"/>
      <c r="Y27" s="353"/>
      <c r="Z27" s="353"/>
      <c r="AA27" s="353"/>
      <c r="AB27" s="353"/>
      <c r="AC27" s="353"/>
      <c r="AD27" s="353"/>
      <c r="AE27" s="353"/>
      <c r="AF27" s="48"/>
      <c r="AG27" s="48"/>
      <c r="AH27" s="48"/>
      <c r="AI27" s="48"/>
      <c r="AJ27" s="48"/>
      <c r="AK27" s="354">
        <f>ROUND(AW51,2)</f>
        <v>0</v>
      </c>
      <c r="AL27" s="353"/>
      <c r="AM27" s="353"/>
      <c r="AN27" s="353"/>
      <c r="AO27" s="353"/>
      <c r="AP27" s="48"/>
      <c r="AQ27" s="50"/>
      <c r="BE27" s="342"/>
    </row>
    <row r="28" spans="2:57" s="2" customFormat="1" ht="14.4" customHeight="1" hidden="1">
      <c r="B28" s="47"/>
      <c r="C28" s="48"/>
      <c r="D28" s="48"/>
      <c r="E28" s="48"/>
      <c r="F28" s="49" t="s">
        <v>48</v>
      </c>
      <c r="G28" s="48"/>
      <c r="H28" s="48"/>
      <c r="I28" s="48"/>
      <c r="J28" s="48"/>
      <c r="K28" s="48"/>
      <c r="L28" s="352">
        <v>0.21</v>
      </c>
      <c r="M28" s="353"/>
      <c r="N28" s="353"/>
      <c r="O28" s="353"/>
      <c r="P28" s="48"/>
      <c r="Q28" s="48"/>
      <c r="R28" s="48"/>
      <c r="S28" s="48"/>
      <c r="T28" s="48"/>
      <c r="U28" s="48"/>
      <c r="V28" s="48"/>
      <c r="W28" s="354">
        <f>ROUND(BB51,2)</f>
        <v>0</v>
      </c>
      <c r="X28" s="353"/>
      <c r="Y28" s="353"/>
      <c r="Z28" s="353"/>
      <c r="AA28" s="353"/>
      <c r="AB28" s="353"/>
      <c r="AC28" s="353"/>
      <c r="AD28" s="353"/>
      <c r="AE28" s="353"/>
      <c r="AF28" s="48"/>
      <c r="AG28" s="48"/>
      <c r="AH28" s="48"/>
      <c r="AI28" s="48"/>
      <c r="AJ28" s="48"/>
      <c r="AK28" s="354">
        <v>0</v>
      </c>
      <c r="AL28" s="353"/>
      <c r="AM28" s="353"/>
      <c r="AN28" s="353"/>
      <c r="AO28" s="353"/>
      <c r="AP28" s="48"/>
      <c r="AQ28" s="50"/>
      <c r="BE28" s="342"/>
    </row>
    <row r="29" spans="2:57" s="2" customFormat="1" ht="14.4" customHeight="1" hidden="1">
      <c r="B29" s="47"/>
      <c r="C29" s="48"/>
      <c r="D29" s="48"/>
      <c r="E29" s="48"/>
      <c r="F29" s="49" t="s">
        <v>49</v>
      </c>
      <c r="G29" s="48"/>
      <c r="H29" s="48"/>
      <c r="I29" s="48"/>
      <c r="J29" s="48"/>
      <c r="K29" s="48"/>
      <c r="L29" s="352">
        <v>0.15</v>
      </c>
      <c r="M29" s="353"/>
      <c r="N29" s="353"/>
      <c r="O29" s="353"/>
      <c r="P29" s="48"/>
      <c r="Q29" s="48"/>
      <c r="R29" s="48"/>
      <c r="S29" s="48"/>
      <c r="T29" s="48"/>
      <c r="U29" s="48"/>
      <c r="V29" s="48"/>
      <c r="W29" s="354">
        <f>ROUND(BC51,2)</f>
        <v>0</v>
      </c>
      <c r="X29" s="353"/>
      <c r="Y29" s="353"/>
      <c r="Z29" s="353"/>
      <c r="AA29" s="353"/>
      <c r="AB29" s="353"/>
      <c r="AC29" s="353"/>
      <c r="AD29" s="353"/>
      <c r="AE29" s="353"/>
      <c r="AF29" s="48"/>
      <c r="AG29" s="48"/>
      <c r="AH29" s="48"/>
      <c r="AI29" s="48"/>
      <c r="AJ29" s="48"/>
      <c r="AK29" s="354">
        <v>0</v>
      </c>
      <c r="AL29" s="353"/>
      <c r="AM29" s="353"/>
      <c r="AN29" s="353"/>
      <c r="AO29" s="353"/>
      <c r="AP29" s="48"/>
      <c r="AQ29" s="50"/>
      <c r="BE29" s="342"/>
    </row>
    <row r="30" spans="2:57" s="2" customFormat="1" ht="14.4" customHeight="1" hidden="1">
      <c r="B30" s="47"/>
      <c r="C30" s="48"/>
      <c r="D30" s="48"/>
      <c r="E30" s="48"/>
      <c r="F30" s="49" t="s">
        <v>50</v>
      </c>
      <c r="G30" s="48"/>
      <c r="H30" s="48"/>
      <c r="I30" s="48"/>
      <c r="J30" s="48"/>
      <c r="K30" s="48"/>
      <c r="L30" s="352">
        <v>0</v>
      </c>
      <c r="M30" s="353"/>
      <c r="N30" s="353"/>
      <c r="O30" s="353"/>
      <c r="P30" s="48"/>
      <c r="Q30" s="48"/>
      <c r="R30" s="48"/>
      <c r="S30" s="48"/>
      <c r="T30" s="48"/>
      <c r="U30" s="48"/>
      <c r="V30" s="48"/>
      <c r="W30" s="354">
        <f>ROUND(BD51,2)</f>
        <v>0</v>
      </c>
      <c r="X30" s="353"/>
      <c r="Y30" s="353"/>
      <c r="Z30" s="353"/>
      <c r="AA30" s="353"/>
      <c r="AB30" s="353"/>
      <c r="AC30" s="353"/>
      <c r="AD30" s="353"/>
      <c r="AE30" s="353"/>
      <c r="AF30" s="48"/>
      <c r="AG30" s="48"/>
      <c r="AH30" s="48"/>
      <c r="AI30" s="48"/>
      <c r="AJ30" s="48"/>
      <c r="AK30" s="354">
        <v>0</v>
      </c>
      <c r="AL30" s="353"/>
      <c r="AM30" s="353"/>
      <c r="AN30" s="353"/>
      <c r="AO30" s="353"/>
      <c r="AP30" s="48"/>
      <c r="AQ30" s="50"/>
      <c r="BE30" s="342"/>
    </row>
    <row r="31" spans="2:57" s="1" customFormat="1" ht="6.9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2"/>
    </row>
    <row r="32" spans="2:57" s="1" customFormat="1" ht="25.95" customHeight="1">
      <c r="B32" s="41"/>
      <c r="C32" s="51"/>
      <c r="D32" s="52" t="s">
        <v>51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52</v>
      </c>
      <c r="U32" s="53"/>
      <c r="V32" s="53"/>
      <c r="W32" s="53"/>
      <c r="X32" s="355" t="s">
        <v>53</v>
      </c>
      <c r="Y32" s="356"/>
      <c r="Z32" s="356"/>
      <c r="AA32" s="356"/>
      <c r="AB32" s="356"/>
      <c r="AC32" s="53"/>
      <c r="AD32" s="53"/>
      <c r="AE32" s="53"/>
      <c r="AF32" s="53"/>
      <c r="AG32" s="53"/>
      <c r="AH32" s="53"/>
      <c r="AI32" s="53"/>
      <c r="AJ32" s="53"/>
      <c r="AK32" s="357">
        <f>SUM(AK23:AK30)</f>
        <v>0</v>
      </c>
      <c r="AL32" s="356"/>
      <c r="AM32" s="356"/>
      <c r="AN32" s="356"/>
      <c r="AO32" s="358"/>
      <c r="AP32" s="51"/>
      <c r="AQ32" s="55"/>
      <c r="BE32" s="342"/>
    </row>
    <row r="33" spans="2:43" s="1" customFormat="1" ht="6.9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" customHeight="1">
      <c r="B39" s="41"/>
      <c r="C39" s="62" t="s">
        <v>54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2017-18TMb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9" t="str">
        <f>K6</f>
        <v>Výstavba nové haly odborného výcviku SOU Stavební Plzeň</v>
      </c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70"/>
      <c r="AQ42" s="70"/>
      <c r="AR42" s="71"/>
    </row>
    <row r="43" spans="2:44" s="1" customFormat="1" ht="6.9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2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Borská 2718/55, 301 00 Plzeň – Jižní Předměstí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61" t="str">
        <f>IF(AN8="","",AN8)</f>
        <v>2. 11. 2017</v>
      </c>
      <c r="AN44" s="361"/>
      <c r="AO44" s="63"/>
      <c r="AP44" s="63"/>
      <c r="AQ44" s="63"/>
      <c r="AR44" s="61"/>
    </row>
    <row r="45" spans="2:44" s="1" customFormat="1" ht="6.9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2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Střední odborné učiliště stavební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35</v>
      </c>
      <c r="AJ46" s="63"/>
      <c r="AK46" s="63"/>
      <c r="AL46" s="63"/>
      <c r="AM46" s="362" t="str">
        <f>IF(E17="","",E17)</f>
        <v>Statika - Dynamika, s.r.o.</v>
      </c>
      <c r="AN46" s="362"/>
      <c r="AO46" s="362"/>
      <c r="AP46" s="362"/>
      <c r="AQ46" s="63"/>
      <c r="AR46" s="61"/>
      <c r="AS46" s="363" t="s">
        <v>55</v>
      </c>
      <c r="AT46" s="364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2">
      <c r="B47" s="41"/>
      <c r="C47" s="65" t="s">
        <v>33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5"/>
      <c r="AT47" s="366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8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7"/>
      <c r="AT48" s="368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9" t="s">
        <v>56</v>
      </c>
      <c r="D49" s="370"/>
      <c r="E49" s="370"/>
      <c r="F49" s="370"/>
      <c r="G49" s="370"/>
      <c r="H49" s="79"/>
      <c r="I49" s="371" t="s">
        <v>57</v>
      </c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2" t="s">
        <v>58</v>
      </c>
      <c r="AH49" s="370"/>
      <c r="AI49" s="370"/>
      <c r="AJ49" s="370"/>
      <c r="AK49" s="370"/>
      <c r="AL49" s="370"/>
      <c r="AM49" s="370"/>
      <c r="AN49" s="371" t="s">
        <v>59</v>
      </c>
      <c r="AO49" s="370"/>
      <c r="AP49" s="370"/>
      <c r="AQ49" s="80" t="s">
        <v>60</v>
      </c>
      <c r="AR49" s="61"/>
      <c r="AS49" s="81" t="s">
        <v>61</v>
      </c>
      <c r="AT49" s="82" t="s">
        <v>62</v>
      </c>
      <c r="AU49" s="82" t="s">
        <v>63</v>
      </c>
      <c r="AV49" s="82" t="s">
        <v>64</v>
      </c>
      <c r="AW49" s="82" t="s">
        <v>65</v>
      </c>
      <c r="AX49" s="82" t="s">
        <v>66</v>
      </c>
      <c r="AY49" s="82" t="s">
        <v>67</v>
      </c>
      <c r="AZ49" s="82" t="s">
        <v>68</v>
      </c>
      <c r="BA49" s="82" t="s">
        <v>69</v>
      </c>
      <c r="BB49" s="82" t="s">
        <v>70</v>
      </c>
      <c r="BC49" s="82" t="s">
        <v>71</v>
      </c>
      <c r="BD49" s="83" t="s">
        <v>72</v>
      </c>
    </row>
    <row r="50" spans="2:56" s="1" customFormat="1" ht="10.8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" customHeight="1">
      <c r="B51" s="68"/>
      <c r="C51" s="87" t="s">
        <v>73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1">
        <f>ROUND(AG52+AG53+SUM(AG65:AG67),2)</f>
        <v>0</v>
      </c>
      <c r="AH51" s="381"/>
      <c r="AI51" s="381"/>
      <c r="AJ51" s="381"/>
      <c r="AK51" s="381"/>
      <c r="AL51" s="381"/>
      <c r="AM51" s="381"/>
      <c r="AN51" s="382">
        <f aca="true" t="shared" si="0" ref="AN51:AN67">SUM(AG51,AT51)</f>
        <v>0</v>
      </c>
      <c r="AO51" s="382"/>
      <c r="AP51" s="382"/>
      <c r="AQ51" s="89" t="s">
        <v>21</v>
      </c>
      <c r="AR51" s="71"/>
      <c r="AS51" s="90">
        <f>ROUND(AS52+AS53+SUM(AS65:AS67),2)</f>
        <v>0</v>
      </c>
      <c r="AT51" s="91">
        <f aca="true" t="shared" si="1" ref="AT51:AT67">ROUND(SUM(AV51:AW51),2)</f>
        <v>0</v>
      </c>
      <c r="AU51" s="92">
        <f>ROUND(AU52+AU53+SUM(AU65:AU67),5)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ROUND(AZ52+AZ53+SUM(AZ65:AZ67),2)</f>
        <v>0</v>
      </c>
      <c r="BA51" s="91">
        <f>ROUND(BA52+BA53+SUM(BA65:BA67),2)</f>
        <v>0</v>
      </c>
      <c r="BB51" s="91">
        <f>ROUND(BB52+BB53+SUM(BB65:BB67),2)</f>
        <v>0</v>
      </c>
      <c r="BC51" s="91">
        <f>ROUND(BC52+BC53+SUM(BC65:BC67),2)</f>
        <v>0</v>
      </c>
      <c r="BD51" s="93">
        <f>ROUND(BD52+BD53+SUM(BD65:BD67),2)</f>
        <v>0</v>
      </c>
      <c r="BS51" s="94" t="s">
        <v>74</v>
      </c>
      <c r="BT51" s="94" t="s">
        <v>75</v>
      </c>
      <c r="BU51" s="95" t="s">
        <v>76</v>
      </c>
      <c r="BV51" s="94" t="s">
        <v>77</v>
      </c>
      <c r="BW51" s="94" t="s">
        <v>7</v>
      </c>
      <c r="BX51" s="94" t="s">
        <v>78</v>
      </c>
      <c r="CL51" s="94" t="s">
        <v>21</v>
      </c>
    </row>
    <row r="52" spans="1:91" s="5" customFormat="1" ht="16.5" customHeight="1">
      <c r="A52" s="96" t="s">
        <v>79</v>
      </c>
      <c r="B52" s="97"/>
      <c r="C52" s="98"/>
      <c r="D52" s="375" t="s">
        <v>80</v>
      </c>
      <c r="E52" s="375"/>
      <c r="F52" s="375"/>
      <c r="G52" s="375"/>
      <c r="H52" s="375"/>
      <c r="I52" s="99"/>
      <c r="J52" s="375" t="s">
        <v>81</v>
      </c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3">
        <f>'D.1.1 - Hala'!J27</f>
        <v>0</v>
      </c>
      <c r="AH52" s="374"/>
      <c r="AI52" s="374"/>
      <c r="AJ52" s="374"/>
      <c r="AK52" s="374"/>
      <c r="AL52" s="374"/>
      <c r="AM52" s="374"/>
      <c r="AN52" s="373">
        <f t="shared" si="0"/>
        <v>0</v>
      </c>
      <c r="AO52" s="374"/>
      <c r="AP52" s="374"/>
      <c r="AQ52" s="100" t="s">
        <v>82</v>
      </c>
      <c r="AR52" s="101"/>
      <c r="AS52" s="102">
        <v>0</v>
      </c>
      <c r="AT52" s="103">
        <f t="shared" si="1"/>
        <v>0</v>
      </c>
      <c r="AU52" s="104">
        <f>'D.1.1 - Hala'!P95</f>
        <v>0</v>
      </c>
      <c r="AV52" s="103">
        <f>'D.1.1 - Hala'!J30</f>
        <v>0</v>
      </c>
      <c r="AW52" s="103">
        <f>'D.1.1 - Hala'!J31</f>
        <v>0</v>
      </c>
      <c r="AX52" s="103">
        <f>'D.1.1 - Hala'!J32</f>
        <v>0</v>
      </c>
      <c r="AY52" s="103">
        <f>'D.1.1 - Hala'!J33</f>
        <v>0</v>
      </c>
      <c r="AZ52" s="103">
        <f>'D.1.1 - Hala'!F30</f>
        <v>0</v>
      </c>
      <c r="BA52" s="103">
        <f>'D.1.1 - Hala'!F31</f>
        <v>0</v>
      </c>
      <c r="BB52" s="103">
        <f>'D.1.1 - Hala'!F32</f>
        <v>0</v>
      </c>
      <c r="BC52" s="103">
        <f>'D.1.1 - Hala'!F33</f>
        <v>0</v>
      </c>
      <c r="BD52" s="105">
        <f>'D.1.1 - Hala'!F34</f>
        <v>0</v>
      </c>
      <c r="BT52" s="106" t="s">
        <v>83</v>
      </c>
      <c r="BV52" s="106" t="s">
        <v>77</v>
      </c>
      <c r="BW52" s="106" t="s">
        <v>84</v>
      </c>
      <c r="BX52" s="106" t="s">
        <v>7</v>
      </c>
      <c r="CL52" s="106" t="s">
        <v>21</v>
      </c>
      <c r="CM52" s="106" t="s">
        <v>85</v>
      </c>
    </row>
    <row r="53" spans="2:91" s="5" customFormat="1" ht="16.5" customHeight="1">
      <c r="B53" s="97"/>
      <c r="C53" s="98"/>
      <c r="D53" s="375" t="s">
        <v>86</v>
      </c>
      <c r="E53" s="375"/>
      <c r="F53" s="375"/>
      <c r="G53" s="375"/>
      <c r="H53" s="375"/>
      <c r="I53" s="99"/>
      <c r="J53" s="375" t="s">
        <v>87</v>
      </c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6">
        <f>ROUND(AG54+SUM(AG60:AG62),2)</f>
        <v>0</v>
      </c>
      <c r="AH53" s="374"/>
      <c r="AI53" s="374"/>
      <c r="AJ53" s="374"/>
      <c r="AK53" s="374"/>
      <c r="AL53" s="374"/>
      <c r="AM53" s="374"/>
      <c r="AN53" s="373">
        <f t="shared" si="0"/>
        <v>0</v>
      </c>
      <c r="AO53" s="374"/>
      <c r="AP53" s="374"/>
      <c r="AQ53" s="100" t="s">
        <v>82</v>
      </c>
      <c r="AR53" s="101"/>
      <c r="AS53" s="102">
        <f>ROUND(AS54+SUM(AS60:AS62),2)</f>
        <v>0</v>
      </c>
      <c r="AT53" s="103">
        <f t="shared" si="1"/>
        <v>0</v>
      </c>
      <c r="AU53" s="104">
        <f>ROUND(AU54+SUM(AU60:AU62),5)</f>
        <v>0</v>
      </c>
      <c r="AV53" s="103">
        <f>ROUND(AZ53*L26,2)</f>
        <v>0</v>
      </c>
      <c r="AW53" s="103">
        <f>ROUND(BA53*L27,2)</f>
        <v>0</v>
      </c>
      <c r="AX53" s="103">
        <f>ROUND(BB53*L26,2)</f>
        <v>0</v>
      </c>
      <c r="AY53" s="103">
        <f>ROUND(BC53*L27,2)</f>
        <v>0</v>
      </c>
      <c r="AZ53" s="103">
        <f>ROUND(AZ54+SUM(AZ60:AZ62),2)</f>
        <v>0</v>
      </c>
      <c r="BA53" s="103">
        <f>ROUND(BA54+SUM(BA60:BA62),2)</f>
        <v>0</v>
      </c>
      <c r="BB53" s="103">
        <f>ROUND(BB54+SUM(BB60:BB62),2)</f>
        <v>0</v>
      </c>
      <c r="BC53" s="103">
        <f>ROUND(BC54+SUM(BC60:BC62),2)</f>
        <v>0</v>
      </c>
      <c r="BD53" s="105">
        <f>ROUND(BD54+SUM(BD60:BD62),2)</f>
        <v>0</v>
      </c>
      <c r="BS53" s="106" t="s">
        <v>74</v>
      </c>
      <c r="BT53" s="106" t="s">
        <v>83</v>
      </c>
      <c r="BU53" s="106" t="s">
        <v>76</v>
      </c>
      <c r="BV53" s="106" t="s">
        <v>77</v>
      </c>
      <c r="BW53" s="106" t="s">
        <v>88</v>
      </c>
      <c r="BX53" s="106" t="s">
        <v>7</v>
      </c>
      <c r="CL53" s="106" t="s">
        <v>21</v>
      </c>
      <c r="CM53" s="106" t="s">
        <v>85</v>
      </c>
    </row>
    <row r="54" spans="2:90" s="6" customFormat="1" ht="16.5" customHeight="1">
      <c r="B54" s="107"/>
      <c r="C54" s="108"/>
      <c r="D54" s="108"/>
      <c r="E54" s="380" t="s">
        <v>89</v>
      </c>
      <c r="F54" s="380"/>
      <c r="G54" s="380"/>
      <c r="H54" s="380"/>
      <c r="I54" s="380"/>
      <c r="J54" s="108"/>
      <c r="K54" s="380" t="s">
        <v>90</v>
      </c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79">
        <f>ROUND(SUM(AG55:AG59),2)</f>
        <v>0</v>
      </c>
      <c r="AH54" s="378"/>
      <c r="AI54" s="378"/>
      <c r="AJ54" s="378"/>
      <c r="AK54" s="378"/>
      <c r="AL54" s="378"/>
      <c r="AM54" s="378"/>
      <c r="AN54" s="377">
        <f t="shared" si="0"/>
        <v>0</v>
      </c>
      <c r="AO54" s="378"/>
      <c r="AP54" s="378"/>
      <c r="AQ54" s="109" t="s">
        <v>91</v>
      </c>
      <c r="AR54" s="110"/>
      <c r="AS54" s="111">
        <f>ROUND(SUM(AS55:AS59),2)</f>
        <v>0</v>
      </c>
      <c r="AT54" s="112">
        <f t="shared" si="1"/>
        <v>0</v>
      </c>
      <c r="AU54" s="113">
        <f>ROUND(SUM(AU55:AU59),5)</f>
        <v>0</v>
      </c>
      <c r="AV54" s="112">
        <f>ROUND(AZ54*L26,2)</f>
        <v>0</v>
      </c>
      <c r="AW54" s="112">
        <f>ROUND(BA54*L27,2)</f>
        <v>0</v>
      </c>
      <c r="AX54" s="112">
        <f>ROUND(BB54*L26,2)</f>
        <v>0</v>
      </c>
      <c r="AY54" s="112">
        <f>ROUND(BC54*L27,2)</f>
        <v>0</v>
      </c>
      <c r="AZ54" s="112">
        <f>ROUND(SUM(AZ55:AZ59),2)</f>
        <v>0</v>
      </c>
      <c r="BA54" s="112">
        <f>ROUND(SUM(BA55:BA59),2)</f>
        <v>0</v>
      </c>
      <c r="BB54" s="112">
        <f>ROUND(SUM(BB55:BB59),2)</f>
        <v>0</v>
      </c>
      <c r="BC54" s="112">
        <f>ROUND(SUM(BC55:BC59),2)</f>
        <v>0</v>
      </c>
      <c r="BD54" s="114">
        <f>ROUND(SUM(BD55:BD59),2)</f>
        <v>0</v>
      </c>
      <c r="BS54" s="115" t="s">
        <v>74</v>
      </c>
      <c r="BT54" s="115" t="s">
        <v>85</v>
      </c>
      <c r="BU54" s="115" t="s">
        <v>76</v>
      </c>
      <c r="BV54" s="115" t="s">
        <v>77</v>
      </c>
      <c r="BW54" s="115" t="s">
        <v>92</v>
      </c>
      <c r="BX54" s="115" t="s">
        <v>88</v>
      </c>
      <c r="CL54" s="115" t="s">
        <v>21</v>
      </c>
    </row>
    <row r="55" spans="1:90" s="6" customFormat="1" ht="28.5" customHeight="1">
      <c r="A55" s="96" t="s">
        <v>79</v>
      </c>
      <c r="B55" s="107"/>
      <c r="C55" s="108"/>
      <c r="D55" s="108"/>
      <c r="E55" s="108"/>
      <c r="F55" s="380" t="s">
        <v>93</v>
      </c>
      <c r="G55" s="380"/>
      <c r="H55" s="380"/>
      <c r="I55" s="380"/>
      <c r="J55" s="380"/>
      <c r="K55" s="108"/>
      <c r="L55" s="380" t="s">
        <v>94</v>
      </c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77">
        <f>'D.1.4.1-01 - Dešťová kana...'!J31</f>
        <v>0</v>
      </c>
      <c r="AH55" s="378"/>
      <c r="AI55" s="378"/>
      <c r="AJ55" s="378"/>
      <c r="AK55" s="378"/>
      <c r="AL55" s="378"/>
      <c r="AM55" s="378"/>
      <c r="AN55" s="377">
        <f t="shared" si="0"/>
        <v>0</v>
      </c>
      <c r="AO55" s="378"/>
      <c r="AP55" s="378"/>
      <c r="AQ55" s="109" t="s">
        <v>91</v>
      </c>
      <c r="AR55" s="110"/>
      <c r="AS55" s="111">
        <v>0</v>
      </c>
      <c r="AT55" s="112">
        <f t="shared" si="1"/>
        <v>0</v>
      </c>
      <c r="AU55" s="113">
        <f>'D.1.4.1-01 - Dešťová kana...'!P90</f>
        <v>0</v>
      </c>
      <c r="AV55" s="112">
        <f>'D.1.4.1-01 - Dešťová kana...'!J34</f>
        <v>0</v>
      </c>
      <c r="AW55" s="112">
        <f>'D.1.4.1-01 - Dešťová kana...'!J35</f>
        <v>0</v>
      </c>
      <c r="AX55" s="112">
        <f>'D.1.4.1-01 - Dešťová kana...'!J36</f>
        <v>0</v>
      </c>
      <c r="AY55" s="112">
        <f>'D.1.4.1-01 - Dešťová kana...'!J37</f>
        <v>0</v>
      </c>
      <c r="AZ55" s="112">
        <f>'D.1.4.1-01 - Dešťová kana...'!F34</f>
        <v>0</v>
      </c>
      <c r="BA55" s="112">
        <f>'D.1.4.1-01 - Dešťová kana...'!F35</f>
        <v>0</v>
      </c>
      <c r="BB55" s="112">
        <f>'D.1.4.1-01 - Dešťová kana...'!F36</f>
        <v>0</v>
      </c>
      <c r="BC55" s="112">
        <f>'D.1.4.1-01 - Dešťová kana...'!F37</f>
        <v>0</v>
      </c>
      <c r="BD55" s="114">
        <f>'D.1.4.1-01 - Dešťová kana...'!F38</f>
        <v>0</v>
      </c>
      <c r="BT55" s="115" t="s">
        <v>95</v>
      </c>
      <c r="BV55" s="115" t="s">
        <v>77</v>
      </c>
      <c r="BW55" s="115" t="s">
        <v>96</v>
      </c>
      <c r="BX55" s="115" t="s">
        <v>92</v>
      </c>
      <c r="CL55" s="115" t="s">
        <v>21</v>
      </c>
    </row>
    <row r="56" spans="1:90" s="6" customFormat="1" ht="28.5" customHeight="1">
      <c r="A56" s="96" t="s">
        <v>79</v>
      </c>
      <c r="B56" s="107"/>
      <c r="C56" s="108"/>
      <c r="D56" s="108"/>
      <c r="E56" s="108"/>
      <c r="F56" s="380" t="s">
        <v>97</v>
      </c>
      <c r="G56" s="380"/>
      <c r="H56" s="380"/>
      <c r="I56" s="380"/>
      <c r="J56" s="380"/>
      <c r="K56" s="108"/>
      <c r="L56" s="380" t="s">
        <v>98</v>
      </c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77">
        <f>'D.1.4.1-02 - Hala ZTI'!J31</f>
        <v>0</v>
      </c>
      <c r="AH56" s="378"/>
      <c r="AI56" s="378"/>
      <c r="AJ56" s="378"/>
      <c r="AK56" s="378"/>
      <c r="AL56" s="378"/>
      <c r="AM56" s="378"/>
      <c r="AN56" s="377">
        <f t="shared" si="0"/>
        <v>0</v>
      </c>
      <c r="AO56" s="378"/>
      <c r="AP56" s="378"/>
      <c r="AQ56" s="109" t="s">
        <v>91</v>
      </c>
      <c r="AR56" s="110"/>
      <c r="AS56" s="111">
        <v>0</v>
      </c>
      <c r="AT56" s="112">
        <f t="shared" si="1"/>
        <v>0</v>
      </c>
      <c r="AU56" s="113">
        <f>'D.1.4.1-02 - Hala ZTI'!P93</f>
        <v>0</v>
      </c>
      <c r="AV56" s="112">
        <f>'D.1.4.1-02 - Hala ZTI'!J34</f>
        <v>0</v>
      </c>
      <c r="AW56" s="112">
        <f>'D.1.4.1-02 - Hala ZTI'!J35</f>
        <v>0</v>
      </c>
      <c r="AX56" s="112">
        <f>'D.1.4.1-02 - Hala ZTI'!J36</f>
        <v>0</v>
      </c>
      <c r="AY56" s="112">
        <f>'D.1.4.1-02 - Hala ZTI'!J37</f>
        <v>0</v>
      </c>
      <c r="AZ56" s="112">
        <f>'D.1.4.1-02 - Hala ZTI'!F34</f>
        <v>0</v>
      </c>
      <c r="BA56" s="112">
        <f>'D.1.4.1-02 - Hala ZTI'!F35</f>
        <v>0</v>
      </c>
      <c r="BB56" s="112">
        <f>'D.1.4.1-02 - Hala ZTI'!F36</f>
        <v>0</v>
      </c>
      <c r="BC56" s="112">
        <f>'D.1.4.1-02 - Hala ZTI'!F37</f>
        <v>0</v>
      </c>
      <c r="BD56" s="114">
        <f>'D.1.4.1-02 - Hala ZTI'!F38</f>
        <v>0</v>
      </c>
      <c r="BT56" s="115" t="s">
        <v>95</v>
      </c>
      <c r="BV56" s="115" t="s">
        <v>77</v>
      </c>
      <c r="BW56" s="115" t="s">
        <v>99</v>
      </c>
      <c r="BX56" s="115" t="s">
        <v>92</v>
      </c>
      <c r="CL56" s="115" t="s">
        <v>21</v>
      </c>
    </row>
    <row r="57" spans="1:90" s="6" customFormat="1" ht="28.5" customHeight="1">
      <c r="A57" s="96" t="s">
        <v>79</v>
      </c>
      <c r="B57" s="107"/>
      <c r="C57" s="108"/>
      <c r="D57" s="108"/>
      <c r="E57" s="108"/>
      <c r="F57" s="380" t="s">
        <v>100</v>
      </c>
      <c r="G57" s="380"/>
      <c r="H57" s="380"/>
      <c r="I57" s="380"/>
      <c r="J57" s="380"/>
      <c r="K57" s="108"/>
      <c r="L57" s="380" t="s">
        <v>101</v>
      </c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77">
        <f>'D.1.4.1-03 - Propojení vo...'!J31</f>
        <v>0</v>
      </c>
      <c r="AH57" s="378"/>
      <c r="AI57" s="378"/>
      <c r="AJ57" s="378"/>
      <c r="AK57" s="378"/>
      <c r="AL57" s="378"/>
      <c r="AM57" s="378"/>
      <c r="AN57" s="377">
        <f t="shared" si="0"/>
        <v>0</v>
      </c>
      <c r="AO57" s="378"/>
      <c r="AP57" s="378"/>
      <c r="AQ57" s="109" t="s">
        <v>91</v>
      </c>
      <c r="AR57" s="110"/>
      <c r="AS57" s="111">
        <v>0</v>
      </c>
      <c r="AT57" s="112">
        <f t="shared" si="1"/>
        <v>0</v>
      </c>
      <c r="AU57" s="113">
        <f>'D.1.4.1-03 - Propojení vo...'!P90</f>
        <v>0</v>
      </c>
      <c r="AV57" s="112">
        <f>'D.1.4.1-03 - Propojení vo...'!J34</f>
        <v>0</v>
      </c>
      <c r="AW57" s="112">
        <f>'D.1.4.1-03 - Propojení vo...'!J35</f>
        <v>0</v>
      </c>
      <c r="AX57" s="112">
        <f>'D.1.4.1-03 - Propojení vo...'!J36</f>
        <v>0</v>
      </c>
      <c r="AY57" s="112">
        <f>'D.1.4.1-03 - Propojení vo...'!J37</f>
        <v>0</v>
      </c>
      <c r="AZ57" s="112">
        <f>'D.1.4.1-03 - Propojení vo...'!F34</f>
        <v>0</v>
      </c>
      <c r="BA57" s="112">
        <f>'D.1.4.1-03 - Propojení vo...'!F35</f>
        <v>0</v>
      </c>
      <c r="BB57" s="112">
        <f>'D.1.4.1-03 - Propojení vo...'!F36</f>
        <v>0</v>
      </c>
      <c r="BC57" s="112">
        <f>'D.1.4.1-03 - Propojení vo...'!F37</f>
        <v>0</v>
      </c>
      <c r="BD57" s="114">
        <f>'D.1.4.1-03 - Propojení vo...'!F38</f>
        <v>0</v>
      </c>
      <c r="BT57" s="115" t="s">
        <v>95</v>
      </c>
      <c r="BV57" s="115" t="s">
        <v>77</v>
      </c>
      <c r="BW57" s="115" t="s">
        <v>102</v>
      </c>
      <c r="BX57" s="115" t="s">
        <v>92</v>
      </c>
      <c r="CL57" s="115" t="s">
        <v>21</v>
      </c>
    </row>
    <row r="58" spans="1:90" s="6" customFormat="1" ht="28.5" customHeight="1">
      <c r="A58" s="96" t="s">
        <v>79</v>
      </c>
      <c r="B58" s="107"/>
      <c r="C58" s="108"/>
      <c r="D58" s="108"/>
      <c r="E58" s="108"/>
      <c r="F58" s="380" t="s">
        <v>103</v>
      </c>
      <c r="G58" s="380"/>
      <c r="H58" s="380"/>
      <c r="I58" s="380"/>
      <c r="J58" s="380"/>
      <c r="K58" s="108"/>
      <c r="L58" s="380" t="s">
        <v>104</v>
      </c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80"/>
      <c r="AA58" s="380"/>
      <c r="AB58" s="380"/>
      <c r="AC58" s="380"/>
      <c r="AD58" s="380"/>
      <c r="AE58" s="380"/>
      <c r="AF58" s="380"/>
      <c r="AG58" s="377">
        <f>'D.1.4.1-04 - Retence'!J31</f>
        <v>0</v>
      </c>
      <c r="AH58" s="378"/>
      <c r="AI58" s="378"/>
      <c r="AJ58" s="378"/>
      <c r="AK58" s="378"/>
      <c r="AL58" s="378"/>
      <c r="AM58" s="378"/>
      <c r="AN58" s="377">
        <f t="shared" si="0"/>
        <v>0</v>
      </c>
      <c r="AO58" s="378"/>
      <c r="AP58" s="378"/>
      <c r="AQ58" s="109" t="s">
        <v>91</v>
      </c>
      <c r="AR58" s="110"/>
      <c r="AS58" s="111">
        <v>0</v>
      </c>
      <c r="AT58" s="112">
        <f t="shared" si="1"/>
        <v>0</v>
      </c>
      <c r="AU58" s="113">
        <f>'D.1.4.1-04 - Retence'!P89</f>
        <v>0</v>
      </c>
      <c r="AV58" s="112">
        <f>'D.1.4.1-04 - Retence'!J34</f>
        <v>0</v>
      </c>
      <c r="AW58" s="112">
        <f>'D.1.4.1-04 - Retence'!J35</f>
        <v>0</v>
      </c>
      <c r="AX58" s="112">
        <f>'D.1.4.1-04 - Retence'!J36</f>
        <v>0</v>
      </c>
      <c r="AY58" s="112">
        <f>'D.1.4.1-04 - Retence'!J37</f>
        <v>0</v>
      </c>
      <c r="AZ58" s="112">
        <f>'D.1.4.1-04 - Retence'!F34</f>
        <v>0</v>
      </c>
      <c r="BA58" s="112">
        <f>'D.1.4.1-04 - Retence'!F35</f>
        <v>0</v>
      </c>
      <c r="BB58" s="112">
        <f>'D.1.4.1-04 - Retence'!F36</f>
        <v>0</v>
      </c>
      <c r="BC58" s="112">
        <f>'D.1.4.1-04 - Retence'!F37</f>
        <v>0</v>
      </c>
      <c r="BD58" s="114">
        <f>'D.1.4.1-04 - Retence'!F38</f>
        <v>0</v>
      </c>
      <c r="BT58" s="115" t="s">
        <v>95</v>
      </c>
      <c r="BV58" s="115" t="s">
        <v>77</v>
      </c>
      <c r="BW58" s="115" t="s">
        <v>105</v>
      </c>
      <c r="BX58" s="115" t="s">
        <v>92</v>
      </c>
      <c r="CL58" s="115" t="s">
        <v>21</v>
      </c>
    </row>
    <row r="59" spans="1:90" s="6" customFormat="1" ht="28.5" customHeight="1">
      <c r="A59" s="96" t="s">
        <v>79</v>
      </c>
      <c r="B59" s="107"/>
      <c r="C59" s="108"/>
      <c r="D59" s="108"/>
      <c r="E59" s="108"/>
      <c r="F59" s="380" t="s">
        <v>106</v>
      </c>
      <c r="G59" s="380"/>
      <c r="H59" s="380"/>
      <c r="I59" s="380"/>
      <c r="J59" s="380"/>
      <c r="K59" s="108"/>
      <c r="L59" s="380" t="s">
        <v>107</v>
      </c>
      <c r="M59" s="380"/>
      <c r="N59" s="380"/>
      <c r="O59" s="380"/>
      <c r="P59" s="380"/>
      <c r="Q59" s="380"/>
      <c r="R59" s="380"/>
      <c r="S59" s="380"/>
      <c r="T59" s="380"/>
      <c r="U59" s="380"/>
      <c r="V59" s="380"/>
      <c r="W59" s="380"/>
      <c r="X59" s="380"/>
      <c r="Y59" s="380"/>
      <c r="Z59" s="380"/>
      <c r="AA59" s="380"/>
      <c r="AB59" s="380"/>
      <c r="AC59" s="380"/>
      <c r="AD59" s="380"/>
      <c r="AE59" s="380"/>
      <c r="AF59" s="380"/>
      <c r="AG59" s="377">
        <f>'D.1.4.1-05 - Splašková a ...'!J31</f>
        <v>0</v>
      </c>
      <c r="AH59" s="378"/>
      <c r="AI59" s="378"/>
      <c r="AJ59" s="378"/>
      <c r="AK59" s="378"/>
      <c r="AL59" s="378"/>
      <c r="AM59" s="378"/>
      <c r="AN59" s="377">
        <f t="shared" si="0"/>
        <v>0</v>
      </c>
      <c r="AO59" s="378"/>
      <c r="AP59" s="378"/>
      <c r="AQ59" s="109" t="s">
        <v>91</v>
      </c>
      <c r="AR59" s="110"/>
      <c r="AS59" s="111">
        <v>0</v>
      </c>
      <c r="AT59" s="112">
        <f t="shared" si="1"/>
        <v>0</v>
      </c>
      <c r="AU59" s="113">
        <f>'D.1.4.1-05 - Splašková a ...'!P90</f>
        <v>0</v>
      </c>
      <c r="AV59" s="112">
        <f>'D.1.4.1-05 - Splašková a ...'!J34</f>
        <v>0</v>
      </c>
      <c r="AW59" s="112">
        <f>'D.1.4.1-05 - Splašková a ...'!J35</f>
        <v>0</v>
      </c>
      <c r="AX59" s="112">
        <f>'D.1.4.1-05 - Splašková a ...'!J36</f>
        <v>0</v>
      </c>
      <c r="AY59" s="112">
        <f>'D.1.4.1-05 - Splašková a ...'!J37</f>
        <v>0</v>
      </c>
      <c r="AZ59" s="112">
        <f>'D.1.4.1-05 - Splašková a ...'!F34</f>
        <v>0</v>
      </c>
      <c r="BA59" s="112">
        <f>'D.1.4.1-05 - Splašková a ...'!F35</f>
        <v>0</v>
      </c>
      <c r="BB59" s="112">
        <f>'D.1.4.1-05 - Splašková a ...'!F36</f>
        <v>0</v>
      </c>
      <c r="BC59" s="112">
        <f>'D.1.4.1-05 - Splašková a ...'!F37</f>
        <v>0</v>
      </c>
      <c r="BD59" s="114">
        <f>'D.1.4.1-05 - Splašková a ...'!F38</f>
        <v>0</v>
      </c>
      <c r="BT59" s="115" t="s">
        <v>95</v>
      </c>
      <c r="BV59" s="115" t="s">
        <v>77</v>
      </c>
      <c r="BW59" s="115" t="s">
        <v>108</v>
      </c>
      <c r="BX59" s="115" t="s">
        <v>92</v>
      </c>
      <c r="CL59" s="115" t="s">
        <v>21</v>
      </c>
    </row>
    <row r="60" spans="1:90" s="6" customFormat="1" ht="16.5" customHeight="1">
      <c r="A60" s="96" t="s">
        <v>79</v>
      </c>
      <c r="B60" s="107"/>
      <c r="C60" s="108"/>
      <c r="D60" s="108"/>
      <c r="E60" s="380" t="s">
        <v>109</v>
      </c>
      <c r="F60" s="380"/>
      <c r="G60" s="380"/>
      <c r="H60" s="380"/>
      <c r="I60" s="380"/>
      <c r="J60" s="108"/>
      <c r="K60" s="380" t="s">
        <v>110</v>
      </c>
      <c r="L60" s="380"/>
      <c r="M60" s="380"/>
      <c r="N60" s="380"/>
      <c r="O60" s="380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80"/>
      <c r="AA60" s="380"/>
      <c r="AB60" s="380"/>
      <c r="AC60" s="380"/>
      <c r="AD60" s="380"/>
      <c r="AE60" s="380"/>
      <c r="AF60" s="380"/>
      <c r="AG60" s="377">
        <f>'D.1.4.2 - ÚT'!J29</f>
        <v>0</v>
      </c>
      <c r="AH60" s="378"/>
      <c r="AI60" s="378"/>
      <c r="AJ60" s="378"/>
      <c r="AK60" s="378"/>
      <c r="AL60" s="378"/>
      <c r="AM60" s="378"/>
      <c r="AN60" s="377">
        <f t="shared" si="0"/>
        <v>0</v>
      </c>
      <c r="AO60" s="378"/>
      <c r="AP60" s="378"/>
      <c r="AQ60" s="109" t="s">
        <v>91</v>
      </c>
      <c r="AR60" s="110"/>
      <c r="AS60" s="111">
        <v>0</v>
      </c>
      <c r="AT60" s="112">
        <f t="shared" si="1"/>
        <v>0</v>
      </c>
      <c r="AU60" s="113">
        <f>'D.1.4.2 - ÚT'!P90</f>
        <v>0</v>
      </c>
      <c r="AV60" s="112">
        <f>'D.1.4.2 - ÚT'!J32</f>
        <v>0</v>
      </c>
      <c r="AW60" s="112">
        <f>'D.1.4.2 - ÚT'!J33</f>
        <v>0</v>
      </c>
      <c r="AX60" s="112">
        <f>'D.1.4.2 - ÚT'!J34</f>
        <v>0</v>
      </c>
      <c r="AY60" s="112">
        <f>'D.1.4.2 - ÚT'!J35</f>
        <v>0</v>
      </c>
      <c r="AZ60" s="112">
        <f>'D.1.4.2 - ÚT'!F32</f>
        <v>0</v>
      </c>
      <c r="BA60" s="112">
        <f>'D.1.4.2 - ÚT'!F33</f>
        <v>0</v>
      </c>
      <c r="BB60" s="112">
        <f>'D.1.4.2 - ÚT'!F34</f>
        <v>0</v>
      </c>
      <c r="BC60" s="112">
        <f>'D.1.4.2 - ÚT'!F35</f>
        <v>0</v>
      </c>
      <c r="BD60" s="114">
        <f>'D.1.4.2 - ÚT'!F36</f>
        <v>0</v>
      </c>
      <c r="BT60" s="115" t="s">
        <v>85</v>
      </c>
      <c r="BV60" s="115" t="s">
        <v>77</v>
      </c>
      <c r="BW60" s="115" t="s">
        <v>111</v>
      </c>
      <c r="BX60" s="115" t="s">
        <v>88</v>
      </c>
      <c r="CL60" s="115" t="s">
        <v>21</v>
      </c>
    </row>
    <row r="61" spans="1:90" s="6" customFormat="1" ht="16.5" customHeight="1">
      <c r="A61" s="96" t="s">
        <v>79</v>
      </c>
      <c r="B61" s="107"/>
      <c r="C61" s="108"/>
      <c r="D61" s="108"/>
      <c r="E61" s="380" t="s">
        <v>112</v>
      </c>
      <c r="F61" s="380"/>
      <c r="G61" s="380"/>
      <c r="H61" s="380"/>
      <c r="I61" s="380"/>
      <c r="J61" s="108"/>
      <c r="K61" s="380" t="s">
        <v>113</v>
      </c>
      <c r="L61" s="380"/>
      <c r="M61" s="380"/>
      <c r="N61" s="380"/>
      <c r="O61" s="380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0"/>
      <c r="AC61" s="380"/>
      <c r="AD61" s="380"/>
      <c r="AE61" s="380"/>
      <c r="AF61" s="380"/>
      <c r="AG61" s="377">
        <f>'D.1.4.3 - VZT'!J29</f>
        <v>0</v>
      </c>
      <c r="AH61" s="378"/>
      <c r="AI61" s="378"/>
      <c r="AJ61" s="378"/>
      <c r="AK61" s="378"/>
      <c r="AL61" s="378"/>
      <c r="AM61" s="378"/>
      <c r="AN61" s="377">
        <f t="shared" si="0"/>
        <v>0</v>
      </c>
      <c r="AO61" s="378"/>
      <c r="AP61" s="378"/>
      <c r="AQ61" s="109" t="s">
        <v>91</v>
      </c>
      <c r="AR61" s="110"/>
      <c r="AS61" s="111">
        <v>0</v>
      </c>
      <c r="AT61" s="112">
        <f t="shared" si="1"/>
        <v>0</v>
      </c>
      <c r="AU61" s="113">
        <f>'D.1.4.3 - VZT'!P116</f>
        <v>0</v>
      </c>
      <c r="AV61" s="112">
        <f>'D.1.4.3 - VZT'!J32</f>
        <v>0</v>
      </c>
      <c r="AW61" s="112">
        <f>'D.1.4.3 - VZT'!J33</f>
        <v>0</v>
      </c>
      <c r="AX61" s="112">
        <f>'D.1.4.3 - VZT'!J34</f>
        <v>0</v>
      </c>
      <c r="AY61" s="112">
        <f>'D.1.4.3 - VZT'!J35</f>
        <v>0</v>
      </c>
      <c r="AZ61" s="112">
        <f>'D.1.4.3 - VZT'!F32</f>
        <v>0</v>
      </c>
      <c r="BA61" s="112">
        <f>'D.1.4.3 - VZT'!F33</f>
        <v>0</v>
      </c>
      <c r="BB61" s="112">
        <f>'D.1.4.3 - VZT'!F34</f>
        <v>0</v>
      </c>
      <c r="BC61" s="112">
        <f>'D.1.4.3 - VZT'!F35</f>
        <v>0</v>
      </c>
      <c r="BD61" s="114">
        <f>'D.1.4.3 - VZT'!F36</f>
        <v>0</v>
      </c>
      <c r="BT61" s="115" t="s">
        <v>85</v>
      </c>
      <c r="BV61" s="115" t="s">
        <v>77</v>
      </c>
      <c r="BW61" s="115" t="s">
        <v>114</v>
      </c>
      <c r="BX61" s="115" t="s">
        <v>88</v>
      </c>
      <c r="CL61" s="115" t="s">
        <v>21</v>
      </c>
    </row>
    <row r="62" spans="2:90" s="6" customFormat="1" ht="16.5" customHeight="1">
      <c r="B62" s="107"/>
      <c r="C62" s="108"/>
      <c r="D62" s="108"/>
      <c r="E62" s="380" t="s">
        <v>115</v>
      </c>
      <c r="F62" s="380"/>
      <c r="G62" s="380"/>
      <c r="H62" s="380"/>
      <c r="I62" s="380"/>
      <c r="J62" s="108"/>
      <c r="K62" s="380" t="s">
        <v>116</v>
      </c>
      <c r="L62" s="380"/>
      <c r="M62" s="380"/>
      <c r="N62" s="380"/>
      <c r="O62" s="380"/>
      <c r="P62" s="380"/>
      <c r="Q62" s="380"/>
      <c r="R62" s="380"/>
      <c r="S62" s="380"/>
      <c r="T62" s="380"/>
      <c r="U62" s="380"/>
      <c r="V62" s="380"/>
      <c r="W62" s="380"/>
      <c r="X62" s="380"/>
      <c r="Y62" s="380"/>
      <c r="Z62" s="380"/>
      <c r="AA62" s="380"/>
      <c r="AB62" s="380"/>
      <c r="AC62" s="380"/>
      <c r="AD62" s="380"/>
      <c r="AE62" s="380"/>
      <c r="AF62" s="380"/>
      <c r="AG62" s="379">
        <f>ROUND(SUM(AG63:AG64),2)</f>
        <v>0</v>
      </c>
      <c r="AH62" s="378"/>
      <c r="AI62" s="378"/>
      <c r="AJ62" s="378"/>
      <c r="AK62" s="378"/>
      <c r="AL62" s="378"/>
      <c r="AM62" s="378"/>
      <c r="AN62" s="377">
        <f t="shared" si="0"/>
        <v>0</v>
      </c>
      <c r="AO62" s="378"/>
      <c r="AP62" s="378"/>
      <c r="AQ62" s="109" t="s">
        <v>91</v>
      </c>
      <c r="AR62" s="110"/>
      <c r="AS62" s="111">
        <f>ROUND(SUM(AS63:AS64),2)</f>
        <v>0</v>
      </c>
      <c r="AT62" s="112">
        <f t="shared" si="1"/>
        <v>0</v>
      </c>
      <c r="AU62" s="113">
        <f>ROUND(SUM(AU63:AU64),5)</f>
        <v>0</v>
      </c>
      <c r="AV62" s="112">
        <f>ROUND(AZ62*L26,2)</f>
        <v>0</v>
      </c>
      <c r="AW62" s="112">
        <f>ROUND(BA62*L27,2)</f>
        <v>0</v>
      </c>
      <c r="AX62" s="112">
        <f>ROUND(BB62*L26,2)</f>
        <v>0</v>
      </c>
      <c r="AY62" s="112">
        <f>ROUND(BC62*L27,2)</f>
        <v>0</v>
      </c>
      <c r="AZ62" s="112">
        <f>ROUND(SUM(AZ63:AZ64),2)</f>
        <v>0</v>
      </c>
      <c r="BA62" s="112">
        <f>ROUND(SUM(BA63:BA64),2)</f>
        <v>0</v>
      </c>
      <c r="BB62" s="112">
        <f>ROUND(SUM(BB63:BB64),2)</f>
        <v>0</v>
      </c>
      <c r="BC62" s="112">
        <f>ROUND(SUM(BC63:BC64),2)</f>
        <v>0</v>
      </c>
      <c r="BD62" s="114">
        <f>ROUND(SUM(BD63:BD64),2)</f>
        <v>0</v>
      </c>
      <c r="BS62" s="115" t="s">
        <v>74</v>
      </c>
      <c r="BT62" s="115" t="s">
        <v>85</v>
      </c>
      <c r="BU62" s="115" t="s">
        <v>76</v>
      </c>
      <c r="BV62" s="115" t="s">
        <v>77</v>
      </c>
      <c r="BW62" s="115" t="s">
        <v>117</v>
      </c>
      <c r="BX62" s="115" t="s">
        <v>88</v>
      </c>
      <c r="CL62" s="115" t="s">
        <v>21</v>
      </c>
    </row>
    <row r="63" spans="1:90" s="6" customFormat="1" ht="28.5" customHeight="1">
      <c r="A63" s="96" t="s">
        <v>79</v>
      </c>
      <c r="B63" s="107"/>
      <c r="C63" s="108"/>
      <c r="D63" s="108"/>
      <c r="E63" s="108"/>
      <c r="F63" s="380" t="s">
        <v>118</v>
      </c>
      <c r="G63" s="380"/>
      <c r="H63" s="380"/>
      <c r="I63" s="380"/>
      <c r="J63" s="380"/>
      <c r="K63" s="108"/>
      <c r="L63" s="380" t="s">
        <v>119</v>
      </c>
      <c r="M63" s="380"/>
      <c r="N63" s="380"/>
      <c r="O63" s="380"/>
      <c r="P63" s="380"/>
      <c r="Q63" s="380"/>
      <c r="R63" s="380"/>
      <c r="S63" s="380"/>
      <c r="T63" s="380"/>
      <c r="U63" s="380"/>
      <c r="V63" s="380"/>
      <c r="W63" s="380"/>
      <c r="X63" s="380"/>
      <c r="Y63" s="380"/>
      <c r="Z63" s="380"/>
      <c r="AA63" s="380"/>
      <c r="AB63" s="380"/>
      <c r="AC63" s="380"/>
      <c r="AD63" s="380"/>
      <c r="AE63" s="380"/>
      <c r="AF63" s="380"/>
      <c r="AG63" s="377">
        <f>'D.1.4.4-01 - Elektro DPS'!J31</f>
        <v>0</v>
      </c>
      <c r="AH63" s="378"/>
      <c r="AI63" s="378"/>
      <c r="AJ63" s="378"/>
      <c r="AK63" s="378"/>
      <c r="AL63" s="378"/>
      <c r="AM63" s="378"/>
      <c r="AN63" s="377">
        <f t="shared" si="0"/>
        <v>0</v>
      </c>
      <c r="AO63" s="378"/>
      <c r="AP63" s="378"/>
      <c r="AQ63" s="109" t="s">
        <v>91</v>
      </c>
      <c r="AR63" s="110"/>
      <c r="AS63" s="111">
        <v>0</v>
      </c>
      <c r="AT63" s="112">
        <f t="shared" si="1"/>
        <v>0</v>
      </c>
      <c r="AU63" s="113">
        <f>'D.1.4.4-01 - Elektro DPS'!P93</f>
        <v>0</v>
      </c>
      <c r="AV63" s="112">
        <f>'D.1.4.4-01 - Elektro DPS'!J34</f>
        <v>0</v>
      </c>
      <c r="AW63" s="112">
        <f>'D.1.4.4-01 - Elektro DPS'!J35</f>
        <v>0</v>
      </c>
      <c r="AX63" s="112">
        <f>'D.1.4.4-01 - Elektro DPS'!J36</f>
        <v>0</v>
      </c>
      <c r="AY63" s="112">
        <f>'D.1.4.4-01 - Elektro DPS'!J37</f>
        <v>0</v>
      </c>
      <c r="AZ63" s="112">
        <f>'D.1.4.4-01 - Elektro DPS'!F34</f>
        <v>0</v>
      </c>
      <c r="BA63" s="112">
        <f>'D.1.4.4-01 - Elektro DPS'!F35</f>
        <v>0</v>
      </c>
      <c r="BB63" s="112">
        <f>'D.1.4.4-01 - Elektro DPS'!F36</f>
        <v>0</v>
      </c>
      <c r="BC63" s="112">
        <f>'D.1.4.4-01 - Elektro DPS'!F37</f>
        <v>0</v>
      </c>
      <c r="BD63" s="114">
        <f>'D.1.4.4-01 - Elektro DPS'!F38</f>
        <v>0</v>
      </c>
      <c r="BT63" s="115" t="s">
        <v>95</v>
      </c>
      <c r="BV63" s="115" t="s">
        <v>77</v>
      </c>
      <c r="BW63" s="115" t="s">
        <v>120</v>
      </c>
      <c r="BX63" s="115" t="s">
        <v>117</v>
      </c>
      <c r="CL63" s="115" t="s">
        <v>21</v>
      </c>
    </row>
    <row r="64" spans="1:90" s="6" customFormat="1" ht="28.5" customHeight="1">
      <c r="A64" s="96" t="s">
        <v>79</v>
      </c>
      <c r="B64" s="107"/>
      <c r="C64" s="108"/>
      <c r="D64" s="108"/>
      <c r="E64" s="108"/>
      <c r="F64" s="380" t="s">
        <v>121</v>
      </c>
      <c r="G64" s="380"/>
      <c r="H64" s="380"/>
      <c r="I64" s="380"/>
      <c r="J64" s="380"/>
      <c r="K64" s="108"/>
      <c r="L64" s="380" t="s">
        <v>122</v>
      </c>
      <c r="M64" s="380"/>
      <c r="N64" s="380"/>
      <c r="O64" s="380"/>
      <c r="P64" s="380"/>
      <c r="Q64" s="380"/>
      <c r="R64" s="380"/>
      <c r="S64" s="380"/>
      <c r="T64" s="380"/>
      <c r="U64" s="380"/>
      <c r="V64" s="380"/>
      <c r="W64" s="380"/>
      <c r="X64" s="380"/>
      <c r="Y64" s="380"/>
      <c r="Z64" s="380"/>
      <c r="AA64" s="380"/>
      <c r="AB64" s="380"/>
      <c r="AC64" s="380"/>
      <c r="AD64" s="380"/>
      <c r="AE64" s="380"/>
      <c r="AF64" s="380"/>
      <c r="AG64" s="377">
        <f>'D.1.4.4-02 - Elektro příp...'!J31</f>
        <v>0</v>
      </c>
      <c r="AH64" s="378"/>
      <c r="AI64" s="378"/>
      <c r="AJ64" s="378"/>
      <c r="AK64" s="378"/>
      <c r="AL64" s="378"/>
      <c r="AM64" s="378"/>
      <c r="AN64" s="377">
        <f t="shared" si="0"/>
        <v>0</v>
      </c>
      <c r="AO64" s="378"/>
      <c r="AP64" s="378"/>
      <c r="AQ64" s="109" t="s">
        <v>91</v>
      </c>
      <c r="AR64" s="110"/>
      <c r="AS64" s="111">
        <v>0</v>
      </c>
      <c r="AT64" s="112">
        <f t="shared" si="1"/>
        <v>0</v>
      </c>
      <c r="AU64" s="113">
        <f>'D.1.4.4-02 - Elektro příp...'!P91</f>
        <v>0</v>
      </c>
      <c r="AV64" s="112">
        <f>'D.1.4.4-02 - Elektro příp...'!J34</f>
        <v>0</v>
      </c>
      <c r="AW64" s="112">
        <f>'D.1.4.4-02 - Elektro příp...'!J35</f>
        <v>0</v>
      </c>
      <c r="AX64" s="112">
        <f>'D.1.4.4-02 - Elektro příp...'!J36</f>
        <v>0</v>
      </c>
      <c r="AY64" s="112">
        <f>'D.1.4.4-02 - Elektro příp...'!J37</f>
        <v>0</v>
      </c>
      <c r="AZ64" s="112">
        <f>'D.1.4.4-02 - Elektro příp...'!F34</f>
        <v>0</v>
      </c>
      <c r="BA64" s="112">
        <f>'D.1.4.4-02 - Elektro příp...'!F35</f>
        <v>0</v>
      </c>
      <c r="BB64" s="112">
        <f>'D.1.4.4-02 - Elektro příp...'!F36</f>
        <v>0</v>
      </c>
      <c r="BC64" s="112">
        <f>'D.1.4.4-02 - Elektro příp...'!F37</f>
        <v>0</v>
      </c>
      <c r="BD64" s="114">
        <f>'D.1.4.4-02 - Elektro příp...'!F38</f>
        <v>0</v>
      </c>
      <c r="BT64" s="115" t="s">
        <v>95</v>
      </c>
      <c r="BV64" s="115" t="s">
        <v>77</v>
      </c>
      <c r="BW64" s="115" t="s">
        <v>123</v>
      </c>
      <c r="BX64" s="115" t="s">
        <v>117</v>
      </c>
      <c r="CL64" s="115" t="s">
        <v>21</v>
      </c>
    </row>
    <row r="65" spans="1:91" s="5" customFormat="1" ht="16.5" customHeight="1">
      <c r="A65" s="96" t="s">
        <v>79</v>
      </c>
      <c r="B65" s="97"/>
      <c r="C65" s="98"/>
      <c r="D65" s="375" t="s">
        <v>124</v>
      </c>
      <c r="E65" s="375"/>
      <c r="F65" s="375"/>
      <c r="G65" s="375"/>
      <c r="H65" s="375"/>
      <c r="I65" s="99"/>
      <c r="J65" s="375" t="s">
        <v>125</v>
      </c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5"/>
      <c r="AE65" s="375"/>
      <c r="AF65" s="375"/>
      <c r="AG65" s="373">
        <f>'D.1.5 - Komunikace'!J27</f>
        <v>0</v>
      </c>
      <c r="AH65" s="374"/>
      <c r="AI65" s="374"/>
      <c r="AJ65" s="374"/>
      <c r="AK65" s="374"/>
      <c r="AL65" s="374"/>
      <c r="AM65" s="374"/>
      <c r="AN65" s="373">
        <f t="shared" si="0"/>
        <v>0</v>
      </c>
      <c r="AO65" s="374"/>
      <c r="AP65" s="374"/>
      <c r="AQ65" s="100" t="s">
        <v>82</v>
      </c>
      <c r="AR65" s="101"/>
      <c r="AS65" s="102">
        <v>0</v>
      </c>
      <c r="AT65" s="103">
        <f t="shared" si="1"/>
        <v>0</v>
      </c>
      <c r="AU65" s="104">
        <f>'D.1.5 - Komunikace'!P84</f>
        <v>0</v>
      </c>
      <c r="AV65" s="103">
        <f>'D.1.5 - Komunikace'!J30</f>
        <v>0</v>
      </c>
      <c r="AW65" s="103">
        <f>'D.1.5 - Komunikace'!J31</f>
        <v>0</v>
      </c>
      <c r="AX65" s="103">
        <f>'D.1.5 - Komunikace'!J32</f>
        <v>0</v>
      </c>
      <c r="AY65" s="103">
        <f>'D.1.5 - Komunikace'!J33</f>
        <v>0</v>
      </c>
      <c r="AZ65" s="103">
        <f>'D.1.5 - Komunikace'!F30</f>
        <v>0</v>
      </c>
      <c r="BA65" s="103">
        <f>'D.1.5 - Komunikace'!F31</f>
        <v>0</v>
      </c>
      <c r="BB65" s="103">
        <f>'D.1.5 - Komunikace'!F32</f>
        <v>0</v>
      </c>
      <c r="BC65" s="103">
        <f>'D.1.5 - Komunikace'!F33</f>
        <v>0</v>
      </c>
      <c r="BD65" s="105">
        <f>'D.1.5 - Komunikace'!F34</f>
        <v>0</v>
      </c>
      <c r="BT65" s="106" t="s">
        <v>83</v>
      </c>
      <c r="BV65" s="106" t="s">
        <v>77</v>
      </c>
      <c r="BW65" s="106" t="s">
        <v>126</v>
      </c>
      <c r="BX65" s="106" t="s">
        <v>7</v>
      </c>
      <c r="CL65" s="106" t="s">
        <v>21</v>
      </c>
      <c r="CM65" s="106" t="s">
        <v>85</v>
      </c>
    </row>
    <row r="66" spans="1:91" s="5" customFormat="1" ht="16.5" customHeight="1">
      <c r="A66" s="96" t="s">
        <v>79</v>
      </c>
      <c r="B66" s="97"/>
      <c r="C66" s="98"/>
      <c r="D66" s="375" t="s">
        <v>127</v>
      </c>
      <c r="E66" s="375"/>
      <c r="F66" s="375"/>
      <c r="G66" s="375"/>
      <c r="H66" s="375"/>
      <c r="I66" s="99"/>
      <c r="J66" s="375" t="s">
        <v>128</v>
      </c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3">
        <f>'D.1.1.2 - Oplocení, keře ...'!J27</f>
        <v>0</v>
      </c>
      <c r="AH66" s="374"/>
      <c r="AI66" s="374"/>
      <c r="AJ66" s="374"/>
      <c r="AK66" s="374"/>
      <c r="AL66" s="374"/>
      <c r="AM66" s="374"/>
      <c r="AN66" s="373">
        <f t="shared" si="0"/>
        <v>0</v>
      </c>
      <c r="AO66" s="374"/>
      <c r="AP66" s="374"/>
      <c r="AQ66" s="100" t="s">
        <v>82</v>
      </c>
      <c r="AR66" s="101"/>
      <c r="AS66" s="102">
        <v>0</v>
      </c>
      <c r="AT66" s="103">
        <f t="shared" si="1"/>
        <v>0</v>
      </c>
      <c r="AU66" s="104">
        <f>'D.1.1.2 - Oplocení, keře ...'!P81</f>
        <v>0</v>
      </c>
      <c r="AV66" s="103">
        <f>'D.1.1.2 - Oplocení, keře ...'!J30</f>
        <v>0</v>
      </c>
      <c r="AW66" s="103">
        <f>'D.1.1.2 - Oplocení, keře ...'!J31</f>
        <v>0</v>
      </c>
      <c r="AX66" s="103">
        <f>'D.1.1.2 - Oplocení, keře ...'!J32</f>
        <v>0</v>
      </c>
      <c r="AY66" s="103">
        <f>'D.1.1.2 - Oplocení, keře ...'!J33</f>
        <v>0</v>
      </c>
      <c r="AZ66" s="103">
        <f>'D.1.1.2 - Oplocení, keře ...'!F30</f>
        <v>0</v>
      </c>
      <c r="BA66" s="103">
        <f>'D.1.1.2 - Oplocení, keře ...'!F31</f>
        <v>0</v>
      </c>
      <c r="BB66" s="103">
        <f>'D.1.1.2 - Oplocení, keře ...'!F32</f>
        <v>0</v>
      </c>
      <c r="BC66" s="103">
        <f>'D.1.1.2 - Oplocení, keře ...'!F33</f>
        <v>0</v>
      </c>
      <c r="BD66" s="105">
        <f>'D.1.1.2 - Oplocení, keře ...'!F34</f>
        <v>0</v>
      </c>
      <c r="BT66" s="106" t="s">
        <v>83</v>
      </c>
      <c r="BV66" s="106" t="s">
        <v>77</v>
      </c>
      <c r="BW66" s="106" t="s">
        <v>129</v>
      </c>
      <c r="BX66" s="106" t="s">
        <v>7</v>
      </c>
      <c r="CL66" s="106" t="s">
        <v>21</v>
      </c>
      <c r="CM66" s="106" t="s">
        <v>85</v>
      </c>
    </row>
    <row r="67" spans="1:91" s="5" customFormat="1" ht="16.5" customHeight="1">
      <c r="A67" s="96" t="s">
        <v>79</v>
      </c>
      <c r="B67" s="97"/>
      <c r="C67" s="98"/>
      <c r="D67" s="375" t="s">
        <v>130</v>
      </c>
      <c r="E67" s="375"/>
      <c r="F67" s="375"/>
      <c r="G67" s="375"/>
      <c r="H67" s="375"/>
      <c r="I67" s="99"/>
      <c r="J67" s="375" t="s">
        <v>130</v>
      </c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375"/>
      <c r="X67" s="375"/>
      <c r="Y67" s="375"/>
      <c r="Z67" s="375"/>
      <c r="AA67" s="375"/>
      <c r="AB67" s="375"/>
      <c r="AC67" s="375"/>
      <c r="AD67" s="375"/>
      <c r="AE67" s="375"/>
      <c r="AF67" s="375"/>
      <c r="AG67" s="373">
        <f>'VRN - VRN'!J27</f>
        <v>0</v>
      </c>
      <c r="AH67" s="374"/>
      <c r="AI67" s="374"/>
      <c r="AJ67" s="374"/>
      <c r="AK67" s="374"/>
      <c r="AL67" s="374"/>
      <c r="AM67" s="374"/>
      <c r="AN67" s="373">
        <f t="shared" si="0"/>
        <v>0</v>
      </c>
      <c r="AO67" s="374"/>
      <c r="AP67" s="374"/>
      <c r="AQ67" s="100" t="s">
        <v>82</v>
      </c>
      <c r="AR67" s="101"/>
      <c r="AS67" s="116">
        <v>0</v>
      </c>
      <c r="AT67" s="117">
        <f t="shared" si="1"/>
        <v>0</v>
      </c>
      <c r="AU67" s="118">
        <f>'VRN - VRN'!P77</f>
        <v>0</v>
      </c>
      <c r="AV67" s="117">
        <f>'VRN - VRN'!J30</f>
        <v>0</v>
      </c>
      <c r="AW67" s="117">
        <f>'VRN - VRN'!J31</f>
        <v>0</v>
      </c>
      <c r="AX67" s="117">
        <f>'VRN - VRN'!J32</f>
        <v>0</v>
      </c>
      <c r="AY67" s="117">
        <f>'VRN - VRN'!J33</f>
        <v>0</v>
      </c>
      <c r="AZ67" s="117">
        <f>'VRN - VRN'!F30</f>
        <v>0</v>
      </c>
      <c r="BA67" s="117">
        <f>'VRN - VRN'!F31</f>
        <v>0</v>
      </c>
      <c r="BB67" s="117">
        <f>'VRN - VRN'!F32</f>
        <v>0</v>
      </c>
      <c r="BC67" s="117">
        <f>'VRN - VRN'!F33</f>
        <v>0</v>
      </c>
      <c r="BD67" s="119">
        <f>'VRN - VRN'!F34</f>
        <v>0</v>
      </c>
      <c r="BT67" s="106" t="s">
        <v>83</v>
      </c>
      <c r="BV67" s="106" t="s">
        <v>77</v>
      </c>
      <c r="BW67" s="106" t="s">
        <v>131</v>
      </c>
      <c r="BX67" s="106" t="s">
        <v>7</v>
      </c>
      <c r="CL67" s="106" t="s">
        <v>21</v>
      </c>
      <c r="CM67" s="106" t="s">
        <v>85</v>
      </c>
    </row>
    <row r="68" spans="2:44" s="1" customFormat="1" ht="30" customHeight="1">
      <c r="B68" s="41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1"/>
    </row>
    <row r="69" spans="2:44" s="1" customFormat="1" ht="6.9" customHeight="1">
      <c r="B69" s="56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61"/>
    </row>
  </sheetData>
  <sheetProtection algorithmName="SHA-512" hashValue="gk1uRKnzSWcA7V1eceLhzxUf/6pg9T7Y8BlAUKO6Q9y+9QjriRQem6vN3Hx49jH0CGlaZjt4Pvc6b7jrRWd85g==" saltValue="PiMMEC+quxvjk7e5P+GvtU8bU2P3+kpz58UFpCyjEOGbXwyzRnuT1KBou40QwPrMszxtN7YFCLMjEXUJFK709A==" spinCount="100000" sheet="1" objects="1" scenarios="1" formatColumns="0" formatRows="0"/>
  <mergeCells count="101">
    <mergeCell ref="AN67:AP67"/>
    <mergeCell ref="AG67:AM67"/>
    <mergeCell ref="D67:H67"/>
    <mergeCell ref="J67:AF67"/>
    <mergeCell ref="AG51:AM51"/>
    <mergeCell ref="AN51:AP51"/>
    <mergeCell ref="AR2:BE2"/>
    <mergeCell ref="AN64:AP64"/>
    <mergeCell ref="AG64:AM64"/>
    <mergeCell ref="F64:J64"/>
    <mergeCell ref="L64:AF64"/>
    <mergeCell ref="AN65:AP65"/>
    <mergeCell ref="AG65:AM65"/>
    <mergeCell ref="D65:H65"/>
    <mergeCell ref="J65:AF65"/>
    <mergeCell ref="AN66:AP66"/>
    <mergeCell ref="AG66:AM66"/>
    <mergeCell ref="D66:H66"/>
    <mergeCell ref="J66:AF66"/>
    <mergeCell ref="AN61:AP61"/>
    <mergeCell ref="AG61:AM61"/>
    <mergeCell ref="E61:I61"/>
    <mergeCell ref="K61:AF61"/>
    <mergeCell ref="AN62:AP62"/>
    <mergeCell ref="AG62:AM62"/>
    <mergeCell ref="E62:I62"/>
    <mergeCell ref="K62:AF62"/>
    <mergeCell ref="AN63:AP63"/>
    <mergeCell ref="AG63:AM63"/>
    <mergeCell ref="F63:J63"/>
    <mergeCell ref="L63:AF63"/>
    <mergeCell ref="AN58:AP58"/>
    <mergeCell ref="AG58:AM58"/>
    <mergeCell ref="F58:J58"/>
    <mergeCell ref="L58:AF58"/>
    <mergeCell ref="AN59:AP59"/>
    <mergeCell ref="AG59:AM59"/>
    <mergeCell ref="F59:J59"/>
    <mergeCell ref="L59:AF59"/>
    <mergeCell ref="AN60:AP60"/>
    <mergeCell ref="AG60:AM60"/>
    <mergeCell ref="E60:I60"/>
    <mergeCell ref="K60:AF60"/>
    <mergeCell ref="AN55:AP55"/>
    <mergeCell ref="AG55:AM55"/>
    <mergeCell ref="F55:J55"/>
    <mergeCell ref="L55:AF55"/>
    <mergeCell ref="AN56:AP56"/>
    <mergeCell ref="AG56:AM56"/>
    <mergeCell ref="F56:J56"/>
    <mergeCell ref="L56:AF56"/>
    <mergeCell ref="AN57:AP57"/>
    <mergeCell ref="AG57:AM57"/>
    <mergeCell ref="F57:J57"/>
    <mergeCell ref="L57:AF57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E54:I54"/>
    <mergeCell ref="K54:AF54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D.1.1 - Hala'!C2" display="/"/>
    <hyperlink ref="A55" location="'D.1.4.1-01 - Dešťová kana...'!C2" display="/"/>
    <hyperlink ref="A56" location="'D.1.4.1-02 - Hala ZTI'!C2" display="/"/>
    <hyperlink ref="A57" location="'D.1.4.1-03 - Propojení vo...'!C2" display="/"/>
    <hyperlink ref="A58" location="'D.1.4.1-04 - Retence'!C2" display="/"/>
    <hyperlink ref="A59" location="'D.1.4.1-05 - Splašková a ...'!C2" display="/"/>
    <hyperlink ref="A60" location="'D.1.4.2 - ÚT'!C2" display="/"/>
    <hyperlink ref="A61" location="'D.1.4.3 - VZT'!C2" display="/"/>
    <hyperlink ref="A63" location="'D.1.4.4-01 - Elektro DPS'!C2" display="/"/>
    <hyperlink ref="A64" location="'D.1.4.4-02 - Elektro příp...'!C2" display="/"/>
    <hyperlink ref="A65" location="'D.1.5 - Komunikace'!C2" display="/"/>
    <hyperlink ref="A66" location="'D.1.1.2 - Oplocení, keře ...'!C2" display="/"/>
    <hyperlink ref="A67" location="'VRN - VR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132</v>
      </c>
      <c r="G1" s="392" t="s">
        <v>133</v>
      </c>
      <c r="H1" s="392"/>
      <c r="I1" s="124"/>
      <c r="J1" s="123" t="s">
        <v>134</v>
      </c>
      <c r="K1" s="122" t="s">
        <v>135</v>
      </c>
      <c r="L1" s="123" t="s">
        <v>136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120</v>
      </c>
    </row>
    <row r="3" spans="2:46" ht="6.9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85</v>
      </c>
    </row>
    <row r="4" spans="2:46" ht="36.9" customHeight="1">
      <c r="B4" s="28"/>
      <c r="C4" s="29"/>
      <c r="D4" s="30" t="s">
        <v>143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2:11" ht="16.5" customHeight="1">
      <c r="B7" s="28"/>
      <c r="C7" s="29"/>
      <c r="D7" s="29"/>
      <c r="E7" s="384" t="str">
        <f>'Rekapitulace stavby'!K6</f>
        <v>Výstavba nové haly odborného výcviku SOU Stavební Plzeň</v>
      </c>
      <c r="F7" s="385"/>
      <c r="G7" s="385"/>
      <c r="H7" s="385"/>
      <c r="I7" s="127"/>
      <c r="J7" s="29"/>
      <c r="K7" s="31"/>
    </row>
    <row r="8" spans="2:11" ht="13.2">
      <c r="B8" s="28"/>
      <c r="C8" s="29"/>
      <c r="D8" s="37" t="s">
        <v>150</v>
      </c>
      <c r="E8" s="29"/>
      <c r="F8" s="29"/>
      <c r="G8" s="29"/>
      <c r="H8" s="29"/>
      <c r="I8" s="127"/>
      <c r="J8" s="29"/>
      <c r="K8" s="31"/>
    </row>
    <row r="9" spans="2:11" ht="16.5" customHeight="1">
      <c r="B9" s="28"/>
      <c r="C9" s="29"/>
      <c r="D9" s="29"/>
      <c r="E9" s="384" t="s">
        <v>1215</v>
      </c>
      <c r="F9" s="344"/>
      <c r="G9" s="344"/>
      <c r="H9" s="344"/>
      <c r="I9" s="127"/>
      <c r="J9" s="29"/>
      <c r="K9" s="31"/>
    </row>
    <row r="10" spans="2:11" ht="13.2">
      <c r="B10" s="28"/>
      <c r="C10" s="29"/>
      <c r="D10" s="37" t="s">
        <v>1216</v>
      </c>
      <c r="E10" s="29"/>
      <c r="F10" s="29"/>
      <c r="G10" s="29"/>
      <c r="H10" s="29"/>
      <c r="I10" s="127"/>
      <c r="J10" s="29"/>
      <c r="K10" s="31"/>
    </row>
    <row r="11" spans="2:11" s="1" customFormat="1" ht="16.5" customHeight="1">
      <c r="B11" s="41"/>
      <c r="C11" s="42"/>
      <c r="D11" s="42"/>
      <c r="E11" s="368" t="s">
        <v>1867</v>
      </c>
      <c r="F11" s="387"/>
      <c r="G11" s="387"/>
      <c r="H11" s="387"/>
      <c r="I11" s="128"/>
      <c r="J11" s="42"/>
      <c r="K11" s="45"/>
    </row>
    <row r="12" spans="2:11" s="1" customFormat="1" ht="13.2">
      <c r="B12" s="41"/>
      <c r="C12" s="42"/>
      <c r="D12" s="37" t="s">
        <v>1218</v>
      </c>
      <c r="E12" s="42"/>
      <c r="F12" s="42"/>
      <c r="G12" s="42"/>
      <c r="H12" s="42"/>
      <c r="I12" s="128"/>
      <c r="J12" s="42"/>
      <c r="K12" s="45"/>
    </row>
    <row r="13" spans="2:11" s="1" customFormat="1" ht="36.9" customHeight="1">
      <c r="B13" s="41"/>
      <c r="C13" s="42"/>
      <c r="D13" s="42"/>
      <c r="E13" s="386" t="s">
        <v>1868</v>
      </c>
      <c r="F13" s="387"/>
      <c r="G13" s="387"/>
      <c r="H13" s="387"/>
      <c r="I13" s="128"/>
      <c r="J13" s="42"/>
      <c r="K13" s="45"/>
    </row>
    <row r="14" spans="2:11" s="1" customFormat="1" ht="12">
      <c r="B14" s="41"/>
      <c r="C14" s="42"/>
      <c r="D14" s="42"/>
      <c r="E14" s="42"/>
      <c r="F14" s="42"/>
      <c r="G14" s="42"/>
      <c r="H14" s="42"/>
      <c r="I14" s="128"/>
      <c r="J14" s="42"/>
      <c r="K14" s="45"/>
    </row>
    <row r="15" spans="2:11" s="1" customFormat="1" ht="14.4" customHeight="1">
      <c r="B15" s="41"/>
      <c r="C15" s="42"/>
      <c r="D15" s="37" t="s">
        <v>20</v>
      </c>
      <c r="E15" s="42"/>
      <c r="F15" s="35" t="s">
        <v>21</v>
      </c>
      <c r="G15" s="42"/>
      <c r="H15" s="42"/>
      <c r="I15" s="129" t="s">
        <v>22</v>
      </c>
      <c r="J15" s="35" t="s">
        <v>21</v>
      </c>
      <c r="K15" s="45"/>
    </row>
    <row r="16" spans="2:11" s="1" customFormat="1" ht="14.4" customHeight="1">
      <c r="B16" s="41"/>
      <c r="C16" s="42"/>
      <c r="D16" s="37" t="s">
        <v>23</v>
      </c>
      <c r="E16" s="42"/>
      <c r="F16" s="35" t="s">
        <v>24</v>
      </c>
      <c r="G16" s="42"/>
      <c r="H16" s="42"/>
      <c r="I16" s="129" t="s">
        <v>25</v>
      </c>
      <c r="J16" s="130" t="str">
        <f>'Rekapitulace stavby'!AN8</f>
        <v>2. 11. 2017</v>
      </c>
      <c r="K16" s="45"/>
    </row>
    <row r="17" spans="2:11" s="1" customFormat="1" ht="10.8" customHeight="1">
      <c r="B17" s="41"/>
      <c r="C17" s="42"/>
      <c r="D17" s="42"/>
      <c r="E17" s="42"/>
      <c r="F17" s="42"/>
      <c r="G17" s="42"/>
      <c r="H17" s="42"/>
      <c r="I17" s="128"/>
      <c r="J17" s="42"/>
      <c r="K17" s="45"/>
    </row>
    <row r="18" spans="2:11" s="1" customFormat="1" ht="14.4" customHeight="1">
      <c r="B18" s="41"/>
      <c r="C18" s="42"/>
      <c r="D18" s="37" t="s">
        <v>27</v>
      </c>
      <c r="E18" s="42"/>
      <c r="F18" s="42"/>
      <c r="G18" s="42"/>
      <c r="H18" s="42"/>
      <c r="I18" s="129" t="s">
        <v>28</v>
      </c>
      <c r="J18" s="35" t="s">
        <v>29</v>
      </c>
      <c r="K18" s="45"/>
    </row>
    <row r="19" spans="2:11" s="1" customFormat="1" ht="18" customHeight="1">
      <c r="B19" s="41"/>
      <c r="C19" s="42"/>
      <c r="D19" s="42"/>
      <c r="E19" s="35" t="s">
        <v>30</v>
      </c>
      <c r="F19" s="42"/>
      <c r="G19" s="42"/>
      <c r="H19" s="42"/>
      <c r="I19" s="129" t="s">
        <v>31</v>
      </c>
      <c r="J19" s="35" t="s">
        <v>32</v>
      </c>
      <c r="K19" s="45"/>
    </row>
    <row r="20" spans="2:11" s="1" customFormat="1" ht="6.9" customHeight="1">
      <c r="B20" s="41"/>
      <c r="C20" s="42"/>
      <c r="D20" s="42"/>
      <c r="E20" s="42"/>
      <c r="F20" s="42"/>
      <c r="G20" s="42"/>
      <c r="H20" s="42"/>
      <c r="I20" s="128"/>
      <c r="J20" s="42"/>
      <c r="K20" s="45"/>
    </row>
    <row r="21" spans="2:11" s="1" customFormat="1" ht="14.4" customHeight="1">
      <c r="B21" s="41"/>
      <c r="C21" s="42"/>
      <c r="D21" s="37" t="s">
        <v>33</v>
      </c>
      <c r="E21" s="42"/>
      <c r="F21" s="42"/>
      <c r="G21" s="42"/>
      <c r="H21" s="42"/>
      <c r="I21" s="129" t="s">
        <v>28</v>
      </c>
      <c r="J21" s="35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5" t="str">
        <f>IF('Rekapitulace stavby'!E14="Vyplň údaj","",IF('Rekapitulace stavby'!E14="","",'Rekapitulace stavby'!E14))</f>
        <v/>
      </c>
      <c r="F22" s="42"/>
      <c r="G22" s="42"/>
      <c r="H22" s="42"/>
      <c r="I22" s="129" t="s">
        <v>31</v>
      </c>
      <c r="J22" s="35" t="str">
        <f>IF('Rekapitulace stavby'!AN14="Vyplň údaj","",IF('Rekapitulace stavby'!AN14="","",'Rekapitulace stavby'!AN14))</f>
        <v/>
      </c>
      <c r="K22" s="45"/>
    </row>
    <row r="23" spans="2:11" s="1" customFormat="1" ht="6.9" customHeight="1">
      <c r="B23" s="41"/>
      <c r="C23" s="42"/>
      <c r="D23" s="42"/>
      <c r="E23" s="42"/>
      <c r="F23" s="42"/>
      <c r="G23" s="42"/>
      <c r="H23" s="42"/>
      <c r="I23" s="128"/>
      <c r="J23" s="42"/>
      <c r="K23" s="45"/>
    </row>
    <row r="24" spans="2:11" s="1" customFormat="1" ht="14.4" customHeight="1">
      <c r="B24" s="41"/>
      <c r="C24" s="42"/>
      <c r="D24" s="37" t="s">
        <v>35</v>
      </c>
      <c r="E24" s="42"/>
      <c r="F24" s="42"/>
      <c r="G24" s="42"/>
      <c r="H24" s="42"/>
      <c r="I24" s="129" t="s">
        <v>28</v>
      </c>
      <c r="J24" s="35" t="s">
        <v>36</v>
      </c>
      <c r="K24" s="45"/>
    </row>
    <row r="25" spans="2:11" s="1" customFormat="1" ht="18" customHeight="1">
      <c r="B25" s="41"/>
      <c r="C25" s="42"/>
      <c r="D25" s="42"/>
      <c r="E25" s="35" t="s">
        <v>37</v>
      </c>
      <c r="F25" s="42"/>
      <c r="G25" s="42"/>
      <c r="H25" s="42"/>
      <c r="I25" s="129" t="s">
        <v>31</v>
      </c>
      <c r="J25" s="35" t="s">
        <v>38</v>
      </c>
      <c r="K25" s="45"/>
    </row>
    <row r="26" spans="2:11" s="1" customFormat="1" ht="6.9" customHeight="1">
      <c r="B26" s="41"/>
      <c r="C26" s="42"/>
      <c r="D26" s="42"/>
      <c r="E26" s="42"/>
      <c r="F26" s="42"/>
      <c r="G26" s="42"/>
      <c r="H26" s="42"/>
      <c r="I26" s="128"/>
      <c r="J26" s="42"/>
      <c r="K26" s="45"/>
    </row>
    <row r="27" spans="2:11" s="1" customFormat="1" ht="14.4" customHeight="1">
      <c r="B27" s="41"/>
      <c r="C27" s="42"/>
      <c r="D27" s="37" t="s">
        <v>40</v>
      </c>
      <c r="E27" s="42"/>
      <c r="F27" s="42"/>
      <c r="G27" s="42"/>
      <c r="H27" s="42"/>
      <c r="I27" s="128"/>
      <c r="J27" s="42"/>
      <c r="K27" s="45"/>
    </row>
    <row r="28" spans="2:11" s="7" customFormat="1" ht="16.5" customHeight="1">
      <c r="B28" s="131"/>
      <c r="C28" s="132"/>
      <c r="D28" s="132"/>
      <c r="E28" s="348" t="s">
        <v>21</v>
      </c>
      <c r="F28" s="348"/>
      <c r="G28" s="348"/>
      <c r="H28" s="348"/>
      <c r="I28" s="133"/>
      <c r="J28" s="132"/>
      <c r="K28" s="134"/>
    </row>
    <row r="29" spans="2:11" s="1" customFormat="1" ht="6.9" customHeight="1">
      <c r="B29" s="41"/>
      <c r="C29" s="42"/>
      <c r="D29" s="42"/>
      <c r="E29" s="42"/>
      <c r="F29" s="42"/>
      <c r="G29" s="42"/>
      <c r="H29" s="42"/>
      <c r="I29" s="128"/>
      <c r="J29" s="42"/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5"/>
      <c r="J30" s="85"/>
      <c r="K30" s="136"/>
    </row>
    <row r="31" spans="2:11" s="1" customFormat="1" ht="25.35" customHeight="1">
      <c r="B31" s="41"/>
      <c r="C31" s="42"/>
      <c r="D31" s="137" t="s">
        <v>41</v>
      </c>
      <c r="E31" s="42"/>
      <c r="F31" s="42"/>
      <c r="G31" s="42"/>
      <c r="H31" s="42"/>
      <c r="I31" s="128"/>
      <c r="J31" s="138">
        <f>ROUND(J93,2)</f>
        <v>0</v>
      </c>
      <c r="K31" s="45"/>
    </row>
    <row r="32" spans="2:11" s="1" customFormat="1" ht="6.9" customHeight="1">
      <c r="B32" s="41"/>
      <c r="C32" s="42"/>
      <c r="D32" s="85"/>
      <c r="E32" s="85"/>
      <c r="F32" s="85"/>
      <c r="G32" s="85"/>
      <c r="H32" s="85"/>
      <c r="I32" s="135"/>
      <c r="J32" s="85"/>
      <c r="K32" s="136"/>
    </row>
    <row r="33" spans="2:11" s="1" customFormat="1" ht="14.4" customHeight="1">
      <c r="B33" s="41"/>
      <c r="C33" s="42"/>
      <c r="D33" s="42"/>
      <c r="E33" s="42"/>
      <c r="F33" s="46" t="s">
        <v>43</v>
      </c>
      <c r="G33" s="42"/>
      <c r="H33" s="42"/>
      <c r="I33" s="139" t="s">
        <v>42</v>
      </c>
      <c r="J33" s="46" t="s">
        <v>44</v>
      </c>
      <c r="K33" s="45"/>
    </row>
    <row r="34" spans="2:11" s="1" customFormat="1" ht="14.4" customHeight="1">
      <c r="B34" s="41"/>
      <c r="C34" s="42"/>
      <c r="D34" s="49" t="s">
        <v>45</v>
      </c>
      <c r="E34" s="49" t="s">
        <v>46</v>
      </c>
      <c r="F34" s="140">
        <f>ROUND(SUM(BE93:BE213),2)</f>
        <v>0</v>
      </c>
      <c r="G34" s="42"/>
      <c r="H34" s="42"/>
      <c r="I34" s="141">
        <v>0.21</v>
      </c>
      <c r="J34" s="140">
        <f>ROUND(ROUND((SUM(BE93:BE213)),2)*I34,2)</f>
        <v>0</v>
      </c>
      <c r="K34" s="45"/>
    </row>
    <row r="35" spans="2:11" s="1" customFormat="1" ht="14.4" customHeight="1">
      <c r="B35" s="41"/>
      <c r="C35" s="42"/>
      <c r="D35" s="42"/>
      <c r="E35" s="49" t="s">
        <v>47</v>
      </c>
      <c r="F35" s="140">
        <f>ROUND(SUM(BF93:BF213),2)</f>
        <v>0</v>
      </c>
      <c r="G35" s="42"/>
      <c r="H35" s="42"/>
      <c r="I35" s="141">
        <v>0.15</v>
      </c>
      <c r="J35" s="140">
        <f>ROUND(ROUND((SUM(BF93:BF213)),2)*I35,2)</f>
        <v>0</v>
      </c>
      <c r="K35" s="45"/>
    </row>
    <row r="36" spans="2:11" s="1" customFormat="1" ht="14.4" customHeight="1" hidden="1">
      <c r="B36" s="41"/>
      <c r="C36" s="42"/>
      <c r="D36" s="42"/>
      <c r="E36" s="49" t="s">
        <v>48</v>
      </c>
      <c r="F36" s="140">
        <f>ROUND(SUM(BG93:BG213),2)</f>
        <v>0</v>
      </c>
      <c r="G36" s="42"/>
      <c r="H36" s="42"/>
      <c r="I36" s="141">
        <v>0.21</v>
      </c>
      <c r="J36" s="140">
        <v>0</v>
      </c>
      <c r="K36" s="45"/>
    </row>
    <row r="37" spans="2:11" s="1" customFormat="1" ht="14.4" customHeight="1" hidden="1">
      <c r="B37" s="41"/>
      <c r="C37" s="42"/>
      <c r="D37" s="42"/>
      <c r="E37" s="49" t="s">
        <v>49</v>
      </c>
      <c r="F37" s="140">
        <f>ROUND(SUM(BH93:BH213),2)</f>
        <v>0</v>
      </c>
      <c r="G37" s="42"/>
      <c r="H37" s="42"/>
      <c r="I37" s="141">
        <v>0.15</v>
      </c>
      <c r="J37" s="140">
        <v>0</v>
      </c>
      <c r="K37" s="45"/>
    </row>
    <row r="38" spans="2:11" s="1" customFormat="1" ht="14.4" customHeight="1" hidden="1">
      <c r="B38" s="41"/>
      <c r="C38" s="42"/>
      <c r="D38" s="42"/>
      <c r="E38" s="49" t="s">
        <v>50</v>
      </c>
      <c r="F38" s="140">
        <f>ROUND(SUM(BI93:BI213),2)</f>
        <v>0</v>
      </c>
      <c r="G38" s="42"/>
      <c r="H38" s="42"/>
      <c r="I38" s="141">
        <v>0</v>
      </c>
      <c r="J38" s="140">
        <v>0</v>
      </c>
      <c r="K38" s="45"/>
    </row>
    <row r="39" spans="2:11" s="1" customFormat="1" ht="6.9" customHeight="1">
      <c r="B39" s="41"/>
      <c r="C39" s="42"/>
      <c r="D39" s="42"/>
      <c r="E39" s="42"/>
      <c r="F39" s="42"/>
      <c r="G39" s="42"/>
      <c r="H39" s="42"/>
      <c r="I39" s="128"/>
      <c r="J39" s="42"/>
      <c r="K39" s="45"/>
    </row>
    <row r="40" spans="2:11" s="1" customFormat="1" ht="25.35" customHeight="1">
      <c r="B40" s="41"/>
      <c r="C40" s="142"/>
      <c r="D40" s="143" t="s">
        <v>51</v>
      </c>
      <c r="E40" s="79"/>
      <c r="F40" s="79"/>
      <c r="G40" s="144" t="s">
        <v>52</v>
      </c>
      <c r="H40" s="145" t="s">
        <v>53</v>
      </c>
      <c r="I40" s="146"/>
      <c r="J40" s="147">
        <f>SUM(J31:J38)</f>
        <v>0</v>
      </c>
      <c r="K40" s="148"/>
    </row>
    <row r="41" spans="2:11" s="1" customFormat="1" ht="14.4" customHeight="1">
      <c r="B41" s="56"/>
      <c r="C41" s="57"/>
      <c r="D41" s="57"/>
      <c r="E41" s="57"/>
      <c r="F41" s="57"/>
      <c r="G41" s="57"/>
      <c r="H41" s="57"/>
      <c r="I41" s="149"/>
      <c r="J41" s="57"/>
      <c r="K41" s="58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1"/>
      <c r="C46" s="30" t="s">
        <v>152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6.9" customHeight="1">
      <c r="B47" s="41"/>
      <c r="C47" s="42"/>
      <c r="D47" s="42"/>
      <c r="E47" s="42"/>
      <c r="F47" s="42"/>
      <c r="G47" s="42"/>
      <c r="H47" s="42"/>
      <c r="I47" s="128"/>
      <c r="J47" s="42"/>
      <c r="K47" s="45"/>
    </row>
    <row r="48" spans="2:11" s="1" customFormat="1" ht="14.4" customHeight="1">
      <c r="B48" s="41"/>
      <c r="C48" s="37" t="s">
        <v>18</v>
      </c>
      <c r="D48" s="42"/>
      <c r="E48" s="42"/>
      <c r="F48" s="42"/>
      <c r="G48" s="42"/>
      <c r="H48" s="42"/>
      <c r="I48" s="128"/>
      <c r="J48" s="42"/>
      <c r="K48" s="45"/>
    </row>
    <row r="49" spans="2:11" s="1" customFormat="1" ht="16.5" customHeight="1">
      <c r="B49" s="41"/>
      <c r="C49" s="42"/>
      <c r="D49" s="42"/>
      <c r="E49" s="384" t="str">
        <f>E7</f>
        <v>Výstavba nové haly odborného výcviku SOU Stavební Plzeň</v>
      </c>
      <c r="F49" s="385"/>
      <c r="G49" s="385"/>
      <c r="H49" s="385"/>
      <c r="I49" s="128"/>
      <c r="J49" s="42"/>
      <c r="K49" s="45"/>
    </row>
    <row r="50" spans="2:11" ht="13.2">
      <c r="B50" s="28"/>
      <c r="C50" s="37" t="s">
        <v>150</v>
      </c>
      <c r="D50" s="29"/>
      <c r="E50" s="29"/>
      <c r="F50" s="29"/>
      <c r="G50" s="29"/>
      <c r="H50" s="29"/>
      <c r="I50" s="127"/>
      <c r="J50" s="29"/>
      <c r="K50" s="31"/>
    </row>
    <row r="51" spans="2:11" ht="16.5" customHeight="1">
      <c r="B51" s="28"/>
      <c r="C51" s="29"/>
      <c r="D51" s="29"/>
      <c r="E51" s="384" t="s">
        <v>1215</v>
      </c>
      <c r="F51" s="344"/>
      <c r="G51" s="344"/>
      <c r="H51" s="344"/>
      <c r="I51" s="127"/>
      <c r="J51" s="29"/>
      <c r="K51" s="31"/>
    </row>
    <row r="52" spans="2:11" ht="13.2">
      <c r="B52" s="28"/>
      <c r="C52" s="37" t="s">
        <v>1216</v>
      </c>
      <c r="D52" s="29"/>
      <c r="E52" s="29"/>
      <c r="F52" s="29"/>
      <c r="G52" s="29"/>
      <c r="H52" s="29"/>
      <c r="I52" s="127"/>
      <c r="J52" s="29"/>
      <c r="K52" s="31"/>
    </row>
    <row r="53" spans="2:11" s="1" customFormat="1" ht="16.5" customHeight="1">
      <c r="B53" s="41"/>
      <c r="C53" s="42"/>
      <c r="D53" s="42"/>
      <c r="E53" s="368" t="s">
        <v>1867</v>
      </c>
      <c r="F53" s="387"/>
      <c r="G53" s="387"/>
      <c r="H53" s="387"/>
      <c r="I53" s="128"/>
      <c r="J53" s="42"/>
      <c r="K53" s="45"/>
    </row>
    <row r="54" spans="2:11" s="1" customFormat="1" ht="14.4" customHeight="1">
      <c r="B54" s="41"/>
      <c r="C54" s="37" t="s">
        <v>1218</v>
      </c>
      <c r="D54" s="42"/>
      <c r="E54" s="42"/>
      <c r="F54" s="42"/>
      <c r="G54" s="42"/>
      <c r="H54" s="42"/>
      <c r="I54" s="128"/>
      <c r="J54" s="42"/>
      <c r="K54" s="45"/>
    </row>
    <row r="55" spans="2:11" s="1" customFormat="1" ht="17.25" customHeight="1">
      <c r="B55" s="41"/>
      <c r="C55" s="42"/>
      <c r="D55" s="42"/>
      <c r="E55" s="386" t="str">
        <f>E13</f>
        <v>D.1.4.4-01 - Elektro DPS</v>
      </c>
      <c r="F55" s="387"/>
      <c r="G55" s="387"/>
      <c r="H55" s="387"/>
      <c r="I55" s="128"/>
      <c r="J55" s="42"/>
      <c r="K55" s="45"/>
    </row>
    <row r="56" spans="2:11" s="1" customFormat="1" ht="6.9" customHeight="1">
      <c r="B56" s="41"/>
      <c r="C56" s="42"/>
      <c r="D56" s="42"/>
      <c r="E56" s="42"/>
      <c r="F56" s="42"/>
      <c r="G56" s="42"/>
      <c r="H56" s="42"/>
      <c r="I56" s="128"/>
      <c r="J56" s="42"/>
      <c r="K56" s="45"/>
    </row>
    <row r="57" spans="2:11" s="1" customFormat="1" ht="18" customHeight="1">
      <c r="B57" s="41"/>
      <c r="C57" s="37" t="s">
        <v>23</v>
      </c>
      <c r="D57" s="42"/>
      <c r="E57" s="42"/>
      <c r="F57" s="35" t="str">
        <f>F16</f>
        <v>Borská 2718/55, 301 00 Plzeň – Jižní Předměstí</v>
      </c>
      <c r="G57" s="42"/>
      <c r="H57" s="42"/>
      <c r="I57" s="129" t="s">
        <v>25</v>
      </c>
      <c r="J57" s="130" t="str">
        <f>IF(J16="","",J16)</f>
        <v>2. 11. 2017</v>
      </c>
      <c r="K57" s="45"/>
    </row>
    <row r="58" spans="2:11" s="1" customFormat="1" ht="6.9" customHeight="1">
      <c r="B58" s="41"/>
      <c r="C58" s="42"/>
      <c r="D58" s="42"/>
      <c r="E58" s="42"/>
      <c r="F58" s="42"/>
      <c r="G58" s="42"/>
      <c r="H58" s="42"/>
      <c r="I58" s="128"/>
      <c r="J58" s="42"/>
      <c r="K58" s="45"/>
    </row>
    <row r="59" spans="2:11" s="1" customFormat="1" ht="13.2">
      <c r="B59" s="41"/>
      <c r="C59" s="37" t="s">
        <v>27</v>
      </c>
      <c r="D59" s="42"/>
      <c r="E59" s="42"/>
      <c r="F59" s="35" t="str">
        <f>E19</f>
        <v>Střední odborné učiliště stavební</v>
      </c>
      <c r="G59" s="42"/>
      <c r="H59" s="42"/>
      <c r="I59" s="129" t="s">
        <v>35</v>
      </c>
      <c r="J59" s="348" t="str">
        <f>E25</f>
        <v>Statika - Dynamika, s.r.o.</v>
      </c>
      <c r="K59" s="45"/>
    </row>
    <row r="60" spans="2:11" s="1" customFormat="1" ht="14.4" customHeight="1">
      <c r="B60" s="41"/>
      <c r="C60" s="37" t="s">
        <v>33</v>
      </c>
      <c r="D60" s="42"/>
      <c r="E60" s="42"/>
      <c r="F60" s="35" t="str">
        <f>IF(E22="","",E22)</f>
        <v/>
      </c>
      <c r="G60" s="42"/>
      <c r="H60" s="42"/>
      <c r="I60" s="128"/>
      <c r="J60" s="38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28"/>
      <c r="J61" s="42"/>
      <c r="K61" s="45"/>
    </row>
    <row r="62" spans="2:11" s="1" customFormat="1" ht="29.25" customHeight="1">
      <c r="B62" s="41"/>
      <c r="C62" s="154" t="s">
        <v>153</v>
      </c>
      <c r="D62" s="142"/>
      <c r="E62" s="142"/>
      <c r="F62" s="142"/>
      <c r="G62" s="142"/>
      <c r="H62" s="142"/>
      <c r="I62" s="155"/>
      <c r="J62" s="156" t="s">
        <v>154</v>
      </c>
      <c r="K62" s="157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28"/>
      <c r="J63" s="42"/>
      <c r="K63" s="45"/>
    </row>
    <row r="64" spans="2:47" s="1" customFormat="1" ht="29.25" customHeight="1">
      <c r="B64" s="41"/>
      <c r="C64" s="158" t="s">
        <v>155</v>
      </c>
      <c r="D64" s="42"/>
      <c r="E64" s="42"/>
      <c r="F64" s="42"/>
      <c r="G64" s="42"/>
      <c r="H64" s="42"/>
      <c r="I64" s="128"/>
      <c r="J64" s="138">
        <f>J93</f>
        <v>0</v>
      </c>
      <c r="K64" s="45"/>
      <c r="AU64" s="24" t="s">
        <v>156</v>
      </c>
    </row>
    <row r="65" spans="2:11" s="8" customFormat="1" ht="24.9" customHeight="1">
      <c r="B65" s="159"/>
      <c r="C65" s="160"/>
      <c r="D65" s="161" t="s">
        <v>1869</v>
      </c>
      <c r="E65" s="162"/>
      <c r="F65" s="162"/>
      <c r="G65" s="162"/>
      <c r="H65" s="162"/>
      <c r="I65" s="163"/>
      <c r="J65" s="164">
        <f>J94</f>
        <v>0</v>
      </c>
      <c r="K65" s="165"/>
    </row>
    <row r="66" spans="2:11" s="8" customFormat="1" ht="24.9" customHeight="1">
      <c r="B66" s="159"/>
      <c r="C66" s="160"/>
      <c r="D66" s="161" t="s">
        <v>1870</v>
      </c>
      <c r="E66" s="162"/>
      <c r="F66" s="162"/>
      <c r="G66" s="162"/>
      <c r="H66" s="162"/>
      <c r="I66" s="163"/>
      <c r="J66" s="164">
        <f>J196</f>
        <v>0</v>
      </c>
      <c r="K66" s="165"/>
    </row>
    <row r="67" spans="2:11" s="8" customFormat="1" ht="24.9" customHeight="1">
      <c r="B67" s="159"/>
      <c r="C67" s="160"/>
      <c r="D67" s="161" t="s">
        <v>1871</v>
      </c>
      <c r="E67" s="162"/>
      <c r="F67" s="162"/>
      <c r="G67" s="162"/>
      <c r="H67" s="162"/>
      <c r="I67" s="163"/>
      <c r="J67" s="164">
        <f>J201</f>
        <v>0</v>
      </c>
      <c r="K67" s="165"/>
    </row>
    <row r="68" spans="2:11" s="8" customFormat="1" ht="24.9" customHeight="1">
      <c r="B68" s="159"/>
      <c r="C68" s="160"/>
      <c r="D68" s="161" t="s">
        <v>1872</v>
      </c>
      <c r="E68" s="162"/>
      <c r="F68" s="162"/>
      <c r="G68" s="162"/>
      <c r="H68" s="162"/>
      <c r="I68" s="163"/>
      <c r="J68" s="164">
        <f>J203</f>
        <v>0</v>
      </c>
      <c r="K68" s="165"/>
    </row>
    <row r="69" spans="2:11" s="8" customFormat="1" ht="24.9" customHeight="1">
      <c r="B69" s="159"/>
      <c r="C69" s="160"/>
      <c r="D69" s="161" t="s">
        <v>1873</v>
      </c>
      <c r="E69" s="162"/>
      <c r="F69" s="162"/>
      <c r="G69" s="162"/>
      <c r="H69" s="162"/>
      <c r="I69" s="163"/>
      <c r="J69" s="164">
        <f>J209</f>
        <v>0</v>
      </c>
      <c r="K69" s="165"/>
    </row>
    <row r="70" spans="2:11" s="1" customFormat="1" ht="21.75" customHeight="1">
      <c r="B70" s="41"/>
      <c r="C70" s="42"/>
      <c r="D70" s="42"/>
      <c r="E70" s="42"/>
      <c r="F70" s="42"/>
      <c r="G70" s="42"/>
      <c r="H70" s="42"/>
      <c r="I70" s="128"/>
      <c r="J70" s="42"/>
      <c r="K70" s="45"/>
    </row>
    <row r="71" spans="2:11" s="1" customFormat="1" ht="6.9" customHeight="1">
      <c r="B71" s="56"/>
      <c r="C71" s="57"/>
      <c r="D71" s="57"/>
      <c r="E71" s="57"/>
      <c r="F71" s="57"/>
      <c r="G71" s="57"/>
      <c r="H71" s="57"/>
      <c r="I71" s="149"/>
      <c r="J71" s="57"/>
      <c r="K71" s="58"/>
    </row>
    <row r="75" spans="2:12" s="1" customFormat="1" ht="6.9" customHeight="1">
      <c r="B75" s="59"/>
      <c r="C75" s="60"/>
      <c r="D75" s="60"/>
      <c r="E75" s="60"/>
      <c r="F75" s="60"/>
      <c r="G75" s="60"/>
      <c r="H75" s="60"/>
      <c r="I75" s="152"/>
      <c r="J75" s="60"/>
      <c r="K75" s="60"/>
      <c r="L75" s="61"/>
    </row>
    <row r="76" spans="2:12" s="1" customFormat="1" ht="36.9" customHeight="1">
      <c r="B76" s="41"/>
      <c r="C76" s="62" t="s">
        <v>176</v>
      </c>
      <c r="D76" s="63"/>
      <c r="E76" s="63"/>
      <c r="F76" s="63"/>
      <c r="G76" s="63"/>
      <c r="H76" s="63"/>
      <c r="I76" s="173"/>
      <c r="J76" s="63"/>
      <c r="K76" s="63"/>
      <c r="L76" s="61"/>
    </row>
    <row r="77" spans="2:12" s="1" customFormat="1" ht="6.9" customHeight="1">
      <c r="B77" s="41"/>
      <c r="C77" s="63"/>
      <c r="D77" s="63"/>
      <c r="E77" s="63"/>
      <c r="F77" s="63"/>
      <c r="G77" s="63"/>
      <c r="H77" s="63"/>
      <c r="I77" s="173"/>
      <c r="J77" s="63"/>
      <c r="K77" s="63"/>
      <c r="L77" s="61"/>
    </row>
    <row r="78" spans="2:12" s="1" customFormat="1" ht="14.4" customHeight="1">
      <c r="B78" s="41"/>
      <c r="C78" s="65" t="s">
        <v>18</v>
      </c>
      <c r="D78" s="63"/>
      <c r="E78" s="63"/>
      <c r="F78" s="63"/>
      <c r="G78" s="63"/>
      <c r="H78" s="63"/>
      <c r="I78" s="173"/>
      <c r="J78" s="63"/>
      <c r="K78" s="63"/>
      <c r="L78" s="61"/>
    </row>
    <row r="79" spans="2:12" s="1" customFormat="1" ht="16.5" customHeight="1">
      <c r="B79" s="41"/>
      <c r="C79" s="63"/>
      <c r="D79" s="63"/>
      <c r="E79" s="389" t="str">
        <f>E7</f>
        <v>Výstavba nové haly odborného výcviku SOU Stavební Plzeň</v>
      </c>
      <c r="F79" s="390"/>
      <c r="G79" s="390"/>
      <c r="H79" s="390"/>
      <c r="I79" s="173"/>
      <c r="J79" s="63"/>
      <c r="K79" s="63"/>
      <c r="L79" s="61"/>
    </row>
    <row r="80" spans="2:12" ht="13.2">
      <c r="B80" s="28"/>
      <c r="C80" s="65" t="s">
        <v>150</v>
      </c>
      <c r="D80" s="261"/>
      <c r="E80" s="261"/>
      <c r="F80" s="261"/>
      <c r="G80" s="261"/>
      <c r="H80" s="261"/>
      <c r="J80" s="261"/>
      <c r="K80" s="261"/>
      <c r="L80" s="262"/>
    </row>
    <row r="81" spans="2:12" ht="16.5" customHeight="1">
      <c r="B81" s="28"/>
      <c r="C81" s="261"/>
      <c r="D81" s="261"/>
      <c r="E81" s="389" t="s">
        <v>1215</v>
      </c>
      <c r="F81" s="394"/>
      <c r="G81" s="394"/>
      <c r="H81" s="394"/>
      <c r="J81" s="261"/>
      <c r="K81" s="261"/>
      <c r="L81" s="262"/>
    </row>
    <row r="82" spans="2:12" ht="13.2">
      <c r="B82" s="28"/>
      <c r="C82" s="65" t="s">
        <v>1216</v>
      </c>
      <c r="D82" s="261"/>
      <c r="E82" s="261"/>
      <c r="F82" s="261"/>
      <c r="G82" s="261"/>
      <c r="H82" s="261"/>
      <c r="J82" s="261"/>
      <c r="K82" s="261"/>
      <c r="L82" s="262"/>
    </row>
    <row r="83" spans="2:12" s="1" customFormat="1" ht="16.5" customHeight="1">
      <c r="B83" s="41"/>
      <c r="C83" s="63"/>
      <c r="D83" s="63"/>
      <c r="E83" s="393" t="s">
        <v>1867</v>
      </c>
      <c r="F83" s="391"/>
      <c r="G83" s="391"/>
      <c r="H83" s="391"/>
      <c r="I83" s="173"/>
      <c r="J83" s="63"/>
      <c r="K83" s="63"/>
      <c r="L83" s="61"/>
    </row>
    <row r="84" spans="2:12" s="1" customFormat="1" ht="14.4" customHeight="1">
      <c r="B84" s="41"/>
      <c r="C84" s="65" t="s">
        <v>1218</v>
      </c>
      <c r="D84" s="63"/>
      <c r="E84" s="63"/>
      <c r="F84" s="63"/>
      <c r="G84" s="63"/>
      <c r="H84" s="63"/>
      <c r="I84" s="173"/>
      <c r="J84" s="63"/>
      <c r="K84" s="63"/>
      <c r="L84" s="61"/>
    </row>
    <row r="85" spans="2:12" s="1" customFormat="1" ht="17.25" customHeight="1">
      <c r="B85" s="41"/>
      <c r="C85" s="63"/>
      <c r="D85" s="63"/>
      <c r="E85" s="359" t="str">
        <f>E13</f>
        <v>D.1.4.4-01 - Elektro DPS</v>
      </c>
      <c r="F85" s="391"/>
      <c r="G85" s="391"/>
      <c r="H85" s="391"/>
      <c r="I85" s="173"/>
      <c r="J85" s="63"/>
      <c r="K85" s="63"/>
      <c r="L85" s="61"/>
    </row>
    <row r="86" spans="2:12" s="1" customFormat="1" ht="6.9" customHeight="1">
      <c r="B86" s="41"/>
      <c r="C86" s="63"/>
      <c r="D86" s="63"/>
      <c r="E86" s="63"/>
      <c r="F86" s="63"/>
      <c r="G86" s="63"/>
      <c r="H86" s="63"/>
      <c r="I86" s="173"/>
      <c r="J86" s="63"/>
      <c r="K86" s="63"/>
      <c r="L86" s="61"/>
    </row>
    <row r="87" spans="2:12" s="1" customFormat="1" ht="18" customHeight="1">
      <c r="B87" s="41"/>
      <c r="C87" s="65" t="s">
        <v>23</v>
      </c>
      <c r="D87" s="63"/>
      <c r="E87" s="63"/>
      <c r="F87" s="174" t="str">
        <f>F16</f>
        <v>Borská 2718/55, 301 00 Plzeň – Jižní Předměstí</v>
      </c>
      <c r="G87" s="63"/>
      <c r="H87" s="63"/>
      <c r="I87" s="175" t="s">
        <v>25</v>
      </c>
      <c r="J87" s="73" t="str">
        <f>IF(J16="","",J16)</f>
        <v>2. 11. 2017</v>
      </c>
      <c r="K87" s="63"/>
      <c r="L87" s="61"/>
    </row>
    <row r="88" spans="2:12" s="1" customFormat="1" ht="6.9" customHeight="1">
      <c r="B88" s="41"/>
      <c r="C88" s="63"/>
      <c r="D88" s="63"/>
      <c r="E88" s="63"/>
      <c r="F88" s="63"/>
      <c r="G88" s="63"/>
      <c r="H88" s="63"/>
      <c r="I88" s="173"/>
      <c r="J88" s="63"/>
      <c r="K88" s="63"/>
      <c r="L88" s="61"/>
    </row>
    <row r="89" spans="2:12" s="1" customFormat="1" ht="13.2">
      <c r="B89" s="41"/>
      <c r="C89" s="65" t="s">
        <v>27</v>
      </c>
      <c r="D89" s="63"/>
      <c r="E89" s="63"/>
      <c r="F89" s="174" t="str">
        <f>E19</f>
        <v>Střední odborné učiliště stavební</v>
      </c>
      <c r="G89" s="63"/>
      <c r="H89" s="63"/>
      <c r="I89" s="175" t="s">
        <v>35</v>
      </c>
      <c r="J89" s="174" t="str">
        <f>E25</f>
        <v>Statika - Dynamika, s.r.o.</v>
      </c>
      <c r="K89" s="63"/>
      <c r="L89" s="61"/>
    </row>
    <row r="90" spans="2:12" s="1" customFormat="1" ht="14.4" customHeight="1">
      <c r="B90" s="41"/>
      <c r="C90" s="65" t="s">
        <v>33</v>
      </c>
      <c r="D90" s="63"/>
      <c r="E90" s="63"/>
      <c r="F90" s="174" t="str">
        <f>IF(E22="","",E22)</f>
        <v/>
      </c>
      <c r="G90" s="63"/>
      <c r="H90" s="63"/>
      <c r="I90" s="173"/>
      <c r="J90" s="63"/>
      <c r="K90" s="63"/>
      <c r="L90" s="61"/>
    </row>
    <row r="91" spans="2:12" s="1" customFormat="1" ht="10.35" customHeight="1">
      <c r="B91" s="41"/>
      <c r="C91" s="63"/>
      <c r="D91" s="63"/>
      <c r="E91" s="63"/>
      <c r="F91" s="63"/>
      <c r="G91" s="63"/>
      <c r="H91" s="63"/>
      <c r="I91" s="173"/>
      <c r="J91" s="63"/>
      <c r="K91" s="63"/>
      <c r="L91" s="61"/>
    </row>
    <row r="92" spans="2:20" s="10" customFormat="1" ht="29.25" customHeight="1">
      <c r="B92" s="176"/>
      <c r="C92" s="177" t="s">
        <v>177</v>
      </c>
      <c r="D92" s="178" t="s">
        <v>60</v>
      </c>
      <c r="E92" s="178" t="s">
        <v>56</v>
      </c>
      <c r="F92" s="178" t="s">
        <v>178</v>
      </c>
      <c r="G92" s="178" t="s">
        <v>179</v>
      </c>
      <c r="H92" s="178" t="s">
        <v>180</v>
      </c>
      <c r="I92" s="179" t="s">
        <v>181</v>
      </c>
      <c r="J92" s="178" t="s">
        <v>154</v>
      </c>
      <c r="K92" s="180" t="s">
        <v>182</v>
      </c>
      <c r="L92" s="181"/>
      <c r="M92" s="81" t="s">
        <v>183</v>
      </c>
      <c r="N92" s="82" t="s">
        <v>45</v>
      </c>
      <c r="O92" s="82" t="s">
        <v>184</v>
      </c>
      <c r="P92" s="82" t="s">
        <v>185</v>
      </c>
      <c r="Q92" s="82" t="s">
        <v>186</v>
      </c>
      <c r="R92" s="82" t="s">
        <v>187</v>
      </c>
      <c r="S92" s="82" t="s">
        <v>188</v>
      </c>
      <c r="T92" s="83" t="s">
        <v>189</v>
      </c>
    </row>
    <row r="93" spans="2:63" s="1" customFormat="1" ht="29.25" customHeight="1">
      <c r="B93" s="41"/>
      <c r="C93" s="87" t="s">
        <v>155</v>
      </c>
      <c r="D93" s="63"/>
      <c r="E93" s="63"/>
      <c r="F93" s="63"/>
      <c r="G93" s="63"/>
      <c r="H93" s="63"/>
      <c r="I93" s="173"/>
      <c r="J93" s="182">
        <f>BK93</f>
        <v>0</v>
      </c>
      <c r="K93" s="63"/>
      <c r="L93" s="61"/>
      <c r="M93" s="84"/>
      <c r="N93" s="85"/>
      <c r="O93" s="85"/>
      <c r="P93" s="183">
        <f>P94+P196+P201+P203+P209</f>
        <v>0</v>
      </c>
      <c r="Q93" s="85"/>
      <c r="R93" s="183">
        <f>R94+R196+R201+R203+R209</f>
        <v>0</v>
      </c>
      <c r="S93" s="85"/>
      <c r="T93" s="184">
        <f>T94+T196+T201+T203+T209</f>
        <v>0</v>
      </c>
      <c r="AT93" s="24" t="s">
        <v>74</v>
      </c>
      <c r="AU93" s="24" t="s">
        <v>156</v>
      </c>
      <c r="BK93" s="185">
        <f>BK94+BK196+BK201+BK203+BK209</f>
        <v>0</v>
      </c>
    </row>
    <row r="94" spans="2:63" s="11" customFormat="1" ht="37.35" customHeight="1">
      <c r="B94" s="186"/>
      <c r="C94" s="187"/>
      <c r="D94" s="188" t="s">
        <v>74</v>
      </c>
      <c r="E94" s="189" t="s">
        <v>1456</v>
      </c>
      <c r="F94" s="189" t="s">
        <v>1874</v>
      </c>
      <c r="G94" s="187"/>
      <c r="H94" s="187"/>
      <c r="I94" s="190"/>
      <c r="J94" s="191">
        <f>BK94</f>
        <v>0</v>
      </c>
      <c r="K94" s="187"/>
      <c r="L94" s="192"/>
      <c r="M94" s="193"/>
      <c r="N94" s="194"/>
      <c r="O94" s="194"/>
      <c r="P94" s="195">
        <f>SUM(P95:P195)</f>
        <v>0</v>
      </c>
      <c r="Q94" s="194"/>
      <c r="R94" s="195">
        <f>SUM(R95:R195)</f>
        <v>0</v>
      </c>
      <c r="S94" s="194"/>
      <c r="T94" s="196">
        <f>SUM(T95:T195)</f>
        <v>0</v>
      </c>
      <c r="AR94" s="197" t="s">
        <v>83</v>
      </c>
      <c r="AT94" s="198" t="s">
        <v>74</v>
      </c>
      <c r="AU94" s="198" t="s">
        <v>75</v>
      </c>
      <c r="AY94" s="197" t="s">
        <v>192</v>
      </c>
      <c r="BK94" s="199">
        <f>SUM(BK95:BK195)</f>
        <v>0</v>
      </c>
    </row>
    <row r="95" spans="2:65" s="1" customFormat="1" ht="16.5" customHeight="1">
      <c r="B95" s="41"/>
      <c r="C95" s="202" t="s">
        <v>83</v>
      </c>
      <c r="D95" s="202" t="s">
        <v>194</v>
      </c>
      <c r="E95" s="203" t="s">
        <v>1875</v>
      </c>
      <c r="F95" s="204" t="s">
        <v>1876</v>
      </c>
      <c r="G95" s="205" t="s">
        <v>585</v>
      </c>
      <c r="H95" s="206">
        <v>960</v>
      </c>
      <c r="I95" s="207"/>
      <c r="J95" s="208">
        <f aca="true" t="shared" si="0" ref="J95:J126">ROUND(I95*H95,2)</f>
        <v>0</v>
      </c>
      <c r="K95" s="204" t="s">
        <v>21</v>
      </c>
      <c r="L95" s="61"/>
      <c r="M95" s="209" t="s">
        <v>21</v>
      </c>
      <c r="N95" s="210" t="s">
        <v>46</v>
      </c>
      <c r="O95" s="42"/>
      <c r="P95" s="211">
        <f aca="true" t="shared" si="1" ref="P95:P126">O95*H95</f>
        <v>0</v>
      </c>
      <c r="Q95" s="211">
        <v>0</v>
      </c>
      <c r="R95" s="211">
        <f aca="true" t="shared" si="2" ref="R95:R126">Q95*H95</f>
        <v>0</v>
      </c>
      <c r="S95" s="211">
        <v>0</v>
      </c>
      <c r="T95" s="212">
        <f aca="true" t="shared" si="3" ref="T95:T126">S95*H95</f>
        <v>0</v>
      </c>
      <c r="AR95" s="24" t="s">
        <v>199</v>
      </c>
      <c r="AT95" s="24" t="s">
        <v>194</v>
      </c>
      <c r="AU95" s="24" t="s">
        <v>83</v>
      </c>
      <c r="AY95" s="24" t="s">
        <v>192</v>
      </c>
      <c r="BE95" s="213">
        <f aca="true" t="shared" si="4" ref="BE95:BE126">IF(N95="základní",J95,0)</f>
        <v>0</v>
      </c>
      <c r="BF95" s="213">
        <f aca="true" t="shared" si="5" ref="BF95:BF126">IF(N95="snížená",J95,0)</f>
        <v>0</v>
      </c>
      <c r="BG95" s="213">
        <f aca="true" t="shared" si="6" ref="BG95:BG126">IF(N95="zákl. přenesená",J95,0)</f>
        <v>0</v>
      </c>
      <c r="BH95" s="213">
        <f aca="true" t="shared" si="7" ref="BH95:BH126">IF(N95="sníž. přenesená",J95,0)</f>
        <v>0</v>
      </c>
      <c r="BI95" s="213">
        <f aca="true" t="shared" si="8" ref="BI95:BI126">IF(N95="nulová",J95,0)</f>
        <v>0</v>
      </c>
      <c r="BJ95" s="24" t="s">
        <v>83</v>
      </c>
      <c r="BK95" s="213">
        <f aca="true" t="shared" si="9" ref="BK95:BK126">ROUND(I95*H95,2)</f>
        <v>0</v>
      </c>
      <c r="BL95" s="24" t="s">
        <v>199</v>
      </c>
      <c r="BM95" s="24" t="s">
        <v>85</v>
      </c>
    </row>
    <row r="96" spans="2:65" s="1" customFormat="1" ht="16.5" customHeight="1">
      <c r="B96" s="41"/>
      <c r="C96" s="202" t="s">
        <v>85</v>
      </c>
      <c r="D96" s="202" t="s">
        <v>194</v>
      </c>
      <c r="E96" s="203" t="s">
        <v>1877</v>
      </c>
      <c r="F96" s="204" t="s">
        <v>1878</v>
      </c>
      <c r="G96" s="205" t="s">
        <v>585</v>
      </c>
      <c r="H96" s="206">
        <v>690</v>
      </c>
      <c r="I96" s="207"/>
      <c r="J96" s="208">
        <f t="shared" si="0"/>
        <v>0</v>
      </c>
      <c r="K96" s="204" t="s">
        <v>21</v>
      </c>
      <c r="L96" s="61"/>
      <c r="M96" s="209" t="s">
        <v>21</v>
      </c>
      <c r="N96" s="210" t="s">
        <v>46</v>
      </c>
      <c r="O96" s="42"/>
      <c r="P96" s="211">
        <f t="shared" si="1"/>
        <v>0</v>
      </c>
      <c r="Q96" s="211">
        <v>0</v>
      </c>
      <c r="R96" s="211">
        <f t="shared" si="2"/>
        <v>0</v>
      </c>
      <c r="S96" s="211">
        <v>0</v>
      </c>
      <c r="T96" s="212">
        <f t="shared" si="3"/>
        <v>0</v>
      </c>
      <c r="AR96" s="24" t="s">
        <v>199</v>
      </c>
      <c r="AT96" s="24" t="s">
        <v>194</v>
      </c>
      <c r="AU96" s="24" t="s">
        <v>83</v>
      </c>
      <c r="AY96" s="24" t="s">
        <v>192</v>
      </c>
      <c r="BE96" s="213">
        <f t="shared" si="4"/>
        <v>0</v>
      </c>
      <c r="BF96" s="213">
        <f t="shared" si="5"/>
        <v>0</v>
      </c>
      <c r="BG96" s="213">
        <f t="shared" si="6"/>
        <v>0</v>
      </c>
      <c r="BH96" s="213">
        <f t="shared" si="7"/>
        <v>0</v>
      </c>
      <c r="BI96" s="213">
        <f t="shared" si="8"/>
        <v>0</v>
      </c>
      <c r="BJ96" s="24" t="s">
        <v>83</v>
      </c>
      <c r="BK96" s="213">
        <f t="shared" si="9"/>
        <v>0</v>
      </c>
      <c r="BL96" s="24" t="s">
        <v>199</v>
      </c>
      <c r="BM96" s="24" t="s">
        <v>199</v>
      </c>
    </row>
    <row r="97" spans="2:65" s="1" customFormat="1" ht="16.5" customHeight="1">
      <c r="B97" s="41"/>
      <c r="C97" s="202" t="s">
        <v>95</v>
      </c>
      <c r="D97" s="202" t="s">
        <v>194</v>
      </c>
      <c r="E97" s="203" t="s">
        <v>1879</v>
      </c>
      <c r="F97" s="204" t="s">
        <v>1880</v>
      </c>
      <c r="G97" s="205" t="s">
        <v>585</v>
      </c>
      <c r="H97" s="206">
        <v>65</v>
      </c>
      <c r="I97" s="207"/>
      <c r="J97" s="208">
        <f t="shared" si="0"/>
        <v>0</v>
      </c>
      <c r="K97" s="204" t="s">
        <v>21</v>
      </c>
      <c r="L97" s="61"/>
      <c r="M97" s="209" t="s">
        <v>21</v>
      </c>
      <c r="N97" s="210" t="s">
        <v>46</v>
      </c>
      <c r="O97" s="42"/>
      <c r="P97" s="211">
        <f t="shared" si="1"/>
        <v>0</v>
      </c>
      <c r="Q97" s="211">
        <v>0</v>
      </c>
      <c r="R97" s="211">
        <f t="shared" si="2"/>
        <v>0</v>
      </c>
      <c r="S97" s="211">
        <v>0</v>
      </c>
      <c r="T97" s="212">
        <f t="shared" si="3"/>
        <v>0</v>
      </c>
      <c r="AR97" s="24" t="s">
        <v>199</v>
      </c>
      <c r="AT97" s="24" t="s">
        <v>194</v>
      </c>
      <c r="AU97" s="24" t="s">
        <v>83</v>
      </c>
      <c r="AY97" s="24" t="s">
        <v>192</v>
      </c>
      <c r="BE97" s="213">
        <f t="shared" si="4"/>
        <v>0</v>
      </c>
      <c r="BF97" s="213">
        <f t="shared" si="5"/>
        <v>0</v>
      </c>
      <c r="BG97" s="213">
        <f t="shared" si="6"/>
        <v>0</v>
      </c>
      <c r="BH97" s="213">
        <f t="shared" si="7"/>
        <v>0</v>
      </c>
      <c r="BI97" s="213">
        <f t="shared" si="8"/>
        <v>0</v>
      </c>
      <c r="BJ97" s="24" t="s">
        <v>83</v>
      </c>
      <c r="BK97" s="213">
        <f t="shared" si="9"/>
        <v>0</v>
      </c>
      <c r="BL97" s="24" t="s">
        <v>199</v>
      </c>
      <c r="BM97" s="24" t="s">
        <v>221</v>
      </c>
    </row>
    <row r="98" spans="2:65" s="1" customFormat="1" ht="16.5" customHeight="1">
      <c r="B98" s="41"/>
      <c r="C98" s="202" t="s">
        <v>199</v>
      </c>
      <c r="D98" s="202" t="s">
        <v>194</v>
      </c>
      <c r="E98" s="203" t="s">
        <v>1881</v>
      </c>
      <c r="F98" s="204" t="s">
        <v>1882</v>
      </c>
      <c r="G98" s="205" t="s">
        <v>1387</v>
      </c>
      <c r="H98" s="206">
        <v>25</v>
      </c>
      <c r="I98" s="207"/>
      <c r="J98" s="208">
        <f t="shared" si="0"/>
        <v>0</v>
      </c>
      <c r="K98" s="204" t="s">
        <v>21</v>
      </c>
      <c r="L98" s="61"/>
      <c r="M98" s="209" t="s">
        <v>21</v>
      </c>
      <c r="N98" s="210" t="s">
        <v>46</v>
      </c>
      <c r="O98" s="42"/>
      <c r="P98" s="211">
        <f t="shared" si="1"/>
        <v>0</v>
      </c>
      <c r="Q98" s="211">
        <v>0</v>
      </c>
      <c r="R98" s="211">
        <f t="shared" si="2"/>
        <v>0</v>
      </c>
      <c r="S98" s="211">
        <v>0</v>
      </c>
      <c r="T98" s="212">
        <f t="shared" si="3"/>
        <v>0</v>
      </c>
      <c r="AR98" s="24" t="s">
        <v>199</v>
      </c>
      <c r="AT98" s="24" t="s">
        <v>194</v>
      </c>
      <c r="AU98" s="24" t="s">
        <v>83</v>
      </c>
      <c r="AY98" s="24" t="s">
        <v>192</v>
      </c>
      <c r="BE98" s="213">
        <f t="shared" si="4"/>
        <v>0</v>
      </c>
      <c r="BF98" s="213">
        <f t="shared" si="5"/>
        <v>0</v>
      </c>
      <c r="BG98" s="213">
        <f t="shared" si="6"/>
        <v>0</v>
      </c>
      <c r="BH98" s="213">
        <f t="shared" si="7"/>
        <v>0</v>
      </c>
      <c r="BI98" s="213">
        <f t="shared" si="8"/>
        <v>0</v>
      </c>
      <c r="BJ98" s="24" t="s">
        <v>83</v>
      </c>
      <c r="BK98" s="213">
        <f t="shared" si="9"/>
        <v>0</v>
      </c>
      <c r="BL98" s="24" t="s">
        <v>199</v>
      </c>
      <c r="BM98" s="24" t="s">
        <v>233</v>
      </c>
    </row>
    <row r="99" spans="2:65" s="1" customFormat="1" ht="16.5" customHeight="1">
      <c r="B99" s="41"/>
      <c r="C99" s="202" t="s">
        <v>215</v>
      </c>
      <c r="D99" s="202" t="s">
        <v>194</v>
      </c>
      <c r="E99" s="203" t="s">
        <v>1883</v>
      </c>
      <c r="F99" s="204" t="s">
        <v>1884</v>
      </c>
      <c r="G99" s="205" t="s">
        <v>1387</v>
      </c>
      <c r="H99" s="206">
        <v>35</v>
      </c>
      <c r="I99" s="207"/>
      <c r="J99" s="208">
        <f t="shared" si="0"/>
        <v>0</v>
      </c>
      <c r="K99" s="204" t="s">
        <v>21</v>
      </c>
      <c r="L99" s="61"/>
      <c r="M99" s="209" t="s">
        <v>21</v>
      </c>
      <c r="N99" s="210" t="s">
        <v>46</v>
      </c>
      <c r="O99" s="42"/>
      <c r="P99" s="211">
        <f t="shared" si="1"/>
        <v>0</v>
      </c>
      <c r="Q99" s="211">
        <v>0</v>
      </c>
      <c r="R99" s="211">
        <f t="shared" si="2"/>
        <v>0</v>
      </c>
      <c r="S99" s="211">
        <v>0</v>
      </c>
      <c r="T99" s="212">
        <f t="shared" si="3"/>
        <v>0</v>
      </c>
      <c r="AR99" s="24" t="s">
        <v>199</v>
      </c>
      <c r="AT99" s="24" t="s">
        <v>194</v>
      </c>
      <c r="AU99" s="24" t="s">
        <v>83</v>
      </c>
      <c r="AY99" s="24" t="s">
        <v>192</v>
      </c>
      <c r="BE99" s="213">
        <f t="shared" si="4"/>
        <v>0</v>
      </c>
      <c r="BF99" s="213">
        <f t="shared" si="5"/>
        <v>0</v>
      </c>
      <c r="BG99" s="213">
        <f t="shared" si="6"/>
        <v>0</v>
      </c>
      <c r="BH99" s="213">
        <f t="shared" si="7"/>
        <v>0</v>
      </c>
      <c r="BI99" s="213">
        <f t="shared" si="8"/>
        <v>0</v>
      </c>
      <c r="BJ99" s="24" t="s">
        <v>83</v>
      </c>
      <c r="BK99" s="213">
        <f t="shared" si="9"/>
        <v>0</v>
      </c>
      <c r="BL99" s="24" t="s">
        <v>199</v>
      </c>
      <c r="BM99" s="24" t="s">
        <v>248</v>
      </c>
    </row>
    <row r="100" spans="2:65" s="1" customFormat="1" ht="16.5" customHeight="1">
      <c r="B100" s="41"/>
      <c r="C100" s="202" t="s">
        <v>221</v>
      </c>
      <c r="D100" s="202" t="s">
        <v>194</v>
      </c>
      <c r="E100" s="203" t="s">
        <v>1885</v>
      </c>
      <c r="F100" s="204" t="s">
        <v>1886</v>
      </c>
      <c r="G100" s="205" t="s">
        <v>1387</v>
      </c>
      <c r="H100" s="206">
        <v>12</v>
      </c>
      <c r="I100" s="207"/>
      <c r="J100" s="208">
        <f t="shared" si="0"/>
        <v>0</v>
      </c>
      <c r="K100" s="204" t="s">
        <v>21</v>
      </c>
      <c r="L100" s="61"/>
      <c r="M100" s="209" t="s">
        <v>21</v>
      </c>
      <c r="N100" s="210" t="s">
        <v>46</v>
      </c>
      <c r="O100" s="42"/>
      <c r="P100" s="211">
        <f t="shared" si="1"/>
        <v>0</v>
      </c>
      <c r="Q100" s="211">
        <v>0</v>
      </c>
      <c r="R100" s="211">
        <f t="shared" si="2"/>
        <v>0</v>
      </c>
      <c r="S100" s="211">
        <v>0</v>
      </c>
      <c r="T100" s="212">
        <f t="shared" si="3"/>
        <v>0</v>
      </c>
      <c r="AR100" s="24" t="s">
        <v>199</v>
      </c>
      <c r="AT100" s="24" t="s">
        <v>194</v>
      </c>
      <c r="AU100" s="24" t="s">
        <v>83</v>
      </c>
      <c r="AY100" s="24" t="s">
        <v>192</v>
      </c>
      <c r="BE100" s="213">
        <f t="shared" si="4"/>
        <v>0</v>
      </c>
      <c r="BF100" s="213">
        <f t="shared" si="5"/>
        <v>0</v>
      </c>
      <c r="BG100" s="213">
        <f t="shared" si="6"/>
        <v>0</v>
      </c>
      <c r="BH100" s="213">
        <f t="shared" si="7"/>
        <v>0</v>
      </c>
      <c r="BI100" s="213">
        <f t="shared" si="8"/>
        <v>0</v>
      </c>
      <c r="BJ100" s="24" t="s">
        <v>83</v>
      </c>
      <c r="BK100" s="213">
        <f t="shared" si="9"/>
        <v>0</v>
      </c>
      <c r="BL100" s="24" t="s">
        <v>199</v>
      </c>
      <c r="BM100" s="24" t="s">
        <v>259</v>
      </c>
    </row>
    <row r="101" spans="2:65" s="1" customFormat="1" ht="16.5" customHeight="1">
      <c r="B101" s="41"/>
      <c r="C101" s="202" t="s">
        <v>225</v>
      </c>
      <c r="D101" s="202" t="s">
        <v>194</v>
      </c>
      <c r="E101" s="203" t="s">
        <v>1887</v>
      </c>
      <c r="F101" s="204" t="s">
        <v>1888</v>
      </c>
      <c r="G101" s="205" t="s">
        <v>1387</v>
      </c>
      <c r="H101" s="206">
        <v>210</v>
      </c>
      <c r="I101" s="207"/>
      <c r="J101" s="208">
        <f t="shared" si="0"/>
        <v>0</v>
      </c>
      <c r="K101" s="204" t="s">
        <v>21</v>
      </c>
      <c r="L101" s="61"/>
      <c r="M101" s="209" t="s">
        <v>21</v>
      </c>
      <c r="N101" s="210" t="s">
        <v>46</v>
      </c>
      <c r="O101" s="42"/>
      <c r="P101" s="211">
        <f t="shared" si="1"/>
        <v>0</v>
      </c>
      <c r="Q101" s="211">
        <v>0</v>
      </c>
      <c r="R101" s="211">
        <f t="shared" si="2"/>
        <v>0</v>
      </c>
      <c r="S101" s="211">
        <v>0</v>
      </c>
      <c r="T101" s="212">
        <f t="shared" si="3"/>
        <v>0</v>
      </c>
      <c r="AR101" s="24" t="s">
        <v>199</v>
      </c>
      <c r="AT101" s="24" t="s">
        <v>194</v>
      </c>
      <c r="AU101" s="24" t="s">
        <v>83</v>
      </c>
      <c r="AY101" s="24" t="s">
        <v>192</v>
      </c>
      <c r="BE101" s="213">
        <f t="shared" si="4"/>
        <v>0</v>
      </c>
      <c r="BF101" s="213">
        <f t="shared" si="5"/>
        <v>0</v>
      </c>
      <c r="BG101" s="213">
        <f t="shared" si="6"/>
        <v>0</v>
      </c>
      <c r="BH101" s="213">
        <f t="shared" si="7"/>
        <v>0</v>
      </c>
      <c r="BI101" s="213">
        <f t="shared" si="8"/>
        <v>0</v>
      </c>
      <c r="BJ101" s="24" t="s">
        <v>83</v>
      </c>
      <c r="BK101" s="213">
        <f t="shared" si="9"/>
        <v>0</v>
      </c>
      <c r="BL101" s="24" t="s">
        <v>199</v>
      </c>
      <c r="BM101" s="24" t="s">
        <v>267</v>
      </c>
    </row>
    <row r="102" spans="2:65" s="1" customFormat="1" ht="16.5" customHeight="1">
      <c r="B102" s="41"/>
      <c r="C102" s="202" t="s">
        <v>233</v>
      </c>
      <c r="D102" s="202" t="s">
        <v>194</v>
      </c>
      <c r="E102" s="203" t="s">
        <v>1889</v>
      </c>
      <c r="F102" s="204" t="s">
        <v>1890</v>
      </c>
      <c r="G102" s="205" t="s">
        <v>1387</v>
      </c>
      <c r="H102" s="206">
        <v>830</v>
      </c>
      <c r="I102" s="207"/>
      <c r="J102" s="208">
        <f t="shared" si="0"/>
        <v>0</v>
      </c>
      <c r="K102" s="204" t="s">
        <v>21</v>
      </c>
      <c r="L102" s="61"/>
      <c r="M102" s="209" t="s">
        <v>21</v>
      </c>
      <c r="N102" s="210" t="s">
        <v>46</v>
      </c>
      <c r="O102" s="42"/>
      <c r="P102" s="211">
        <f t="shared" si="1"/>
        <v>0</v>
      </c>
      <c r="Q102" s="211">
        <v>0</v>
      </c>
      <c r="R102" s="211">
        <f t="shared" si="2"/>
        <v>0</v>
      </c>
      <c r="S102" s="211">
        <v>0</v>
      </c>
      <c r="T102" s="212">
        <f t="shared" si="3"/>
        <v>0</v>
      </c>
      <c r="AR102" s="24" t="s">
        <v>199</v>
      </c>
      <c r="AT102" s="24" t="s">
        <v>194</v>
      </c>
      <c r="AU102" s="24" t="s">
        <v>83</v>
      </c>
      <c r="AY102" s="24" t="s">
        <v>192</v>
      </c>
      <c r="BE102" s="213">
        <f t="shared" si="4"/>
        <v>0</v>
      </c>
      <c r="BF102" s="213">
        <f t="shared" si="5"/>
        <v>0</v>
      </c>
      <c r="BG102" s="213">
        <f t="shared" si="6"/>
        <v>0</v>
      </c>
      <c r="BH102" s="213">
        <f t="shared" si="7"/>
        <v>0</v>
      </c>
      <c r="BI102" s="213">
        <f t="shared" si="8"/>
        <v>0</v>
      </c>
      <c r="BJ102" s="24" t="s">
        <v>83</v>
      </c>
      <c r="BK102" s="213">
        <f t="shared" si="9"/>
        <v>0</v>
      </c>
      <c r="BL102" s="24" t="s">
        <v>199</v>
      </c>
      <c r="BM102" s="24" t="s">
        <v>303</v>
      </c>
    </row>
    <row r="103" spans="2:65" s="1" customFormat="1" ht="16.5" customHeight="1">
      <c r="B103" s="41"/>
      <c r="C103" s="202" t="s">
        <v>237</v>
      </c>
      <c r="D103" s="202" t="s">
        <v>194</v>
      </c>
      <c r="E103" s="203" t="s">
        <v>1891</v>
      </c>
      <c r="F103" s="204" t="s">
        <v>1892</v>
      </c>
      <c r="G103" s="205" t="s">
        <v>1387</v>
      </c>
      <c r="H103" s="206">
        <v>345</v>
      </c>
      <c r="I103" s="207"/>
      <c r="J103" s="208">
        <f t="shared" si="0"/>
        <v>0</v>
      </c>
      <c r="K103" s="204" t="s">
        <v>21</v>
      </c>
      <c r="L103" s="61"/>
      <c r="M103" s="209" t="s">
        <v>21</v>
      </c>
      <c r="N103" s="210" t="s">
        <v>46</v>
      </c>
      <c r="O103" s="42"/>
      <c r="P103" s="211">
        <f t="shared" si="1"/>
        <v>0</v>
      </c>
      <c r="Q103" s="211">
        <v>0</v>
      </c>
      <c r="R103" s="211">
        <f t="shared" si="2"/>
        <v>0</v>
      </c>
      <c r="S103" s="211">
        <v>0</v>
      </c>
      <c r="T103" s="212">
        <f t="shared" si="3"/>
        <v>0</v>
      </c>
      <c r="AR103" s="24" t="s">
        <v>199</v>
      </c>
      <c r="AT103" s="24" t="s">
        <v>194</v>
      </c>
      <c r="AU103" s="24" t="s">
        <v>83</v>
      </c>
      <c r="AY103" s="24" t="s">
        <v>192</v>
      </c>
      <c r="BE103" s="213">
        <f t="shared" si="4"/>
        <v>0</v>
      </c>
      <c r="BF103" s="213">
        <f t="shared" si="5"/>
        <v>0</v>
      </c>
      <c r="BG103" s="213">
        <f t="shared" si="6"/>
        <v>0</v>
      </c>
      <c r="BH103" s="213">
        <f t="shared" si="7"/>
        <v>0</v>
      </c>
      <c r="BI103" s="213">
        <f t="shared" si="8"/>
        <v>0</v>
      </c>
      <c r="BJ103" s="24" t="s">
        <v>83</v>
      </c>
      <c r="BK103" s="213">
        <f t="shared" si="9"/>
        <v>0</v>
      </c>
      <c r="BL103" s="24" t="s">
        <v>199</v>
      </c>
      <c r="BM103" s="24" t="s">
        <v>316</v>
      </c>
    </row>
    <row r="104" spans="2:65" s="1" customFormat="1" ht="16.5" customHeight="1">
      <c r="B104" s="41"/>
      <c r="C104" s="202" t="s">
        <v>248</v>
      </c>
      <c r="D104" s="202" t="s">
        <v>194</v>
      </c>
      <c r="E104" s="203" t="s">
        <v>1893</v>
      </c>
      <c r="F104" s="204" t="s">
        <v>1894</v>
      </c>
      <c r="G104" s="205" t="s">
        <v>1387</v>
      </c>
      <c r="H104" s="206">
        <v>10</v>
      </c>
      <c r="I104" s="207"/>
      <c r="J104" s="208">
        <f t="shared" si="0"/>
        <v>0</v>
      </c>
      <c r="K104" s="204" t="s">
        <v>21</v>
      </c>
      <c r="L104" s="61"/>
      <c r="M104" s="209" t="s">
        <v>21</v>
      </c>
      <c r="N104" s="210" t="s">
        <v>46</v>
      </c>
      <c r="O104" s="42"/>
      <c r="P104" s="211">
        <f t="shared" si="1"/>
        <v>0</v>
      </c>
      <c r="Q104" s="211">
        <v>0</v>
      </c>
      <c r="R104" s="211">
        <f t="shared" si="2"/>
        <v>0</v>
      </c>
      <c r="S104" s="211">
        <v>0</v>
      </c>
      <c r="T104" s="212">
        <f t="shared" si="3"/>
        <v>0</v>
      </c>
      <c r="AR104" s="24" t="s">
        <v>199</v>
      </c>
      <c r="AT104" s="24" t="s">
        <v>194</v>
      </c>
      <c r="AU104" s="24" t="s">
        <v>83</v>
      </c>
      <c r="AY104" s="24" t="s">
        <v>192</v>
      </c>
      <c r="BE104" s="213">
        <f t="shared" si="4"/>
        <v>0</v>
      </c>
      <c r="BF104" s="213">
        <f t="shared" si="5"/>
        <v>0</v>
      </c>
      <c r="BG104" s="213">
        <f t="shared" si="6"/>
        <v>0</v>
      </c>
      <c r="BH104" s="213">
        <f t="shared" si="7"/>
        <v>0</v>
      </c>
      <c r="BI104" s="213">
        <f t="shared" si="8"/>
        <v>0</v>
      </c>
      <c r="BJ104" s="24" t="s">
        <v>83</v>
      </c>
      <c r="BK104" s="213">
        <f t="shared" si="9"/>
        <v>0</v>
      </c>
      <c r="BL104" s="24" t="s">
        <v>199</v>
      </c>
      <c r="BM104" s="24" t="s">
        <v>330</v>
      </c>
    </row>
    <row r="105" spans="2:65" s="1" customFormat="1" ht="16.5" customHeight="1">
      <c r="B105" s="41"/>
      <c r="C105" s="202" t="s">
        <v>252</v>
      </c>
      <c r="D105" s="202" t="s">
        <v>194</v>
      </c>
      <c r="E105" s="203" t="s">
        <v>1895</v>
      </c>
      <c r="F105" s="204" t="s">
        <v>1896</v>
      </c>
      <c r="G105" s="205" t="s">
        <v>1387</v>
      </c>
      <c r="H105" s="206">
        <v>3</v>
      </c>
      <c r="I105" s="207"/>
      <c r="J105" s="208">
        <f t="shared" si="0"/>
        <v>0</v>
      </c>
      <c r="K105" s="204" t="s">
        <v>21</v>
      </c>
      <c r="L105" s="61"/>
      <c r="M105" s="209" t="s">
        <v>21</v>
      </c>
      <c r="N105" s="210" t="s">
        <v>46</v>
      </c>
      <c r="O105" s="42"/>
      <c r="P105" s="211">
        <f t="shared" si="1"/>
        <v>0</v>
      </c>
      <c r="Q105" s="211">
        <v>0</v>
      </c>
      <c r="R105" s="211">
        <f t="shared" si="2"/>
        <v>0</v>
      </c>
      <c r="S105" s="211">
        <v>0</v>
      </c>
      <c r="T105" s="212">
        <f t="shared" si="3"/>
        <v>0</v>
      </c>
      <c r="AR105" s="24" t="s">
        <v>199</v>
      </c>
      <c r="AT105" s="24" t="s">
        <v>194</v>
      </c>
      <c r="AU105" s="24" t="s">
        <v>83</v>
      </c>
      <c r="AY105" s="24" t="s">
        <v>192</v>
      </c>
      <c r="BE105" s="213">
        <f t="shared" si="4"/>
        <v>0</v>
      </c>
      <c r="BF105" s="213">
        <f t="shared" si="5"/>
        <v>0</v>
      </c>
      <c r="BG105" s="213">
        <f t="shared" si="6"/>
        <v>0</v>
      </c>
      <c r="BH105" s="213">
        <f t="shared" si="7"/>
        <v>0</v>
      </c>
      <c r="BI105" s="213">
        <f t="shared" si="8"/>
        <v>0</v>
      </c>
      <c r="BJ105" s="24" t="s">
        <v>83</v>
      </c>
      <c r="BK105" s="213">
        <f t="shared" si="9"/>
        <v>0</v>
      </c>
      <c r="BL105" s="24" t="s">
        <v>199</v>
      </c>
      <c r="BM105" s="24" t="s">
        <v>345</v>
      </c>
    </row>
    <row r="106" spans="2:65" s="1" customFormat="1" ht="16.5" customHeight="1">
      <c r="B106" s="41"/>
      <c r="C106" s="202" t="s">
        <v>259</v>
      </c>
      <c r="D106" s="202" t="s">
        <v>194</v>
      </c>
      <c r="E106" s="203" t="s">
        <v>1897</v>
      </c>
      <c r="F106" s="204" t="s">
        <v>1898</v>
      </c>
      <c r="G106" s="205" t="s">
        <v>1387</v>
      </c>
      <c r="H106" s="206">
        <v>11</v>
      </c>
      <c r="I106" s="207"/>
      <c r="J106" s="208">
        <f t="shared" si="0"/>
        <v>0</v>
      </c>
      <c r="K106" s="204" t="s">
        <v>21</v>
      </c>
      <c r="L106" s="61"/>
      <c r="M106" s="209" t="s">
        <v>21</v>
      </c>
      <c r="N106" s="210" t="s">
        <v>46</v>
      </c>
      <c r="O106" s="42"/>
      <c r="P106" s="211">
        <f t="shared" si="1"/>
        <v>0</v>
      </c>
      <c r="Q106" s="211">
        <v>0</v>
      </c>
      <c r="R106" s="211">
        <f t="shared" si="2"/>
        <v>0</v>
      </c>
      <c r="S106" s="211">
        <v>0</v>
      </c>
      <c r="T106" s="212">
        <f t="shared" si="3"/>
        <v>0</v>
      </c>
      <c r="AR106" s="24" t="s">
        <v>199</v>
      </c>
      <c r="AT106" s="24" t="s">
        <v>194</v>
      </c>
      <c r="AU106" s="24" t="s">
        <v>83</v>
      </c>
      <c r="AY106" s="24" t="s">
        <v>192</v>
      </c>
      <c r="BE106" s="213">
        <f t="shared" si="4"/>
        <v>0</v>
      </c>
      <c r="BF106" s="213">
        <f t="shared" si="5"/>
        <v>0</v>
      </c>
      <c r="BG106" s="213">
        <f t="shared" si="6"/>
        <v>0</v>
      </c>
      <c r="BH106" s="213">
        <f t="shared" si="7"/>
        <v>0</v>
      </c>
      <c r="BI106" s="213">
        <f t="shared" si="8"/>
        <v>0</v>
      </c>
      <c r="BJ106" s="24" t="s">
        <v>83</v>
      </c>
      <c r="BK106" s="213">
        <f t="shared" si="9"/>
        <v>0</v>
      </c>
      <c r="BL106" s="24" t="s">
        <v>199</v>
      </c>
      <c r="BM106" s="24" t="s">
        <v>355</v>
      </c>
    </row>
    <row r="107" spans="2:65" s="1" customFormat="1" ht="16.5" customHeight="1">
      <c r="B107" s="41"/>
      <c r="C107" s="202" t="s">
        <v>263</v>
      </c>
      <c r="D107" s="202" t="s">
        <v>194</v>
      </c>
      <c r="E107" s="203" t="s">
        <v>1899</v>
      </c>
      <c r="F107" s="204" t="s">
        <v>1900</v>
      </c>
      <c r="G107" s="205" t="s">
        <v>1387</v>
      </c>
      <c r="H107" s="206">
        <v>2</v>
      </c>
      <c r="I107" s="207"/>
      <c r="J107" s="208">
        <f t="shared" si="0"/>
        <v>0</v>
      </c>
      <c r="K107" s="204" t="s">
        <v>21</v>
      </c>
      <c r="L107" s="61"/>
      <c r="M107" s="209" t="s">
        <v>21</v>
      </c>
      <c r="N107" s="210" t="s">
        <v>46</v>
      </c>
      <c r="O107" s="42"/>
      <c r="P107" s="211">
        <f t="shared" si="1"/>
        <v>0</v>
      </c>
      <c r="Q107" s="211">
        <v>0</v>
      </c>
      <c r="R107" s="211">
        <f t="shared" si="2"/>
        <v>0</v>
      </c>
      <c r="S107" s="211">
        <v>0</v>
      </c>
      <c r="T107" s="212">
        <f t="shared" si="3"/>
        <v>0</v>
      </c>
      <c r="AR107" s="24" t="s">
        <v>199</v>
      </c>
      <c r="AT107" s="24" t="s">
        <v>194</v>
      </c>
      <c r="AU107" s="24" t="s">
        <v>83</v>
      </c>
      <c r="AY107" s="24" t="s">
        <v>192</v>
      </c>
      <c r="BE107" s="213">
        <f t="shared" si="4"/>
        <v>0</v>
      </c>
      <c r="BF107" s="213">
        <f t="shared" si="5"/>
        <v>0</v>
      </c>
      <c r="BG107" s="213">
        <f t="shared" si="6"/>
        <v>0</v>
      </c>
      <c r="BH107" s="213">
        <f t="shared" si="7"/>
        <v>0</v>
      </c>
      <c r="BI107" s="213">
        <f t="shared" si="8"/>
        <v>0</v>
      </c>
      <c r="BJ107" s="24" t="s">
        <v>83</v>
      </c>
      <c r="BK107" s="213">
        <f t="shared" si="9"/>
        <v>0</v>
      </c>
      <c r="BL107" s="24" t="s">
        <v>199</v>
      </c>
      <c r="BM107" s="24" t="s">
        <v>369</v>
      </c>
    </row>
    <row r="108" spans="2:65" s="1" customFormat="1" ht="16.5" customHeight="1">
      <c r="B108" s="41"/>
      <c r="C108" s="202" t="s">
        <v>267</v>
      </c>
      <c r="D108" s="202" t="s">
        <v>194</v>
      </c>
      <c r="E108" s="203" t="s">
        <v>1901</v>
      </c>
      <c r="F108" s="204" t="s">
        <v>1902</v>
      </c>
      <c r="G108" s="205" t="s">
        <v>1387</v>
      </c>
      <c r="H108" s="206">
        <v>12</v>
      </c>
      <c r="I108" s="207"/>
      <c r="J108" s="208">
        <f t="shared" si="0"/>
        <v>0</v>
      </c>
      <c r="K108" s="204" t="s">
        <v>21</v>
      </c>
      <c r="L108" s="61"/>
      <c r="M108" s="209" t="s">
        <v>21</v>
      </c>
      <c r="N108" s="210" t="s">
        <v>46</v>
      </c>
      <c r="O108" s="42"/>
      <c r="P108" s="211">
        <f t="shared" si="1"/>
        <v>0</v>
      </c>
      <c r="Q108" s="211">
        <v>0</v>
      </c>
      <c r="R108" s="211">
        <f t="shared" si="2"/>
        <v>0</v>
      </c>
      <c r="S108" s="211">
        <v>0</v>
      </c>
      <c r="T108" s="212">
        <f t="shared" si="3"/>
        <v>0</v>
      </c>
      <c r="AR108" s="24" t="s">
        <v>199</v>
      </c>
      <c r="AT108" s="24" t="s">
        <v>194</v>
      </c>
      <c r="AU108" s="24" t="s">
        <v>83</v>
      </c>
      <c r="AY108" s="24" t="s">
        <v>192</v>
      </c>
      <c r="BE108" s="213">
        <f t="shared" si="4"/>
        <v>0</v>
      </c>
      <c r="BF108" s="213">
        <f t="shared" si="5"/>
        <v>0</v>
      </c>
      <c r="BG108" s="213">
        <f t="shared" si="6"/>
        <v>0</v>
      </c>
      <c r="BH108" s="213">
        <f t="shared" si="7"/>
        <v>0</v>
      </c>
      <c r="BI108" s="213">
        <f t="shared" si="8"/>
        <v>0</v>
      </c>
      <c r="BJ108" s="24" t="s">
        <v>83</v>
      </c>
      <c r="BK108" s="213">
        <f t="shared" si="9"/>
        <v>0</v>
      </c>
      <c r="BL108" s="24" t="s">
        <v>199</v>
      </c>
      <c r="BM108" s="24" t="s">
        <v>380</v>
      </c>
    </row>
    <row r="109" spans="2:65" s="1" customFormat="1" ht="16.5" customHeight="1">
      <c r="B109" s="41"/>
      <c r="C109" s="202" t="s">
        <v>10</v>
      </c>
      <c r="D109" s="202" t="s">
        <v>194</v>
      </c>
      <c r="E109" s="203" t="s">
        <v>1903</v>
      </c>
      <c r="F109" s="204" t="s">
        <v>1904</v>
      </c>
      <c r="G109" s="205" t="s">
        <v>1387</v>
      </c>
      <c r="H109" s="206">
        <v>3</v>
      </c>
      <c r="I109" s="207"/>
      <c r="J109" s="208">
        <f t="shared" si="0"/>
        <v>0</v>
      </c>
      <c r="K109" s="204" t="s">
        <v>21</v>
      </c>
      <c r="L109" s="61"/>
      <c r="M109" s="209" t="s">
        <v>21</v>
      </c>
      <c r="N109" s="210" t="s">
        <v>46</v>
      </c>
      <c r="O109" s="42"/>
      <c r="P109" s="211">
        <f t="shared" si="1"/>
        <v>0</v>
      </c>
      <c r="Q109" s="211">
        <v>0</v>
      </c>
      <c r="R109" s="211">
        <f t="shared" si="2"/>
        <v>0</v>
      </c>
      <c r="S109" s="211">
        <v>0</v>
      </c>
      <c r="T109" s="212">
        <f t="shared" si="3"/>
        <v>0</v>
      </c>
      <c r="AR109" s="24" t="s">
        <v>199</v>
      </c>
      <c r="AT109" s="24" t="s">
        <v>194</v>
      </c>
      <c r="AU109" s="24" t="s">
        <v>83</v>
      </c>
      <c r="AY109" s="24" t="s">
        <v>192</v>
      </c>
      <c r="BE109" s="213">
        <f t="shared" si="4"/>
        <v>0</v>
      </c>
      <c r="BF109" s="213">
        <f t="shared" si="5"/>
        <v>0</v>
      </c>
      <c r="BG109" s="213">
        <f t="shared" si="6"/>
        <v>0</v>
      </c>
      <c r="BH109" s="213">
        <f t="shared" si="7"/>
        <v>0</v>
      </c>
      <c r="BI109" s="213">
        <f t="shared" si="8"/>
        <v>0</v>
      </c>
      <c r="BJ109" s="24" t="s">
        <v>83</v>
      </c>
      <c r="BK109" s="213">
        <f t="shared" si="9"/>
        <v>0</v>
      </c>
      <c r="BL109" s="24" t="s">
        <v>199</v>
      </c>
      <c r="BM109" s="24" t="s">
        <v>393</v>
      </c>
    </row>
    <row r="110" spans="2:65" s="1" customFormat="1" ht="16.5" customHeight="1">
      <c r="B110" s="41"/>
      <c r="C110" s="202" t="s">
        <v>303</v>
      </c>
      <c r="D110" s="202" t="s">
        <v>194</v>
      </c>
      <c r="E110" s="203" t="s">
        <v>1905</v>
      </c>
      <c r="F110" s="204" t="s">
        <v>1906</v>
      </c>
      <c r="G110" s="205" t="s">
        <v>1387</v>
      </c>
      <c r="H110" s="206">
        <v>1</v>
      </c>
      <c r="I110" s="207"/>
      <c r="J110" s="208">
        <f t="shared" si="0"/>
        <v>0</v>
      </c>
      <c r="K110" s="204" t="s">
        <v>21</v>
      </c>
      <c r="L110" s="61"/>
      <c r="M110" s="209" t="s">
        <v>21</v>
      </c>
      <c r="N110" s="210" t="s">
        <v>46</v>
      </c>
      <c r="O110" s="42"/>
      <c r="P110" s="211">
        <f t="shared" si="1"/>
        <v>0</v>
      </c>
      <c r="Q110" s="211">
        <v>0</v>
      </c>
      <c r="R110" s="211">
        <f t="shared" si="2"/>
        <v>0</v>
      </c>
      <c r="S110" s="211">
        <v>0</v>
      </c>
      <c r="T110" s="212">
        <f t="shared" si="3"/>
        <v>0</v>
      </c>
      <c r="AR110" s="24" t="s">
        <v>199</v>
      </c>
      <c r="AT110" s="24" t="s">
        <v>194</v>
      </c>
      <c r="AU110" s="24" t="s">
        <v>83</v>
      </c>
      <c r="AY110" s="24" t="s">
        <v>192</v>
      </c>
      <c r="BE110" s="213">
        <f t="shared" si="4"/>
        <v>0</v>
      </c>
      <c r="BF110" s="213">
        <f t="shared" si="5"/>
        <v>0</v>
      </c>
      <c r="BG110" s="213">
        <f t="shared" si="6"/>
        <v>0</v>
      </c>
      <c r="BH110" s="213">
        <f t="shared" si="7"/>
        <v>0</v>
      </c>
      <c r="BI110" s="213">
        <f t="shared" si="8"/>
        <v>0</v>
      </c>
      <c r="BJ110" s="24" t="s">
        <v>83</v>
      </c>
      <c r="BK110" s="213">
        <f t="shared" si="9"/>
        <v>0</v>
      </c>
      <c r="BL110" s="24" t="s">
        <v>199</v>
      </c>
      <c r="BM110" s="24" t="s">
        <v>405</v>
      </c>
    </row>
    <row r="111" spans="2:65" s="1" customFormat="1" ht="16.5" customHeight="1">
      <c r="B111" s="41"/>
      <c r="C111" s="202" t="s">
        <v>310</v>
      </c>
      <c r="D111" s="202" t="s">
        <v>194</v>
      </c>
      <c r="E111" s="203" t="s">
        <v>1907</v>
      </c>
      <c r="F111" s="204" t="s">
        <v>1908</v>
      </c>
      <c r="G111" s="205" t="s">
        <v>1387</v>
      </c>
      <c r="H111" s="206">
        <v>2</v>
      </c>
      <c r="I111" s="207"/>
      <c r="J111" s="208">
        <f t="shared" si="0"/>
        <v>0</v>
      </c>
      <c r="K111" s="204" t="s">
        <v>21</v>
      </c>
      <c r="L111" s="61"/>
      <c r="M111" s="209" t="s">
        <v>21</v>
      </c>
      <c r="N111" s="210" t="s">
        <v>46</v>
      </c>
      <c r="O111" s="42"/>
      <c r="P111" s="211">
        <f t="shared" si="1"/>
        <v>0</v>
      </c>
      <c r="Q111" s="211">
        <v>0</v>
      </c>
      <c r="R111" s="211">
        <f t="shared" si="2"/>
        <v>0</v>
      </c>
      <c r="S111" s="211">
        <v>0</v>
      </c>
      <c r="T111" s="212">
        <f t="shared" si="3"/>
        <v>0</v>
      </c>
      <c r="AR111" s="24" t="s">
        <v>199</v>
      </c>
      <c r="AT111" s="24" t="s">
        <v>194</v>
      </c>
      <c r="AU111" s="24" t="s">
        <v>83</v>
      </c>
      <c r="AY111" s="24" t="s">
        <v>192</v>
      </c>
      <c r="BE111" s="213">
        <f t="shared" si="4"/>
        <v>0</v>
      </c>
      <c r="BF111" s="213">
        <f t="shared" si="5"/>
        <v>0</v>
      </c>
      <c r="BG111" s="213">
        <f t="shared" si="6"/>
        <v>0</v>
      </c>
      <c r="BH111" s="213">
        <f t="shared" si="7"/>
        <v>0</v>
      </c>
      <c r="BI111" s="213">
        <f t="shared" si="8"/>
        <v>0</v>
      </c>
      <c r="BJ111" s="24" t="s">
        <v>83</v>
      </c>
      <c r="BK111" s="213">
        <f t="shared" si="9"/>
        <v>0</v>
      </c>
      <c r="BL111" s="24" t="s">
        <v>199</v>
      </c>
      <c r="BM111" s="24" t="s">
        <v>417</v>
      </c>
    </row>
    <row r="112" spans="2:65" s="1" customFormat="1" ht="16.5" customHeight="1">
      <c r="B112" s="41"/>
      <c r="C112" s="202" t="s">
        <v>316</v>
      </c>
      <c r="D112" s="202" t="s">
        <v>194</v>
      </c>
      <c r="E112" s="203" t="s">
        <v>1909</v>
      </c>
      <c r="F112" s="204" t="s">
        <v>1910</v>
      </c>
      <c r="G112" s="205" t="s">
        <v>1387</v>
      </c>
      <c r="H112" s="206">
        <v>18</v>
      </c>
      <c r="I112" s="207"/>
      <c r="J112" s="208">
        <f t="shared" si="0"/>
        <v>0</v>
      </c>
      <c r="K112" s="204" t="s">
        <v>21</v>
      </c>
      <c r="L112" s="61"/>
      <c r="M112" s="209" t="s">
        <v>21</v>
      </c>
      <c r="N112" s="210" t="s">
        <v>46</v>
      </c>
      <c r="O112" s="42"/>
      <c r="P112" s="211">
        <f t="shared" si="1"/>
        <v>0</v>
      </c>
      <c r="Q112" s="211">
        <v>0</v>
      </c>
      <c r="R112" s="211">
        <f t="shared" si="2"/>
        <v>0</v>
      </c>
      <c r="S112" s="211">
        <v>0</v>
      </c>
      <c r="T112" s="212">
        <f t="shared" si="3"/>
        <v>0</v>
      </c>
      <c r="AR112" s="24" t="s">
        <v>199</v>
      </c>
      <c r="AT112" s="24" t="s">
        <v>194</v>
      </c>
      <c r="AU112" s="24" t="s">
        <v>83</v>
      </c>
      <c r="AY112" s="24" t="s">
        <v>192</v>
      </c>
      <c r="BE112" s="213">
        <f t="shared" si="4"/>
        <v>0</v>
      </c>
      <c r="BF112" s="213">
        <f t="shared" si="5"/>
        <v>0</v>
      </c>
      <c r="BG112" s="213">
        <f t="shared" si="6"/>
        <v>0</v>
      </c>
      <c r="BH112" s="213">
        <f t="shared" si="7"/>
        <v>0</v>
      </c>
      <c r="BI112" s="213">
        <f t="shared" si="8"/>
        <v>0</v>
      </c>
      <c r="BJ112" s="24" t="s">
        <v>83</v>
      </c>
      <c r="BK112" s="213">
        <f t="shared" si="9"/>
        <v>0</v>
      </c>
      <c r="BL112" s="24" t="s">
        <v>199</v>
      </c>
      <c r="BM112" s="24" t="s">
        <v>431</v>
      </c>
    </row>
    <row r="113" spans="2:65" s="1" customFormat="1" ht="16.5" customHeight="1">
      <c r="B113" s="41"/>
      <c r="C113" s="202" t="s">
        <v>322</v>
      </c>
      <c r="D113" s="202" t="s">
        <v>194</v>
      </c>
      <c r="E113" s="203" t="s">
        <v>1911</v>
      </c>
      <c r="F113" s="204" t="s">
        <v>1912</v>
      </c>
      <c r="G113" s="205" t="s">
        <v>1387</v>
      </c>
      <c r="H113" s="206">
        <v>1</v>
      </c>
      <c r="I113" s="207"/>
      <c r="J113" s="208">
        <f t="shared" si="0"/>
        <v>0</v>
      </c>
      <c r="K113" s="204" t="s">
        <v>21</v>
      </c>
      <c r="L113" s="61"/>
      <c r="M113" s="209" t="s">
        <v>21</v>
      </c>
      <c r="N113" s="210" t="s">
        <v>46</v>
      </c>
      <c r="O113" s="42"/>
      <c r="P113" s="211">
        <f t="shared" si="1"/>
        <v>0</v>
      </c>
      <c r="Q113" s="211">
        <v>0</v>
      </c>
      <c r="R113" s="211">
        <f t="shared" si="2"/>
        <v>0</v>
      </c>
      <c r="S113" s="211">
        <v>0</v>
      </c>
      <c r="T113" s="212">
        <f t="shared" si="3"/>
        <v>0</v>
      </c>
      <c r="AR113" s="24" t="s">
        <v>199</v>
      </c>
      <c r="AT113" s="24" t="s">
        <v>194</v>
      </c>
      <c r="AU113" s="24" t="s">
        <v>83</v>
      </c>
      <c r="AY113" s="24" t="s">
        <v>192</v>
      </c>
      <c r="BE113" s="213">
        <f t="shared" si="4"/>
        <v>0</v>
      </c>
      <c r="BF113" s="213">
        <f t="shared" si="5"/>
        <v>0</v>
      </c>
      <c r="BG113" s="213">
        <f t="shared" si="6"/>
        <v>0</v>
      </c>
      <c r="BH113" s="213">
        <f t="shared" si="7"/>
        <v>0</v>
      </c>
      <c r="BI113" s="213">
        <f t="shared" si="8"/>
        <v>0</v>
      </c>
      <c r="BJ113" s="24" t="s">
        <v>83</v>
      </c>
      <c r="BK113" s="213">
        <f t="shared" si="9"/>
        <v>0</v>
      </c>
      <c r="BL113" s="24" t="s">
        <v>199</v>
      </c>
      <c r="BM113" s="24" t="s">
        <v>441</v>
      </c>
    </row>
    <row r="114" spans="2:65" s="1" customFormat="1" ht="16.5" customHeight="1">
      <c r="B114" s="41"/>
      <c r="C114" s="202" t="s">
        <v>330</v>
      </c>
      <c r="D114" s="202" t="s">
        <v>194</v>
      </c>
      <c r="E114" s="203" t="s">
        <v>1913</v>
      </c>
      <c r="F114" s="204" t="s">
        <v>1914</v>
      </c>
      <c r="G114" s="205" t="s">
        <v>1387</v>
      </c>
      <c r="H114" s="206">
        <v>7</v>
      </c>
      <c r="I114" s="207"/>
      <c r="J114" s="208">
        <f t="shared" si="0"/>
        <v>0</v>
      </c>
      <c r="K114" s="204" t="s">
        <v>21</v>
      </c>
      <c r="L114" s="61"/>
      <c r="M114" s="209" t="s">
        <v>21</v>
      </c>
      <c r="N114" s="210" t="s">
        <v>46</v>
      </c>
      <c r="O114" s="42"/>
      <c r="P114" s="211">
        <f t="shared" si="1"/>
        <v>0</v>
      </c>
      <c r="Q114" s="211">
        <v>0</v>
      </c>
      <c r="R114" s="211">
        <f t="shared" si="2"/>
        <v>0</v>
      </c>
      <c r="S114" s="211">
        <v>0</v>
      </c>
      <c r="T114" s="212">
        <f t="shared" si="3"/>
        <v>0</v>
      </c>
      <c r="AR114" s="24" t="s">
        <v>199</v>
      </c>
      <c r="AT114" s="24" t="s">
        <v>194</v>
      </c>
      <c r="AU114" s="24" t="s">
        <v>83</v>
      </c>
      <c r="AY114" s="24" t="s">
        <v>192</v>
      </c>
      <c r="BE114" s="213">
        <f t="shared" si="4"/>
        <v>0</v>
      </c>
      <c r="BF114" s="213">
        <f t="shared" si="5"/>
        <v>0</v>
      </c>
      <c r="BG114" s="213">
        <f t="shared" si="6"/>
        <v>0</v>
      </c>
      <c r="BH114" s="213">
        <f t="shared" si="7"/>
        <v>0</v>
      </c>
      <c r="BI114" s="213">
        <f t="shared" si="8"/>
        <v>0</v>
      </c>
      <c r="BJ114" s="24" t="s">
        <v>83</v>
      </c>
      <c r="BK114" s="213">
        <f t="shared" si="9"/>
        <v>0</v>
      </c>
      <c r="BL114" s="24" t="s">
        <v>199</v>
      </c>
      <c r="BM114" s="24" t="s">
        <v>455</v>
      </c>
    </row>
    <row r="115" spans="2:65" s="1" customFormat="1" ht="16.5" customHeight="1">
      <c r="B115" s="41"/>
      <c r="C115" s="202" t="s">
        <v>9</v>
      </c>
      <c r="D115" s="202" t="s">
        <v>194</v>
      </c>
      <c r="E115" s="203" t="s">
        <v>1915</v>
      </c>
      <c r="F115" s="204" t="s">
        <v>1916</v>
      </c>
      <c r="G115" s="205" t="s">
        <v>1387</v>
      </c>
      <c r="H115" s="206">
        <v>7</v>
      </c>
      <c r="I115" s="207"/>
      <c r="J115" s="208">
        <f t="shared" si="0"/>
        <v>0</v>
      </c>
      <c r="K115" s="204" t="s">
        <v>21</v>
      </c>
      <c r="L115" s="61"/>
      <c r="M115" s="209" t="s">
        <v>21</v>
      </c>
      <c r="N115" s="210" t="s">
        <v>46</v>
      </c>
      <c r="O115" s="42"/>
      <c r="P115" s="211">
        <f t="shared" si="1"/>
        <v>0</v>
      </c>
      <c r="Q115" s="211">
        <v>0</v>
      </c>
      <c r="R115" s="211">
        <f t="shared" si="2"/>
        <v>0</v>
      </c>
      <c r="S115" s="211">
        <v>0</v>
      </c>
      <c r="T115" s="212">
        <f t="shared" si="3"/>
        <v>0</v>
      </c>
      <c r="AR115" s="24" t="s">
        <v>199</v>
      </c>
      <c r="AT115" s="24" t="s">
        <v>194</v>
      </c>
      <c r="AU115" s="24" t="s">
        <v>83</v>
      </c>
      <c r="AY115" s="24" t="s">
        <v>192</v>
      </c>
      <c r="BE115" s="213">
        <f t="shared" si="4"/>
        <v>0</v>
      </c>
      <c r="BF115" s="213">
        <f t="shared" si="5"/>
        <v>0</v>
      </c>
      <c r="BG115" s="213">
        <f t="shared" si="6"/>
        <v>0</v>
      </c>
      <c r="BH115" s="213">
        <f t="shared" si="7"/>
        <v>0</v>
      </c>
      <c r="BI115" s="213">
        <f t="shared" si="8"/>
        <v>0</v>
      </c>
      <c r="BJ115" s="24" t="s">
        <v>83</v>
      </c>
      <c r="BK115" s="213">
        <f t="shared" si="9"/>
        <v>0</v>
      </c>
      <c r="BL115" s="24" t="s">
        <v>199</v>
      </c>
      <c r="BM115" s="24" t="s">
        <v>467</v>
      </c>
    </row>
    <row r="116" spans="2:65" s="1" customFormat="1" ht="16.5" customHeight="1">
      <c r="B116" s="41"/>
      <c r="C116" s="202" t="s">
        <v>345</v>
      </c>
      <c r="D116" s="202" t="s">
        <v>194</v>
      </c>
      <c r="E116" s="203" t="s">
        <v>1917</v>
      </c>
      <c r="F116" s="204" t="s">
        <v>1918</v>
      </c>
      <c r="G116" s="205" t="s">
        <v>1387</v>
      </c>
      <c r="H116" s="206">
        <v>4</v>
      </c>
      <c r="I116" s="207"/>
      <c r="J116" s="208">
        <f t="shared" si="0"/>
        <v>0</v>
      </c>
      <c r="K116" s="204" t="s">
        <v>21</v>
      </c>
      <c r="L116" s="61"/>
      <c r="M116" s="209" t="s">
        <v>21</v>
      </c>
      <c r="N116" s="210" t="s">
        <v>46</v>
      </c>
      <c r="O116" s="42"/>
      <c r="P116" s="211">
        <f t="shared" si="1"/>
        <v>0</v>
      </c>
      <c r="Q116" s="211">
        <v>0</v>
      </c>
      <c r="R116" s="211">
        <f t="shared" si="2"/>
        <v>0</v>
      </c>
      <c r="S116" s="211">
        <v>0</v>
      </c>
      <c r="T116" s="212">
        <f t="shared" si="3"/>
        <v>0</v>
      </c>
      <c r="AR116" s="24" t="s">
        <v>199</v>
      </c>
      <c r="AT116" s="24" t="s">
        <v>194</v>
      </c>
      <c r="AU116" s="24" t="s">
        <v>83</v>
      </c>
      <c r="AY116" s="24" t="s">
        <v>192</v>
      </c>
      <c r="BE116" s="213">
        <f t="shared" si="4"/>
        <v>0</v>
      </c>
      <c r="BF116" s="213">
        <f t="shared" si="5"/>
        <v>0</v>
      </c>
      <c r="BG116" s="213">
        <f t="shared" si="6"/>
        <v>0</v>
      </c>
      <c r="BH116" s="213">
        <f t="shared" si="7"/>
        <v>0</v>
      </c>
      <c r="BI116" s="213">
        <f t="shared" si="8"/>
        <v>0</v>
      </c>
      <c r="BJ116" s="24" t="s">
        <v>83</v>
      </c>
      <c r="BK116" s="213">
        <f t="shared" si="9"/>
        <v>0</v>
      </c>
      <c r="BL116" s="24" t="s">
        <v>199</v>
      </c>
      <c r="BM116" s="24" t="s">
        <v>478</v>
      </c>
    </row>
    <row r="117" spans="2:65" s="1" customFormat="1" ht="16.5" customHeight="1">
      <c r="B117" s="41"/>
      <c r="C117" s="202" t="s">
        <v>349</v>
      </c>
      <c r="D117" s="202" t="s">
        <v>194</v>
      </c>
      <c r="E117" s="203" t="s">
        <v>1919</v>
      </c>
      <c r="F117" s="204" t="s">
        <v>1920</v>
      </c>
      <c r="G117" s="205" t="s">
        <v>1387</v>
      </c>
      <c r="H117" s="206">
        <v>1</v>
      </c>
      <c r="I117" s="207"/>
      <c r="J117" s="208">
        <f t="shared" si="0"/>
        <v>0</v>
      </c>
      <c r="K117" s="204" t="s">
        <v>21</v>
      </c>
      <c r="L117" s="61"/>
      <c r="M117" s="209" t="s">
        <v>21</v>
      </c>
      <c r="N117" s="210" t="s">
        <v>46</v>
      </c>
      <c r="O117" s="42"/>
      <c r="P117" s="211">
        <f t="shared" si="1"/>
        <v>0</v>
      </c>
      <c r="Q117" s="211">
        <v>0</v>
      </c>
      <c r="R117" s="211">
        <f t="shared" si="2"/>
        <v>0</v>
      </c>
      <c r="S117" s="211">
        <v>0</v>
      </c>
      <c r="T117" s="212">
        <f t="shared" si="3"/>
        <v>0</v>
      </c>
      <c r="AR117" s="24" t="s">
        <v>199</v>
      </c>
      <c r="AT117" s="24" t="s">
        <v>194</v>
      </c>
      <c r="AU117" s="24" t="s">
        <v>83</v>
      </c>
      <c r="AY117" s="24" t="s">
        <v>192</v>
      </c>
      <c r="BE117" s="213">
        <f t="shared" si="4"/>
        <v>0</v>
      </c>
      <c r="BF117" s="213">
        <f t="shared" si="5"/>
        <v>0</v>
      </c>
      <c r="BG117" s="213">
        <f t="shared" si="6"/>
        <v>0</v>
      </c>
      <c r="BH117" s="213">
        <f t="shared" si="7"/>
        <v>0</v>
      </c>
      <c r="BI117" s="213">
        <f t="shared" si="8"/>
        <v>0</v>
      </c>
      <c r="BJ117" s="24" t="s">
        <v>83</v>
      </c>
      <c r="BK117" s="213">
        <f t="shared" si="9"/>
        <v>0</v>
      </c>
      <c r="BL117" s="24" t="s">
        <v>199</v>
      </c>
      <c r="BM117" s="24" t="s">
        <v>501</v>
      </c>
    </row>
    <row r="118" spans="2:65" s="1" customFormat="1" ht="16.5" customHeight="1">
      <c r="B118" s="41"/>
      <c r="C118" s="202" t="s">
        <v>355</v>
      </c>
      <c r="D118" s="202" t="s">
        <v>194</v>
      </c>
      <c r="E118" s="203" t="s">
        <v>1921</v>
      </c>
      <c r="F118" s="204" t="s">
        <v>1922</v>
      </c>
      <c r="G118" s="205" t="s">
        <v>1387</v>
      </c>
      <c r="H118" s="206">
        <v>7</v>
      </c>
      <c r="I118" s="207"/>
      <c r="J118" s="208">
        <f t="shared" si="0"/>
        <v>0</v>
      </c>
      <c r="K118" s="204" t="s">
        <v>21</v>
      </c>
      <c r="L118" s="61"/>
      <c r="M118" s="209" t="s">
        <v>21</v>
      </c>
      <c r="N118" s="210" t="s">
        <v>46</v>
      </c>
      <c r="O118" s="42"/>
      <c r="P118" s="211">
        <f t="shared" si="1"/>
        <v>0</v>
      </c>
      <c r="Q118" s="211">
        <v>0</v>
      </c>
      <c r="R118" s="211">
        <f t="shared" si="2"/>
        <v>0</v>
      </c>
      <c r="S118" s="211">
        <v>0</v>
      </c>
      <c r="T118" s="212">
        <f t="shared" si="3"/>
        <v>0</v>
      </c>
      <c r="AR118" s="24" t="s">
        <v>199</v>
      </c>
      <c r="AT118" s="24" t="s">
        <v>194</v>
      </c>
      <c r="AU118" s="24" t="s">
        <v>83</v>
      </c>
      <c r="AY118" s="24" t="s">
        <v>192</v>
      </c>
      <c r="BE118" s="213">
        <f t="shared" si="4"/>
        <v>0</v>
      </c>
      <c r="BF118" s="213">
        <f t="shared" si="5"/>
        <v>0</v>
      </c>
      <c r="BG118" s="213">
        <f t="shared" si="6"/>
        <v>0</v>
      </c>
      <c r="BH118" s="213">
        <f t="shared" si="7"/>
        <v>0</v>
      </c>
      <c r="BI118" s="213">
        <f t="shared" si="8"/>
        <v>0</v>
      </c>
      <c r="BJ118" s="24" t="s">
        <v>83</v>
      </c>
      <c r="BK118" s="213">
        <f t="shared" si="9"/>
        <v>0</v>
      </c>
      <c r="BL118" s="24" t="s">
        <v>199</v>
      </c>
      <c r="BM118" s="24" t="s">
        <v>517</v>
      </c>
    </row>
    <row r="119" spans="2:65" s="1" customFormat="1" ht="16.5" customHeight="1">
      <c r="B119" s="41"/>
      <c r="C119" s="202" t="s">
        <v>362</v>
      </c>
      <c r="D119" s="202" t="s">
        <v>194</v>
      </c>
      <c r="E119" s="203" t="s">
        <v>1923</v>
      </c>
      <c r="F119" s="204" t="s">
        <v>1924</v>
      </c>
      <c r="G119" s="205" t="s">
        <v>1387</v>
      </c>
      <c r="H119" s="206">
        <v>38</v>
      </c>
      <c r="I119" s="207"/>
      <c r="J119" s="208">
        <f t="shared" si="0"/>
        <v>0</v>
      </c>
      <c r="K119" s="204" t="s">
        <v>21</v>
      </c>
      <c r="L119" s="61"/>
      <c r="M119" s="209" t="s">
        <v>21</v>
      </c>
      <c r="N119" s="210" t="s">
        <v>46</v>
      </c>
      <c r="O119" s="42"/>
      <c r="P119" s="211">
        <f t="shared" si="1"/>
        <v>0</v>
      </c>
      <c r="Q119" s="211">
        <v>0</v>
      </c>
      <c r="R119" s="211">
        <f t="shared" si="2"/>
        <v>0</v>
      </c>
      <c r="S119" s="211">
        <v>0</v>
      </c>
      <c r="T119" s="212">
        <f t="shared" si="3"/>
        <v>0</v>
      </c>
      <c r="AR119" s="24" t="s">
        <v>199</v>
      </c>
      <c r="AT119" s="24" t="s">
        <v>194</v>
      </c>
      <c r="AU119" s="24" t="s">
        <v>83</v>
      </c>
      <c r="AY119" s="24" t="s">
        <v>192</v>
      </c>
      <c r="BE119" s="213">
        <f t="shared" si="4"/>
        <v>0</v>
      </c>
      <c r="BF119" s="213">
        <f t="shared" si="5"/>
        <v>0</v>
      </c>
      <c r="BG119" s="213">
        <f t="shared" si="6"/>
        <v>0</v>
      </c>
      <c r="BH119" s="213">
        <f t="shared" si="7"/>
        <v>0</v>
      </c>
      <c r="BI119" s="213">
        <f t="shared" si="8"/>
        <v>0</v>
      </c>
      <c r="BJ119" s="24" t="s">
        <v>83</v>
      </c>
      <c r="BK119" s="213">
        <f t="shared" si="9"/>
        <v>0</v>
      </c>
      <c r="BL119" s="24" t="s">
        <v>199</v>
      </c>
      <c r="BM119" s="24" t="s">
        <v>527</v>
      </c>
    </row>
    <row r="120" spans="2:65" s="1" customFormat="1" ht="16.5" customHeight="1">
      <c r="B120" s="41"/>
      <c r="C120" s="202" t="s">
        <v>369</v>
      </c>
      <c r="D120" s="202" t="s">
        <v>194</v>
      </c>
      <c r="E120" s="203" t="s">
        <v>1925</v>
      </c>
      <c r="F120" s="204" t="s">
        <v>1926</v>
      </c>
      <c r="G120" s="205" t="s">
        <v>1387</v>
      </c>
      <c r="H120" s="206">
        <v>5</v>
      </c>
      <c r="I120" s="207"/>
      <c r="J120" s="208">
        <f t="shared" si="0"/>
        <v>0</v>
      </c>
      <c r="K120" s="204" t="s">
        <v>21</v>
      </c>
      <c r="L120" s="61"/>
      <c r="M120" s="209" t="s">
        <v>21</v>
      </c>
      <c r="N120" s="210" t="s">
        <v>46</v>
      </c>
      <c r="O120" s="42"/>
      <c r="P120" s="211">
        <f t="shared" si="1"/>
        <v>0</v>
      </c>
      <c r="Q120" s="211">
        <v>0</v>
      </c>
      <c r="R120" s="211">
        <f t="shared" si="2"/>
        <v>0</v>
      </c>
      <c r="S120" s="211">
        <v>0</v>
      </c>
      <c r="T120" s="212">
        <f t="shared" si="3"/>
        <v>0</v>
      </c>
      <c r="AR120" s="24" t="s">
        <v>199</v>
      </c>
      <c r="AT120" s="24" t="s">
        <v>194</v>
      </c>
      <c r="AU120" s="24" t="s">
        <v>83</v>
      </c>
      <c r="AY120" s="24" t="s">
        <v>192</v>
      </c>
      <c r="BE120" s="213">
        <f t="shared" si="4"/>
        <v>0</v>
      </c>
      <c r="BF120" s="213">
        <f t="shared" si="5"/>
        <v>0</v>
      </c>
      <c r="BG120" s="213">
        <f t="shared" si="6"/>
        <v>0</v>
      </c>
      <c r="BH120" s="213">
        <f t="shared" si="7"/>
        <v>0</v>
      </c>
      <c r="BI120" s="213">
        <f t="shared" si="8"/>
        <v>0</v>
      </c>
      <c r="BJ120" s="24" t="s">
        <v>83</v>
      </c>
      <c r="BK120" s="213">
        <f t="shared" si="9"/>
        <v>0</v>
      </c>
      <c r="BL120" s="24" t="s">
        <v>199</v>
      </c>
      <c r="BM120" s="24" t="s">
        <v>539</v>
      </c>
    </row>
    <row r="121" spans="2:65" s="1" customFormat="1" ht="16.5" customHeight="1">
      <c r="B121" s="41"/>
      <c r="C121" s="202" t="s">
        <v>376</v>
      </c>
      <c r="D121" s="202" t="s">
        <v>194</v>
      </c>
      <c r="E121" s="203" t="s">
        <v>1927</v>
      </c>
      <c r="F121" s="204" t="s">
        <v>1928</v>
      </c>
      <c r="G121" s="205" t="s">
        <v>1387</v>
      </c>
      <c r="H121" s="206">
        <v>28</v>
      </c>
      <c r="I121" s="207"/>
      <c r="J121" s="208">
        <f t="shared" si="0"/>
        <v>0</v>
      </c>
      <c r="K121" s="204" t="s">
        <v>21</v>
      </c>
      <c r="L121" s="61"/>
      <c r="M121" s="209" t="s">
        <v>21</v>
      </c>
      <c r="N121" s="210" t="s">
        <v>46</v>
      </c>
      <c r="O121" s="42"/>
      <c r="P121" s="211">
        <f t="shared" si="1"/>
        <v>0</v>
      </c>
      <c r="Q121" s="211">
        <v>0</v>
      </c>
      <c r="R121" s="211">
        <f t="shared" si="2"/>
        <v>0</v>
      </c>
      <c r="S121" s="211">
        <v>0</v>
      </c>
      <c r="T121" s="212">
        <f t="shared" si="3"/>
        <v>0</v>
      </c>
      <c r="AR121" s="24" t="s">
        <v>199</v>
      </c>
      <c r="AT121" s="24" t="s">
        <v>194</v>
      </c>
      <c r="AU121" s="24" t="s">
        <v>83</v>
      </c>
      <c r="AY121" s="24" t="s">
        <v>192</v>
      </c>
      <c r="BE121" s="213">
        <f t="shared" si="4"/>
        <v>0</v>
      </c>
      <c r="BF121" s="213">
        <f t="shared" si="5"/>
        <v>0</v>
      </c>
      <c r="BG121" s="213">
        <f t="shared" si="6"/>
        <v>0</v>
      </c>
      <c r="BH121" s="213">
        <f t="shared" si="7"/>
        <v>0</v>
      </c>
      <c r="BI121" s="213">
        <f t="shared" si="8"/>
        <v>0</v>
      </c>
      <c r="BJ121" s="24" t="s">
        <v>83</v>
      </c>
      <c r="BK121" s="213">
        <f t="shared" si="9"/>
        <v>0</v>
      </c>
      <c r="BL121" s="24" t="s">
        <v>199</v>
      </c>
      <c r="BM121" s="24" t="s">
        <v>551</v>
      </c>
    </row>
    <row r="122" spans="2:65" s="1" customFormat="1" ht="16.5" customHeight="1">
      <c r="B122" s="41"/>
      <c r="C122" s="202" t="s">
        <v>380</v>
      </c>
      <c r="D122" s="202" t="s">
        <v>194</v>
      </c>
      <c r="E122" s="203" t="s">
        <v>1929</v>
      </c>
      <c r="F122" s="204" t="s">
        <v>1930</v>
      </c>
      <c r="G122" s="205" t="s">
        <v>1387</v>
      </c>
      <c r="H122" s="206">
        <v>1</v>
      </c>
      <c r="I122" s="207"/>
      <c r="J122" s="208">
        <f t="shared" si="0"/>
        <v>0</v>
      </c>
      <c r="K122" s="204" t="s">
        <v>21</v>
      </c>
      <c r="L122" s="61"/>
      <c r="M122" s="209" t="s">
        <v>21</v>
      </c>
      <c r="N122" s="210" t="s">
        <v>46</v>
      </c>
      <c r="O122" s="42"/>
      <c r="P122" s="211">
        <f t="shared" si="1"/>
        <v>0</v>
      </c>
      <c r="Q122" s="211">
        <v>0</v>
      </c>
      <c r="R122" s="211">
        <f t="shared" si="2"/>
        <v>0</v>
      </c>
      <c r="S122" s="211">
        <v>0</v>
      </c>
      <c r="T122" s="212">
        <f t="shared" si="3"/>
        <v>0</v>
      </c>
      <c r="AR122" s="24" t="s">
        <v>199</v>
      </c>
      <c r="AT122" s="24" t="s">
        <v>194</v>
      </c>
      <c r="AU122" s="24" t="s">
        <v>83</v>
      </c>
      <c r="AY122" s="24" t="s">
        <v>192</v>
      </c>
      <c r="BE122" s="213">
        <f t="shared" si="4"/>
        <v>0</v>
      </c>
      <c r="BF122" s="213">
        <f t="shared" si="5"/>
        <v>0</v>
      </c>
      <c r="BG122" s="213">
        <f t="shared" si="6"/>
        <v>0</v>
      </c>
      <c r="BH122" s="213">
        <f t="shared" si="7"/>
        <v>0</v>
      </c>
      <c r="BI122" s="213">
        <f t="shared" si="8"/>
        <v>0</v>
      </c>
      <c r="BJ122" s="24" t="s">
        <v>83</v>
      </c>
      <c r="BK122" s="213">
        <f t="shared" si="9"/>
        <v>0</v>
      </c>
      <c r="BL122" s="24" t="s">
        <v>199</v>
      </c>
      <c r="BM122" s="24" t="s">
        <v>569</v>
      </c>
    </row>
    <row r="123" spans="2:65" s="1" customFormat="1" ht="16.5" customHeight="1">
      <c r="B123" s="41"/>
      <c r="C123" s="202" t="s">
        <v>386</v>
      </c>
      <c r="D123" s="202" t="s">
        <v>194</v>
      </c>
      <c r="E123" s="203" t="s">
        <v>1931</v>
      </c>
      <c r="F123" s="204" t="s">
        <v>1932</v>
      </c>
      <c r="G123" s="205" t="s">
        <v>585</v>
      </c>
      <c r="H123" s="206">
        <v>435</v>
      </c>
      <c r="I123" s="207"/>
      <c r="J123" s="208">
        <f t="shared" si="0"/>
        <v>0</v>
      </c>
      <c r="K123" s="204" t="s">
        <v>21</v>
      </c>
      <c r="L123" s="61"/>
      <c r="M123" s="209" t="s">
        <v>21</v>
      </c>
      <c r="N123" s="210" t="s">
        <v>46</v>
      </c>
      <c r="O123" s="42"/>
      <c r="P123" s="211">
        <f t="shared" si="1"/>
        <v>0</v>
      </c>
      <c r="Q123" s="211">
        <v>0</v>
      </c>
      <c r="R123" s="211">
        <f t="shared" si="2"/>
        <v>0</v>
      </c>
      <c r="S123" s="211">
        <v>0</v>
      </c>
      <c r="T123" s="212">
        <f t="shared" si="3"/>
        <v>0</v>
      </c>
      <c r="AR123" s="24" t="s">
        <v>199</v>
      </c>
      <c r="AT123" s="24" t="s">
        <v>194</v>
      </c>
      <c r="AU123" s="24" t="s">
        <v>83</v>
      </c>
      <c r="AY123" s="24" t="s">
        <v>192</v>
      </c>
      <c r="BE123" s="213">
        <f t="shared" si="4"/>
        <v>0</v>
      </c>
      <c r="BF123" s="213">
        <f t="shared" si="5"/>
        <v>0</v>
      </c>
      <c r="BG123" s="213">
        <f t="shared" si="6"/>
        <v>0</v>
      </c>
      <c r="BH123" s="213">
        <f t="shared" si="7"/>
        <v>0</v>
      </c>
      <c r="BI123" s="213">
        <f t="shared" si="8"/>
        <v>0</v>
      </c>
      <c r="BJ123" s="24" t="s">
        <v>83</v>
      </c>
      <c r="BK123" s="213">
        <f t="shared" si="9"/>
        <v>0</v>
      </c>
      <c r="BL123" s="24" t="s">
        <v>199</v>
      </c>
      <c r="BM123" s="24" t="s">
        <v>1320</v>
      </c>
    </row>
    <row r="124" spans="2:65" s="1" customFormat="1" ht="16.5" customHeight="1">
      <c r="B124" s="41"/>
      <c r="C124" s="202" t="s">
        <v>393</v>
      </c>
      <c r="D124" s="202" t="s">
        <v>194</v>
      </c>
      <c r="E124" s="203" t="s">
        <v>1933</v>
      </c>
      <c r="F124" s="204" t="s">
        <v>1934</v>
      </c>
      <c r="G124" s="205" t="s">
        <v>585</v>
      </c>
      <c r="H124" s="206">
        <v>290</v>
      </c>
      <c r="I124" s="207"/>
      <c r="J124" s="208">
        <f t="shared" si="0"/>
        <v>0</v>
      </c>
      <c r="K124" s="204" t="s">
        <v>21</v>
      </c>
      <c r="L124" s="61"/>
      <c r="M124" s="209" t="s">
        <v>21</v>
      </c>
      <c r="N124" s="210" t="s">
        <v>46</v>
      </c>
      <c r="O124" s="42"/>
      <c r="P124" s="211">
        <f t="shared" si="1"/>
        <v>0</v>
      </c>
      <c r="Q124" s="211">
        <v>0</v>
      </c>
      <c r="R124" s="211">
        <f t="shared" si="2"/>
        <v>0</v>
      </c>
      <c r="S124" s="211">
        <v>0</v>
      </c>
      <c r="T124" s="212">
        <f t="shared" si="3"/>
        <v>0</v>
      </c>
      <c r="AR124" s="24" t="s">
        <v>199</v>
      </c>
      <c r="AT124" s="24" t="s">
        <v>194</v>
      </c>
      <c r="AU124" s="24" t="s">
        <v>83</v>
      </c>
      <c r="AY124" s="24" t="s">
        <v>192</v>
      </c>
      <c r="BE124" s="213">
        <f t="shared" si="4"/>
        <v>0</v>
      </c>
      <c r="BF124" s="213">
        <f t="shared" si="5"/>
        <v>0</v>
      </c>
      <c r="BG124" s="213">
        <f t="shared" si="6"/>
        <v>0</v>
      </c>
      <c r="BH124" s="213">
        <f t="shared" si="7"/>
        <v>0</v>
      </c>
      <c r="BI124" s="213">
        <f t="shared" si="8"/>
        <v>0</v>
      </c>
      <c r="BJ124" s="24" t="s">
        <v>83</v>
      </c>
      <c r="BK124" s="213">
        <f t="shared" si="9"/>
        <v>0</v>
      </c>
      <c r="BL124" s="24" t="s">
        <v>199</v>
      </c>
      <c r="BM124" s="24" t="s">
        <v>577</v>
      </c>
    </row>
    <row r="125" spans="2:65" s="1" customFormat="1" ht="16.5" customHeight="1">
      <c r="B125" s="41"/>
      <c r="C125" s="202" t="s">
        <v>399</v>
      </c>
      <c r="D125" s="202" t="s">
        <v>194</v>
      </c>
      <c r="E125" s="203" t="s">
        <v>1935</v>
      </c>
      <c r="F125" s="204" t="s">
        <v>1936</v>
      </c>
      <c r="G125" s="205" t="s">
        <v>585</v>
      </c>
      <c r="H125" s="206">
        <v>52</v>
      </c>
      <c r="I125" s="207"/>
      <c r="J125" s="208">
        <f t="shared" si="0"/>
        <v>0</v>
      </c>
      <c r="K125" s="204" t="s">
        <v>21</v>
      </c>
      <c r="L125" s="61"/>
      <c r="M125" s="209" t="s">
        <v>21</v>
      </c>
      <c r="N125" s="210" t="s">
        <v>46</v>
      </c>
      <c r="O125" s="42"/>
      <c r="P125" s="211">
        <f t="shared" si="1"/>
        <v>0</v>
      </c>
      <c r="Q125" s="211">
        <v>0</v>
      </c>
      <c r="R125" s="211">
        <f t="shared" si="2"/>
        <v>0</v>
      </c>
      <c r="S125" s="211">
        <v>0</v>
      </c>
      <c r="T125" s="212">
        <f t="shared" si="3"/>
        <v>0</v>
      </c>
      <c r="AR125" s="24" t="s">
        <v>199</v>
      </c>
      <c r="AT125" s="24" t="s">
        <v>194</v>
      </c>
      <c r="AU125" s="24" t="s">
        <v>83</v>
      </c>
      <c r="AY125" s="24" t="s">
        <v>192</v>
      </c>
      <c r="BE125" s="213">
        <f t="shared" si="4"/>
        <v>0</v>
      </c>
      <c r="BF125" s="213">
        <f t="shared" si="5"/>
        <v>0</v>
      </c>
      <c r="BG125" s="213">
        <f t="shared" si="6"/>
        <v>0</v>
      </c>
      <c r="BH125" s="213">
        <f t="shared" si="7"/>
        <v>0</v>
      </c>
      <c r="BI125" s="213">
        <f t="shared" si="8"/>
        <v>0</v>
      </c>
      <c r="BJ125" s="24" t="s">
        <v>83</v>
      </c>
      <c r="BK125" s="213">
        <f t="shared" si="9"/>
        <v>0</v>
      </c>
      <c r="BL125" s="24" t="s">
        <v>199</v>
      </c>
      <c r="BM125" s="24" t="s">
        <v>590</v>
      </c>
    </row>
    <row r="126" spans="2:65" s="1" customFormat="1" ht="16.5" customHeight="1">
      <c r="B126" s="41"/>
      <c r="C126" s="202" t="s">
        <v>405</v>
      </c>
      <c r="D126" s="202" t="s">
        <v>194</v>
      </c>
      <c r="E126" s="203" t="s">
        <v>1937</v>
      </c>
      <c r="F126" s="204" t="s">
        <v>1938</v>
      </c>
      <c r="G126" s="205" t="s">
        <v>585</v>
      </c>
      <c r="H126" s="206">
        <v>690</v>
      </c>
      <c r="I126" s="207"/>
      <c r="J126" s="208">
        <f t="shared" si="0"/>
        <v>0</v>
      </c>
      <c r="K126" s="204" t="s">
        <v>21</v>
      </c>
      <c r="L126" s="61"/>
      <c r="M126" s="209" t="s">
        <v>21</v>
      </c>
      <c r="N126" s="210" t="s">
        <v>46</v>
      </c>
      <c r="O126" s="42"/>
      <c r="P126" s="211">
        <f t="shared" si="1"/>
        <v>0</v>
      </c>
      <c r="Q126" s="211">
        <v>0</v>
      </c>
      <c r="R126" s="211">
        <f t="shared" si="2"/>
        <v>0</v>
      </c>
      <c r="S126" s="211">
        <v>0</v>
      </c>
      <c r="T126" s="212">
        <f t="shared" si="3"/>
        <v>0</v>
      </c>
      <c r="AR126" s="24" t="s">
        <v>199</v>
      </c>
      <c r="AT126" s="24" t="s">
        <v>194</v>
      </c>
      <c r="AU126" s="24" t="s">
        <v>83</v>
      </c>
      <c r="AY126" s="24" t="s">
        <v>192</v>
      </c>
      <c r="BE126" s="213">
        <f t="shared" si="4"/>
        <v>0</v>
      </c>
      <c r="BF126" s="213">
        <f t="shared" si="5"/>
        <v>0</v>
      </c>
      <c r="BG126" s="213">
        <f t="shared" si="6"/>
        <v>0</v>
      </c>
      <c r="BH126" s="213">
        <f t="shared" si="7"/>
        <v>0</v>
      </c>
      <c r="BI126" s="213">
        <f t="shared" si="8"/>
        <v>0</v>
      </c>
      <c r="BJ126" s="24" t="s">
        <v>83</v>
      </c>
      <c r="BK126" s="213">
        <f t="shared" si="9"/>
        <v>0</v>
      </c>
      <c r="BL126" s="24" t="s">
        <v>199</v>
      </c>
      <c r="BM126" s="24" t="s">
        <v>599</v>
      </c>
    </row>
    <row r="127" spans="2:65" s="1" customFormat="1" ht="16.5" customHeight="1">
      <c r="B127" s="41"/>
      <c r="C127" s="202" t="s">
        <v>411</v>
      </c>
      <c r="D127" s="202" t="s">
        <v>194</v>
      </c>
      <c r="E127" s="203" t="s">
        <v>1939</v>
      </c>
      <c r="F127" s="204" t="s">
        <v>1940</v>
      </c>
      <c r="G127" s="205" t="s">
        <v>585</v>
      </c>
      <c r="H127" s="206">
        <v>320</v>
      </c>
      <c r="I127" s="207"/>
      <c r="J127" s="208">
        <f aca="true" t="shared" si="10" ref="J127:J158">ROUND(I127*H127,2)</f>
        <v>0</v>
      </c>
      <c r="K127" s="204" t="s">
        <v>21</v>
      </c>
      <c r="L127" s="61"/>
      <c r="M127" s="209" t="s">
        <v>21</v>
      </c>
      <c r="N127" s="210" t="s">
        <v>46</v>
      </c>
      <c r="O127" s="42"/>
      <c r="P127" s="211">
        <f aca="true" t="shared" si="11" ref="P127:P158">O127*H127</f>
        <v>0</v>
      </c>
      <c r="Q127" s="211">
        <v>0</v>
      </c>
      <c r="R127" s="211">
        <f aca="true" t="shared" si="12" ref="R127:R158">Q127*H127</f>
        <v>0</v>
      </c>
      <c r="S127" s="211">
        <v>0</v>
      </c>
      <c r="T127" s="212">
        <f aca="true" t="shared" si="13" ref="T127:T158">S127*H127</f>
        <v>0</v>
      </c>
      <c r="AR127" s="24" t="s">
        <v>199</v>
      </c>
      <c r="AT127" s="24" t="s">
        <v>194</v>
      </c>
      <c r="AU127" s="24" t="s">
        <v>83</v>
      </c>
      <c r="AY127" s="24" t="s">
        <v>192</v>
      </c>
      <c r="BE127" s="213">
        <f aca="true" t="shared" si="14" ref="BE127:BE158">IF(N127="základní",J127,0)</f>
        <v>0</v>
      </c>
      <c r="BF127" s="213">
        <f aca="true" t="shared" si="15" ref="BF127:BF158">IF(N127="snížená",J127,0)</f>
        <v>0</v>
      </c>
      <c r="BG127" s="213">
        <f aca="true" t="shared" si="16" ref="BG127:BG158">IF(N127="zákl. přenesená",J127,0)</f>
        <v>0</v>
      </c>
      <c r="BH127" s="213">
        <f aca="true" t="shared" si="17" ref="BH127:BH158">IF(N127="sníž. přenesená",J127,0)</f>
        <v>0</v>
      </c>
      <c r="BI127" s="213">
        <f aca="true" t="shared" si="18" ref="BI127:BI158">IF(N127="nulová",J127,0)</f>
        <v>0</v>
      </c>
      <c r="BJ127" s="24" t="s">
        <v>83</v>
      </c>
      <c r="BK127" s="213">
        <f aca="true" t="shared" si="19" ref="BK127:BK158">ROUND(I127*H127,2)</f>
        <v>0</v>
      </c>
      <c r="BL127" s="24" t="s">
        <v>199</v>
      </c>
      <c r="BM127" s="24" t="s">
        <v>613</v>
      </c>
    </row>
    <row r="128" spans="2:65" s="1" customFormat="1" ht="16.5" customHeight="1">
      <c r="B128" s="41"/>
      <c r="C128" s="202" t="s">
        <v>417</v>
      </c>
      <c r="D128" s="202" t="s">
        <v>194</v>
      </c>
      <c r="E128" s="203" t="s">
        <v>1941</v>
      </c>
      <c r="F128" s="204" t="s">
        <v>1942</v>
      </c>
      <c r="G128" s="205" t="s">
        <v>585</v>
      </c>
      <c r="H128" s="206">
        <v>60</v>
      </c>
      <c r="I128" s="207"/>
      <c r="J128" s="208">
        <f t="shared" si="10"/>
        <v>0</v>
      </c>
      <c r="K128" s="204" t="s">
        <v>21</v>
      </c>
      <c r="L128" s="61"/>
      <c r="M128" s="209" t="s">
        <v>21</v>
      </c>
      <c r="N128" s="210" t="s">
        <v>46</v>
      </c>
      <c r="O128" s="42"/>
      <c r="P128" s="211">
        <f t="shared" si="11"/>
        <v>0</v>
      </c>
      <c r="Q128" s="211">
        <v>0</v>
      </c>
      <c r="R128" s="211">
        <f t="shared" si="12"/>
        <v>0</v>
      </c>
      <c r="S128" s="211">
        <v>0</v>
      </c>
      <c r="T128" s="212">
        <f t="shared" si="13"/>
        <v>0</v>
      </c>
      <c r="AR128" s="24" t="s">
        <v>199</v>
      </c>
      <c r="AT128" s="24" t="s">
        <v>194</v>
      </c>
      <c r="AU128" s="24" t="s">
        <v>83</v>
      </c>
      <c r="AY128" s="24" t="s">
        <v>192</v>
      </c>
      <c r="BE128" s="213">
        <f t="shared" si="14"/>
        <v>0</v>
      </c>
      <c r="BF128" s="213">
        <f t="shared" si="15"/>
        <v>0</v>
      </c>
      <c r="BG128" s="213">
        <f t="shared" si="16"/>
        <v>0</v>
      </c>
      <c r="BH128" s="213">
        <f t="shared" si="17"/>
        <v>0</v>
      </c>
      <c r="BI128" s="213">
        <f t="shared" si="18"/>
        <v>0</v>
      </c>
      <c r="BJ128" s="24" t="s">
        <v>83</v>
      </c>
      <c r="BK128" s="213">
        <f t="shared" si="19"/>
        <v>0</v>
      </c>
      <c r="BL128" s="24" t="s">
        <v>199</v>
      </c>
      <c r="BM128" s="24" t="s">
        <v>624</v>
      </c>
    </row>
    <row r="129" spans="2:65" s="1" customFormat="1" ht="16.5" customHeight="1">
      <c r="B129" s="41"/>
      <c r="C129" s="202" t="s">
        <v>425</v>
      </c>
      <c r="D129" s="202" t="s">
        <v>194</v>
      </c>
      <c r="E129" s="203" t="s">
        <v>1943</v>
      </c>
      <c r="F129" s="204" t="s">
        <v>1944</v>
      </c>
      <c r="G129" s="205" t="s">
        <v>585</v>
      </c>
      <c r="H129" s="206">
        <v>790</v>
      </c>
      <c r="I129" s="207"/>
      <c r="J129" s="208">
        <f t="shared" si="10"/>
        <v>0</v>
      </c>
      <c r="K129" s="204" t="s">
        <v>21</v>
      </c>
      <c r="L129" s="61"/>
      <c r="M129" s="209" t="s">
        <v>21</v>
      </c>
      <c r="N129" s="210" t="s">
        <v>46</v>
      </c>
      <c r="O129" s="42"/>
      <c r="P129" s="211">
        <f t="shared" si="11"/>
        <v>0</v>
      </c>
      <c r="Q129" s="211">
        <v>0</v>
      </c>
      <c r="R129" s="211">
        <f t="shared" si="12"/>
        <v>0</v>
      </c>
      <c r="S129" s="211">
        <v>0</v>
      </c>
      <c r="T129" s="212">
        <f t="shared" si="13"/>
        <v>0</v>
      </c>
      <c r="AR129" s="24" t="s">
        <v>199</v>
      </c>
      <c r="AT129" s="24" t="s">
        <v>194</v>
      </c>
      <c r="AU129" s="24" t="s">
        <v>83</v>
      </c>
      <c r="AY129" s="24" t="s">
        <v>192</v>
      </c>
      <c r="BE129" s="213">
        <f t="shared" si="14"/>
        <v>0</v>
      </c>
      <c r="BF129" s="213">
        <f t="shared" si="15"/>
        <v>0</v>
      </c>
      <c r="BG129" s="213">
        <f t="shared" si="16"/>
        <v>0</v>
      </c>
      <c r="BH129" s="213">
        <f t="shared" si="17"/>
        <v>0</v>
      </c>
      <c r="BI129" s="213">
        <f t="shared" si="18"/>
        <v>0</v>
      </c>
      <c r="BJ129" s="24" t="s">
        <v>83</v>
      </c>
      <c r="BK129" s="213">
        <f t="shared" si="19"/>
        <v>0</v>
      </c>
      <c r="BL129" s="24" t="s">
        <v>199</v>
      </c>
      <c r="BM129" s="24" t="s">
        <v>667</v>
      </c>
    </row>
    <row r="130" spans="2:65" s="1" customFormat="1" ht="16.5" customHeight="1">
      <c r="B130" s="41"/>
      <c r="C130" s="202" t="s">
        <v>431</v>
      </c>
      <c r="D130" s="202" t="s">
        <v>194</v>
      </c>
      <c r="E130" s="203" t="s">
        <v>1945</v>
      </c>
      <c r="F130" s="204" t="s">
        <v>1946</v>
      </c>
      <c r="G130" s="205" t="s">
        <v>585</v>
      </c>
      <c r="H130" s="206">
        <v>3690</v>
      </c>
      <c r="I130" s="207"/>
      <c r="J130" s="208">
        <f t="shared" si="10"/>
        <v>0</v>
      </c>
      <c r="K130" s="204" t="s">
        <v>21</v>
      </c>
      <c r="L130" s="61"/>
      <c r="M130" s="209" t="s">
        <v>21</v>
      </c>
      <c r="N130" s="210" t="s">
        <v>46</v>
      </c>
      <c r="O130" s="42"/>
      <c r="P130" s="211">
        <f t="shared" si="11"/>
        <v>0</v>
      </c>
      <c r="Q130" s="211">
        <v>0</v>
      </c>
      <c r="R130" s="211">
        <f t="shared" si="12"/>
        <v>0</v>
      </c>
      <c r="S130" s="211">
        <v>0</v>
      </c>
      <c r="T130" s="212">
        <f t="shared" si="13"/>
        <v>0</v>
      </c>
      <c r="AR130" s="24" t="s">
        <v>199</v>
      </c>
      <c r="AT130" s="24" t="s">
        <v>194</v>
      </c>
      <c r="AU130" s="24" t="s">
        <v>83</v>
      </c>
      <c r="AY130" s="24" t="s">
        <v>192</v>
      </c>
      <c r="BE130" s="213">
        <f t="shared" si="14"/>
        <v>0</v>
      </c>
      <c r="BF130" s="213">
        <f t="shared" si="15"/>
        <v>0</v>
      </c>
      <c r="BG130" s="213">
        <f t="shared" si="16"/>
        <v>0</v>
      </c>
      <c r="BH130" s="213">
        <f t="shared" si="17"/>
        <v>0</v>
      </c>
      <c r="BI130" s="213">
        <f t="shared" si="18"/>
        <v>0</v>
      </c>
      <c r="BJ130" s="24" t="s">
        <v>83</v>
      </c>
      <c r="BK130" s="213">
        <f t="shared" si="19"/>
        <v>0</v>
      </c>
      <c r="BL130" s="24" t="s">
        <v>199</v>
      </c>
      <c r="BM130" s="24" t="s">
        <v>678</v>
      </c>
    </row>
    <row r="131" spans="2:65" s="1" customFormat="1" ht="16.5" customHeight="1">
      <c r="B131" s="41"/>
      <c r="C131" s="202" t="s">
        <v>437</v>
      </c>
      <c r="D131" s="202" t="s">
        <v>194</v>
      </c>
      <c r="E131" s="203" t="s">
        <v>1947</v>
      </c>
      <c r="F131" s="204" t="s">
        <v>1948</v>
      </c>
      <c r="G131" s="205" t="s">
        <v>585</v>
      </c>
      <c r="H131" s="206">
        <v>1860</v>
      </c>
      <c r="I131" s="207"/>
      <c r="J131" s="208">
        <f t="shared" si="10"/>
        <v>0</v>
      </c>
      <c r="K131" s="204" t="s">
        <v>21</v>
      </c>
      <c r="L131" s="61"/>
      <c r="M131" s="209" t="s">
        <v>21</v>
      </c>
      <c r="N131" s="210" t="s">
        <v>46</v>
      </c>
      <c r="O131" s="42"/>
      <c r="P131" s="211">
        <f t="shared" si="11"/>
        <v>0</v>
      </c>
      <c r="Q131" s="211">
        <v>0</v>
      </c>
      <c r="R131" s="211">
        <f t="shared" si="12"/>
        <v>0</v>
      </c>
      <c r="S131" s="211">
        <v>0</v>
      </c>
      <c r="T131" s="212">
        <f t="shared" si="13"/>
        <v>0</v>
      </c>
      <c r="AR131" s="24" t="s">
        <v>199</v>
      </c>
      <c r="AT131" s="24" t="s">
        <v>194</v>
      </c>
      <c r="AU131" s="24" t="s">
        <v>83</v>
      </c>
      <c r="AY131" s="24" t="s">
        <v>192</v>
      </c>
      <c r="BE131" s="213">
        <f t="shared" si="14"/>
        <v>0</v>
      </c>
      <c r="BF131" s="213">
        <f t="shared" si="15"/>
        <v>0</v>
      </c>
      <c r="BG131" s="213">
        <f t="shared" si="16"/>
        <v>0</v>
      </c>
      <c r="BH131" s="213">
        <f t="shared" si="17"/>
        <v>0</v>
      </c>
      <c r="BI131" s="213">
        <f t="shared" si="18"/>
        <v>0</v>
      </c>
      <c r="BJ131" s="24" t="s">
        <v>83</v>
      </c>
      <c r="BK131" s="213">
        <f t="shared" si="19"/>
        <v>0</v>
      </c>
      <c r="BL131" s="24" t="s">
        <v>199</v>
      </c>
      <c r="BM131" s="24" t="s">
        <v>690</v>
      </c>
    </row>
    <row r="132" spans="2:65" s="1" customFormat="1" ht="16.5" customHeight="1">
      <c r="B132" s="41"/>
      <c r="C132" s="202" t="s">
        <v>441</v>
      </c>
      <c r="D132" s="202" t="s">
        <v>194</v>
      </c>
      <c r="E132" s="203" t="s">
        <v>1949</v>
      </c>
      <c r="F132" s="204" t="s">
        <v>1950</v>
      </c>
      <c r="G132" s="205" t="s">
        <v>585</v>
      </c>
      <c r="H132" s="206">
        <v>120</v>
      </c>
      <c r="I132" s="207"/>
      <c r="J132" s="208">
        <f t="shared" si="10"/>
        <v>0</v>
      </c>
      <c r="K132" s="204" t="s">
        <v>21</v>
      </c>
      <c r="L132" s="61"/>
      <c r="M132" s="209" t="s">
        <v>21</v>
      </c>
      <c r="N132" s="210" t="s">
        <v>46</v>
      </c>
      <c r="O132" s="42"/>
      <c r="P132" s="211">
        <f t="shared" si="11"/>
        <v>0</v>
      </c>
      <c r="Q132" s="211">
        <v>0</v>
      </c>
      <c r="R132" s="211">
        <f t="shared" si="12"/>
        <v>0</v>
      </c>
      <c r="S132" s="211">
        <v>0</v>
      </c>
      <c r="T132" s="212">
        <f t="shared" si="13"/>
        <v>0</v>
      </c>
      <c r="AR132" s="24" t="s">
        <v>199</v>
      </c>
      <c r="AT132" s="24" t="s">
        <v>194</v>
      </c>
      <c r="AU132" s="24" t="s">
        <v>83</v>
      </c>
      <c r="AY132" s="24" t="s">
        <v>192</v>
      </c>
      <c r="BE132" s="213">
        <f t="shared" si="14"/>
        <v>0</v>
      </c>
      <c r="BF132" s="213">
        <f t="shared" si="15"/>
        <v>0</v>
      </c>
      <c r="BG132" s="213">
        <f t="shared" si="16"/>
        <v>0</v>
      </c>
      <c r="BH132" s="213">
        <f t="shared" si="17"/>
        <v>0</v>
      </c>
      <c r="BI132" s="213">
        <f t="shared" si="18"/>
        <v>0</v>
      </c>
      <c r="BJ132" s="24" t="s">
        <v>83</v>
      </c>
      <c r="BK132" s="213">
        <f t="shared" si="19"/>
        <v>0</v>
      </c>
      <c r="BL132" s="24" t="s">
        <v>199</v>
      </c>
      <c r="BM132" s="24" t="s">
        <v>703</v>
      </c>
    </row>
    <row r="133" spans="2:65" s="1" customFormat="1" ht="16.5" customHeight="1">
      <c r="B133" s="41"/>
      <c r="C133" s="202" t="s">
        <v>447</v>
      </c>
      <c r="D133" s="202" t="s">
        <v>194</v>
      </c>
      <c r="E133" s="203" t="s">
        <v>1951</v>
      </c>
      <c r="F133" s="204" t="s">
        <v>1952</v>
      </c>
      <c r="G133" s="205" t="s">
        <v>585</v>
      </c>
      <c r="H133" s="206">
        <v>329</v>
      </c>
      <c r="I133" s="207"/>
      <c r="J133" s="208">
        <f t="shared" si="10"/>
        <v>0</v>
      </c>
      <c r="K133" s="204" t="s">
        <v>21</v>
      </c>
      <c r="L133" s="61"/>
      <c r="M133" s="209" t="s">
        <v>21</v>
      </c>
      <c r="N133" s="210" t="s">
        <v>46</v>
      </c>
      <c r="O133" s="42"/>
      <c r="P133" s="211">
        <f t="shared" si="11"/>
        <v>0</v>
      </c>
      <c r="Q133" s="211">
        <v>0</v>
      </c>
      <c r="R133" s="211">
        <f t="shared" si="12"/>
        <v>0</v>
      </c>
      <c r="S133" s="211">
        <v>0</v>
      </c>
      <c r="T133" s="212">
        <f t="shared" si="13"/>
        <v>0</v>
      </c>
      <c r="AR133" s="24" t="s">
        <v>199</v>
      </c>
      <c r="AT133" s="24" t="s">
        <v>194</v>
      </c>
      <c r="AU133" s="24" t="s">
        <v>83</v>
      </c>
      <c r="AY133" s="24" t="s">
        <v>192</v>
      </c>
      <c r="BE133" s="213">
        <f t="shared" si="14"/>
        <v>0</v>
      </c>
      <c r="BF133" s="213">
        <f t="shared" si="15"/>
        <v>0</v>
      </c>
      <c r="BG133" s="213">
        <f t="shared" si="16"/>
        <v>0</v>
      </c>
      <c r="BH133" s="213">
        <f t="shared" si="17"/>
        <v>0</v>
      </c>
      <c r="BI133" s="213">
        <f t="shared" si="18"/>
        <v>0</v>
      </c>
      <c r="BJ133" s="24" t="s">
        <v>83</v>
      </c>
      <c r="BK133" s="213">
        <f t="shared" si="19"/>
        <v>0</v>
      </c>
      <c r="BL133" s="24" t="s">
        <v>199</v>
      </c>
      <c r="BM133" s="24" t="s">
        <v>713</v>
      </c>
    </row>
    <row r="134" spans="2:65" s="1" customFormat="1" ht="16.5" customHeight="1">
      <c r="B134" s="41"/>
      <c r="C134" s="202" t="s">
        <v>455</v>
      </c>
      <c r="D134" s="202" t="s">
        <v>194</v>
      </c>
      <c r="E134" s="203" t="s">
        <v>1953</v>
      </c>
      <c r="F134" s="204" t="s">
        <v>1954</v>
      </c>
      <c r="G134" s="205" t="s">
        <v>585</v>
      </c>
      <c r="H134" s="206">
        <v>42</v>
      </c>
      <c r="I134" s="207"/>
      <c r="J134" s="208">
        <f t="shared" si="10"/>
        <v>0</v>
      </c>
      <c r="K134" s="204" t="s">
        <v>21</v>
      </c>
      <c r="L134" s="61"/>
      <c r="M134" s="209" t="s">
        <v>21</v>
      </c>
      <c r="N134" s="210" t="s">
        <v>46</v>
      </c>
      <c r="O134" s="42"/>
      <c r="P134" s="211">
        <f t="shared" si="11"/>
        <v>0</v>
      </c>
      <c r="Q134" s="211">
        <v>0</v>
      </c>
      <c r="R134" s="211">
        <f t="shared" si="12"/>
        <v>0</v>
      </c>
      <c r="S134" s="211">
        <v>0</v>
      </c>
      <c r="T134" s="212">
        <f t="shared" si="13"/>
        <v>0</v>
      </c>
      <c r="AR134" s="24" t="s">
        <v>199</v>
      </c>
      <c r="AT134" s="24" t="s">
        <v>194</v>
      </c>
      <c r="AU134" s="24" t="s">
        <v>83</v>
      </c>
      <c r="AY134" s="24" t="s">
        <v>192</v>
      </c>
      <c r="BE134" s="213">
        <f t="shared" si="14"/>
        <v>0</v>
      </c>
      <c r="BF134" s="213">
        <f t="shared" si="15"/>
        <v>0</v>
      </c>
      <c r="BG134" s="213">
        <f t="shared" si="16"/>
        <v>0</v>
      </c>
      <c r="BH134" s="213">
        <f t="shared" si="17"/>
        <v>0</v>
      </c>
      <c r="BI134" s="213">
        <f t="shared" si="18"/>
        <v>0</v>
      </c>
      <c r="BJ134" s="24" t="s">
        <v>83</v>
      </c>
      <c r="BK134" s="213">
        <f t="shared" si="19"/>
        <v>0</v>
      </c>
      <c r="BL134" s="24" t="s">
        <v>199</v>
      </c>
      <c r="BM134" s="24" t="s">
        <v>725</v>
      </c>
    </row>
    <row r="135" spans="2:65" s="1" customFormat="1" ht="16.5" customHeight="1">
      <c r="B135" s="41"/>
      <c r="C135" s="202" t="s">
        <v>463</v>
      </c>
      <c r="D135" s="202" t="s">
        <v>194</v>
      </c>
      <c r="E135" s="203" t="s">
        <v>1955</v>
      </c>
      <c r="F135" s="204" t="s">
        <v>1956</v>
      </c>
      <c r="G135" s="205" t="s">
        <v>585</v>
      </c>
      <c r="H135" s="206">
        <v>62</v>
      </c>
      <c r="I135" s="207"/>
      <c r="J135" s="208">
        <f t="shared" si="10"/>
        <v>0</v>
      </c>
      <c r="K135" s="204" t="s">
        <v>21</v>
      </c>
      <c r="L135" s="61"/>
      <c r="M135" s="209" t="s">
        <v>21</v>
      </c>
      <c r="N135" s="210" t="s">
        <v>46</v>
      </c>
      <c r="O135" s="42"/>
      <c r="P135" s="211">
        <f t="shared" si="11"/>
        <v>0</v>
      </c>
      <c r="Q135" s="211">
        <v>0</v>
      </c>
      <c r="R135" s="211">
        <f t="shared" si="12"/>
        <v>0</v>
      </c>
      <c r="S135" s="211">
        <v>0</v>
      </c>
      <c r="T135" s="212">
        <f t="shared" si="13"/>
        <v>0</v>
      </c>
      <c r="AR135" s="24" t="s">
        <v>199</v>
      </c>
      <c r="AT135" s="24" t="s">
        <v>194</v>
      </c>
      <c r="AU135" s="24" t="s">
        <v>83</v>
      </c>
      <c r="AY135" s="24" t="s">
        <v>192</v>
      </c>
      <c r="BE135" s="213">
        <f t="shared" si="14"/>
        <v>0</v>
      </c>
      <c r="BF135" s="213">
        <f t="shared" si="15"/>
        <v>0</v>
      </c>
      <c r="BG135" s="213">
        <f t="shared" si="16"/>
        <v>0</v>
      </c>
      <c r="BH135" s="213">
        <f t="shared" si="17"/>
        <v>0</v>
      </c>
      <c r="BI135" s="213">
        <f t="shared" si="18"/>
        <v>0</v>
      </c>
      <c r="BJ135" s="24" t="s">
        <v>83</v>
      </c>
      <c r="BK135" s="213">
        <f t="shared" si="19"/>
        <v>0</v>
      </c>
      <c r="BL135" s="24" t="s">
        <v>199</v>
      </c>
      <c r="BM135" s="24" t="s">
        <v>734</v>
      </c>
    </row>
    <row r="136" spans="2:65" s="1" customFormat="1" ht="16.5" customHeight="1">
      <c r="B136" s="41"/>
      <c r="C136" s="202" t="s">
        <v>467</v>
      </c>
      <c r="D136" s="202" t="s">
        <v>194</v>
      </c>
      <c r="E136" s="203" t="s">
        <v>1957</v>
      </c>
      <c r="F136" s="204" t="s">
        <v>1958</v>
      </c>
      <c r="G136" s="205" t="s">
        <v>585</v>
      </c>
      <c r="H136" s="206">
        <v>1520</v>
      </c>
      <c r="I136" s="207"/>
      <c r="J136" s="208">
        <f t="shared" si="10"/>
        <v>0</v>
      </c>
      <c r="K136" s="204" t="s">
        <v>21</v>
      </c>
      <c r="L136" s="61"/>
      <c r="M136" s="209" t="s">
        <v>21</v>
      </c>
      <c r="N136" s="210" t="s">
        <v>46</v>
      </c>
      <c r="O136" s="42"/>
      <c r="P136" s="211">
        <f t="shared" si="11"/>
        <v>0</v>
      </c>
      <c r="Q136" s="211">
        <v>0</v>
      </c>
      <c r="R136" s="211">
        <f t="shared" si="12"/>
        <v>0</v>
      </c>
      <c r="S136" s="211">
        <v>0</v>
      </c>
      <c r="T136" s="212">
        <f t="shared" si="13"/>
        <v>0</v>
      </c>
      <c r="AR136" s="24" t="s">
        <v>199</v>
      </c>
      <c r="AT136" s="24" t="s">
        <v>194</v>
      </c>
      <c r="AU136" s="24" t="s">
        <v>83</v>
      </c>
      <c r="AY136" s="24" t="s">
        <v>192</v>
      </c>
      <c r="BE136" s="213">
        <f t="shared" si="14"/>
        <v>0</v>
      </c>
      <c r="BF136" s="213">
        <f t="shared" si="15"/>
        <v>0</v>
      </c>
      <c r="BG136" s="213">
        <f t="shared" si="16"/>
        <v>0</v>
      </c>
      <c r="BH136" s="213">
        <f t="shared" si="17"/>
        <v>0</v>
      </c>
      <c r="BI136" s="213">
        <f t="shared" si="18"/>
        <v>0</v>
      </c>
      <c r="BJ136" s="24" t="s">
        <v>83</v>
      </c>
      <c r="BK136" s="213">
        <f t="shared" si="19"/>
        <v>0</v>
      </c>
      <c r="BL136" s="24" t="s">
        <v>199</v>
      </c>
      <c r="BM136" s="24" t="s">
        <v>745</v>
      </c>
    </row>
    <row r="137" spans="2:65" s="1" customFormat="1" ht="16.5" customHeight="1">
      <c r="B137" s="41"/>
      <c r="C137" s="202" t="s">
        <v>474</v>
      </c>
      <c r="D137" s="202" t="s">
        <v>194</v>
      </c>
      <c r="E137" s="203" t="s">
        <v>1959</v>
      </c>
      <c r="F137" s="204" t="s">
        <v>1960</v>
      </c>
      <c r="G137" s="205" t="s">
        <v>585</v>
      </c>
      <c r="H137" s="206">
        <v>120</v>
      </c>
      <c r="I137" s="207"/>
      <c r="J137" s="208">
        <f t="shared" si="10"/>
        <v>0</v>
      </c>
      <c r="K137" s="204" t="s">
        <v>21</v>
      </c>
      <c r="L137" s="61"/>
      <c r="M137" s="209" t="s">
        <v>21</v>
      </c>
      <c r="N137" s="210" t="s">
        <v>46</v>
      </c>
      <c r="O137" s="42"/>
      <c r="P137" s="211">
        <f t="shared" si="11"/>
        <v>0</v>
      </c>
      <c r="Q137" s="211">
        <v>0</v>
      </c>
      <c r="R137" s="211">
        <f t="shared" si="12"/>
        <v>0</v>
      </c>
      <c r="S137" s="211">
        <v>0</v>
      </c>
      <c r="T137" s="212">
        <f t="shared" si="13"/>
        <v>0</v>
      </c>
      <c r="AR137" s="24" t="s">
        <v>199</v>
      </c>
      <c r="AT137" s="24" t="s">
        <v>194</v>
      </c>
      <c r="AU137" s="24" t="s">
        <v>83</v>
      </c>
      <c r="AY137" s="24" t="s">
        <v>192</v>
      </c>
      <c r="BE137" s="213">
        <f t="shared" si="14"/>
        <v>0</v>
      </c>
      <c r="BF137" s="213">
        <f t="shared" si="15"/>
        <v>0</v>
      </c>
      <c r="BG137" s="213">
        <f t="shared" si="16"/>
        <v>0</v>
      </c>
      <c r="BH137" s="213">
        <f t="shared" si="17"/>
        <v>0</v>
      </c>
      <c r="BI137" s="213">
        <f t="shared" si="18"/>
        <v>0</v>
      </c>
      <c r="BJ137" s="24" t="s">
        <v>83</v>
      </c>
      <c r="BK137" s="213">
        <f t="shared" si="19"/>
        <v>0</v>
      </c>
      <c r="BL137" s="24" t="s">
        <v>199</v>
      </c>
      <c r="BM137" s="24" t="s">
        <v>753</v>
      </c>
    </row>
    <row r="138" spans="2:65" s="1" customFormat="1" ht="16.5" customHeight="1">
      <c r="B138" s="41"/>
      <c r="C138" s="202" t="s">
        <v>478</v>
      </c>
      <c r="D138" s="202" t="s">
        <v>194</v>
      </c>
      <c r="E138" s="203" t="s">
        <v>1961</v>
      </c>
      <c r="F138" s="204" t="s">
        <v>1962</v>
      </c>
      <c r="G138" s="205" t="s">
        <v>585</v>
      </c>
      <c r="H138" s="206">
        <v>150</v>
      </c>
      <c r="I138" s="207"/>
      <c r="J138" s="208">
        <f t="shared" si="10"/>
        <v>0</v>
      </c>
      <c r="K138" s="204" t="s">
        <v>21</v>
      </c>
      <c r="L138" s="61"/>
      <c r="M138" s="209" t="s">
        <v>21</v>
      </c>
      <c r="N138" s="210" t="s">
        <v>46</v>
      </c>
      <c r="O138" s="42"/>
      <c r="P138" s="211">
        <f t="shared" si="11"/>
        <v>0</v>
      </c>
      <c r="Q138" s="211">
        <v>0</v>
      </c>
      <c r="R138" s="211">
        <f t="shared" si="12"/>
        <v>0</v>
      </c>
      <c r="S138" s="211">
        <v>0</v>
      </c>
      <c r="T138" s="212">
        <f t="shared" si="13"/>
        <v>0</v>
      </c>
      <c r="AR138" s="24" t="s">
        <v>199</v>
      </c>
      <c r="AT138" s="24" t="s">
        <v>194</v>
      </c>
      <c r="AU138" s="24" t="s">
        <v>83</v>
      </c>
      <c r="AY138" s="24" t="s">
        <v>192</v>
      </c>
      <c r="BE138" s="213">
        <f t="shared" si="14"/>
        <v>0</v>
      </c>
      <c r="BF138" s="213">
        <f t="shared" si="15"/>
        <v>0</v>
      </c>
      <c r="BG138" s="213">
        <f t="shared" si="16"/>
        <v>0</v>
      </c>
      <c r="BH138" s="213">
        <f t="shared" si="17"/>
        <v>0</v>
      </c>
      <c r="BI138" s="213">
        <f t="shared" si="18"/>
        <v>0</v>
      </c>
      <c r="BJ138" s="24" t="s">
        <v>83</v>
      </c>
      <c r="BK138" s="213">
        <f t="shared" si="19"/>
        <v>0</v>
      </c>
      <c r="BL138" s="24" t="s">
        <v>199</v>
      </c>
      <c r="BM138" s="24" t="s">
        <v>765</v>
      </c>
    </row>
    <row r="139" spans="2:65" s="1" customFormat="1" ht="76.5" customHeight="1">
      <c r="B139" s="41"/>
      <c r="C139" s="202" t="s">
        <v>487</v>
      </c>
      <c r="D139" s="202" t="s">
        <v>194</v>
      </c>
      <c r="E139" s="203" t="s">
        <v>1963</v>
      </c>
      <c r="F139" s="204" t="s">
        <v>1964</v>
      </c>
      <c r="G139" s="205" t="s">
        <v>1387</v>
      </c>
      <c r="H139" s="206">
        <v>38</v>
      </c>
      <c r="I139" s="207"/>
      <c r="J139" s="208">
        <f t="shared" si="10"/>
        <v>0</v>
      </c>
      <c r="K139" s="204" t="s">
        <v>21</v>
      </c>
      <c r="L139" s="61"/>
      <c r="M139" s="209" t="s">
        <v>21</v>
      </c>
      <c r="N139" s="210" t="s">
        <v>46</v>
      </c>
      <c r="O139" s="42"/>
      <c r="P139" s="211">
        <f t="shared" si="11"/>
        <v>0</v>
      </c>
      <c r="Q139" s="211">
        <v>0</v>
      </c>
      <c r="R139" s="211">
        <f t="shared" si="12"/>
        <v>0</v>
      </c>
      <c r="S139" s="211">
        <v>0</v>
      </c>
      <c r="T139" s="212">
        <f t="shared" si="13"/>
        <v>0</v>
      </c>
      <c r="AR139" s="24" t="s">
        <v>199</v>
      </c>
      <c r="AT139" s="24" t="s">
        <v>194</v>
      </c>
      <c r="AU139" s="24" t="s">
        <v>83</v>
      </c>
      <c r="AY139" s="24" t="s">
        <v>192</v>
      </c>
      <c r="BE139" s="213">
        <f t="shared" si="14"/>
        <v>0</v>
      </c>
      <c r="BF139" s="213">
        <f t="shared" si="15"/>
        <v>0</v>
      </c>
      <c r="BG139" s="213">
        <f t="shared" si="16"/>
        <v>0</v>
      </c>
      <c r="BH139" s="213">
        <f t="shared" si="17"/>
        <v>0</v>
      </c>
      <c r="BI139" s="213">
        <f t="shared" si="18"/>
        <v>0</v>
      </c>
      <c r="BJ139" s="24" t="s">
        <v>83</v>
      </c>
      <c r="BK139" s="213">
        <f t="shared" si="19"/>
        <v>0</v>
      </c>
      <c r="BL139" s="24" t="s">
        <v>199</v>
      </c>
      <c r="BM139" s="24" t="s">
        <v>776</v>
      </c>
    </row>
    <row r="140" spans="2:65" s="1" customFormat="1" ht="102" customHeight="1">
      <c r="B140" s="41"/>
      <c r="C140" s="202" t="s">
        <v>501</v>
      </c>
      <c r="D140" s="202" t="s">
        <v>194</v>
      </c>
      <c r="E140" s="203" t="s">
        <v>1965</v>
      </c>
      <c r="F140" s="204" t="s">
        <v>1966</v>
      </c>
      <c r="G140" s="205" t="s">
        <v>1387</v>
      </c>
      <c r="H140" s="206">
        <v>147</v>
      </c>
      <c r="I140" s="207"/>
      <c r="J140" s="208">
        <f t="shared" si="10"/>
        <v>0</v>
      </c>
      <c r="K140" s="204" t="s">
        <v>21</v>
      </c>
      <c r="L140" s="61"/>
      <c r="M140" s="209" t="s">
        <v>21</v>
      </c>
      <c r="N140" s="210" t="s">
        <v>46</v>
      </c>
      <c r="O140" s="42"/>
      <c r="P140" s="211">
        <f t="shared" si="11"/>
        <v>0</v>
      </c>
      <c r="Q140" s="211">
        <v>0</v>
      </c>
      <c r="R140" s="211">
        <f t="shared" si="12"/>
        <v>0</v>
      </c>
      <c r="S140" s="211">
        <v>0</v>
      </c>
      <c r="T140" s="212">
        <f t="shared" si="13"/>
        <v>0</v>
      </c>
      <c r="AR140" s="24" t="s">
        <v>199</v>
      </c>
      <c r="AT140" s="24" t="s">
        <v>194</v>
      </c>
      <c r="AU140" s="24" t="s">
        <v>83</v>
      </c>
      <c r="AY140" s="24" t="s">
        <v>192</v>
      </c>
      <c r="BE140" s="213">
        <f t="shared" si="14"/>
        <v>0</v>
      </c>
      <c r="BF140" s="213">
        <f t="shared" si="15"/>
        <v>0</v>
      </c>
      <c r="BG140" s="213">
        <f t="shared" si="16"/>
        <v>0</v>
      </c>
      <c r="BH140" s="213">
        <f t="shared" si="17"/>
        <v>0</v>
      </c>
      <c r="BI140" s="213">
        <f t="shared" si="18"/>
        <v>0</v>
      </c>
      <c r="BJ140" s="24" t="s">
        <v>83</v>
      </c>
      <c r="BK140" s="213">
        <f t="shared" si="19"/>
        <v>0</v>
      </c>
      <c r="BL140" s="24" t="s">
        <v>199</v>
      </c>
      <c r="BM140" s="24" t="s">
        <v>787</v>
      </c>
    </row>
    <row r="141" spans="2:65" s="1" customFormat="1" ht="102" customHeight="1">
      <c r="B141" s="41"/>
      <c r="C141" s="202" t="s">
        <v>510</v>
      </c>
      <c r="D141" s="202" t="s">
        <v>194</v>
      </c>
      <c r="E141" s="203" t="s">
        <v>1967</v>
      </c>
      <c r="F141" s="204" t="s">
        <v>1968</v>
      </c>
      <c r="G141" s="205" t="s">
        <v>1387</v>
      </c>
      <c r="H141" s="206">
        <v>18</v>
      </c>
      <c r="I141" s="207"/>
      <c r="J141" s="208">
        <f t="shared" si="10"/>
        <v>0</v>
      </c>
      <c r="K141" s="204" t="s">
        <v>21</v>
      </c>
      <c r="L141" s="61"/>
      <c r="M141" s="209" t="s">
        <v>21</v>
      </c>
      <c r="N141" s="210" t="s">
        <v>46</v>
      </c>
      <c r="O141" s="42"/>
      <c r="P141" s="211">
        <f t="shared" si="11"/>
        <v>0</v>
      </c>
      <c r="Q141" s="211">
        <v>0</v>
      </c>
      <c r="R141" s="211">
        <f t="shared" si="12"/>
        <v>0</v>
      </c>
      <c r="S141" s="211">
        <v>0</v>
      </c>
      <c r="T141" s="212">
        <f t="shared" si="13"/>
        <v>0</v>
      </c>
      <c r="AR141" s="24" t="s">
        <v>199</v>
      </c>
      <c r="AT141" s="24" t="s">
        <v>194</v>
      </c>
      <c r="AU141" s="24" t="s">
        <v>83</v>
      </c>
      <c r="AY141" s="24" t="s">
        <v>192</v>
      </c>
      <c r="BE141" s="213">
        <f t="shared" si="14"/>
        <v>0</v>
      </c>
      <c r="BF141" s="213">
        <f t="shared" si="15"/>
        <v>0</v>
      </c>
      <c r="BG141" s="213">
        <f t="shared" si="16"/>
        <v>0</v>
      </c>
      <c r="BH141" s="213">
        <f t="shared" si="17"/>
        <v>0</v>
      </c>
      <c r="BI141" s="213">
        <f t="shared" si="18"/>
        <v>0</v>
      </c>
      <c r="BJ141" s="24" t="s">
        <v>83</v>
      </c>
      <c r="BK141" s="213">
        <f t="shared" si="19"/>
        <v>0</v>
      </c>
      <c r="BL141" s="24" t="s">
        <v>199</v>
      </c>
      <c r="BM141" s="24" t="s">
        <v>798</v>
      </c>
    </row>
    <row r="142" spans="2:65" s="1" customFormat="1" ht="16.5" customHeight="1">
      <c r="B142" s="41"/>
      <c r="C142" s="202" t="s">
        <v>517</v>
      </c>
      <c r="D142" s="202" t="s">
        <v>194</v>
      </c>
      <c r="E142" s="203" t="s">
        <v>1969</v>
      </c>
      <c r="F142" s="204" t="s">
        <v>1970</v>
      </c>
      <c r="G142" s="205" t="s">
        <v>1387</v>
      </c>
      <c r="H142" s="206">
        <v>3</v>
      </c>
      <c r="I142" s="207"/>
      <c r="J142" s="208">
        <f t="shared" si="10"/>
        <v>0</v>
      </c>
      <c r="K142" s="204" t="s">
        <v>21</v>
      </c>
      <c r="L142" s="61"/>
      <c r="M142" s="209" t="s">
        <v>21</v>
      </c>
      <c r="N142" s="210" t="s">
        <v>46</v>
      </c>
      <c r="O142" s="42"/>
      <c r="P142" s="211">
        <f t="shared" si="11"/>
        <v>0</v>
      </c>
      <c r="Q142" s="211">
        <v>0</v>
      </c>
      <c r="R142" s="211">
        <f t="shared" si="12"/>
        <v>0</v>
      </c>
      <c r="S142" s="211">
        <v>0</v>
      </c>
      <c r="T142" s="212">
        <f t="shared" si="13"/>
        <v>0</v>
      </c>
      <c r="AR142" s="24" t="s">
        <v>199</v>
      </c>
      <c r="AT142" s="24" t="s">
        <v>194</v>
      </c>
      <c r="AU142" s="24" t="s">
        <v>83</v>
      </c>
      <c r="AY142" s="24" t="s">
        <v>192</v>
      </c>
      <c r="BE142" s="213">
        <f t="shared" si="14"/>
        <v>0</v>
      </c>
      <c r="BF142" s="213">
        <f t="shared" si="15"/>
        <v>0</v>
      </c>
      <c r="BG142" s="213">
        <f t="shared" si="16"/>
        <v>0</v>
      </c>
      <c r="BH142" s="213">
        <f t="shared" si="17"/>
        <v>0</v>
      </c>
      <c r="BI142" s="213">
        <f t="shared" si="18"/>
        <v>0</v>
      </c>
      <c r="BJ142" s="24" t="s">
        <v>83</v>
      </c>
      <c r="BK142" s="213">
        <f t="shared" si="19"/>
        <v>0</v>
      </c>
      <c r="BL142" s="24" t="s">
        <v>199</v>
      </c>
      <c r="BM142" s="24" t="s">
        <v>807</v>
      </c>
    </row>
    <row r="143" spans="2:65" s="1" customFormat="1" ht="16.5" customHeight="1">
      <c r="B143" s="41"/>
      <c r="C143" s="202" t="s">
        <v>521</v>
      </c>
      <c r="D143" s="202" t="s">
        <v>194</v>
      </c>
      <c r="E143" s="203" t="s">
        <v>1971</v>
      </c>
      <c r="F143" s="204" t="s">
        <v>1972</v>
      </c>
      <c r="G143" s="205" t="s">
        <v>1387</v>
      </c>
      <c r="H143" s="206">
        <v>1</v>
      </c>
      <c r="I143" s="207"/>
      <c r="J143" s="208">
        <f t="shared" si="10"/>
        <v>0</v>
      </c>
      <c r="K143" s="204" t="s">
        <v>21</v>
      </c>
      <c r="L143" s="61"/>
      <c r="M143" s="209" t="s">
        <v>21</v>
      </c>
      <c r="N143" s="210" t="s">
        <v>46</v>
      </c>
      <c r="O143" s="42"/>
      <c r="P143" s="211">
        <f t="shared" si="11"/>
        <v>0</v>
      </c>
      <c r="Q143" s="211">
        <v>0</v>
      </c>
      <c r="R143" s="211">
        <f t="shared" si="12"/>
        <v>0</v>
      </c>
      <c r="S143" s="211">
        <v>0</v>
      </c>
      <c r="T143" s="212">
        <f t="shared" si="13"/>
        <v>0</v>
      </c>
      <c r="AR143" s="24" t="s">
        <v>199</v>
      </c>
      <c r="AT143" s="24" t="s">
        <v>194</v>
      </c>
      <c r="AU143" s="24" t="s">
        <v>83</v>
      </c>
      <c r="AY143" s="24" t="s">
        <v>192</v>
      </c>
      <c r="BE143" s="213">
        <f t="shared" si="14"/>
        <v>0</v>
      </c>
      <c r="BF143" s="213">
        <f t="shared" si="15"/>
        <v>0</v>
      </c>
      <c r="BG143" s="213">
        <f t="shared" si="16"/>
        <v>0</v>
      </c>
      <c r="BH143" s="213">
        <f t="shared" si="17"/>
        <v>0</v>
      </c>
      <c r="BI143" s="213">
        <f t="shared" si="18"/>
        <v>0</v>
      </c>
      <c r="BJ143" s="24" t="s">
        <v>83</v>
      </c>
      <c r="BK143" s="213">
        <f t="shared" si="19"/>
        <v>0</v>
      </c>
      <c r="BL143" s="24" t="s">
        <v>199</v>
      </c>
      <c r="BM143" s="24" t="s">
        <v>820</v>
      </c>
    </row>
    <row r="144" spans="2:65" s="1" customFormat="1" ht="16.5" customHeight="1">
      <c r="B144" s="41"/>
      <c r="C144" s="202" t="s">
        <v>527</v>
      </c>
      <c r="D144" s="202" t="s">
        <v>194</v>
      </c>
      <c r="E144" s="203" t="s">
        <v>1973</v>
      </c>
      <c r="F144" s="204" t="s">
        <v>1974</v>
      </c>
      <c r="G144" s="205" t="s">
        <v>1387</v>
      </c>
      <c r="H144" s="206">
        <v>14</v>
      </c>
      <c r="I144" s="207"/>
      <c r="J144" s="208">
        <f t="shared" si="10"/>
        <v>0</v>
      </c>
      <c r="K144" s="204" t="s">
        <v>21</v>
      </c>
      <c r="L144" s="61"/>
      <c r="M144" s="209" t="s">
        <v>21</v>
      </c>
      <c r="N144" s="210" t="s">
        <v>46</v>
      </c>
      <c r="O144" s="42"/>
      <c r="P144" s="211">
        <f t="shared" si="11"/>
        <v>0</v>
      </c>
      <c r="Q144" s="211">
        <v>0</v>
      </c>
      <c r="R144" s="211">
        <f t="shared" si="12"/>
        <v>0</v>
      </c>
      <c r="S144" s="211">
        <v>0</v>
      </c>
      <c r="T144" s="212">
        <f t="shared" si="13"/>
        <v>0</v>
      </c>
      <c r="AR144" s="24" t="s">
        <v>199</v>
      </c>
      <c r="AT144" s="24" t="s">
        <v>194</v>
      </c>
      <c r="AU144" s="24" t="s">
        <v>83</v>
      </c>
      <c r="AY144" s="24" t="s">
        <v>192</v>
      </c>
      <c r="BE144" s="213">
        <f t="shared" si="14"/>
        <v>0</v>
      </c>
      <c r="BF144" s="213">
        <f t="shared" si="15"/>
        <v>0</v>
      </c>
      <c r="BG144" s="213">
        <f t="shared" si="16"/>
        <v>0</v>
      </c>
      <c r="BH144" s="213">
        <f t="shared" si="17"/>
        <v>0</v>
      </c>
      <c r="BI144" s="213">
        <f t="shared" si="18"/>
        <v>0</v>
      </c>
      <c r="BJ144" s="24" t="s">
        <v>83</v>
      </c>
      <c r="BK144" s="213">
        <f t="shared" si="19"/>
        <v>0</v>
      </c>
      <c r="BL144" s="24" t="s">
        <v>199</v>
      </c>
      <c r="BM144" s="24" t="s">
        <v>831</v>
      </c>
    </row>
    <row r="145" spans="2:65" s="1" customFormat="1" ht="16.5" customHeight="1">
      <c r="B145" s="41"/>
      <c r="C145" s="202" t="s">
        <v>533</v>
      </c>
      <c r="D145" s="202" t="s">
        <v>194</v>
      </c>
      <c r="E145" s="203" t="s">
        <v>1975</v>
      </c>
      <c r="F145" s="204" t="s">
        <v>1976</v>
      </c>
      <c r="G145" s="205" t="s">
        <v>1387</v>
      </c>
      <c r="H145" s="206">
        <v>1260</v>
      </c>
      <c r="I145" s="207"/>
      <c r="J145" s="208">
        <f t="shared" si="10"/>
        <v>0</v>
      </c>
      <c r="K145" s="204" t="s">
        <v>21</v>
      </c>
      <c r="L145" s="61"/>
      <c r="M145" s="209" t="s">
        <v>21</v>
      </c>
      <c r="N145" s="210" t="s">
        <v>46</v>
      </c>
      <c r="O145" s="42"/>
      <c r="P145" s="211">
        <f t="shared" si="11"/>
        <v>0</v>
      </c>
      <c r="Q145" s="211">
        <v>0</v>
      </c>
      <c r="R145" s="211">
        <f t="shared" si="12"/>
        <v>0</v>
      </c>
      <c r="S145" s="211">
        <v>0</v>
      </c>
      <c r="T145" s="212">
        <f t="shared" si="13"/>
        <v>0</v>
      </c>
      <c r="AR145" s="24" t="s">
        <v>199</v>
      </c>
      <c r="AT145" s="24" t="s">
        <v>194</v>
      </c>
      <c r="AU145" s="24" t="s">
        <v>83</v>
      </c>
      <c r="AY145" s="24" t="s">
        <v>192</v>
      </c>
      <c r="BE145" s="213">
        <f t="shared" si="14"/>
        <v>0</v>
      </c>
      <c r="BF145" s="213">
        <f t="shared" si="15"/>
        <v>0</v>
      </c>
      <c r="BG145" s="213">
        <f t="shared" si="16"/>
        <v>0</v>
      </c>
      <c r="BH145" s="213">
        <f t="shared" si="17"/>
        <v>0</v>
      </c>
      <c r="BI145" s="213">
        <f t="shared" si="18"/>
        <v>0</v>
      </c>
      <c r="BJ145" s="24" t="s">
        <v>83</v>
      </c>
      <c r="BK145" s="213">
        <f t="shared" si="19"/>
        <v>0</v>
      </c>
      <c r="BL145" s="24" t="s">
        <v>199</v>
      </c>
      <c r="BM145" s="24" t="s">
        <v>844</v>
      </c>
    </row>
    <row r="146" spans="2:65" s="1" customFormat="1" ht="16.5" customHeight="1">
      <c r="B146" s="41"/>
      <c r="C146" s="202" t="s">
        <v>539</v>
      </c>
      <c r="D146" s="202" t="s">
        <v>194</v>
      </c>
      <c r="E146" s="203" t="s">
        <v>1977</v>
      </c>
      <c r="F146" s="204" t="s">
        <v>1978</v>
      </c>
      <c r="G146" s="205" t="s">
        <v>1387</v>
      </c>
      <c r="H146" s="206">
        <v>6</v>
      </c>
      <c r="I146" s="207"/>
      <c r="J146" s="208">
        <f t="shared" si="10"/>
        <v>0</v>
      </c>
      <c r="K146" s="204" t="s">
        <v>21</v>
      </c>
      <c r="L146" s="61"/>
      <c r="M146" s="209" t="s">
        <v>21</v>
      </c>
      <c r="N146" s="210" t="s">
        <v>46</v>
      </c>
      <c r="O146" s="42"/>
      <c r="P146" s="211">
        <f t="shared" si="11"/>
        <v>0</v>
      </c>
      <c r="Q146" s="211">
        <v>0</v>
      </c>
      <c r="R146" s="211">
        <f t="shared" si="12"/>
        <v>0</v>
      </c>
      <c r="S146" s="211">
        <v>0</v>
      </c>
      <c r="T146" s="212">
        <f t="shared" si="13"/>
        <v>0</v>
      </c>
      <c r="AR146" s="24" t="s">
        <v>199</v>
      </c>
      <c r="AT146" s="24" t="s">
        <v>194</v>
      </c>
      <c r="AU146" s="24" t="s">
        <v>83</v>
      </c>
      <c r="AY146" s="24" t="s">
        <v>192</v>
      </c>
      <c r="BE146" s="213">
        <f t="shared" si="14"/>
        <v>0</v>
      </c>
      <c r="BF146" s="213">
        <f t="shared" si="15"/>
        <v>0</v>
      </c>
      <c r="BG146" s="213">
        <f t="shared" si="16"/>
        <v>0</v>
      </c>
      <c r="BH146" s="213">
        <f t="shared" si="17"/>
        <v>0</v>
      </c>
      <c r="BI146" s="213">
        <f t="shared" si="18"/>
        <v>0</v>
      </c>
      <c r="BJ146" s="24" t="s">
        <v>83</v>
      </c>
      <c r="BK146" s="213">
        <f t="shared" si="19"/>
        <v>0</v>
      </c>
      <c r="BL146" s="24" t="s">
        <v>199</v>
      </c>
      <c r="BM146" s="24" t="s">
        <v>857</v>
      </c>
    </row>
    <row r="147" spans="2:65" s="1" customFormat="1" ht="16.5" customHeight="1">
      <c r="B147" s="41"/>
      <c r="C147" s="202" t="s">
        <v>547</v>
      </c>
      <c r="D147" s="202" t="s">
        <v>194</v>
      </c>
      <c r="E147" s="203" t="s">
        <v>1979</v>
      </c>
      <c r="F147" s="204" t="s">
        <v>1980</v>
      </c>
      <c r="G147" s="205" t="s">
        <v>585</v>
      </c>
      <c r="H147" s="206">
        <v>260</v>
      </c>
      <c r="I147" s="207"/>
      <c r="J147" s="208">
        <f t="shared" si="10"/>
        <v>0</v>
      </c>
      <c r="K147" s="204" t="s">
        <v>21</v>
      </c>
      <c r="L147" s="61"/>
      <c r="M147" s="209" t="s">
        <v>21</v>
      </c>
      <c r="N147" s="210" t="s">
        <v>46</v>
      </c>
      <c r="O147" s="42"/>
      <c r="P147" s="211">
        <f t="shared" si="11"/>
        <v>0</v>
      </c>
      <c r="Q147" s="211">
        <v>0</v>
      </c>
      <c r="R147" s="211">
        <f t="shared" si="12"/>
        <v>0</v>
      </c>
      <c r="S147" s="211">
        <v>0</v>
      </c>
      <c r="T147" s="212">
        <f t="shared" si="13"/>
        <v>0</v>
      </c>
      <c r="AR147" s="24" t="s">
        <v>199</v>
      </c>
      <c r="AT147" s="24" t="s">
        <v>194</v>
      </c>
      <c r="AU147" s="24" t="s">
        <v>83</v>
      </c>
      <c r="AY147" s="24" t="s">
        <v>192</v>
      </c>
      <c r="BE147" s="213">
        <f t="shared" si="14"/>
        <v>0</v>
      </c>
      <c r="BF147" s="213">
        <f t="shared" si="15"/>
        <v>0</v>
      </c>
      <c r="BG147" s="213">
        <f t="shared" si="16"/>
        <v>0</v>
      </c>
      <c r="BH147" s="213">
        <f t="shared" si="17"/>
        <v>0</v>
      </c>
      <c r="BI147" s="213">
        <f t="shared" si="18"/>
        <v>0</v>
      </c>
      <c r="BJ147" s="24" t="s">
        <v>83</v>
      </c>
      <c r="BK147" s="213">
        <f t="shared" si="19"/>
        <v>0</v>
      </c>
      <c r="BL147" s="24" t="s">
        <v>199</v>
      </c>
      <c r="BM147" s="24" t="s">
        <v>869</v>
      </c>
    </row>
    <row r="148" spans="2:65" s="1" customFormat="1" ht="16.5" customHeight="1">
      <c r="B148" s="41"/>
      <c r="C148" s="202" t="s">
        <v>551</v>
      </c>
      <c r="D148" s="202" t="s">
        <v>194</v>
      </c>
      <c r="E148" s="203" t="s">
        <v>1981</v>
      </c>
      <c r="F148" s="204" t="s">
        <v>1982</v>
      </c>
      <c r="G148" s="205" t="s">
        <v>585</v>
      </c>
      <c r="H148" s="206">
        <v>430</v>
      </c>
      <c r="I148" s="207"/>
      <c r="J148" s="208">
        <f t="shared" si="10"/>
        <v>0</v>
      </c>
      <c r="K148" s="204" t="s">
        <v>21</v>
      </c>
      <c r="L148" s="61"/>
      <c r="M148" s="209" t="s">
        <v>21</v>
      </c>
      <c r="N148" s="210" t="s">
        <v>46</v>
      </c>
      <c r="O148" s="42"/>
      <c r="P148" s="211">
        <f t="shared" si="11"/>
        <v>0</v>
      </c>
      <c r="Q148" s="211">
        <v>0</v>
      </c>
      <c r="R148" s="211">
        <f t="shared" si="12"/>
        <v>0</v>
      </c>
      <c r="S148" s="211">
        <v>0</v>
      </c>
      <c r="T148" s="212">
        <f t="shared" si="13"/>
        <v>0</v>
      </c>
      <c r="AR148" s="24" t="s">
        <v>199</v>
      </c>
      <c r="AT148" s="24" t="s">
        <v>194</v>
      </c>
      <c r="AU148" s="24" t="s">
        <v>83</v>
      </c>
      <c r="AY148" s="24" t="s">
        <v>192</v>
      </c>
      <c r="BE148" s="213">
        <f t="shared" si="14"/>
        <v>0</v>
      </c>
      <c r="BF148" s="213">
        <f t="shared" si="15"/>
        <v>0</v>
      </c>
      <c r="BG148" s="213">
        <f t="shared" si="16"/>
        <v>0</v>
      </c>
      <c r="BH148" s="213">
        <f t="shared" si="17"/>
        <v>0</v>
      </c>
      <c r="BI148" s="213">
        <f t="shared" si="18"/>
        <v>0</v>
      </c>
      <c r="BJ148" s="24" t="s">
        <v>83</v>
      </c>
      <c r="BK148" s="213">
        <f t="shared" si="19"/>
        <v>0</v>
      </c>
      <c r="BL148" s="24" t="s">
        <v>199</v>
      </c>
      <c r="BM148" s="24" t="s">
        <v>877</v>
      </c>
    </row>
    <row r="149" spans="2:65" s="1" customFormat="1" ht="16.5" customHeight="1">
      <c r="B149" s="41"/>
      <c r="C149" s="202" t="s">
        <v>561</v>
      </c>
      <c r="D149" s="202" t="s">
        <v>194</v>
      </c>
      <c r="E149" s="203" t="s">
        <v>1983</v>
      </c>
      <c r="F149" s="204" t="s">
        <v>1984</v>
      </c>
      <c r="G149" s="205" t="s">
        <v>1387</v>
      </c>
      <c r="H149" s="206">
        <v>136</v>
      </c>
      <c r="I149" s="207"/>
      <c r="J149" s="208">
        <f t="shared" si="10"/>
        <v>0</v>
      </c>
      <c r="K149" s="204" t="s">
        <v>21</v>
      </c>
      <c r="L149" s="61"/>
      <c r="M149" s="209" t="s">
        <v>21</v>
      </c>
      <c r="N149" s="210" t="s">
        <v>46</v>
      </c>
      <c r="O149" s="42"/>
      <c r="P149" s="211">
        <f t="shared" si="11"/>
        <v>0</v>
      </c>
      <c r="Q149" s="211">
        <v>0</v>
      </c>
      <c r="R149" s="211">
        <f t="shared" si="12"/>
        <v>0</v>
      </c>
      <c r="S149" s="211">
        <v>0</v>
      </c>
      <c r="T149" s="212">
        <f t="shared" si="13"/>
        <v>0</v>
      </c>
      <c r="AR149" s="24" t="s">
        <v>199</v>
      </c>
      <c r="AT149" s="24" t="s">
        <v>194</v>
      </c>
      <c r="AU149" s="24" t="s">
        <v>83</v>
      </c>
      <c r="AY149" s="24" t="s">
        <v>192</v>
      </c>
      <c r="BE149" s="213">
        <f t="shared" si="14"/>
        <v>0</v>
      </c>
      <c r="BF149" s="213">
        <f t="shared" si="15"/>
        <v>0</v>
      </c>
      <c r="BG149" s="213">
        <f t="shared" si="16"/>
        <v>0</v>
      </c>
      <c r="BH149" s="213">
        <f t="shared" si="17"/>
        <v>0</v>
      </c>
      <c r="BI149" s="213">
        <f t="shared" si="18"/>
        <v>0</v>
      </c>
      <c r="BJ149" s="24" t="s">
        <v>83</v>
      </c>
      <c r="BK149" s="213">
        <f t="shared" si="19"/>
        <v>0</v>
      </c>
      <c r="BL149" s="24" t="s">
        <v>199</v>
      </c>
      <c r="BM149" s="24" t="s">
        <v>892</v>
      </c>
    </row>
    <row r="150" spans="2:65" s="1" customFormat="1" ht="16.5" customHeight="1">
      <c r="B150" s="41"/>
      <c r="C150" s="202" t="s">
        <v>569</v>
      </c>
      <c r="D150" s="202" t="s">
        <v>194</v>
      </c>
      <c r="E150" s="203" t="s">
        <v>1985</v>
      </c>
      <c r="F150" s="204" t="s">
        <v>1986</v>
      </c>
      <c r="G150" s="205" t="s">
        <v>1387</v>
      </c>
      <c r="H150" s="206">
        <v>86</v>
      </c>
      <c r="I150" s="207"/>
      <c r="J150" s="208">
        <f t="shared" si="10"/>
        <v>0</v>
      </c>
      <c r="K150" s="204" t="s">
        <v>21</v>
      </c>
      <c r="L150" s="61"/>
      <c r="M150" s="209" t="s">
        <v>21</v>
      </c>
      <c r="N150" s="210" t="s">
        <v>46</v>
      </c>
      <c r="O150" s="42"/>
      <c r="P150" s="211">
        <f t="shared" si="11"/>
        <v>0</v>
      </c>
      <c r="Q150" s="211">
        <v>0</v>
      </c>
      <c r="R150" s="211">
        <f t="shared" si="12"/>
        <v>0</v>
      </c>
      <c r="S150" s="211">
        <v>0</v>
      </c>
      <c r="T150" s="212">
        <f t="shared" si="13"/>
        <v>0</v>
      </c>
      <c r="AR150" s="24" t="s">
        <v>199</v>
      </c>
      <c r="AT150" s="24" t="s">
        <v>194</v>
      </c>
      <c r="AU150" s="24" t="s">
        <v>83</v>
      </c>
      <c r="AY150" s="24" t="s">
        <v>192</v>
      </c>
      <c r="BE150" s="213">
        <f t="shared" si="14"/>
        <v>0</v>
      </c>
      <c r="BF150" s="213">
        <f t="shared" si="15"/>
        <v>0</v>
      </c>
      <c r="BG150" s="213">
        <f t="shared" si="16"/>
        <v>0</v>
      </c>
      <c r="BH150" s="213">
        <f t="shared" si="17"/>
        <v>0</v>
      </c>
      <c r="BI150" s="213">
        <f t="shared" si="18"/>
        <v>0</v>
      </c>
      <c r="BJ150" s="24" t="s">
        <v>83</v>
      </c>
      <c r="BK150" s="213">
        <f t="shared" si="19"/>
        <v>0</v>
      </c>
      <c r="BL150" s="24" t="s">
        <v>199</v>
      </c>
      <c r="BM150" s="24" t="s">
        <v>901</v>
      </c>
    </row>
    <row r="151" spans="2:65" s="1" customFormat="1" ht="16.5" customHeight="1">
      <c r="B151" s="41"/>
      <c r="C151" s="202" t="s">
        <v>1337</v>
      </c>
      <c r="D151" s="202" t="s">
        <v>194</v>
      </c>
      <c r="E151" s="203" t="s">
        <v>1987</v>
      </c>
      <c r="F151" s="204" t="s">
        <v>1988</v>
      </c>
      <c r="G151" s="205" t="s">
        <v>1387</v>
      </c>
      <c r="H151" s="206">
        <v>7</v>
      </c>
      <c r="I151" s="207"/>
      <c r="J151" s="208">
        <f t="shared" si="10"/>
        <v>0</v>
      </c>
      <c r="K151" s="204" t="s">
        <v>21</v>
      </c>
      <c r="L151" s="61"/>
      <c r="M151" s="209" t="s">
        <v>21</v>
      </c>
      <c r="N151" s="210" t="s">
        <v>46</v>
      </c>
      <c r="O151" s="42"/>
      <c r="P151" s="211">
        <f t="shared" si="11"/>
        <v>0</v>
      </c>
      <c r="Q151" s="211">
        <v>0</v>
      </c>
      <c r="R151" s="211">
        <f t="shared" si="12"/>
        <v>0</v>
      </c>
      <c r="S151" s="211">
        <v>0</v>
      </c>
      <c r="T151" s="212">
        <f t="shared" si="13"/>
        <v>0</v>
      </c>
      <c r="AR151" s="24" t="s">
        <v>199</v>
      </c>
      <c r="AT151" s="24" t="s">
        <v>194</v>
      </c>
      <c r="AU151" s="24" t="s">
        <v>83</v>
      </c>
      <c r="AY151" s="24" t="s">
        <v>192</v>
      </c>
      <c r="BE151" s="213">
        <f t="shared" si="14"/>
        <v>0</v>
      </c>
      <c r="BF151" s="213">
        <f t="shared" si="15"/>
        <v>0</v>
      </c>
      <c r="BG151" s="213">
        <f t="shared" si="16"/>
        <v>0</v>
      </c>
      <c r="BH151" s="213">
        <f t="shared" si="17"/>
        <v>0</v>
      </c>
      <c r="BI151" s="213">
        <f t="shared" si="18"/>
        <v>0</v>
      </c>
      <c r="BJ151" s="24" t="s">
        <v>83</v>
      </c>
      <c r="BK151" s="213">
        <f t="shared" si="19"/>
        <v>0</v>
      </c>
      <c r="BL151" s="24" t="s">
        <v>199</v>
      </c>
      <c r="BM151" s="24" t="s">
        <v>909</v>
      </c>
    </row>
    <row r="152" spans="2:65" s="1" customFormat="1" ht="16.5" customHeight="1">
      <c r="B152" s="41"/>
      <c r="C152" s="202" t="s">
        <v>1320</v>
      </c>
      <c r="D152" s="202" t="s">
        <v>194</v>
      </c>
      <c r="E152" s="203" t="s">
        <v>1989</v>
      </c>
      <c r="F152" s="204" t="s">
        <v>1990</v>
      </c>
      <c r="G152" s="205" t="s">
        <v>1387</v>
      </c>
      <c r="H152" s="206">
        <v>16</v>
      </c>
      <c r="I152" s="207"/>
      <c r="J152" s="208">
        <f t="shared" si="10"/>
        <v>0</v>
      </c>
      <c r="K152" s="204" t="s">
        <v>21</v>
      </c>
      <c r="L152" s="61"/>
      <c r="M152" s="209" t="s">
        <v>21</v>
      </c>
      <c r="N152" s="210" t="s">
        <v>46</v>
      </c>
      <c r="O152" s="42"/>
      <c r="P152" s="211">
        <f t="shared" si="11"/>
        <v>0</v>
      </c>
      <c r="Q152" s="211">
        <v>0</v>
      </c>
      <c r="R152" s="211">
        <f t="shared" si="12"/>
        <v>0</v>
      </c>
      <c r="S152" s="211">
        <v>0</v>
      </c>
      <c r="T152" s="212">
        <f t="shared" si="13"/>
        <v>0</v>
      </c>
      <c r="AR152" s="24" t="s">
        <v>199</v>
      </c>
      <c r="AT152" s="24" t="s">
        <v>194</v>
      </c>
      <c r="AU152" s="24" t="s">
        <v>83</v>
      </c>
      <c r="AY152" s="24" t="s">
        <v>192</v>
      </c>
      <c r="BE152" s="213">
        <f t="shared" si="14"/>
        <v>0</v>
      </c>
      <c r="BF152" s="213">
        <f t="shared" si="15"/>
        <v>0</v>
      </c>
      <c r="BG152" s="213">
        <f t="shared" si="16"/>
        <v>0</v>
      </c>
      <c r="BH152" s="213">
        <f t="shared" si="17"/>
        <v>0</v>
      </c>
      <c r="BI152" s="213">
        <f t="shared" si="18"/>
        <v>0</v>
      </c>
      <c r="BJ152" s="24" t="s">
        <v>83</v>
      </c>
      <c r="BK152" s="213">
        <f t="shared" si="19"/>
        <v>0</v>
      </c>
      <c r="BL152" s="24" t="s">
        <v>199</v>
      </c>
      <c r="BM152" s="24" t="s">
        <v>917</v>
      </c>
    </row>
    <row r="153" spans="2:65" s="1" customFormat="1" ht="16.5" customHeight="1">
      <c r="B153" s="41"/>
      <c r="C153" s="202" t="s">
        <v>573</v>
      </c>
      <c r="D153" s="202" t="s">
        <v>194</v>
      </c>
      <c r="E153" s="203" t="s">
        <v>1991</v>
      </c>
      <c r="F153" s="204" t="s">
        <v>1992</v>
      </c>
      <c r="G153" s="205" t="s">
        <v>1387</v>
      </c>
      <c r="H153" s="206">
        <v>1</v>
      </c>
      <c r="I153" s="207"/>
      <c r="J153" s="208">
        <f t="shared" si="10"/>
        <v>0</v>
      </c>
      <c r="K153" s="204" t="s">
        <v>21</v>
      </c>
      <c r="L153" s="61"/>
      <c r="M153" s="209" t="s">
        <v>21</v>
      </c>
      <c r="N153" s="210" t="s">
        <v>46</v>
      </c>
      <c r="O153" s="42"/>
      <c r="P153" s="211">
        <f t="shared" si="11"/>
        <v>0</v>
      </c>
      <c r="Q153" s="211">
        <v>0</v>
      </c>
      <c r="R153" s="211">
        <f t="shared" si="12"/>
        <v>0</v>
      </c>
      <c r="S153" s="211">
        <v>0</v>
      </c>
      <c r="T153" s="212">
        <f t="shared" si="13"/>
        <v>0</v>
      </c>
      <c r="AR153" s="24" t="s">
        <v>199</v>
      </c>
      <c r="AT153" s="24" t="s">
        <v>194</v>
      </c>
      <c r="AU153" s="24" t="s">
        <v>83</v>
      </c>
      <c r="AY153" s="24" t="s">
        <v>192</v>
      </c>
      <c r="BE153" s="213">
        <f t="shared" si="14"/>
        <v>0</v>
      </c>
      <c r="BF153" s="213">
        <f t="shared" si="15"/>
        <v>0</v>
      </c>
      <c r="BG153" s="213">
        <f t="shared" si="16"/>
        <v>0</v>
      </c>
      <c r="BH153" s="213">
        <f t="shared" si="17"/>
        <v>0</v>
      </c>
      <c r="BI153" s="213">
        <f t="shared" si="18"/>
        <v>0</v>
      </c>
      <c r="BJ153" s="24" t="s">
        <v>83</v>
      </c>
      <c r="BK153" s="213">
        <f t="shared" si="19"/>
        <v>0</v>
      </c>
      <c r="BL153" s="24" t="s">
        <v>199</v>
      </c>
      <c r="BM153" s="24" t="s">
        <v>925</v>
      </c>
    </row>
    <row r="154" spans="2:65" s="1" customFormat="1" ht="16.5" customHeight="1">
      <c r="B154" s="41"/>
      <c r="C154" s="202" t="s">
        <v>577</v>
      </c>
      <c r="D154" s="202" t="s">
        <v>194</v>
      </c>
      <c r="E154" s="203" t="s">
        <v>1993</v>
      </c>
      <c r="F154" s="204" t="s">
        <v>1994</v>
      </c>
      <c r="G154" s="205" t="s">
        <v>1387</v>
      </c>
      <c r="H154" s="206">
        <v>1</v>
      </c>
      <c r="I154" s="207"/>
      <c r="J154" s="208">
        <f t="shared" si="10"/>
        <v>0</v>
      </c>
      <c r="K154" s="204" t="s">
        <v>21</v>
      </c>
      <c r="L154" s="61"/>
      <c r="M154" s="209" t="s">
        <v>21</v>
      </c>
      <c r="N154" s="210" t="s">
        <v>46</v>
      </c>
      <c r="O154" s="42"/>
      <c r="P154" s="211">
        <f t="shared" si="11"/>
        <v>0</v>
      </c>
      <c r="Q154" s="211">
        <v>0</v>
      </c>
      <c r="R154" s="211">
        <f t="shared" si="12"/>
        <v>0</v>
      </c>
      <c r="S154" s="211">
        <v>0</v>
      </c>
      <c r="T154" s="212">
        <f t="shared" si="13"/>
        <v>0</v>
      </c>
      <c r="AR154" s="24" t="s">
        <v>199</v>
      </c>
      <c r="AT154" s="24" t="s">
        <v>194</v>
      </c>
      <c r="AU154" s="24" t="s">
        <v>83</v>
      </c>
      <c r="AY154" s="24" t="s">
        <v>192</v>
      </c>
      <c r="BE154" s="213">
        <f t="shared" si="14"/>
        <v>0</v>
      </c>
      <c r="BF154" s="213">
        <f t="shared" si="15"/>
        <v>0</v>
      </c>
      <c r="BG154" s="213">
        <f t="shared" si="16"/>
        <v>0</v>
      </c>
      <c r="BH154" s="213">
        <f t="shared" si="17"/>
        <v>0</v>
      </c>
      <c r="BI154" s="213">
        <f t="shared" si="18"/>
        <v>0</v>
      </c>
      <c r="BJ154" s="24" t="s">
        <v>83</v>
      </c>
      <c r="BK154" s="213">
        <f t="shared" si="19"/>
        <v>0</v>
      </c>
      <c r="BL154" s="24" t="s">
        <v>199</v>
      </c>
      <c r="BM154" s="24" t="s">
        <v>933</v>
      </c>
    </row>
    <row r="155" spans="2:65" s="1" customFormat="1" ht="16.5" customHeight="1">
      <c r="B155" s="41"/>
      <c r="C155" s="202" t="s">
        <v>582</v>
      </c>
      <c r="D155" s="202" t="s">
        <v>194</v>
      </c>
      <c r="E155" s="203" t="s">
        <v>1995</v>
      </c>
      <c r="F155" s="204" t="s">
        <v>1996</v>
      </c>
      <c r="G155" s="205" t="s">
        <v>1387</v>
      </c>
      <c r="H155" s="206">
        <v>1</v>
      </c>
      <c r="I155" s="207"/>
      <c r="J155" s="208">
        <f t="shared" si="10"/>
        <v>0</v>
      </c>
      <c r="K155" s="204" t="s">
        <v>21</v>
      </c>
      <c r="L155" s="61"/>
      <c r="M155" s="209" t="s">
        <v>21</v>
      </c>
      <c r="N155" s="210" t="s">
        <v>46</v>
      </c>
      <c r="O155" s="42"/>
      <c r="P155" s="211">
        <f t="shared" si="11"/>
        <v>0</v>
      </c>
      <c r="Q155" s="211">
        <v>0</v>
      </c>
      <c r="R155" s="211">
        <f t="shared" si="12"/>
        <v>0</v>
      </c>
      <c r="S155" s="211">
        <v>0</v>
      </c>
      <c r="T155" s="212">
        <f t="shared" si="13"/>
        <v>0</v>
      </c>
      <c r="AR155" s="24" t="s">
        <v>199</v>
      </c>
      <c r="AT155" s="24" t="s">
        <v>194</v>
      </c>
      <c r="AU155" s="24" t="s">
        <v>83</v>
      </c>
      <c r="AY155" s="24" t="s">
        <v>192</v>
      </c>
      <c r="BE155" s="213">
        <f t="shared" si="14"/>
        <v>0</v>
      </c>
      <c r="BF155" s="213">
        <f t="shared" si="15"/>
        <v>0</v>
      </c>
      <c r="BG155" s="213">
        <f t="shared" si="16"/>
        <v>0</v>
      </c>
      <c r="BH155" s="213">
        <f t="shared" si="17"/>
        <v>0</v>
      </c>
      <c r="BI155" s="213">
        <f t="shared" si="18"/>
        <v>0</v>
      </c>
      <c r="BJ155" s="24" t="s">
        <v>83</v>
      </c>
      <c r="BK155" s="213">
        <f t="shared" si="19"/>
        <v>0</v>
      </c>
      <c r="BL155" s="24" t="s">
        <v>199</v>
      </c>
      <c r="BM155" s="24" t="s">
        <v>941</v>
      </c>
    </row>
    <row r="156" spans="2:65" s="1" customFormat="1" ht="16.5" customHeight="1">
      <c r="B156" s="41"/>
      <c r="C156" s="202" t="s">
        <v>590</v>
      </c>
      <c r="D156" s="202" t="s">
        <v>194</v>
      </c>
      <c r="E156" s="203" t="s">
        <v>1997</v>
      </c>
      <c r="F156" s="204" t="s">
        <v>1998</v>
      </c>
      <c r="G156" s="205" t="s">
        <v>1387</v>
      </c>
      <c r="H156" s="206">
        <v>1</v>
      </c>
      <c r="I156" s="207"/>
      <c r="J156" s="208">
        <f t="shared" si="10"/>
        <v>0</v>
      </c>
      <c r="K156" s="204" t="s">
        <v>21</v>
      </c>
      <c r="L156" s="61"/>
      <c r="M156" s="209" t="s">
        <v>21</v>
      </c>
      <c r="N156" s="210" t="s">
        <v>46</v>
      </c>
      <c r="O156" s="42"/>
      <c r="P156" s="211">
        <f t="shared" si="11"/>
        <v>0</v>
      </c>
      <c r="Q156" s="211">
        <v>0</v>
      </c>
      <c r="R156" s="211">
        <f t="shared" si="12"/>
        <v>0</v>
      </c>
      <c r="S156" s="211">
        <v>0</v>
      </c>
      <c r="T156" s="212">
        <f t="shared" si="13"/>
        <v>0</v>
      </c>
      <c r="AR156" s="24" t="s">
        <v>199</v>
      </c>
      <c r="AT156" s="24" t="s">
        <v>194</v>
      </c>
      <c r="AU156" s="24" t="s">
        <v>83</v>
      </c>
      <c r="AY156" s="24" t="s">
        <v>192</v>
      </c>
      <c r="BE156" s="213">
        <f t="shared" si="14"/>
        <v>0</v>
      </c>
      <c r="BF156" s="213">
        <f t="shared" si="15"/>
        <v>0</v>
      </c>
      <c r="BG156" s="213">
        <f t="shared" si="16"/>
        <v>0</v>
      </c>
      <c r="BH156" s="213">
        <f t="shared" si="17"/>
        <v>0</v>
      </c>
      <c r="BI156" s="213">
        <f t="shared" si="18"/>
        <v>0</v>
      </c>
      <c r="BJ156" s="24" t="s">
        <v>83</v>
      </c>
      <c r="BK156" s="213">
        <f t="shared" si="19"/>
        <v>0</v>
      </c>
      <c r="BL156" s="24" t="s">
        <v>199</v>
      </c>
      <c r="BM156" s="24" t="s">
        <v>949</v>
      </c>
    </row>
    <row r="157" spans="2:65" s="1" customFormat="1" ht="16.5" customHeight="1">
      <c r="B157" s="41"/>
      <c r="C157" s="202" t="s">
        <v>595</v>
      </c>
      <c r="D157" s="202" t="s">
        <v>194</v>
      </c>
      <c r="E157" s="203" t="s">
        <v>1999</v>
      </c>
      <c r="F157" s="204" t="s">
        <v>2000</v>
      </c>
      <c r="G157" s="205" t="s">
        <v>1387</v>
      </c>
      <c r="H157" s="206">
        <v>1</v>
      </c>
      <c r="I157" s="207"/>
      <c r="J157" s="208">
        <f t="shared" si="10"/>
        <v>0</v>
      </c>
      <c r="K157" s="204" t="s">
        <v>21</v>
      </c>
      <c r="L157" s="61"/>
      <c r="M157" s="209" t="s">
        <v>21</v>
      </c>
      <c r="N157" s="210" t="s">
        <v>46</v>
      </c>
      <c r="O157" s="42"/>
      <c r="P157" s="211">
        <f t="shared" si="11"/>
        <v>0</v>
      </c>
      <c r="Q157" s="211">
        <v>0</v>
      </c>
      <c r="R157" s="211">
        <f t="shared" si="12"/>
        <v>0</v>
      </c>
      <c r="S157" s="211">
        <v>0</v>
      </c>
      <c r="T157" s="212">
        <f t="shared" si="13"/>
        <v>0</v>
      </c>
      <c r="AR157" s="24" t="s">
        <v>199</v>
      </c>
      <c r="AT157" s="24" t="s">
        <v>194</v>
      </c>
      <c r="AU157" s="24" t="s">
        <v>83</v>
      </c>
      <c r="AY157" s="24" t="s">
        <v>192</v>
      </c>
      <c r="BE157" s="213">
        <f t="shared" si="14"/>
        <v>0</v>
      </c>
      <c r="BF157" s="213">
        <f t="shared" si="15"/>
        <v>0</v>
      </c>
      <c r="BG157" s="213">
        <f t="shared" si="16"/>
        <v>0</v>
      </c>
      <c r="BH157" s="213">
        <f t="shared" si="17"/>
        <v>0</v>
      </c>
      <c r="BI157" s="213">
        <f t="shared" si="18"/>
        <v>0</v>
      </c>
      <c r="BJ157" s="24" t="s">
        <v>83</v>
      </c>
      <c r="BK157" s="213">
        <f t="shared" si="19"/>
        <v>0</v>
      </c>
      <c r="BL157" s="24" t="s">
        <v>199</v>
      </c>
      <c r="BM157" s="24" t="s">
        <v>957</v>
      </c>
    </row>
    <row r="158" spans="2:65" s="1" customFormat="1" ht="16.5" customHeight="1">
      <c r="B158" s="41"/>
      <c r="C158" s="202" t="s">
        <v>599</v>
      </c>
      <c r="D158" s="202" t="s">
        <v>194</v>
      </c>
      <c r="E158" s="203" t="s">
        <v>2001</v>
      </c>
      <c r="F158" s="204" t="s">
        <v>2002</v>
      </c>
      <c r="G158" s="205" t="s">
        <v>1387</v>
      </c>
      <c r="H158" s="206">
        <v>1</v>
      </c>
      <c r="I158" s="207"/>
      <c r="J158" s="208">
        <f t="shared" si="10"/>
        <v>0</v>
      </c>
      <c r="K158" s="204" t="s">
        <v>21</v>
      </c>
      <c r="L158" s="61"/>
      <c r="M158" s="209" t="s">
        <v>21</v>
      </c>
      <c r="N158" s="210" t="s">
        <v>46</v>
      </c>
      <c r="O158" s="42"/>
      <c r="P158" s="211">
        <f t="shared" si="11"/>
        <v>0</v>
      </c>
      <c r="Q158" s="211">
        <v>0</v>
      </c>
      <c r="R158" s="211">
        <f t="shared" si="12"/>
        <v>0</v>
      </c>
      <c r="S158" s="211">
        <v>0</v>
      </c>
      <c r="T158" s="212">
        <f t="shared" si="13"/>
        <v>0</v>
      </c>
      <c r="AR158" s="24" t="s">
        <v>199</v>
      </c>
      <c r="AT158" s="24" t="s">
        <v>194</v>
      </c>
      <c r="AU158" s="24" t="s">
        <v>83</v>
      </c>
      <c r="AY158" s="24" t="s">
        <v>192</v>
      </c>
      <c r="BE158" s="213">
        <f t="shared" si="14"/>
        <v>0</v>
      </c>
      <c r="BF158" s="213">
        <f t="shared" si="15"/>
        <v>0</v>
      </c>
      <c r="BG158" s="213">
        <f t="shared" si="16"/>
        <v>0</v>
      </c>
      <c r="BH158" s="213">
        <f t="shared" si="17"/>
        <v>0</v>
      </c>
      <c r="BI158" s="213">
        <f t="shared" si="18"/>
        <v>0</v>
      </c>
      <c r="BJ158" s="24" t="s">
        <v>83</v>
      </c>
      <c r="BK158" s="213">
        <f t="shared" si="19"/>
        <v>0</v>
      </c>
      <c r="BL158" s="24" t="s">
        <v>199</v>
      </c>
      <c r="BM158" s="24" t="s">
        <v>965</v>
      </c>
    </row>
    <row r="159" spans="2:65" s="1" customFormat="1" ht="16.5" customHeight="1">
      <c r="B159" s="41"/>
      <c r="C159" s="202" t="s">
        <v>606</v>
      </c>
      <c r="D159" s="202" t="s">
        <v>194</v>
      </c>
      <c r="E159" s="203" t="s">
        <v>2003</v>
      </c>
      <c r="F159" s="204" t="s">
        <v>2004</v>
      </c>
      <c r="G159" s="205" t="s">
        <v>1387</v>
      </c>
      <c r="H159" s="206">
        <v>19</v>
      </c>
      <c r="I159" s="207"/>
      <c r="J159" s="208">
        <f aca="true" t="shared" si="20" ref="J159:J190">ROUND(I159*H159,2)</f>
        <v>0</v>
      </c>
      <c r="K159" s="204" t="s">
        <v>21</v>
      </c>
      <c r="L159" s="61"/>
      <c r="M159" s="209" t="s">
        <v>21</v>
      </c>
      <c r="N159" s="210" t="s">
        <v>46</v>
      </c>
      <c r="O159" s="42"/>
      <c r="P159" s="211">
        <f aca="true" t="shared" si="21" ref="P159:P190">O159*H159</f>
        <v>0</v>
      </c>
      <c r="Q159" s="211">
        <v>0</v>
      </c>
      <c r="R159" s="211">
        <f aca="true" t="shared" si="22" ref="R159:R190">Q159*H159</f>
        <v>0</v>
      </c>
      <c r="S159" s="211">
        <v>0</v>
      </c>
      <c r="T159" s="212">
        <f aca="true" t="shared" si="23" ref="T159:T190">S159*H159</f>
        <v>0</v>
      </c>
      <c r="AR159" s="24" t="s">
        <v>199</v>
      </c>
      <c r="AT159" s="24" t="s">
        <v>194</v>
      </c>
      <c r="AU159" s="24" t="s">
        <v>83</v>
      </c>
      <c r="AY159" s="24" t="s">
        <v>192</v>
      </c>
      <c r="BE159" s="213">
        <f aca="true" t="shared" si="24" ref="BE159:BE195">IF(N159="základní",J159,0)</f>
        <v>0</v>
      </c>
      <c r="BF159" s="213">
        <f aca="true" t="shared" si="25" ref="BF159:BF195">IF(N159="snížená",J159,0)</f>
        <v>0</v>
      </c>
      <c r="BG159" s="213">
        <f aca="true" t="shared" si="26" ref="BG159:BG195">IF(N159="zákl. přenesená",J159,0)</f>
        <v>0</v>
      </c>
      <c r="BH159" s="213">
        <f aca="true" t="shared" si="27" ref="BH159:BH195">IF(N159="sníž. přenesená",J159,0)</f>
        <v>0</v>
      </c>
      <c r="BI159" s="213">
        <f aca="true" t="shared" si="28" ref="BI159:BI195">IF(N159="nulová",J159,0)</f>
        <v>0</v>
      </c>
      <c r="BJ159" s="24" t="s">
        <v>83</v>
      </c>
      <c r="BK159" s="213">
        <f aca="true" t="shared" si="29" ref="BK159:BK195">ROUND(I159*H159,2)</f>
        <v>0</v>
      </c>
      <c r="BL159" s="24" t="s">
        <v>199</v>
      </c>
      <c r="BM159" s="24" t="s">
        <v>977</v>
      </c>
    </row>
    <row r="160" spans="2:65" s="1" customFormat="1" ht="16.5" customHeight="1">
      <c r="B160" s="41"/>
      <c r="C160" s="202" t="s">
        <v>613</v>
      </c>
      <c r="D160" s="202" t="s">
        <v>194</v>
      </c>
      <c r="E160" s="203" t="s">
        <v>2005</v>
      </c>
      <c r="F160" s="204" t="s">
        <v>2006</v>
      </c>
      <c r="G160" s="205" t="s">
        <v>1387</v>
      </c>
      <c r="H160" s="206">
        <v>19</v>
      </c>
      <c r="I160" s="207"/>
      <c r="J160" s="208">
        <f t="shared" si="20"/>
        <v>0</v>
      </c>
      <c r="K160" s="204" t="s">
        <v>21</v>
      </c>
      <c r="L160" s="61"/>
      <c r="M160" s="209" t="s">
        <v>21</v>
      </c>
      <c r="N160" s="210" t="s">
        <v>46</v>
      </c>
      <c r="O160" s="42"/>
      <c r="P160" s="211">
        <f t="shared" si="21"/>
        <v>0</v>
      </c>
      <c r="Q160" s="211">
        <v>0</v>
      </c>
      <c r="R160" s="211">
        <f t="shared" si="22"/>
        <v>0</v>
      </c>
      <c r="S160" s="211">
        <v>0</v>
      </c>
      <c r="T160" s="212">
        <f t="shared" si="23"/>
        <v>0</v>
      </c>
      <c r="AR160" s="24" t="s">
        <v>199</v>
      </c>
      <c r="AT160" s="24" t="s">
        <v>194</v>
      </c>
      <c r="AU160" s="24" t="s">
        <v>83</v>
      </c>
      <c r="AY160" s="24" t="s">
        <v>192</v>
      </c>
      <c r="BE160" s="213">
        <f t="shared" si="24"/>
        <v>0</v>
      </c>
      <c r="BF160" s="213">
        <f t="shared" si="25"/>
        <v>0</v>
      </c>
      <c r="BG160" s="213">
        <f t="shared" si="26"/>
        <v>0</v>
      </c>
      <c r="BH160" s="213">
        <f t="shared" si="27"/>
        <v>0</v>
      </c>
      <c r="BI160" s="213">
        <f t="shared" si="28"/>
        <v>0</v>
      </c>
      <c r="BJ160" s="24" t="s">
        <v>83</v>
      </c>
      <c r="BK160" s="213">
        <f t="shared" si="29"/>
        <v>0</v>
      </c>
      <c r="BL160" s="24" t="s">
        <v>199</v>
      </c>
      <c r="BM160" s="24" t="s">
        <v>987</v>
      </c>
    </row>
    <row r="161" spans="2:65" s="1" customFormat="1" ht="16.5" customHeight="1">
      <c r="B161" s="41"/>
      <c r="C161" s="202" t="s">
        <v>619</v>
      </c>
      <c r="D161" s="202" t="s">
        <v>194</v>
      </c>
      <c r="E161" s="203" t="s">
        <v>2007</v>
      </c>
      <c r="F161" s="204" t="s">
        <v>2008</v>
      </c>
      <c r="G161" s="205" t="s">
        <v>1387</v>
      </c>
      <c r="H161" s="206">
        <v>19</v>
      </c>
      <c r="I161" s="207"/>
      <c r="J161" s="208">
        <f t="shared" si="20"/>
        <v>0</v>
      </c>
      <c r="K161" s="204" t="s">
        <v>21</v>
      </c>
      <c r="L161" s="61"/>
      <c r="M161" s="209" t="s">
        <v>21</v>
      </c>
      <c r="N161" s="210" t="s">
        <v>46</v>
      </c>
      <c r="O161" s="42"/>
      <c r="P161" s="211">
        <f t="shared" si="21"/>
        <v>0</v>
      </c>
      <c r="Q161" s="211">
        <v>0</v>
      </c>
      <c r="R161" s="211">
        <f t="shared" si="22"/>
        <v>0</v>
      </c>
      <c r="S161" s="211">
        <v>0</v>
      </c>
      <c r="T161" s="212">
        <f t="shared" si="23"/>
        <v>0</v>
      </c>
      <c r="AR161" s="24" t="s">
        <v>199</v>
      </c>
      <c r="AT161" s="24" t="s">
        <v>194</v>
      </c>
      <c r="AU161" s="24" t="s">
        <v>83</v>
      </c>
      <c r="AY161" s="24" t="s">
        <v>192</v>
      </c>
      <c r="BE161" s="213">
        <f t="shared" si="24"/>
        <v>0</v>
      </c>
      <c r="BF161" s="213">
        <f t="shared" si="25"/>
        <v>0</v>
      </c>
      <c r="BG161" s="213">
        <f t="shared" si="26"/>
        <v>0</v>
      </c>
      <c r="BH161" s="213">
        <f t="shared" si="27"/>
        <v>0</v>
      </c>
      <c r="BI161" s="213">
        <f t="shared" si="28"/>
        <v>0</v>
      </c>
      <c r="BJ161" s="24" t="s">
        <v>83</v>
      </c>
      <c r="BK161" s="213">
        <f t="shared" si="29"/>
        <v>0</v>
      </c>
      <c r="BL161" s="24" t="s">
        <v>199</v>
      </c>
      <c r="BM161" s="24" t="s">
        <v>995</v>
      </c>
    </row>
    <row r="162" spans="2:65" s="1" customFormat="1" ht="16.5" customHeight="1">
      <c r="B162" s="41"/>
      <c r="C162" s="202" t="s">
        <v>624</v>
      </c>
      <c r="D162" s="202" t="s">
        <v>194</v>
      </c>
      <c r="E162" s="203" t="s">
        <v>2009</v>
      </c>
      <c r="F162" s="204" t="s">
        <v>2010</v>
      </c>
      <c r="G162" s="205" t="s">
        <v>1387</v>
      </c>
      <c r="H162" s="206">
        <v>37</v>
      </c>
      <c r="I162" s="207"/>
      <c r="J162" s="208">
        <f t="shared" si="20"/>
        <v>0</v>
      </c>
      <c r="K162" s="204" t="s">
        <v>21</v>
      </c>
      <c r="L162" s="61"/>
      <c r="M162" s="209" t="s">
        <v>21</v>
      </c>
      <c r="N162" s="210" t="s">
        <v>46</v>
      </c>
      <c r="O162" s="42"/>
      <c r="P162" s="211">
        <f t="shared" si="21"/>
        <v>0</v>
      </c>
      <c r="Q162" s="211">
        <v>0</v>
      </c>
      <c r="R162" s="211">
        <f t="shared" si="22"/>
        <v>0</v>
      </c>
      <c r="S162" s="211">
        <v>0</v>
      </c>
      <c r="T162" s="212">
        <f t="shared" si="23"/>
        <v>0</v>
      </c>
      <c r="AR162" s="24" t="s">
        <v>199</v>
      </c>
      <c r="AT162" s="24" t="s">
        <v>194</v>
      </c>
      <c r="AU162" s="24" t="s">
        <v>83</v>
      </c>
      <c r="AY162" s="24" t="s">
        <v>192</v>
      </c>
      <c r="BE162" s="213">
        <f t="shared" si="24"/>
        <v>0</v>
      </c>
      <c r="BF162" s="213">
        <f t="shared" si="25"/>
        <v>0</v>
      </c>
      <c r="BG162" s="213">
        <f t="shared" si="26"/>
        <v>0</v>
      </c>
      <c r="BH162" s="213">
        <f t="shared" si="27"/>
        <v>0</v>
      </c>
      <c r="BI162" s="213">
        <f t="shared" si="28"/>
        <v>0</v>
      </c>
      <c r="BJ162" s="24" t="s">
        <v>83</v>
      </c>
      <c r="BK162" s="213">
        <f t="shared" si="29"/>
        <v>0</v>
      </c>
      <c r="BL162" s="24" t="s">
        <v>199</v>
      </c>
      <c r="BM162" s="24" t="s">
        <v>1003</v>
      </c>
    </row>
    <row r="163" spans="2:65" s="1" customFormat="1" ht="16.5" customHeight="1">
      <c r="B163" s="41"/>
      <c r="C163" s="202" t="s">
        <v>659</v>
      </c>
      <c r="D163" s="202" t="s">
        <v>194</v>
      </c>
      <c r="E163" s="203" t="s">
        <v>2011</v>
      </c>
      <c r="F163" s="204" t="s">
        <v>2012</v>
      </c>
      <c r="G163" s="205" t="s">
        <v>1387</v>
      </c>
      <c r="H163" s="206">
        <v>8</v>
      </c>
      <c r="I163" s="207"/>
      <c r="J163" s="208">
        <f t="shared" si="20"/>
        <v>0</v>
      </c>
      <c r="K163" s="204" t="s">
        <v>21</v>
      </c>
      <c r="L163" s="61"/>
      <c r="M163" s="209" t="s">
        <v>21</v>
      </c>
      <c r="N163" s="210" t="s">
        <v>46</v>
      </c>
      <c r="O163" s="42"/>
      <c r="P163" s="211">
        <f t="shared" si="21"/>
        <v>0</v>
      </c>
      <c r="Q163" s="211">
        <v>0</v>
      </c>
      <c r="R163" s="211">
        <f t="shared" si="22"/>
        <v>0</v>
      </c>
      <c r="S163" s="211">
        <v>0</v>
      </c>
      <c r="T163" s="212">
        <f t="shared" si="23"/>
        <v>0</v>
      </c>
      <c r="AR163" s="24" t="s">
        <v>199</v>
      </c>
      <c r="AT163" s="24" t="s">
        <v>194</v>
      </c>
      <c r="AU163" s="24" t="s">
        <v>83</v>
      </c>
      <c r="AY163" s="24" t="s">
        <v>192</v>
      </c>
      <c r="BE163" s="213">
        <f t="shared" si="24"/>
        <v>0</v>
      </c>
      <c r="BF163" s="213">
        <f t="shared" si="25"/>
        <v>0</v>
      </c>
      <c r="BG163" s="213">
        <f t="shared" si="26"/>
        <v>0</v>
      </c>
      <c r="BH163" s="213">
        <f t="shared" si="27"/>
        <v>0</v>
      </c>
      <c r="BI163" s="213">
        <f t="shared" si="28"/>
        <v>0</v>
      </c>
      <c r="BJ163" s="24" t="s">
        <v>83</v>
      </c>
      <c r="BK163" s="213">
        <f t="shared" si="29"/>
        <v>0</v>
      </c>
      <c r="BL163" s="24" t="s">
        <v>199</v>
      </c>
      <c r="BM163" s="24" t="s">
        <v>1011</v>
      </c>
    </row>
    <row r="164" spans="2:65" s="1" customFormat="1" ht="16.5" customHeight="1">
      <c r="B164" s="41"/>
      <c r="C164" s="202" t="s">
        <v>667</v>
      </c>
      <c r="D164" s="202" t="s">
        <v>194</v>
      </c>
      <c r="E164" s="203" t="s">
        <v>2013</v>
      </c>
      <c r="F164" s="204" t="s">
        <v>2014</v>
      </c>
      <c r="G164" s="205" t="s">
        <v>1387</v>
      </c>
      <c r="H164" s="206">
        <v>5</v>
      </c>
      <c r="I164" s="207"/>
      <c r="J164" s="208">
        <f t="shared" si="20"/>
        <v>0</v>
      </c>
      <c r="K164" s="204" t="s">
        <v>21</v>
      </c>
      <c r="L164" s="61"/>
      <c r="M164" s="209" t="s">
        <v>21</v>
      </c>
      <c r="N164" s="210" t="s">
        <v>46</v>
      </c>
      <c r="O164" s="42"/>
      <c r="P164" s="211">
        <f t="shared" si="21"/>
        <v>0</v>
      </c>
      <c r="Q164" s="211">
        <v>0</v>
      </c>
      <c r="R164" s="211">
        <f t="shared" si="22"/>
        <v>0</v>
      </c>
      <c r="S164" s="211">
        <v>0</v>
      </c>
      <c r="T164" s="212">
        <f t="shared" si="23"/>
        <v>0</v>
      </c>
      <c r="AR164" s="24" t="s">
        <v>199</v>
      </c>
      <c r="AT164" s="24" t="s">
        <v>194</v>
      </c>
      <c r="AU164" s="24" t="s">
        <v>83</v>
      </c>
      <c r="AY164" s="24" t="s">
        <v>192</v>
      </c>
      <c r="BE164" s="213">
        <f t="shared" si="24"/>
        <v>0</v>
      </c>
      <c r="BF164" s="213">
        <f t="shared" si="25"/>
        <v>0</v>
      </c>
      <c r="BG164" s="213">
        <f t="shared" si="26"/>
        <v>0</v>
      </c>
      <c r="BH164" s="213">
        <f t="shared" si="27"/>
        <v>0</v>
      </c>
      <c r="BI164" s="213">
        <f t="shared" si="28"/>
        <v>0</v>
      </c>
      <c r="BJ164" s="24" t="s">
        <v>83</v>
      </c>
      <c r="BK164" s="213">
        <f t="shared" si="29"/>
        <v>0</v>
      </c>
      <c r="BL164" s="24" t="s">
        <v>199</v>
      </c>
      <c r="BM164" s="24" t="s">
        <v>1019</v>
      </c>
    </row>
    <row r="165" spans="2:65" s="1" customFormat="1" ht="16.5" customHeight="1">
      <c r="B165" s="41"/>
      <c r="C165" s="202" t="s">
        <v>672</v>
      </c>
      <c r="D165" s="202" t="s">
        <v>194</v>
      </c>
      <c r="E165" s="203" t="s">
        <v>2015</v>
      </c>
      <c r="F165" s="204" t="s">
        <v>2016</v>
      </c>
      <c r="G165" s="205" t="s">
        <v>1387</v>
      </c>
      <c r="H165" s="206">
        <v>45</v>
      </c>
      <c r="I165" s="207"/>
      <c r="J165" s="208">
        <f t="shared" si="20"/>
        <v>0</v>
      </c>
      <c r="K165" s="204" t="s">
        <v>21</v>
      </c>
      <c r="L165" s="61"/>
      <c r="M165" s="209" t="s">
        <v>21</v>
      </c>
      <c r="N165" s="210" t="s">
        <v>46</v>
      </c>
      <c r="O165" s="42"/>
      <c r="P165" s="211">
        <f t="shared" si="21"/>
        <v>0</v>
      </c>
      <c r="Q165" s="211">
        <v>0</v>
      </c>
      <c r="R165" s="211">
        <f t="shared" si="22"/>
        <v>0</v>
      </c>
      <c r="S165" s="211">
        <v>0</v>
      </c>
      <c r="T165" s="212">
        <f t="shared" si="23"/>
        <v>0</v>
      </c>
      <c r="AR165" s="24" t="s">
        <v>199</v>
      </c>
      <c r="AT165" s="24" t="s">
        <v>194</v>
      </c>
      <c r="AU165" s="24" t="s">
        <v>83</v>
      </c>
      <c r="AY165" s="24" t="s">
        <v>192</v>
      </c>
      <c r="BE165" s="213">
        <f t="shared" si="24"/>
        <v>0</v>
      </c>
      <c r="BF165" s="213">
        <f t="shared" si="25"/>
        <v>0</v>
      </c>
      <c r="BG165" s="213">
        <f t="shared" si="26"/>
        <v>0</v>
      </c>
      <c r="BH165" s="213">
        <f t="shared" si="27"/>
        <v>0</v>
      </c>
      <c r="BI165" s="213">
        <f t="shared" si="28"/>
        <v>0</v>
      </c>
      <c r="BJ165" s="24" t="s">
        <v>83</v>
      </c>
      <c r="BK165" s="213">
        <f t="shared" si="29"/>
        <v>0</v>
      </c>
      <c r="BL165" s="24" t="s">
        <v>199</v>
      </c>
      <c r="BM165" s="24" t="s">
        <v>1027</v>
      </c>
    </row>
    <row r="166" spans="2:65" s="1" customFormat="1" ht="16.5" customHeight="1">
      <c r="B166" s="41"/>
      <c r="C166" s="202" t="s">
        <v>678</v>
      </c>
      <c r="D166" s="202" t="s">
        <v>194</v>
      </c>
      <c r="E166" s="203" t="s">
        <v>2017</v>
      </c>
      <c r="F166" s="204" t="s">
        <v>2018</v>
      </c>
      <c r="G166" s="205" t="s">
        <v>1387</v>
      </c>
      <c r="H166" s="206">
        <v>1</v>
      </c>
      <c r="I166" s="207"/>
      <c r="J166" s="208">
        <f t="shared" si="20"/>
        <v>0</v>
      </c>
      <c r="K166" s="204" t="s">
        <v>21</v>
      </c>
      <c r="L166" s="61"/>
      <c r="M166" s="209" t="s">
        <v>21</v>
      </c>
      <c r="N166" s="210" t="s">
        <v>46</v>
      </c>
      <c r="O166" s="42"/>
      <c r="P166" s="211">
        <f t="shared" si="21"/>
        <v>0</v>
      </c>
      <c r="Q166" s="211">
        <v>0</v>
      </c>
      <c r="R166" s="211">
        <f t="shared" si="22"/>
        <v>0</v>
      </c>
      <c r="S166" s="211">
        <v>0</v>
      </c>
      <c r="T166" s="212">
        <f t="shared" si="23"/>
        <v>0</v>
      </c>
      <c r="AR166" s="24" t="s">
        <v>199</v>
      </c>
      <c r="AT166" s="24" t="s">
        <v>194</v>
      </c>
      <c r="AU166" s="24" t="s">
        <v>83</v>
      </c>
      <c r="AY166" s="24" t="s">
        <v>192</v>
      </c>
      <c r="BE166" s="213">
        <f t="shared" si="24"/>
        <v>0</v>
      </c>
      <c r="BF166" s="213">
        <f t="shared" si="25"/>
        <v>0</v>
      </c>
      <c r="BG166" s="213">
        <f t="shared" si="26"/>
        <v>0</v>
      </c>
      <c r="BH166" s="213">
        <f t="shared" si="27"/>
        <v>0</v>
      </c>
      <c r="BI166" s="213">
        <f t="shared" si="28"/>
        <v>0</v>
      </c>
      <c r="BJ166" s="24" t="s">
        <v>83</v>
      </c>
      <c r="BK166" s="213">
        <f t="shared" si="29"/>
        <v>0</v>
      </c>
      <c r="BL166" s="24" t="s">
        <v>199</v>
      </c>
      <c r="BM166" s="24" t="s">
        <v>1035</v>
      </c>
    </row>
    <row r="167" spans="2:65" s="1" customFormat="1" ht="16.5" customHeight="1">
      <c r="B167" s="41"/>
      <c r="C167" s="202" t="s">
        <v>684</v>
      </c>
      <c r="D167" s="202" t="s">
        <v>194</v>
      </c>
      <c r="E167" s="203" t="s">
        <v>2019</v>
      </c>
      <c r="F167" s="204" t="s">
        <v>2020</v>
      </c>
      <c r="G167" s="205" t="s">
        <v>1387</v>
      </c>
      <c r="H167" s="206">
        <v>1</v>
      </c>
      <c r="I167" s="207"/>
      <c r="J167" s="208">
        <f t="shared" si="20"/>
        <v>0</v>
      </c>
      <c r="K167" s="204" t="s">
        <v>21</v>
      </c>
      <c r="L167" s="61"/>
      <c r="M167" s="209" t="s">
        <v>21</v>
      </c>
      <c r="N167" s="210" t="s">
        <v>46</v>
      </c>
      <c r="O167" s="42"/>
      <c r="P167" s="211">
        <f t="shared" si="21"/>
        <v>0</v>
      </c>
      <c r="Q167" s="211">
        <v>0</v>
      </c>
      <c r="R167" s="211">
        <f t="shared" si="22"/>
        <v>0</v>
      </c>
      <c r="S167" s="211">
        <v>0</v>
      </c>
      <c r="T167" s="212">
        <f t="shared" si="23"/>
        <v>0</v>
      </c>
      <c r="AR167" s="24" t="s">
        <v>199</v>
      </c>
      <c r="AT167" s="24" t="s">
        <v>194</v>
      </c>
      <c r="AU167" s="24" t="s">
        <v>83</v>
      </c>
      <c r="AY167" s="24" t="s">
        <v>192</v>
      </c>
      <c r="BE167" s="213">
        <f t="shared" si="24"/>
        <v>0</v>
      </c>
      <c r="BF167" s="213">
        <f t="shared" si="25"/>
        <v>0</v>
      </c>
      <c r="BG167" s="213">
        <f t="shared" si="26"/>
        <v>0</v>
      </c>
      <c r="BH167" s="213">
        <f t="shared" si="27"/>
        <v>0</v>
      </c>
      <c r="BI167" s="213">
        <f t="shared" si="28"/>
        <v>0</v>
      </c>
      <c r="BJ167" s="24" t="s">
        <v>83</v>
      </c>
      <c r="BK167" s="213">
        <f t="shared" si="29"/>
        <v>0</v>
      </c>
      <c r="BL167" s="24" t="s">
        <v>199</v>
      </c>
      <c r="BM167" s="24" t="s">
        <v>1045</v>
      </c>
    </row>
    <row r="168" spans="2:65" s="1" customFormat="1" ht="16.5" customHeight="1">
      <c r="B168" s="41"/>
      <c r="C168" s="202" t="s">
        <v>690</v>
      </c>
      <c r="D168" s="202" t="s">
        <v>194</v>
      </c>
      <c r="E168" s="203" t="s">
        <v>2021</v>
      </c>
      <c r="F168" s="204" t="s">
        <v>2022</v>
      </c>
      <c r="G168" s="205" t="s">
        <v>1387</v>
      </c>
      <c r="H168" s="206">
        <v>3</v>
      </c>
      <c r="I168" s="207"/>
      <c r="J168" s="208">
        <f t="shared" si="20"/>
        <v>0</v>
      </c>
      <c r="K168" s="204" t="s">
        <v>21</v>
      </c>
      <c r="L168" s="61"/>
      <c r="M168" s="209" t="s">
        <v>21</v>
      </c>
      <c r="N168" s="210" t="s">
        <v>46</v>
      </c>
      <c r="O168" s="42"/>
      <c r="P168" s="211">
        <f t="shared" si="21"/>
        <v>0</v>
      </c>
      <c r="Q168" s="211">
        <v>0</v>
      </c>
      <c r="R168" s="211">
        <f t="shared" si="22"/>
        <v>0</v>
      </c>
      <c r="S168" s="211">
        <v>0</v>
      </c>
      <c r="T168" s="212">
        <f t="shared" si="23"/>
        <v>0</v>
      </c>
      <c r="AR168" s="24" t="s">
        <v>199</v>
      </c>
      <c r="AT168" s="24" t="s">
        <v>194</v>
      </c>
      <c r="AU168" s="24" t="s">
        <v>83</v>
      </c>
      <c r="AY168" s="24" t="s">
        <v>192</v>
      </c>
      <c r="BE168" s="213">
        <f t="shared" si="24"/>
        <v>0</v>
      </c>
      <c r="BF168" s="213">
        <f t="shared" si="25"/>
        <v>0</v>
      </c>
      <c r="BG168" s="213">
        <f t="shared" si="26"/>
        <v>0</v>
      </c>
      <c r="BH168" s="213">
        <f t="shared" si="27"/>
        <v>0</v>
      </c>
      <c r="BI168" s="213">
        <f t="shared" si="28"/>
        <v>0</v>
      </c>
      <c r="BJ168" s="24" t="s">
        <v>83</v>
      </c>
      <c r="BK168" s="213">
        <f t="shared" si="29"/>
        <v>0</v>
      </c>
      <c r="BL168" s="24" t="s">
        <v>199</v>
      </c>
      <c r="BM168" s="24" t="s">
        <v>1053</v>
      </c>
    </row>
    <row r="169" spans="2:65" s="1" customFormat="1" ht="16.5" customHeight="1">
      <c r="B169" s="41"/>
      <c r="C169" s="202" t="s">
        <v>696</v>
      </c>
      <c r="D169" s="202" t="s">
        <v>194</v>
      </c>
      <c r="E169" s="203" t="s">
        <v>2023</v>
      </c>
      <c r="F169" s="204" t="s">
        <v>2024</v>
      </c>
      <c r="G169" s="205" t="s">
        <v>1387</v>
      </c>
      <c r="H169" s="206">
        <v>3</v>
      </c>
      <c r="I169" s="207"/>
      <c r="J169" s="208">
        <f t="shared" si="20"/>
        <v>0</v>
      </c>
      <c r="K169" s="204" t="s">
        <v>21</v>
      </c>
      <c r="L169" s="61"/>
      <c r="M169" s="209" t="s">
        <v>21</v>
      </c>
      <c r="N169" s="210" t="s">
        <v>46</v>
      </c>
      <c r="O169" s="42"/>
      <c r="P169" s="211">
        <f t="shared" si="21"/>
        <v>0</v>
      </c>
      <c r="Q169" s="211">
        <v>0</v>
      </c>
      <c r="R169" s="211">
        <f t="shared" si="22"/>
        <v>0</v>
      </c>
      <c r="S169" s="211">
        <v>0</v>
      </c>
      <c r="T169" s="212">
        <f t="shared" si="23"/>
        <v>0</v>
      </c>
      <c r="AR169" s="24" t="s">
        <v>199</v>
      </c>
      <c r="AT169" s="24" t="s">
        <v>194</v>
      </c>
      <c r="AU169" s="24" t="s">
        <v>83</v>
      </c>
      <c r="AY169" s="24" t="s">
        <v>192</v>
      </c>
      <c r="BE169" s="213">
        <f t="shared" si="24"/>
        <v>0</v>
      </c>
      <c r="BF169" s="213">
        <f t="shared" si="25"/>
        <v>0</v>
      </c>
      <c r="BG169" s="213">
        <f t="shared" si="26"/>
        <v>0</v>
      </c>
      <c r="BH169" s="213">
        <f t="shared" si="27"/>
        <v>0</v>
      </c>
      <c r="BI169" s="213">
        <f t="shared" si="28"/>
        <v>0</v>
      </c>
      <c r="BJ169" s="24" t="s">
        <v>83</v>
      </c>
      <c r="BK169" s="213">
        <f t="shared" si="29"/>
        <v>0</v>
      </c>
      <c r="BL169" s="24" t="s">
        <v>199</v>
      </c>
      <c r="BM169" s="24" t="s">
        <v>1061</v>
      </c>
    </row>
    <row r="170" spans="2:65" s="1" customFormat="1" ht="16.5" customHeight="1">
      <c r="B170" s="41"/>
      <c r="C170" s="202" t="s">
        <v>703</v>
      </c>
      <c r="D170" s="202" t="s">
        <v>194</v>
      </c>
      <c r="E170" s="203" t="s">
        <v>2025</v>
      </c>
      <c r="F170" s="204" t="s">
        <v>2026</v>
      </c>
      <c r="G170" s="205" t="s">
        <v>1387</v>
      </c>
      <c r="H170" s="206">
        <v>4</v>
      </c>
      <c r="I170" s="207"/>
      <c r="J170" s="208">
        <f t="shared" si="20"/>
        <v>0</v>
      </c>
      <c r="K170" s="204" t="s">
        <v>21</v>
      </c>
      <c r="L170" s="61"/>
      <c r="M170" s="209" t="s">
        <v>21</v>
      </c>
      <c r="N170" s="210" t="s">
        <v>46</v>
      </c>
      <c r="O170" s="42"/>
      <c r="P170" s="211">
        <f t="shared" si="21"/>
        <v>0</v>
      </c>
      <c r="Q170" s="211">
        <v>0</v>
      </c>
      <c r="R170" s="211">
        <f t="shared" si="22"/>
        <v>0</v>
      </c>
      <c r="S170" s="211">
        <v>0</v>
      </c>
      <c r="T170" s="212">
        <f t="shared" si="23"/>
        <v>0</v>
      </c>
      <c r="AR170" s="24" t="s">
        <v>199</v>
      </c>
      <c r="AT170" s="24" t="s">
        <v>194</v>
      </c>
      <c r="AU170" s="24" t="s">
        <v>83</v>
      </c>
      <c r="AY170" s="24" t="s">
        <v>192</v>
      </c>
      <c r="BE170" s="213">
        <f t="shared" si="24"/>
        <v>0</v>
      </c>
      <c r="BF170" s="213">
        <f t="shared" si="25"/>
        <v>0</v>
      </c>
      <c r="BG170" s="213">
        <f t="shared" si="26"/>
        <v>0</v>
      </c>
      <c r="BH170" s="213">
        <f t="shared" si="27"/>
        <v>0</v>
      </c>
      <c r="BI170" s="213">
        <f t="shared" si="28"/>
        <v>0</v>
      </c>
      <c r="BJ170" s="24" t="s">
        <v>83</v>
      </c>
      <c r="BK170" s="213">
        <f t="shared" si="29"/>
        <v>0</v>
      </c>
      <c r="BL170" s="24" t="s">
        <v>199</v>
      </c>
      <c r="BM170" s="24" t="s">
        <v>1069</v>
      </c>
    </row>
    <row r="171" spans="2:65" s="1" customFormat="1" ht="16.5" customHeight="1">
      <c r="B171" s="41"/>
      <c r="C171" s="202" t="s">
        <v>707</v>
      </c>
      <c r="D171" s="202" t="s">
        <v>194</v>
      </c>
      <c r="E171" s="203" t="s">
        <v>2027</v>
      </c>
      <c r="F171" s="204" t="s">
        <v>2028</v>
      </c>
      <c r="G171" s="205" t="s">
        <v>1387</v>
      </c>
      <c r="H171" s="206">
        <v>4</v>
      </c>
      <c r="I171" s="207"/>
      <c r="J171" s="208">
        <f t="shared" si="20"/>
        <v>0</v>
      </c>
      <c r="K171" s="204" t="s">
        <v>21</v>
      </c>
      <c r="L171" s="61"/>
      <c r="M171" s="209" t="s">
        <v>21</v>
      </c>
      <c r="N171" s="210" t="s">
        <v>46</v>
      </c>
      <c r="O171" s="42"/>
      <c r="P171" s="211">
        <f t="shared" si="21"/>
        <v>0</v>
      </c>
      <c r="Q171" s="211">
        <v>0</v>
      </c>
      <c r="R171" s="211">
        <f t="shared" si="22"/>
        <v>0</v>
      </c>
      <c r="S171" s="211">
        <v>0</v>
      </c>
      <c r="T171" s="212">
        <f t="shared" si="23"/>
        <v>0</v>
      </c>
      <c r="AR171" s="24" t="s">
        <v>199</v>
      </c>
      <c r="AT171" s="24" t="s">
        <v>194</v>
      </c>
      <c r="AU171" s="24" t="s">
        <v>83</v>
      </c>
      <c r="AY171" s="24" t="s">
        <v>192</v>
      </c>
      <c r="BE171" s="213">
        <f t="shared" si="24"/>
        <v>0</v>
      </c>
      <c r="BF171" s="213">
        <f t="shared" si="25"/>
        <v>0</v>
      </c>
      <c r="BG171" s="213">
        <f t="shared" si="26"/>
        <v>0</v>
      </c>
      <c r="BH171" s="213">
        <f t="shared" si="27"/>
        <v>0</v>
      </c>
      <c r="BI171" s="213">
        <f t="shared" si="28"/>
        <v>0</v>
      </c>
      <c r="BJ171" s="24" t="s">
        <v>83</v>
      </c>
      <c r="BK171" s="213">
        <f t="shared" si="29"/>
        <v>0</v>
      </c>
      <c r="BL171" s="24" t="s">
        <v>199</v>
      </c>
      <c r="BM171" s="24" t="s">
        <v>1077</v>
      </c>
    </row>
    <row r="172" spans="2:65" s="1" customFormat="1" ht="16.5" customHeight="1">
      <c r="B172" s="41"/>
      <c r="C172" s="202" t="s">
        <v>713</v>
      </c>
      <c r="D172" s="202" t="s">
        <v>194</v>
      </c>
      <c r="E172" s="203" t="s">
        <v>2029</v>
      </c>
      <c r="F172" s="204" t="s">
        <v>2028</v>
      </c>
      <c r="G172" s="205" t="s">
        <v>1387</v>
      </c>
      <c r="H172" s="206">
        <v>2</v>
      </c>
      <c r="I172" s="207"/>
      <c r="J172" s="208">
        <f t="shared" si="20"/>
        <v>0</v>
      </c>
      <c r="K172" s="204" t="s">
        <v>21</v>
      </c>
      <c r="L172" s="61"/>
      <c r="M172" s="209" t="s">
        <v>21</v>
      </c>
      <c r="N172" s="210" t="s">
        <v>46</v>
      </c>
      <c r="O172" s="42"/>
      <c r="P172" s="211">
        <f t="shared" si="21"/>
        <v>0</v>
      </c>
      <c r="Q172" s="211">
        <v>0</v>
      </c>
      <c r="R172" s="211">
        <f t="shared" si="22"/>
        <v>0</v>
      </c>
      <c r="S172" s="211">
        <v>0</v>
      </c>
      <c r="T172" s="212">
        <f t="shared" si="23"/>
        <v>0</v>
      </c>
      <c r="AR172" s="24" t="s">
        <v>199</v>
      </c>
      <c r="AT172" s="24" t="s">
        <v>194</v>
      </c>
      <c r="AU172" s="24" t="s">
        <v>83</v>
      </c>
      <c r="AY172" s="24" t="s">
        <v>192</v>
      </c>
      <c r="BE172" s="213">
        <f t="shared" si="24"/>
        <v>0</v>
      </c>
      <c r="BF172" s="213">
        <f t="shared" si="25"/>
        <v>0</v>
      </c>
      <c r="BG172" s="213">
        <f t="shared" si="26"/>
        <v>0</v>
      </c>
      <c r="BH172" s="213">
        <f t="shared" si="27"/>
        <v>0</v>
      </c>
      <c r="BI172" s="213">
        <f t="shared" si="28"/>
        <v>0</v>
      </c>
      <c r="BJ172" s="24" t="s">
        <v>83</v>
      </c>
      <c r="BK172" s="213">
        <f t="shared" si="29"/>
        <v>0</v>
      </c>
      <c r="BL172" s="24" t="s">
        <v>199</v>
      </c>
      <c r="BM172" s="24" t="s">
        <v>1085</v>
      </c>
    </row>
    <row r="173" spans="2:65" s="1" customFormat="1" ht="16.5" customHeight="1">
      <c r="B173" s="41"/>
      <c r="C173" s="202" t="s">
        <v>719</v>
      </c>
      <c r="D173" s="202" t="s">
        <v>194</v>
      </c>
      <c r="E173" s="203" t="s">
        <v>2030</v>
      </c>
      <c r="F173" s="204" t="s">
        <v>2031</v>
      </c>
      <c r="G173" s="205" t="s">
        <v>1387</v>
      </c>
      <c r="H173" s="206">
        <v>1</v>
      </c>
      <c r="I173" s="207"/>
      <c r="J173" s="208">
        <f t="shared" si="20"/>
        <v>0</v>
      </c>
      <c r="K173" s="204" t="s">
        <v>21</v>
      </c>
      <c r="L173" s="61"/>
      <c r="M173" s="209" t="s">
        <v>21</v>
      </c>
      <c r="N173" s="210" t="s">
        <v>46</v>
      </c>
      <c r="O173" s="42"/>
      <c r="P173" s="211">
        <f t="shared" si="21"/>
        <v>0</v>
      </c>
      <c r="Q173" s="211">
        <v>0</v>
      </c>
      <c r="R173" s="211">
        <f t="shared" si="22"/>
        <v>0</v>
      </c>
      <c r="S173" s="211">
        <v>0</v>
      </c>
      <c r="T173" s="212">
        <f t="shared" si="23"/>
        <v>0</v>
      </c>
      <c r="AR173" s="24" t="s">
        <v>199</v>
      </c>
      <c r="AT173" s="24" t="s">
        <v>194</v>
      </c>
      <c r="AU173" s="24" t="s">
        <v>83</v>
      </c>
      <c r="AY173" s="24" t="s">
        <v>192</v>
      </c>
      <c r="BE173" s="213">
        <f t="shared" si="24"/>
        <v>0</v>
      </c>
      <c r="BF173" s="213">
        <f t="shared" si="25"/>
        <v>0</v>
      </c>
      <c r="BG173" s="213">
        <f t="shared" si="26"/>
        <v>0</v>
      </c>
      <c r="BH173" s="213">
        <f t="shared" si="27"/>
        <v>0</v>
      </c>
      <c r="BI173" s="213">
        <f t="shared" si="28"/>
        <v>0</v>
      </c>
      <c r="BJ173" s="24" t="s">
        <v>83</v>
      </c>
      <c r="BK173" s="213">
        <f t="shared" si="29"/>
        <v>0</v>
      </c>
      <c r="BL173" s="24" t="s">
        <v>199</v>
      </c>
      <c r="BM173" s="24" t="s">
        <v>1093</v>
      </c>
    </row>
    <row r="174" spans="2:65" s="1" customFormat="1" ht="16.5" customHeight="1">
      <c r="B174" s="41"/>
      <c r="C174" s="202" t="s">
        <v>725</v>
      </c>
      <c r="D174" s="202" t="s">
        <v>194</v>
      </c>
      <c r="E174" s="203" t="s">
        <v>2032</v>
      </c>
      <c r="F174" s="204" t="s">
        <v>2033</v>
      </c>
      <c r="G174" s="205" t="s">
        <v>1387</v>
      </c>
      <c r="H174" s="206">
        <v>1</v>
      </c>
      <c r="I174" s="207"/>
      <c r="J174" s="208">
        <f t="shared" si="20"/>
        <v>0</v>
      </c>
      <c r="K174" s="204" t="s">
        <v>21</v>
      </c>
      <c r="L174" s="61"/>
      <c r="M174" s="209" t="s">
        <v>21</v>
      </c>
      <c r="N174" s="210" t="s">
        <v>46</v>
      </c>
      <c r="O174" s="42"/>
      <c r="P174" s="211">
        <f t="shared" si="21"/>
        <v>0</v>
      </c>
      <c r="Q174" s="211">
        <v>0</v>
      </c>
      <c r="R174" s="211">
        <f t="shared" si="22"/>
        <v>0</v>
      </c>
      <c r="S174" s="211">
        <v>0</v>
      </c>
      <c r="T174" s="212">
        <f t="shared" si="23"/>
        <v>0</v>
      </c>
      <c r="AR174" s="24" t="s">
        <v>199</v>
      </c>
      <c r="AT174" s="24" t="s">
        <v>194</v>
      </c>
      <c r="AU174" s="24" t="s">
        <v>83</v>
      </c>
      <c r="AY174" s="24" t="s">
        <v>192</v>
      </c>
      <c r="BE174" s="213">
        <f t="shared" si="24"/>
        <v>0</v>
      </c>
      <c r="BF174" s="213">
        <f t="shared" si="25"/>
        <v>0</v>
      </c>
      <c r="BG174" s="213">
        <f t="shared" si="26"/>
        <v>0</v>
      </c>
      <c r="BH174" s="213">
        <f t="shared" si="27"/>
        <v>0</v>
      </c>
      <c r="BI174" s="213">
        <f t="shared" si="28"/>
        <v>0</v>
      </c>
      <c r="BJ174" s="24" t="s">
        <v>83</v>
      </c>
      <c r="BK174" s="213">
        <f t="shared" si="29"/>
        <v>0</v>
      </c>
      <c r="BL174" s="24" t="s">
        <v>199</v>
      </c>
      <c r="BM174" s="24" t="s">
        <v>1103</v>
      </c>
    </row>
    <row r="175" spans="2:65" s="1" customFormat="1" ht="16.5" customHeight="1">
      <c r="B175" s="41"/>
      <c r="C175" s="202" t="s">
        <v>730</v>
      </c>
      <c r="D175" s="202" t="s">
        <v>194</v>
      </c>
      <c r="E175" s="203" t="s">
        <v>2034</v>
      </c>
      <c r="F175" s="204" t="s">
        <v>1996</v>
      </c>
      <c r="G175" s="205" t="s">
        <v>1387</v>
      </c>
      <c r="H175" s="206">
        <v>1</v>
      </c>
      <c r="I175" s="207"/>
      <c r="J175" s="208">
        <f t="shared" si="20"/>
        <v>0</v>
      </c>
      <c r="K175" s="204" t="s">
        <v>21</v>
      </c>
      <c r="L175" s="61"/>
      <c r="M175" s="209" t="s">
        <v>21</v>
      </c>
      <c r="N175" s="210" t="s">
        <v>46</v>
      </c>
      <c r="O175" s="42"/>
      <c r="P175" s="211">
        <f t="shared" si="21"/>
        <v>0</v>
      </c>
      <c r="Q175" s="211">
        <v>0</v>
      </c>
      <c r="R175" s="211">
        <f t="shared" si="22"/>
        <v>0</v>
      </c>
      <c r="S175" s="211">
        <v>0</v>
      </c>
      <c r="T175" s="212">
        <f t="shared" si="23"/>
        <v>0</v>
      </c>
      <c r="AR175" s="24" t="s">
        <v>199</v>
      </c>
      <c r="AT175" s="24" t="s">
        <v>194</v>
      </c>
      <c r="AU175" s="24" t="s">
        <v>83</v>
      </c>
      <c r="AY175" s="24" t="s">
        <v>192</v>
      </c>
      <c r="BE175" s="213">
        <f t="shared" si="24"/>
        <v>0</v>
      </c>
      <c r="BF175" s="213">
        <f t="shared" si="25"/>
        <v>0</v>
      </c>
      <c r="BG175" s="213">
        <f t="shared" si="26"/>
        <v>0</v>
      </c>
      <c r="BH175" s="213">
        <f t="shared" si="27"/>
        <v>0</v>
      </c>
      <c r="BI175" s="213">
        <f t="shared" si="28"/>
        <v>0</v>
      </c>
      <c r="BJ175" s="24" t="s">
        <v>83</v>
      </c>
      <c r="BK175" s="213">
        <f t="shared" si="29"/>
        <v>0</v>
      </c>
      <c r="BL175" s="24" t="s">
        <v>199</v>
      </c>
      <c r="BM175" s="24" t="s">
        <v>1113</v>
      </c>
    </row>
    <row r="176" spans="2:65" s="1" customFormat="1" ht="16.5" customHeight="1">
      <c r="B176" s="41"/>
      <c r="C176" s="202" t="s">
        <v>734</v>
      </c>
      <c r="D176" s="202" t="s">
        <v>194</v>
      </c>
      <c r="E176" s="203" t="s">
        <v>2035</v>
      </c>
      <c r="F176" s="204" t="s">
        <v>2036</v>
      </c>
      <c r="G176" s="205" t="s">
        <v>585</v>
      </c>
      <c r="H176" s="206">
        <v>1</v>
      </c>
      <c r="I176" s="207"/>
      <c r="J176" s="208">
        <f t="shared" si="20"/>
        <v>0</v>
      </c>
      <c r="K176" s="204" t="s">
        <v>21</v>
      </c>
      <c r="L176" s="61"/>
      <c r="M176" s="209" t="s">
        <v>21</v>
      </c>
      <c r="N176" s="210" t="s">
        <v>46</v>
      </c>
      <c r="O176" s="42"/>
      <c r="P176" s="211">
        <f t="shared" si="21"/>
        <v>0</v>
      </c>
      <c r="Q176" s="211">
        <v>0</v>
      </c>
      <c r="R176" s="211">
        <f t="shared" si="22"/>
        <v>0</v>
      </c>
      <c r="S176" s="211">
        <v>0</v>
      </c>
      <c r="T176" s="212">
        <f t="shared" si="23"/>
        <v>0</v>
      </c>
      <c r="AR176" s="24" t="s">
        <v>199</v>
      </c>
      <c r="AT176" s="24" t="s">
        <v>194</v>
      </c>
      <c r="AU176" s="24" t="s">
        <v>83</v>
      </c>
      <c r="AY176" s="24" t="s">
        <v>192</v>
      </c>
      <c r="BE176" s="213">
        <f t="shared" si="24"/>
        <v>0</v>
      </c>
      <c r="BF176" s="213">
        <f t="shared" si="25"/>
        <v>0</v>
      </c>
      <c r="BG176" s="213">
        <f t="shared" si="26"/>
        <v>0</v>
      </c>
      <c r="BH176" s="213">
        <f t="shared" si="27"/>
        <v>0</v>
      </c>
      <c r="BI176" s="213">
        <f t="shared" si="28"/>
        <v>0</v>
      </c>
      <c r="BJ176" s="24" t="s">
        <v>83</v>
      </c>
      <c r="BK176" s="213">
        <f t="shared" si="29"/>
        <v>0</v>
      </c>
      <c r="BL176" s="24" t="s">
        <v>199</v>
      </c>
      <c r="BM176" s="24" t="s">
        <v>1124</v>
      </c>
    </row>
    <row r="177" spans="2:65" s="1" customFormat="1" ht="16.5" customHeight="1">
      <c r="B177" s="41"/>
      <c r="C177" s="202" t="s">
        <v>740</v>
      </c>
      <c r="D177" s="202" t="s">
        <v>194</v>
      </c>
      <c r="E177" s="203" t="s">
        <v>2037</v>
      </c>
      <c r="F177" s="204" t="s">
        <v>2038</v>
      </c>
      <c r="G177" s="205" t="s">
        <v>585</v>
      </c>
      <c r="H177" s="206">
        <v>320</v>
      </c>
      <c r="I177" s="207"/>
      <c r="J177" s="208">
        <f t="shared" si="20"/>
        <v>0</v>
      </c>
      <c r="K177" s="204" t="s">
        <v>21</v>
      </c>
      <c r="L177" s="61"/>
      <c r="M177" s="209" t="s">
        <v>21</v>
      </c>
      <c r="N177" s="210" t="s">
        <v>46</v>
      </c>
      <c r="O177" s="42"/>
      <c r="P177" s="211">
        <f t="shared" si="21"/>
        <v>0</v>
      </c>
      <c r="Q177" s="211">
        <v>0</v>
      </c>
      <c r="R177" s="211">
        <f t="shared" si="22"/>
        <v>0</v>
      </c>
      <c r="S177" s="211">
        <v>0</v>
      </c>
      <c r="T177" s="212">
        <f t="shared" si="23"/>
        <v>0</v>
      </c>
      <c r="AR177" s="24" t="s">
        <v>199</v>
      </c>
      <c r="AT177" s="24" t="s">
        <v>194</v>
      </c>
      <c r="AU177" s="24" t="s">
        <v>83</v>
      </c>
      <c r="AY177" s="24" t="s">
        <v>192</v>
      </c>
      <c r="BE177" s="213">
        <f t="shared" si="24"/>
        <v>0</v>
      </c>
      <c r="BF177" s="213">
        <f t="shared" si="25"/>
        <v>0</v>
      </c>
      <c r="BG177" s="213">
        <f t="shared" si="26"/>
        <v>0</v>
      </c>
      <c r="BH177" s="213">
        <f t="shared" si="27"/>
        <v>0</v>
      </c>
      <c r="BI177" s="213">
        <f t="shared" si="28"/>
        <v>0</v>
      </c>
      <c r="BJ177" s="24" t="s">
        <v>83</v>
      </c>
      <c r="BK177" s="213">
        <f t="shared" si="29"/>
        <v>0</v>
      </c>
      <c r="BL177" s="24" t="s">
        <v>199</v>
      </c>
      <c r="BM177" s="24" t="s">
        <v>1141</v>
      </c>
    </row>
    <row r="178" spans="2:65" s="1" customFormat="1" ht="16.5" customHeight="1">
      <c r="B178" s="41"/>
      <c r="C178" s="202" t="s">
        <v>745</v>
      </c>
      <c r="D178" s="202" t="s">
        <v>194</v>
      </c>
      <c r="E178" s="203" t="s">
        <v>2039</v>
      </c>
      <c r="F178" s="204" t="s">
        <v>2040</v>
      </c>
      <c r="G178" s="205" t="s">
        <v>585</v>
      </c>
      <c r="H178" s="206">
        <v>960</v>
      </c>
      <c r="I178" s="207"/>
      <c r="J178" s="208">
        <f t="shared" si="20"/>
        <v>0</v>
      </c>
      <c r="K178" s="204" t="s">
        <v>21</v>
      </c>
      <c r="L178" s="61"/>
      <c r="M178" s="209" t="s">
        <v>21</v>
      </c>
      <c r="N178" s="210" t="s">
        <v>46</v>
      </c>
      <c r="O178" s="42"/>
      <c r="P178" s="211">
        <f t="shared" si="21"/>
        <v>0</v>
      </c>
      <c r="Q178" s="211">
        <v>0</v>
      </c>
      <c r="R178" s="211">
        <f t="shared" si="22"/>
        <v>0</v>
      </c>
      <c r="S178" s="211">
        <v>0</v>
      </c>
      <c r="T178" s="212">
        <f t="shared" si="23"/>
        <v>0</v>
      </c>
      <c r="AR178" s="24" t="s">
        <v>199</v>
      </c>
      <c r="AT178" s="24" t="s">
        <v>194</v>
      </c>
      <c r="AU178" s="24" t="s">
        <v>83</v>
      </c>
      <c r="AY178" s="24" t="s">
        <v>192</v>
      </c>
      <c r="BE178" s="213">
        <f t="shared" si="24"/>
        <v>0</v>
      </c>
      <c r="BF178" s="213">
        <f t="shared" si="25"/>
        <v>0</v>
      </c>
      <c r="BG178" s="213">
        <f t="shared" si="26"/>
        <v>0</v>
      </c>
      <c r="BH178" s="213">
        <f t="shared" si="27"/>
        <v>0</v>
      </c>
      <c r="BI178" s="213">
        <f t="shared" si="28"/>
        <v>0</v>
      </c>
      <c r="BJ178" s="24" t="s">
        <v>83</v>
      </c>
      <c r="BK178" s="213">
        <f t="shared" si="29"/>
        <v>0</v>
      </c>
      <c r="BL178" s="24" t="s">
        <v>199</v>
      </c>
      <c r="BM178" s="24" t="s">
        <v>1153</v>
      </c>
    </row>
    <row r="179" spans="2:65" s="1" customFormat="1" ht="16.5" customHeight="1">
      <c r="B179" s="41"/>
      <c r="C179" s="202" t="s">
        <v>749</v>
      </c>
      <c r="D179" s="202" t="s">
        <v>194</v>
      </c>
      <c r="E179" s="203" t="s">
        <v>2041</v>
      </c>
      <c r="F179" s="204" t="s">
        <v>2042</v>
      </c>
      <c r="G179" s="205" t="s">
        <v>585</v>
      </c>
      <c r="H179" s="206">
        <v>4800</v>
      </c>
      <c r="I179" s="207"/>
      <c r="J179" s="208">
        <f t="shared" si="20"/>
        <v>0</v>
      </c>
      <c r="K179" s="204" t="s">
        <v>21</v>
      </c>
      <c r="L179" s="61"/>
      <c r="M179" s="209" t="s">
        <v>21</v>
      </c>
      <c r="N179" s="210" t="s">
        <v>46</v>
      </c>
      <c r="O179" s="42"/>
      <c r="P179" s="211">
        <f t="shared" si="21"/>
        <v>0</v>
      </c>
      <c r="Q179" s="211">
        <v>0</v>
      </c>
      <c r="R179" s="211">
        <f t="shared" si="22"/>
        <v>0</v>
      </c>
      <c r="S179" s="211">
        <v>0</v>
      </c>
      <c r="T179" s="212">
        <f t="shared" si="23"/>
        <v>0</v>
      </c>
      <c r="AR179" s="24" t="s">
        <v>199</v>
      </c>
      <c r="AT179" s="24" t="s">
        <v>194</v>
      </c>
      <c r="AU179" s="24" t="s">
        <v>83</v>
      </c>
      <c r="AY179" s="24" t="s">
        <v>192</v>
      </c>
      <c r="BE179" s="213">
        <f t="shared" si="24"/>
        <v>0</v>
      </c>
      <c r="BF179" s="213">
        <f t="shared" si="25"/>
        <v>0</v>
      </c>
      <c r="BG179" s="213">
        <f t="shared" si="26"/>
        <v>0</v>
      </c>
      <c r="BH179" s="213">
        <f t="shared" si="27"/>
        <v>0</v>
      </c>
      <c r="BI179" s="213">
        <f t="shared" si="28"/>
        <v>0</v>
      </c>
      <c r="BJ179" s="24" t="s">
        <v>83</v>
      </c>
      <c r="BK179" s="213">
        <f t="shared" si="29"/>
        <v>0</v>
      </c>
      <c r="BL179" s="24" t="s">
        <v>199</v>
      </c>
      <c r="BM179" s="24" t="s">
        <v>1163</v>
      </c>
    </row>
    <row r="180" spans="2:65" s="1" customFormat="1" ht="16.5" customHeight="1">
      <c r="B180" s="41"/>
      <c r="C180" s="202" t="s">
        <v>753</v>
      </c>
      <c r="D180" s="202" t="s">
        <v>194</v>
      </c>
      <c r="E180" s="203" t="s">
        <v>2043</v>
      </c>
      <c r="F180" s="204" t="s">
        <v>2044</v>
      </c>
      <c r="G180" s="205" t="s">
        <v>585</v>
      </c>
      <c r="H180" s="206">
        <v>90</v>
      </c>
      <c r="I180" s="207"/>
      <c r="J180" s="208">
        <f t="shared" si="20"/>
        <v>0</v>
      </c>
      <c r="K180" s="204" t="s">
        <v>21</v>
      </c>
      <c r="L180" s="61"/>
      <c r="M180" s="209" t="s">
        <v>21</v>
      </c>
      <c r="N180" s="210" t="s">
        <v>46</v>
      </c>
      <c r="O180" s="42"/>
      <c r="P180" s="211">
        <f t="shared" si="21"/>
        <v>0</v>
      </c>
      <c r="Q180" s="211">
        <v>0</v>
      </c>
      <c r="R180" s="211">
        <f t="shared" si="22"/>
        <v>0</v>
      </c>
      <c r="S180" s="211">
        <v>0</v>
      </c>
      <c r="T180" s="212">
        <f t="shared" si="23"/>
        <v>0</v>
      </c>
      <c r="AR180" s="24" t="s">
        <v>199</v>
      </c>
      <c r="AT180" s="24" t="s">
        <v>194</v>
      </c>
      <c r="AU180" s="24" t="s">
        <v>83</v>
      </c>
      <c r="AY180" s="24" t="s">
        <v>192</v>
      </c>
      <c r="BE180" s="213">
        <f t="shared" si="24"/>
        <v>0</v>
      </c>
      <c r="BF180" s="213">
        <f t="shared" si="25"/>
        <v>0</v>
      </c>
      <c r="BG180" s="213">
        <f t="shared" si="26"/>
        <v>0</v>
      </c>
      <c r="BH180" s="213">
        <f t="shared" si="27"/>
        <v>0</v>
      </c>
      <c r="BI180" s="213">
        <f t="shared" si="28"/>
        <v>0</v>
      </c>
      <c r="BJ180" s="24" t="s">
        <v>83</v>
      </c>
      <c r="BK180" s="213">
        <f t="shared" si="29"/>
        <v>0</v>
      </c>
      <c r="BL180" s="24" t="s">
        <v>199</v>
      </c>
      <c r="BM180" s="24" t="s">
        <v>1176</v>
      </c>
    </row>
    <row r="181" spans="2:65" s="1" customFormat="1" ht="16.5" customHeight="1">
      <c r="B181" s="41"/>
      <c r="C181" s="202" t="s">
        <v>760</v>
      </c>
      <c r="D181" s="202" t="s">
        <v>194</v>
      </c>
      <c r="E181" s="203" t="s">
        <v>2045</v>
      </c>
      <c r="F181" s="204" t="s">
        <v>2046</v>
      </c>
      <c r="G181" s="205" t="s">
        <v>1251</v>
      </c>
      <c r="H181" s="206">
        <v>15</v>
      </c>
      <c r="I181" s="207"/>
      <c r="J181" s="208">
        <f t="shared" si="20"/>
        <v>0</v>
      </c>
      <c r="K181" s="204" t="s">
        <v>21</v>
      </c>
      <c r="L181" s="61"/>
      <c r="M181" s="209" t="s">
        <v>21</v>
      </c>
      <c r="N181" s="210" t="s">
        <v>46</v>
      </c>
      <c r="O181" s="42"/>
      <c r="P181" s="211">
        <f t="shared" si="21"/>
        <v>0</v>
      </c>
      <c r="Q181" s="211">
        <v>0</v>
      </c>
      <c r="R181" s="211">
        <f t="shared" si="22"/>
        <v>0</v>
      </c>
      <c r="S181" s="211">
        <v>0</v>
      </c>
      <c r="T181" s="212">
        <f t="shared" si="23"/>
        <v>0</v>
      </c>
      <c r="AR181" s="24" t="s">
        <v>199</v>
      </c>
      <c r="AT181" s="24" t="s">
        <v>194</v>
      </c>
      <c r="AU181" s="24" t="s">
        <v>83</v>
      </c>
      <c r="AY181" s="24" t="s">
        <v>192</v>
      </c>
      <c r="BE181" s="213">
        <f t="shared" si="24"/>
        <v>0</v>
      </c>
      <c r="BF181" s="213">
        <f t="shared" si="25"/>
        <v>0</v>
      </c>
      <c r="BG181" s="213">
        <f t="shared" si="26"/>
        <v>0</v>
      </c>
      <c r="BH181" s="213">
        <f t="shared" si="27"/>
        <v>0</v>
      </c>
      <c r="BI181" s="213">
        <f t="shared" si="28"/>
        <v>0</v>
      </c>
      <c r="BJ181" s="24" t="s">
        <v>83</v>
      </c>
      <c r="BK181" s="213">
        <f t="shared" si="29"/>
        <v>0</v>
      </c>
      <c r="BL181" s="24" t="s">
        <v>199</v>
      </c>
      <c r="BM181" s="24" t="s">
        <v>1188</v>
      </c>
    </row>
    <row r="182" spans="2:65" s="1" customFormat="1" ht="16.5" customHeight="1">
      <c r="B182" s="41"/>
      <c r="C182" s="202" t="s">
        <v>765</v>
      </c>
      <c r="D182" s="202" t="s">
        <v>194</v>
      </c>
      <c r="E182" s="203" t="s">
        <v>2047</v>
      </c>
      <c r="F182" s="204" t="s">
        <v>2048</v>
      </c>
      <c r="G182" s="205" t="s">
        <v>1251</v>
      </c>
      <c r="H182" s="206">
        <v>20</v>
      </c>
      <c r="I182" s="207"/>
      <c r="J182" s="208">
        <f t="shared" si="20"/>
        <v>0</v>
      </c>
      <c r="K182" s="204" t="s">
        <v>21</v>
      </c>
      <c r="L182" s="61"/>
      <c r="M182" s="209" t="s">
        <v>21</v>
      </c>
      <c r="N182" s="210" t="s">
        <v>46</v>
      </c>
      <c r="O182" s="42"/>
      <c r="P182" s="211">
        <f t="shared" si="21"/>
        <v>0</v>
      </c>
      <c r="Q182" s="211">
        <v>0</v>
      </c>
      <c r="R182" s="211">
        <f t="shared" si="22"/>
        <v>0</v>
      </c>
      <c r="S182" s="211">
        <v>0</v>
      </c>
      <c r="T182" s="212">
        <f t="shared" si="23"/>
        <v>0</v>
      </c>
      <c r="AR182" s="24" t="s">
        <v>199</v>
      </c>
      <c r="AT182" s="24" t="s">
        <v>194</v>
      </c>
      <c r="AU182" s="24" t="s">
        <v>83</v>
      </c>
      <c r="AY182" s="24" t="s">
        <v>192</v>
      </c>
      <c r="BE182" s="213">
        <f t="shared" si="24"/>
        <v>0</v>
      </c>
      <c r="BF182" s="213">
        <f t="shared" si="25"/>
        <v>0</v>
      </c>
      <c r="BG182" s="213">
        <f t="shared" si="26"/>
        <v>0</v>
      </c>
      <c r="BH182" s="213">
        <f t="shared" si="27"/>
        <v>0</v>
      </c>
      <c r="BI182" s="213">
        <f t="shared" si="28"/>
        <v>0</v>
      </c>
      <c r="BJ182" s="24" t="s">
        <v>83</v>
      </c>
      <c r="BK182" s="213">
        <f t="shared" si="29"/>
        <v>0</v>
      </c>
      <c r="BL182" s="24" t="s">
        <v>199</v>
      </c>
      <c r="BM182" s="24" t="s">
        <v>1198</v>
      </c>
    </row>
    <row r="183" spans="2:65" s="1" customFormat="1" ht="16.5" customHeight="1">
      <c r="B183" s="41"/>
      <c r="C183" s="202" t="s">
        <v>771</v>
      </c>
      <c r="D183" s="202" t="s">
        <v>194</v>
      </c>
      <c r="E183" s="203" t="s">
        <v>2049</v>
      </c>
      <c r="F183" s="204" t="s">
        <v>2050</v>
      </c>
      <c r="G183" s="205" t="s">
        <v>1251</v>
      </c>
      <c r="H183" s="206">
        <v>16</v>
      </c>
      <c r="I183" s="207"/>
      <c r="J183" s="208">
        <f t="shared" si="20"/>
        <v>0</v>
      </c>
      <c r="K183" s="204" t="s">
        <v>21</v>
      </c>
      <c r="L183" s="61"/>
      <c r="M183" s="209" t="s">
        <v>21</v>
      </c>
      <c r="N183" s="210" t="s">
        <v>46</v>
      </c>
      <c r="O183" s="42"/>
      <c r="P183" s="211">
        <f t="shared" si="21"/>
        <v>0</v>
      </c>
      <c r="Q183" s="211">
        <v>0</v>
      </c>
      <c r="R183" s="211">
        <f t="shared" si="22"/>
        <v>0</v>
      </c>
      <c r="S183" s="211">
        <v>0</v>
      </c>
      <c r="T183" s="212">
        <f t="shared" si="23"/>
        <v>0</v>
      </c>
      <c r="AR183" s="24" t="s">
        <v>199</v>
      </c>
      <c r="AT183" s="24" t="s">
        <v>194</v>
      </c>
      <c r="AU183" s="24" t="s">
        <v>83</v>
      </c>
      <c r="AY183" s="24" t="s">
        <v>192</v>
      </c>
      <c r="BE183" s="213">
        <f t="shared" si="24"/>
        <v>0</v>
      </c>
      <c r="BF183" s="213">
        <f t="shared" si="25"/>
        <v>0</v>
      </c>
      <c r="BG183" s="213">
        <f t="shared" si="26"/>
        <v>0</v>
      </c>
      <c r="BH183" s="213">
        <f t="shared" si="27"/>
        <v>0</v>
      </c>
      <c r="BI183" s="213">
        <f t="shared" si="28"/>
        <v>0</v>
      </c>
      <c r="BJ183" s="24" t="s">
        <v>83</v>
      </c>
      <c r="BK183" s="213">
        <f t="shared" si="29"/>
        <v>0</v>
      </c>
      <c r="BL183" s="24" t="s">
        <v>199</v>
      </c>
      <c r="BM183" s="24" t="s">
        <v>298</v>
      </c>
    </row>
    <row r="184" spans="2:65" s="1" customFormat="1" ht="16.5" customHeight="1">
      <c r="B184" s="41"/>
      <c r="C184" s="202" t="s">
        <v>776</v>
      </c>
      <c r="D184" s="202" t="s">
        <v>194</v>
      </c>
      <c r="E184" s="203" t="s">
        <v>2051</v>
      </c>
      <c r="F184" s="204" t="s">
        <v>2052</v>
      </c>
      <c r="G184" s="205" t="s">
        <v>1251</v>
      </c>
      <c r="H184" s="206">
        <v>24</v>
      </c>
      <c r="I184" s="207"/>
      <c r="J184" s="208">
        <f t="shared" si="20"/>
        <v>0</v>
      </c>
      <c r="K184" s="204" t="s">
        <v>21</v>
      </c>
      <c r="L184" s="61"/>
      <c r="M184" s="209" t="s">
        <v>21</v>
      </c>
      <c r="N184" s="210" t="s">
        <v>46</v>
      </c>
      <c r="O184" s="42"/>
      <c r="P184" s="211">
        <f t="shared" si="21"/>
        <v>0</v>
      </c>
      <c r="Q184" s="211">
        <v>0</v>
      </c>
      <c r="R184" s="211">
        <f t="shared" si="22"/>
        <v>0</v>
      </c>
      <c r="S184" s="211">
        <v>0</v>
      </c>
      <c r="T184" s="212">
        <f t="shared" si="23"/>
        <v>0</v>
      </c>
      <c r="AR184" s="24" t="s">
        <v>199</v>
      </c>
      <c r="AT184" s="24" t="s">
        <v>194</v>
      </c>
      <c r="AU184" s="24" t="s">
        <v>83</v>
      </c>
      <c r="AY184" s="24" t="s">
        <v>192</v>
      </c>
      <c r="BE184" s="213">
        <f t="shared" si="24"/>
        <v>0</v>
      </c>
      <c r="BF184" s="213">
        <f t="shared" si="25"/>
        <v>0</v>
      </c>
      <c r="BG184" s="213">
        <f t="shared" si="26"/>
        <v>0</v>
      </c>
      <c r="BH184" s="213">
        <f t="shared" si="27"/>
        <v>0</v>
      </c>
      <c r="BI184" s="213">
        <f t="shared" si="28"/>
        <v>0</v>
      </c>
      <c r="BJ184" s="24" t="s">
        <v>83</v>
      </c>
      <c r="BK184" s="213">
        <f t="shared" si="29"/>
        <v>0</v>
      </c>
      <c r="BL184" s="24" t="s">
        <v>199</v>
      </c>
      <c r="BM184" s="24" t="s">
        <v>640</v>
      </c>
    </row>
    <row r="185" spans="2:65" s="1" customFormat="1" ht="16.5" customHeight="1">
      <c r="B185" s="41"/>
      <c r="C185" s="202" t="s">
        <v>782</v>
      </c>
      <c r="D185" s="202" t="s">
        <v>194</v>
      </c>
      <c r="E185" s="203" t="s">
        <v>2053</v>
      </c>
      <c r="F185" s="204" t="s">
        <v>2054</v>
      </c>
      <c r="G185" s="205" t="s">
        <v>1251</v>
      </c>
      <c r="H185" s="206">
        <v>10</v>
      </c>
      <c r="I185" s="207"/>
      <c r="J185" s="208">
        <f t="shared" si="20"/>
        <v>0</v>
      </c>
      <c r="K185" s="204" t="s">
        <v>21</v>
      </c>
      <c r="L185" s="61"/>
      <c r="M185" s="209" t="s">
        <v>21</v>
      </c>
      <c r="N185" s="210" t="s">
        <v>46</v>
      </c>
      <c r="O185" s="42"/>
      <c r="P185" s="211">
        <f t="shared" si="21"/>
        <v>0</v>
      </c>
      <c r="Q185" s="211">
        <v>0</v>
      </c>
      <c r="R185" s="211">
        <f t="shared" si="22"/>
        <v>0</v>
      </c>
      <c r="S185" s="211">
        <v>0</v>
      </c>
      <c r="T185" s="212">
        <f t="shared" si="23"/>
        <v>0</v>
      </c>
      <c r="AR185" s="24" t="s">
        <v>199</v>
      </c>
      <c r="AT185" s="24" t="s">
        <v>194</v>
      </c>
      <c r="AU185" s="24" t="s">
        <v>83</v>
      </c>
      <c r="AY185" s="24" t="s">
        <v>192</v>
      </c>
      <c r="BE185" s="213">
        <f t="shared" si="24"/>
        <v>0</v>
      </c>
      <c r="BF185" s="213">
        <f t="shared" si="25"/>
        <v>0</v>
      </c>
      <c r="BG185" s="213">
        <f t="shared" si="26"/>
        <v>0</v>
      </c>
      <c r="BH185" s="213">
        <f t="shared" si="27"/>
        <v>0</v>
      </c>
      <c r="BI185" s="213">
        <f t="shared" si="28"/>
        <v>0</v>
      </c>
      <c r="BJ185" s="24" t="s">
        <v>83</v>
      </c>
      <c r="BK185" s="213">
        <f t="shared" si="29"/>
        <v>0</v>
      </c>
      <c r="BL185" s="24" t="s">
        <v>199</v>
      </c>
      <c r="BM185" s="24" t="s">
        <v>649</v>
      </c>
    </row>
    <row r="186" spans="2:65" s="1" customFormat="1" ht="16.5" customHeight="1">
      <c r="B186" s="41"/>
      <c r="C186" s="202" t="s">
        <v>787</v>
      </c>
      <c r="D186" s="202" t="s">
        <v>194</v>
      </c>
      <c r="E186" s="203" t="s">
        <v>2055</v>
      </c>
      <c r="F186" s="204" t="s">
        <v>2056</v>
      </c>
      <c r="G186" s="205" t="s">
        <v>1251</v>
      </c>
      <c r="H186" s="206">
        <v>10</v>
      </c>
      <c r="I186" s="207"/>
      <c r="J186" s="208">
        <f t="shared" si="20"/>
        <v>0</v>
      </c>
      <c r="K186" s="204" t="s">
        <v>21</v>
      </c>
      <c r="L186" s="61"/>
      <c r="M186" s="209" t="s">
        <v>21</v>
      </c>
      <c r="N186" s="210" t="s">
        <v>46</v>
      </c>
      <c r="O186" s="42"/>
      <c r="P186" s="211">
        <f t="shared" si="21"/>
        <v>0</v>
      </c>
      <c r="Q186" s="211">
        <v>0</v>
      </c>
      <c r="R186" s="211">
        <f t="shared" si="22"/>
        <v>0</v>
      </c>
      <c r="S186" s="211">
        <v>0</v>
      </c>
      <c r="T186" s="212">
        <f t="shared" si="23"/>
        <v>0</v>
      </c>
      <c r="AR186" s="24" t="s">
        <v>199</v>
      </c>
      <c r="AT186" s="24" t="s">
        <v>194</v>
      </c>
      <c r="AU186" s="24" t="s">
        <v>83</v>
      </c>
      <c r="AY186" s="24" t="s">
        <v>192</v>
      </c>
      <c r="BE186" s="213">
        <f t="shared" si="24"/>
        <v>0</v>
      </c>
      <c r="BF186" s="213">
        <f t="shared" si="25"/>
        <v>0</v>
      </c>
      <c r="BG186" s="213">
        <f t="shared" si="26"/>
        <v>0</v>
      </c>
      <c r="BH186" s="213">
        <f t="shared" si="27"/>
        <v>0</v>
      </c>
      <c r="BI186" s="213">
        <f t="shared" si="28"/>
        <v>0</v>
      </c>
      <c r="BJ186" s="24" t="s">
        <v>83</v>
      </c>
      <c r="BK186" s="213">
        <f t="shared" si="29"/>
        <v>0</v>
      </c>
      <c r="BL186" s="24" t="s">
        <v>199</v>
      </c>
      <c r="BM186" s="24" t="s">
        <v>493</v>
      </c>
    </row>
    <row r="187" spans="2:65" s="1" customFormat="1" ht="16.5" customHeight="1">
      <c r="B187" s="41"/>
      <c r="C187" s="202" t="s">
        <v>793</v>
      </c>
      <c r="D187" s="202" t="s">
        <v>194</v>
      </c>
      <c r="E187" s="203" t="s">
        <v>2057</v>
      </c>
      <c r="F187" s="204" t="s">
        <v>2058</v>
      </c>
      <c r="G187" s="205" t="s">
        <v>1251</v>
      </c>
      <c r="H187" s="206">
        <v>30</v>
      </c>
      <c r="I187" s="207"/>
      <c r="J187" s="208">
        <f t="shared" si="20"/>
        <v>0</v>
      </c>
      <c r="K187" s="204" t="s">
        <v>21</v>
      </c>
      <c r="L187" s="61"/>
      <c r="M187" s="209" t="s">
        <v>21</v>
      </c>
      <c r="N187" s="210" t="s">
        <v>46</v>
      </c>
      <c r="O187" s="42"/>
      <c r="P187" s="211">
        <f t="shared" si="21"/>
        <v>0</v>
      </c>
      <c r="Q187" s="211">
        <v>0</v>
      </c>
      <c r="R187" s="211">
        <f t="shared" si="22"/>
        <v>0</v>
      </c>
      <c r="S187" s="211">
        <v>0</v>
      </c>
      <c r="T187" s="212">
        <f t="shared" si="23"/>
        <v>0</v>
      </c>
      <c r="AR187" s="24" t="s">
        <v>199</v>
      </c>
      <c r="AT187" s="24" t="s">
        <v>194</v>
      </c>
      <c r="AU187" s="24" t="s">
        <v>83</v>
      </c>
      <c r="AY187" s="24" t="s">
        <v>192</v>
      </c>
      <c r="BE187" s="213">
        <f t="shared" si="24"/>
        <v>0</v>
      </c>
      <c r="BF187" s="213">
        <f t="shared" si="25"/>
        <v>0</v>
      </c>
      <c r="BG187" s="213">
        <f t="shared" si="26"/>
        <v>0</v>
      </c>
      <c r="BH187" s="213">
        <f t="shared" si="27"/>
        <v>0</v>
      </c>
      <c r="BI187" s="213">
        <f t="shared" si="28"/>
        <v>0</v>
      </c>
      <c r="BJ187" s="24" t="s">
        <v>83</v>
      </c>
      <c r="BK187" s="213">
        <f t="shared" si="29"/>
        <v>0</v>
      </c>
      <c r="BL187" s="24" t="s">
        <v>199</v>
      </c>
      <c r="BM187" s="24" t="s">
        <v>1623</v>
      </c>
    </row>
    <row r="188" spans="2:65" s="1" customFormat="1" ht="16.5" customHeight="1">
      <c r="B188" s="41"/>
      <c r="C188" s="202" t="s">
        <v>798</v>
      </c>
      <c r="D188" s="202" t="s">
        <v>194</v>
      </c>
      <c r="E188" s="203" t="s">
        <v>2059</v>
      </c>
      <c r="F188" s="204" t="s">
        <v>2060</v>
      </c>
      <c r="G188" s="205" t="s">
        <v>1251</v>
      </c>
      <c r="H188" s="206">
        <v>1</v>
      </c>
      <c r="I188" s="207"/>
      <c r="J188" s="208">
        <f t="shared" si="20"/>
        <v>0</v>
      </c>
      <c r="K188" s="204" t="s">
        <v>21</v>
      </c>
      <c r="L188" s="61"/>
      <c r="M188" s="209" t="s">
        <v>21</v>
      </c>
      <c r="N188" s="210" t="s">
        <v>46</v>
      </c>
      <c r="O188" s="42"/>
      <c r="P188" s="211">
        <f t="shared" si="21"/>
        <v>0</v>
      </c>
      <c r="Q188" s="211">
        <v>0</v>
      </c>
      <c r="R188" s="211">
        <f t="shared" si="22"/>
        <v>0</v>
      </c>
      <c r="S188" s="211">
        <v>0</v>
      </c>
      <c r="T188" s="212">
        <f t="shared" si="23"/>
        <v>0</v>
      </c>
      <c r="AR188" s="24" t="s">
        <v>199</v>
      </c>
      <c r="AT188" s="24" t="s">
        <v>194</v>
      </c>
      <c r="AU188" s="24" t="s">
        <v>83</v>
      </c>
      <c r="AY188" s="24" t="s">
        <v>192</v>
      </c>
      <c r="BE188" s="213">
        <f t="shared" si="24"/>
        <v>0</v>
      </c>
      <c r="BF188" s="213">
        <f t="shared" si="25"/>
        <v>0</v>
      </c>
      <c r="BG188" s="213">
        <f t="shared" si="26"/>
        <v>0</v>
      </c>
      <c r="BH188" s="213">
        <f t="shared" si="27"/>
        <v>0</v>
      </c>
      <c r="BI188" s="213">
        <f t="shared" si="28"/>
        <v>0</v>
      </c>
      <c r="BJ188" s="24" t="s">
        <v>83</v>
      </c>
      <c r="BK188" s="213">
        <f t="shared" si="29"/>
        <v>0</v>
      </c>
      <c r="BL188" s="24" t="s">
        <v>199</v>
      </c>
      <c r="BM188" s="24" t="s">
        <v>1626</v>
      </c>
    </row>
    <row r="189" spans="2:65" s="1" customFormat="1" ht="16.5" customHeight="1">
      <c r="B189" s="41"/>
      <c r="C189" s="202" t="s">
        <v>802</v>
      </c>
      <c r="D189" s="202" t="s">
        <v>194</v>
      </c>
      <c r="E189" s="203" t="s">
        <v>2061</v>
      </c>
      <c r="F189" s="204" t="s">
        <v>2062</v>
      </c>
      <c r="G189" s="205" t="s">
        <v>1251</v>
      </c>
      <c r="H189" s="206">
        <v>1</v>
      </c>
      <c r="I189" s="207"/>
      <c r="J189" s="208">
        <f t="shared" si="20"/>
        <v>0</v>
      </c>
      <c r="K189" s="204" t="s">
        <v>21</v>
      </c>
      <c r="L189" s="61"/>
      <c r="M189" s="209" t="s">
        <v>21</v>
      </c>
      <c r="N189" s="210" t="s">
        <v>46</v>
      </c>
      <c r="O189" s="42"/>
      <c r="P189" s="211">
        <f t="shared" si="21"/>
        <v>0</v>
      </c>
      <c r="Q189" s="211">
        <v>0</v>
      </c>
      <c r="R189" s="211">
        <f t="shared" si="22"/>
        <v>0</v>
      </c>
      <c r="S189" s="211">
        <v>0</v>
      </c>
      <c r="T189" s="212">
        <f t="shared" si="23"/>
        <v>0</v>
      </c>
      <c r="AR189" s="24" t="s">
        <v>199</v>
      </c>
      <c r="AT189" s="24" t="s">
        <v>194</v>
      </c>
      <c r="AU189" s="24" t="s">
        <v>83</v>
      </c>
      <c r="AY189" s="24" t="s">
        <v>192</v>
      </c>
      <c r="BE189" s="213">
        <f t="shared" si="24"/>
        <v>0</v>
      </c>
      <c r="BF189" s="213">
        <f t="shared" si="25"/>
        <v>0</v>
      </c>
      <c r="BG189" s="213">
        <f t="shared" si="26"/>
        <v>0</v>
      </c>
      <c r="BH189" s="213">
        <f t="shared" si="27"/>
        <v>0</v>
      </c>
      <c r="BI189" s="213">
        <f t="shared" si="28"/>
        <v>0</v>
      </c>
      <c r="BJ189" s="24" t="s">
        <v>83</v>
      </c>
      <c r="BK189" s="213">
        <f t="shared" si="29"/>
        <v>0</v>
      </c>
      <c r="BL189" s="24" t="s">
        <v>199</v>
      </c>
      <c r="BM189" s="24" t="s">
        <v>1629</v>
      </c>
    </row>
    <row r="190" spans="2:65" s="1" customFormat="1" ht="16.5" customHeight="1">
      <c r="B190" s="41"/>
      <c r="C190" s="202" t="s">
        <v>807</v>
      </c>
      <c r="D190" s="202" t="s">
        <v>194</v>
      </c>
      <c r="E190" s="203" t="s">
        <v>2063</v>
      </c>
      <c r="F190" s="204" t="s">
        <v>2064</v>
      </c>
      <c r="G190" s="205" t="s">
        <v>1251</v>
      </c>
      <c r="H190" s="206">
        <v>1</v>
      </c>
      <c r="I190" s="207"/>
      <c r="J190" s="208">
        <f t="shared" si="20"/>
        <v>0</v>
      </c>
      <c r="K190" s="204" t="s">
        <v>21</v>
      </c>
      <c r="L190" s="61"/>
      <c r="M190" s="209" t="s">
        <v>21</v>
      </c>
      <c r="N190" s="210" t="s">
        <v>46</v>
      </c>
      <c r="O190" s="42"/>
      <c r="P190" s="211">
        <f t="shared" si="21"/>
        <v>0</v>
      </c>
      <c r="Q190" s="211">
        <v>0</v>
      </c>
      <c r="R190" s="211">
        <f t="shared" si="22"/>
        <v>0</v>
      </c>
      <c r="S190" s="211">
        <v>0</v>
      </c>
      <c r="T190" s="212">
        <f t="shared" si="23"/>
        <v>0</v>
      </c>
      <c r="AR190" s="24" t="s">
        <v>199</v>
      </c>
      <c r="AT190" s="24" t="s">
        <v>194</v>
      </c>
      <c r="AU190" s="24" t="s">
        <v>83</v>
      </c>
      <c r="AY190" s="24" t="s">
        <v>192</v>
      </c>
      <c r="BE190" s="213">
        <f t="shared" si="24"/>
        <v>0</v>
      </c>
      <c r="BF190" s="213">
        <f t="shared" si="25"/>
        <v>0</v>
      </c>
      <c r="BG190" s="213">
        <f t="shared" si="26"/>
        <v>0</v>
      </c>
      <c r="BH190" s="213">
        <f t="shared" si="27"/>
        <v>0</v>
      </c>
      <c r="BI190" s="213">
        <f t="shared" si="28"/>
        <v>0</v>
      </c>
      <c r="BJ190" s="24" t="s">
        <v>83</v>
      </c>
      <c r="BK190" s="213">
        <f t="shared" si="29"/>
        <v>0</v>
      </c>
      <c r="BL190" s="24" t="s">
        <v>199</v>
      </c>
      <c r="BM190" s="24" t="s">
        <v>1632</v>
      </c>
    </row>
    <row r="191" spans="2:65" s="1" customFormat="1" ht="16.5" customHeight="1">
      <c r="B191" s="41"/>
      <c r="C191" s="202" t="s">
        <v>812</v>
      </c>
      <c r="D191" s="202" t="s">
        <v>194</v>
      </c>
      <c r="E191" s="203" t="s">
        <v>2065</v>
      </c>
      <c r="F191" s="204" t="s">
        <v>2066</v>
      </c>
      <c r="G191" s="205" t="s">
        <v>1251</v>
      </c>
      <c r="H191" s="206">
        <v>25</v>
      </c>
      <c r="I191" s="207"/>
      <c r="J191" s="208">
        <f aca="true" t="shared" si="30" ref="J191:J222">ROUND(I191*H191,2)</f>
        <v>0</v>
      </c>
      <c r="K191" s="204" t="s">
        <v>21</v>
      </c>
      <c r="L191" s="61"/>
      <c r="M191" s="209" t="s">
        <v>21</v>
      </c>
      <c r="N191" s="210" t="s">
        <v>46</v>
      </c>
      <c r="O191" s="42"/>
      <c r="P191" s="211">
        <f aca="true" t="shared" si="31" ref="P191:P222">O191*H191</f>
        <v>0</v>
      </c>
      <c r="Q191" s="211">
        <v>0</v>
      </c>
      <c r="R191" s="211">
        <f aca="true" t="shared" si="32" ref="R191:R222">Q191*H191</f>
        <v>0</v>
      </c>
      <c r="S191" s="211">
        <v>0</v>
      </c>
      <c r="T191" s="212">
        <f aca="true" t="shared" si="33" ref="T191:T222">S191*H191</f>
        <v>0</v>
      </c>
      <c r="AR191" s="24" t="s">
        <v>199</v>
      </c>
      <c r="AT191" s="24" t="s">
        <v>194</v>
      </c>
      <c r="AU191" s="24" t="s">
        <v>83</v>
      </c>
      <c r="AY191" s="24" t="s">
        <v>192</v>
      </c>
      <c r="BE191" s="213">
        <f t="shared" si="24"/>
        <v>0</v>
      </c>
      <c r="BF191" s="213">
        <f t="shared" si="25"/>
        <v>0</v>
      </c>
      <c r="BG191" s="213">
        <f t="shared" si="26"/>
        <v>0</v>
      </c>
      <c r="BH191" s="213">
        <f t="shared" si="27"/>
        <v>0</v>
      </c>
      <c r="BI191" s="213">
        <f t="shared" si="28"/>
        <v>0</v>
      </c>
      <c r="BJ191" s="24" t="s">
        <v>83</v>
      </c>
      <c r="BK191" s="213">
        <f t="shared" si="29"/>
        <v>0</v>
      </c>
      <c r="BL191" s="24" t="s">
        <v>199</v>
      </c>
      <c r="BM191" s="24" t="s">
        <v>1635</v>
      </c>
    </row>
    <row r="192" spans="2:65" s="1" customFormat="1" ht="16.5" customHeight="1">
      <c r="B192" s="41"/>
      <c r="C192" s="202" t="s">
        <v>820</v>
      </c>
      <c r="D192" s="202" t="s">
        <v>194</v>
      </c>
      <c r="E192" s="203" t="s">
        <v>2067</v>
      </c>
      <c r="F192" s="204" t="s">
        <v>2068</v>
      </c>
      <c r="G192" s="205" t="s">
        <v>1251</v>
      </c>
      <c r="H192" s="206">
        <v>50</v>
      </c>
      <c r="I192" s="207"/>
      <c r="J192" s="208">
        <f t="shared" si="30"/>
        <v>0</v>
      </c>
      <c r="K192" s="204" t="s">
        <v>21</v>
      </c>
      <c r="L192" s="61"/>
      <c r="M192" s="209" t="s">
        <v>21</v>
      </c>
      <c r="N192" s="210" t="s">
        <v>46</v>
      </c>
      <c r="O192" s="42"/>
      <c r="P192" s="211">
        <f t="shared" si="31"/>
        <v>0</v>
      </c>
      <c r="Q192" s="211">
        <v>0</v>
      </c>
      <c r="R192" s="211">
        <f t="shared" si="32"/>
        <v>0</v>
      </c>
      <c r="S192" s="211">
        <v>0</v>
      </c>
      <c r="T192" s="212">
        <f t="shared" si="33"/>
        <v>0</v>
      </c>
      <c r="AR192" s="24" t="s">
        <v>199</v>
      </c>
      <c r="AT192" s="24" t="s">
        <v>194</v>
      </c>
      <c r="AU192" s="24" t="s">
        <v>83</v>
      </c>
      <c r="AY192" s="24" t="s">
        <v>192</v>
      </c>
      <c r="BE192" s="213">
        <f t="shared" si="24"/>
        <v>0</v>
      </c>
      <c r="BF192" s="213">
        <f t="shared" si="25"/>
        <v>0</v>
      </c>
      <c r="BG192" s="213">
        <f t="shared" si="26"/>
        <v>0</v>
      </c>
      <c r="BH192" s="213">
        <f t="shared" si="27"/>
        <v>0</v>
      </c>
      <c r="BI192" s="213">
        <f t="shared" si="28"/>
        <v>0</v>
      </c>
      <c r="BJ192" s="24" t="s">
        <v>83</v>
      </c>
      <c r="BK192" s="213">
        <f t="shared" si="29"/>
        <v>0</v>
      </c>
      <c r="BL192" s="24" t="s">
        <v>199</v>
      </c>
      <c r="BM192" s="24" t="s">
        <v>1638</v>
      </c>
    </row>
    <row r="193" spans="2:65" s="1" customFormat="1" ht="16.5" customHeight="1">
      <c r="B193" s="41"/>
      <c r="C193" s="202" t="s">
        <v>827</v>
      </c>
      <c r="D193" s="202" t="s">
        <v>194</v>
      </c>
      <c r="E193" s="203" t="s">
        <v>2069</v>
      </c>
      <c r="F193" s="204" t="s">
        <v>2070</v>
      </c>
      <c r="G193" s="205" t="s">
        <v>1251</v>
      </c>
      <c r="H193" s="206">
        <v>50</v>
      </c>
      <c r="I193" s="207"/>
      <c r="J193" s="208">
        <f t="shared" si="30"/>
        <v>0</v>
      </c>
      <c r="K193" s="204" t="s">
        <v>21</v>
      </c>
      <c r="L193" s="61"/>
      <c r="M193" s="209" t="s">
        <v>21</v>
      </c>
      <c r="N193" s="210" t="s">
        <v>46</v>
      </c>
      <c r="O193" s="42"/>
      <c r="P193" s="211">
        <f t="shared" si="31"/>
        <v>0</v>
      </c>
      <c r="Q193" s="211">
        <v>0</v>
      </c>
      <c r="R193" s="211">
        <f t="shared" si="32"/>
        <v>0</v>
      </c>
      <c r="S193" s="211">
        <v>0</v>
      </c>
      <c r="T193" s="212">
        <f t="shared" si="33"/>
        <v>0</v>
      </c>
      <c r="AR193" s="24" t="s">
        <v>199</v>
      </c>
      <c r="AT193" s="24" t="s">
        <v>194</v>
      </c>
      <c r="AU193" s="24" t="s">
        <v>83</v>
      </c>
      <c r="AY193" s="24" t="s">
        <v>192</v>
      </c>
      <c r="BE193" s="213">
        <f t="shared" si="24"/>
        <v>0</v>
      </c>
      <c r="BF193" s="213">
        <f t="shared" si="25"/>
        <v>0</v>
      </c>
      <c r="BG193" s="213">
        <f t="shared" si="26"/>
        <v>0</v>
      </c>
      <c r="BH193" s="213">
        <f t="shared" si="27"/>
        <v>0</v>
      </c>
      <c r="BI193" s="213">
        <f t="shared" si="28"/>
        <v>0</v>
      </c>
      <c r="BJ193" s="24" t="s">
        <v>83</v>
      </c>
      <c r="BK193" s="213">
        <f t="shared" si="29"/>
        <v>0</v>
      </c>
      <c r="BL193" s="24" t="s">
        <v>199</v>
      </c>
      <c r="BM193" s="24" t="s">
        <v>1641</v>
      </c>
    </row>
    <row r="194" spans="2:65" s="1" customFormat="1" ht="16.5" customHeight="1">
      <c r="B194" s="41"/>
      <c r="C194" s="202" t="s">
        <v>831</v>
      </c>
      <c r="D194" s="202" t="s">
        <v>194</v>
      </c>
      <c r="E194" s="203" t="s">
        <v>2071</v>
      </c>
      <c r="F194" s="204" t="s">
        <v>2072</v>
      </c>
      <c r="G194" s="205" t="s">
        <v>1251</v>
      </c>
      <c r="H194" s="206">
        <v>1</v>
      </c>
      <c r="I194" s="207"/>
      <c r="J194" s="208">
        <f t="shared" si="30"/>
        <v>0</v>
      </c>
      <c r="K194" s="204" t="s">
        <v>21</v>
      </c>
      <c r="L194" s="61"/>
      <c r="M194" s="209" t="s">
        <v>21</v>
      </c>
      <c r="N194" s="210" t="s">
        <v>46</v>
      </c>
      <c r="O194" s="42"/>
      <c r="P194" s="211">
        <f t="shared" si="31"/>
        <v>0</v>
      </c>
      <c r="Q194" s="211">
        <v>0</v>
      </c>
      <c r="R194" s="211">
        <f t="shared" si="32"/>
        <v>0</v>
      </c>
      <c r="S194" s="211">
        <v>0</v>
      </c>
      <c r="T194" s="212">
        <f t="shared" si="33"/>
        <v>0</v>
      </c>
      <c r="AR194" s="24" t="s">
        <v>199</v>
      </c>
      <c r="AT194" s="24" t="s">
        <v>194</v>
      </c>
      <c r="AU194" s="24" t="s">
        <v>83</v>
      </c>
      <c r="AY194" s="24" t="s">
        <v>192</v>
      </c>
      <c r="BE194" s="213">
        <f t="shared" si="24"/>
        <v>0</v>
      </c>
      <c r="BF194" s="213">
        <f t="shared" si="25"/>
        <v>0</v>
      </c>
      <c r="BG194" s="213">
        <f t="shared" si="26"/>
        <v>0</v>
      </c>
      <c r="BH194" s="213">
        <f t="shared" si="27"/>
        <v>0</v>
      </c>
      <c r="BI194" s="213">
        <f t="shared" si="28"/>
        <v>0</v>
      </c>
      <c r="BJ194" s="24" t="s">
        <v>83</v>
      </c>
      <c r="BK194" s="213">
        <f t="shared" si="29"/>
        <v>0</v>
      </c>
      <c r="BL194" s="24" t="s">
        <v>199</v>
      </c>
      <c r="BM194" s="24" t="s">
        <v>2073</v>
      </c>
    </row>
    <row r="195" spans="2:65" s="1" customFormat="1" ht="16.5" customHeight="1">
      <c r="B195" s="41"/>
      <c r="C195" s="202" t="s">
        <v>838</v>
      </c>
      <c r="D195" s="202" t="s">
        <v>194</v>
      </c>
      <c r="E195" s="203" t="s">
        <v>2074</v>
      </c>
      <c r="F195" s="204" t="s">
        <v>2075</v>
      </c>
      <c r="G195" s="205" t="s">
        <v>21</v>
      </c>
      <c r="H195" s="206">
        <v>5</v>
      </c>
      <c r="I195" s="207"/>
      <c r="J195" s="208">
        <f t="shared" si="30"/>
        <v>0</v>
      </c>
      <c r="K195" s="204" t="s">
        <v>21</v>
      </c>
      <c r="L195" s="61"/>
      <c r="M195" s="209" t="s">
        <v>21</v>
      </c>
      <c r="N195" s="210" t="s">
        <v>46</v>
      </c>
      <c r="O195" s="42"/>
      <c r="P195" s="211">
        <f t="shared" si="31"/>
        <v>0</v>
      </c>
      <c r="Q195" s="211">
        <v>0</v>
      </c>
      <c r="R195" s="211">
        <f t="shared" si="32"/>
        <v>0</v>
      </c>
      <c r="S195" s="211">
        <v>0</v>
      </c>
      <c r="T195" s="212">
        <f t="shared" si="33"/>
        <v>0</v>
      </c>
      <c r="AR195" s="24" t="s">
        <v>199</v>
      </c>
      <c r="AT195" s="24" t="s">
        <v>194</v>
      </c>
      <c r="AU195" s="24" t="s">
        <v>83</v>
      </c>
      <c r="AY195" s="24" t="s">
        <v>192</v>
      </c>
      <c r="BE195" s="213">
        <f t="shared" si="24"/>
        <v>0</v>
      </c>
      <c r="BF195" s="213">
        <f t="shared" si="25"/>
        <v>0</v>
      </c>
      <c r="BG195" s="213">
        <f t="shared" si="26"/>
        <v>0</v>
      </c>
      <c r="BH195" s="213">
        <f t="shared" si="27"/>
        <v>0</v>
      </c>
      <c r="BI195" s="213">
        <f t="shared" si="28"/>
        <v>0</v>
      </c>
      <c r="BJ195" s="24" t="s">
        <v>83</v>
      </c>
      <c r="BK195" s="213">
        <f t="shared" si="29"/>
        <v>0</v>
      </c>
      <c r="BL195" s="24" t="s">
        <v>199</v>
      </c>
      <c r="BM195" s="24" t="s">
        <v>2076</v>
      </c>
    </row>
    <row r="196" spans="2:63" s="11" customFormat="1" ht="37.35" customHeight="1">
      <c r="B196" s="186"/>
      <c r="C196" s="187"/>
      <c r="D196" s="188" t="s">
        <v>74</v>
      </c>
      <c r="E196" s="189" t="s">
        <v>1458</v>
      </c>
      <c r="F196" s="189" t="s">
        <v>2077</v>
      </c>
      <c r="G196" s="187"/>
      <c r="H196" s="187"/>
      <c r="I196" s="190"/>
      <c r="J196" s="191">
        <f>BK196</f>
        <v>0</v>
      </c>
      <c r="K196" s="187"/>
      <c r="L196" s="192"/>
      <c r="M196" s="193"/>
      <c r="N196" s="194"/>
      <c r="O196" s="194"/>
      <c r="P196" s="195">
        <f>SUM(P197:P200)</f>
        <v>0</v>
      </c>
      <c r="Q196" s="194"/>
      <c r="R196" s="195">
        <f>SUM(R197:R200)</f>
        <v>0</v>
      </c>
      <c r="S196" s="194"/>
      <c r="T196" s="196">
        <f>SUM(T197:T200)</f>
        <v>0</v>
      </c>
      <c r="AR196" s="197" t="s">
        <v>83</v>
      </c>
      <c r="AT196" s="198" t="s">
        <v>74</v>
      </c>
      <c r="AU196" s="198" t="s">
        <v>75</v>
      </c>
      <c r="AY196" s="197" t="s">
        <v>192</v>
      </c>
      <c r="BK196" s="199">
        <f>SUM(BK197:BK200)</f>
        <v>0</v>
      </c>
    </row>
    <row r="197" spans="2:65" s="1" customFormat="1" ht="16.5" customHeight="1">
      <c r="B197" s="41"/>
      <c r="C197" s="202" t="s">
        <v>844</v>
      </c>
      <c r="D197" s="202" t="s">
        <v>194</v>
      </c>
      <c r="E197" s="203" t="s">
        <v>2078</v>
      </c>
      <c r="F197" s="204" t="s">
        <v>2079</v>
      </c>
      <c r="G197" s="205" t="s">
        <v>585</v>
      </c>
      <c r="H197" s="206">
        <v>125</v>
      </c>
      <c r="I197" s="207"/>
      <c r="J197" s="208">
        <f>ROUND(I197*H197,2)</f>
        <v>0</v>
      </c>
      <c r="K197" s="204" t="s">
        <v>21</v>
      </c>
      <c r="L197" s="61"/>
      <c r="M197" s="209" t="s">
        <v>21</v>
      </c>
      <c r="N197" s="210" t="s">
        <v>46</v>
      </c>
      <c r="O197" s="42"/>
      <c r="P197" s="211">
        <f>O197*H197</f>
        <v>0</v>
      </c>
      <c r="Q197" s="211">
        <v>0</v>
      </c>
      <c r="R197" s="211">
        <f>Q197*H197</f>
        <v>0</v>
      </c>
      <c r="S197" s="211">
        <v>0</v>
      </c>
      <c r="T197" s="212">
        <f>S197*H197</f>
        <v>0</v>
      </c>
      <c r="AR197" s="24" t="s">
        <v>199</v>
      </c>
      <c r="AT197" s="24" t="s">
        <v>194</v>
      </c>
      <c r="AU197" s="24" t="s">
        <v>83</v>
      </c>
      <c r="AY197" s="24" t="s">
        <v>192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24" t="s">
        <v>83</v>
      </c>
      <c r="BK197" s="213">
        <f>ROUND(I197*H197,2)</f>
        <v>0</v>
      </c>
      <c r="BL197" s="24" t="s">
        <v>199</v>
      </c>
      <c r="BM197" s="24" t="s">
        <v>2080</v>
      </c>
    </row>
    <row r="198" spans="2:65" s="1" customFormat="1" ht="16.5" customHeight="1">
      <c r="B198" s="41"/>
      <c r="C198" s="202" t="s">
        <v>851</v>
      </c>
      <c r="D198" s="202" t="s">
        <v>194</v>
      </c>
      <c r="E198" s="203" t="s">
        <v>2081</v>
      </c>
      <c r="F198" s="204" t="s">
        <v>2082</v>
      </c>
      <c r="G198" s="205" t="s">
        <v>139</v>
      </c>
      <c r="H198" s="206">
        <v>2</v>
      </c>
      <c r="I198" s="207"/>
      <c r="J198" s="208">
        <f>ROUND(I198*H198,2)</f>
        <v>0</v>
      </c>
      <c r="K198" s="204" t="s">
        <v>21</v>
      </c>
      <c r="L198" s="61"/>
      <c r="M198" s="209" t="s">
        <v>21</v>
      </c>
      <c r="N198" s="210" t="s">
        <v>46</v>
      </c>
      <c r="O198" s="42"/>
      <c r="P198" s="211">
        <f>O198*H198</f>
        <v>0</v>
      </c>
      <c r="Q198" s="211">
        <v>0</v>
      </c>
      <c r="R198" s="211">
        <f>Q198*H198</f>
        <v>0</v>
      </c>
      <c r="S198" s="211">
        <v>0</v>
      </c>
      <c r="T198" s="212">
        <f>S198*H198</f>
        <v>0</v>
      </c>
      <c r="AR198" s="24" t="s">
        <v>199</v>
      </c>
      <c r="AT198" s="24" t="s">
        <v>194</v>
      </c>
      <c r="AU198" s="24" t="s">
        <v>83</v>
      </c>
      <c r="AY198" s="24" t="s">
        <v>192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24" t="s">
        <v>83</v>
      </c>
      <c r="BK198" s="213">
        <f>ROUND(I198*H198,2)</f>
        <v>0</v>
      </c>
      <c r="BL198" s="24" t="s">
        <v>199</v>
      </c>
      <c r="BM198" s="24" t="s">
        <v>2083</v>
      </c>
    </row>
    <row r="199" spans="2:65" s="1" customFormat="1" ht="16.5" customHeight="1">
      <c r="B199" s="41"/>
      <c r="C199" s="202" t="s">
        <v>857</v>
      </c>
      <c r="D199" s="202" t="s">
        <v>194</v>
      </c>
      <c r="E199" s="203" t="s">
        <v>2084</v>
      </c>
      <c r="F199" s="204" t="s">
        <v>2085</v>
      </c>
      <c r="G199" s="205" t="s">
        <v>1251</v>
      </c>
      <c r="H199" s="206">
        <v>9</v>
      </c>
      <c r="I199" s="207"/>
      <c r="J199" s="208">
        <f>ROUND(I199*H199,2)</f>
        <v>0</v>
      </c>
      <c r="K199" s="204" t="s">
        <v>21</v>
      </c>
      <c r="L199" s="61"/>
      <c r="M199" s="209" t="s">
        <v>21</v>
      </c>
      <c r="N199" s="210" t="s">
        <v>46</v>
      </c>
      <c r="O199" s="42"/>
      <c r="P199" s="211">
        <f>O199*H199</f>
        <v>0</v>
      </c>
      <c r="Q199" s="211">
        <v>0</v>
      </c>
      <c r="R199" s="211">
        <f>Q199*H199</f>
        <v>0</v>
      </c>
      <c r="S199" s="211">
        <v>0</v>
      </c>
      <c r="T199" s="212">
        <f>S199*H199</f>
        <v>0</v>
      </c>
      <c r="AR199" s="24" t="s">
        <v>199</v>
      </c>
      <c r="AT199" s="24" t="s">
        <v>194</v>
      </c>
      <c r="AU199" s="24" t="s">
        <v>83</v>
      </c>
      <c r="AY199" s="24" t="s">
        <v>192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24" t="s">
        <v>83</v>
      </c>
      <c r="BK199" s="213">
        <f>ROUND(I199*H199,2)</f>
        <v>0</v>
      </c>
      <c r="BL199" s="24" t="s">
        <v>199</v>
      </c>
      <c r="BM199" s="24" t="s">
        <v>2086</v>
      </c>
    </row>
    <row r="200" spans="2:65" s="1" customFormat="1" ht="16.5" customHeight="1">
      <c r="B200" s="41"/>
      <c r="C200" s="202" t="s">
        <v>861</v>
      </c>
      <c r="D200" s="202" t="s">
        <v>194</v>
      </c>
      <c r="E200" s="203" t="s">
        <v>2087</v>
      </c>
      <c r="F200" s="204" t="s">
        <v>2088</v>
      </c>
      <c r="G200" s="205" t="s">
        <v>139</v>
      </c>
      <c r="H200" s="206">
        <v>0.2</v>
      </c>
      <c r="I200" s="207"/>
      <c r="J200" s="208">
        <f>ROUND(I200*H200,2)</f>
        <v>0</v>
      </c>
      <c r="K200" s="204" t="s">
        <v>21</v>
      </c>
      <c r="L200" s="61"/>
      <c r="M200" s="209" t="s">
        <v>21</v>
      </c>
      <c r="N200" s="210" t="s">
        <v>46</v>
      </c>
      <c r="O200" s="42"/>
      <c r="P200" s="211">
        <f>O200*H200</f>
        <v>0</v>
      </c>
      <c r="Q200" s="211">
        <v>0</v>
      </c>
      <c r="R200" s="211">
        <f>Q200*H200</f>
        <v>0</v>
      </c>
      <c r="S200" s="211">
        <v>0</v>
      </c>
      <c r="T200" s="212">
        <f>S200*H200</f>
        <v>0</v>
      </c>
      <c r="AR200" s="24" t="s">
        <v>199</v>
      </c>
      <c r="AT200" s="24" t="s">
        <v>194</v>
      </c>
      <c r="AU200" s="24" t="s">
        <v>83</v>
      </c>
      <c r="AY200" s="24" t="s">
        <v>192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24" t="s">
        <v>83</v>
      </c>
      <c r="BK200" s="213">
        <f>ROUND(I200*H200,2)</f>
        <v>0</v>
      </c>
      <c r="BL200" s="24" t="s">
        <v>199</v>
      </c>
      <c r="BM200" s="24" t="s">
        <v>2089</v>
      </c>
    </row>
    <row r="201" spans="2:63" s="11" customFormat="1" ht="37.35" customHeight="1">
      <c r="B201" s="186"/>
      <c r="C201" s="187"/>
      <c r="D201" s="188" t="s">
        <v>74</v>
      </c>
      <c r="E201" s="189" t="s">
        <v>1480</v>
      </c>
      <c r="F201" s="189" t="s">
        <v>2090</v>
      </c>
      <c r="G201" s="187"/>
      <c r="H201" s="187"/>
      <c r="I201" s="190"/>
      <c r="J201" s="191">
        <f>BK201</f>
        <v>0</v>
      </c>
      <c r="K201" s="187"/>
      <c r="L201" s="192"/>
      <c r="M201" s="193"/>
      <c r="N201" s="194"/>
      <c r="O201" s="194"/>
      <c r="P201" s="195">
        <f>P202</f>
        <v>0</v>
      </c>
      <c r="Q201" s="194"/>
      <c r="R201" s="195">
        <f>R202</f>
        <v>0</v>
      </c>
      <c r="S201" s="194"/>
      <c r="T201" s="196">
        <f>T202</f>
        <v>0</v>
      </c>
      <c r="AR201" s="197" t="s">
        <v>83</v>
      </c>
      <c r="AT201" s="198" t="s">
        <v>74</v>
      </c>
      <c r="AU201" s="198" t="s">
        <v>75</v>
      </c>
      <c r="AY201" s="197" t="s">
        <v>192</v>
      </c>
      <c r="BK201" s="199">
        <f>BK202</f>
        <v>0</v>
      </c>
    </row>
    <row r="202" spans="2:65" s="1" customFormat="1" ht="16.5" customHeight="1">
      <c r="B202" s="41"/>
      <c r="C202" s="202" t="s">
        <v>869</v>
      </c>
      <c r="D202" s="202" t="s">
        <v>194</v>
      </c>
      <c r="E202" s="203" t="s">
        <v>2091</v>
      </c>
      <c r="F202" s="204" t="s">
        <v>2092</v>
      </c>
      <c r="G202" s="205" t="s">
        <v>681</v>
      </c>
      <c r="H202" s="206">
        <v>400</v>
      </c>
      <c r="I202" s="207"/>
      <c r="J202" s="208">
        <f>ROUND(I202*H202,2)</f>
        <v>0</v>
      </c>
      <c r="K202" s="204" t="s">
        <v>21</v>
      </c>
      <c r="L202" s="61"/>
      <c r="M202" s="209" t="s">
        <v>21</v>
      </c>
      <c r="N202" s="210" t="s">
        <v>46</v>
      </c>
      <c r="O202" s="42"/>
      <c r="P202" s="211">
        <f>O202*H202</f>
        <v>0</v>
      </c>
      <c r="Q202" s="211">
        <v>0</v>
      </c>
      <c r="R202" s="211">
        <f>Q202*H202</f>
        <v>0</v>
      </c>
      <c r="S202" s="211">
        <v>0</v>
      </c>
      <c r="T202" s="212">
        <f>S202*H202</f>
        <v>0</v>
      </c>
      <c r="AR202" s="24" t="s">
        <v>199</v>
      </c>
      <c r="AT202" s="24" t="s">
        <v>194</v>
      </c>
      <c r="AU202" s="24" t="s">
        <v>83</v>
      </c>
      <c r="AY202" s="24" t="s">
        <v>192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24" t="s">
        <v>83</v>
      </c>
      <c r="BK202" s="213">
        <f>ROUND(I202*H202,2)</f>
        <v>0</v>
      </c>
      <c r="BL202" s="24" t="s">
        <v>199</v>
      </c>
      <c r="BM202" s="24" t="s">
        <v>2093</v>
      </c>
    </row>
    <row r="203" spans="2:63" s="11" customFormat="1" ht="37.35" customHeight="1">
      <c r="B203" s="186"/>
      <c r="C203" s="187"/>
      <c r="D203" s="188" t="s">
        <v>74</v>
      </c>
      <c r="E203" s="189" t="s">
        <v>1500</v>
      </c>
      <c r="F203" s="189" t="s">
        <v>2094</v>
      </c>
      <c r="G203" s="187"/>
      <c r="H203" s="187"/>
      <c r="I203" s="190"/>
      <c r="J203" s="191">
        <f>BK203</f>
        <v>0</v>
      </c>
      <c r="K203" s="187"/>
      <c r="L203" s="192"/>
      <c r="M203" s="193"/>
      <c r="N203" s="194"/>
      <c r="O203" s="194"/>
      <c r="P203" s="195">
        <f>SUM(P204:P208)</f>
        <v>0</v>
      </c>
      <c r="Q203" s="194"/>
      <c r="R203" s="195">
        <f>SUM(R204:R208)</f>
        <v>0</v>
      </c>
      <c r="S203" s="194"/>
      <c r="T203" s="196">
        <f>SUM(T204:T208)</f>
        <v>0</v>
      </c>
      <c r="AR203" s="197" t="s">
        <v>83</v>
      </c>
      <c r="AT203" s="198" t="s">
        <v>74</v>
      </c>
      <c r="AU203" s="198" t="s">
        <v>75</v>
      </c>
      <c r="AY203" s="197" t="s">
        <v>192</v>
      </c>
      <c r="BK203" s="199">
        <f>SUM(BK204:BK208)</f>
        <v>0</v>
      </c>
    </row>
    <row r="204" spans="2:65" s="1" customFormat="1" ht="16.5" customHeight="1">
      <c r="B204" s="41"/>
      <c r="C204" s="202" t="s">
        <v>873</v>
      </c>
      <c r="D204" s="202" t="s">
        <v>194</v>
      </c>
      <c r="E204" s="203" t="s">
        <v>2095</v>
      </c>
      <c r="F204" s="204" t="s">
        <v>2096</v>
      </c>
      <c r="G204" s="205" t="s">
        <v>1251</v>
      </c>
      <c r="H204" s="206">
        <v>1</v>
      </c>
      <c r="I204" s="207"/>
      <c r="J204" s="208">
        <f>ROUND(I204*H204,2)</f>
        <v>0</v>
      </c>
      <c r="K204" s="204" t="s">
        <v>21</v>
      </c>
      <c r="L204" s="61"/>
      <c r="M204" s="209" t="s">
        <v>21</v>
      </c>
      <c r="N204" s="210" t="s">
        <v>46</v>
      </c>
      <c r="O204" s="42"/>
      <c r="P204" s="211">
        <f>O204*H204</f>
        <v>0</v>
      </c>
      <c r="Q204" s="211">
        <v>0</v>
      </c>
      <c r="R204" s="211">
        <f>Q204*H204</f>
        <v>0</v>
      </c>
      <c r="S204" s="211">
        <v>0</v>
      </c>
      <c r="T204" s="212">
        <f>S204*H204</f>
        <v>0</v>
      </c>
      <c r="AR204" s="24" t="s">
        <v>199</v>
      </c>
      <c r="AT204" s="24" t="s">
        <v>194</v>
      </c>
      <c r="AU204" s="24" t="s">
        <v>83</v>
      </c>
      <c r="AY204" s="24" t="s">
        <v>192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24" t="s">
        <v>83</v>
      </c>
      <c r="BK204" s="213">
        <f>ROUND(I204*H204,2)</f>
        <v>0</v>
      </c>
      <c r="BL204" s="24" t="s">
        <v>199</v>
      </c>
      <c r="BM204" s="24" t="s">
        <v>2097</v>
      </c>
    </row>
    <row r="205" spans="2:65" s="1" customFormat="1" ht="16.5" customHeight="1">
      <c r="B205" s="41"/>
      <c r="C205" s="202" t="s">
        <v>877</v>
      </c>
      <c r="D205" s="202" t="s">
        <v>194</v>
      </c>
      <c r="E205" s="203" t="s">
        <v>2098</v>
      </c>
      <c r="F205" s="204" t="s">
        <v>2099</v>
      </c>
      <c r="G205" s="205" t="s">
        <v>1251</v>
      </c>
      <c r="H205" s="206">
        <v>1</v>
      </c>
      <c r="I205" s="207"/>
      <c r="J205" s="208">
        <f>ROUND(I205*H205,2)</f>
        <v>0</v>
      </c>
      <c r="K205" s="204" t="s">
        <v>21</v>
      </c>
      <c r="L205" s="61"/>
      <c r="M205" s="209" t="s">
        <v>21</v>
      </c>
      <c r="N205" s="210" t="s">
        <v>46</v>
      </c>
      <c r="O205" s="42"/>
      <c r="P205" s="211">
        <f>O205*H205</f>
        <v>0</v>
      </c>
      <c r="Q205" s="211">
        <v>0</v>
      </c>
      <c r="R205" s="211">
        <f>Q205*H205</f>
        <v>0</v>
      </c>
      <c r="S205" s="211">
        <v>0</v>
      </c>
      <c r="T205" s="212">
        <f>S205*H205</f>
        <v>0</v>
      </c>
      <c r="AR205" s="24" t="s">
        <v>199</v>
      </c>
      <c r="AT205" s="24" t="s">
        <v>194</v>
      </c>
      <c r="AU205" s="24" t="s">
        <v>83</v>
      </c>
      <c r="AY205" s="24" t="s">
        <v>192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24" t="s">
        <v>83</v>
      </c>
      <c r="BK205" s="213">
        <f>ROUND(I205*H205,2)</f>
        <v>0</v>
      </c>
      <c r="BL205" s="24" t="s">
        <v>199</v>
      </c>
      <c r="BM205" s="24" t="s">
        <v>2100</v>
      </c>
    </row>
    <row r="206" spans="2:65" s="1" customFormat="1" ht="16.5" customHeight="1">
      <c r="B206" s="41"/>
      <c r="C206" s="202" t="s">
        <v>886</v>
      </c>
      <c r="D206" s="202" t="s">
        <v>194</v>
      </c>
      <c r="E206" s="203" t="s">
        <v>2101</v>
      </c>
      <c r="F206" s="204" t="s">
        <v>2102</v>
      </c>
      <c r="G206" s="205" t="s">
        <v>1251</v>
      </c>
      <c r="H206" s="206">
        <v>1</v>
      </c>
      <c r="I206" s="207"/>
      <c r="J206" s="208">
        <f>ROUND(I206*H206,2)</f>
        <v>0</v>
      </c>
      <c r="K206" s="204" t="s">
        <v>21</v>
      </c>
      <c r="L206" s="61"/>
      <c r="M206" s="209" t="s">
        <v>21</v>
      </c>
      <c r="N206" s="210" t="s">
        <v>46</v>
      </c>
      <c r="O206" s="42"/>
      <c r="P206" s="211">
        <f>O206*H206</f>
        <v>0</v>
      </c>
      <c r="Q206" s="211">
        <v>0</v>
      </c>
      <c r="R206" s="211">
        <f>Q206*H206</f>
        <v>0</v>
      </c>
      <c r="S206" s="211">
        <v>0</v>
      </c>
      <c r="T206" s="212">
        <f>S206*H206</f>
        <v>0</v>
      </c>
      <c r="AR206" s="24" t="s">
        <v>199</v>
      </c>
      <c r="AT206" s="24" t="s">
        <v>194</v>
      </c>
      <c r="AU206" s="24" t="s">
        <v>83</v>
      </c>
      <c r="AY206" s="24" t="s">
        <v>192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24" t="s">
        <v>83</v>
      </c>
      <c r="BK206" s="213">
        <f>ROUND(I206*H206,2)</f>
        <v>0</v>
      </c>
      <c r="BL206" s="24" t="s">
        <v>199</v>
      </c>
      <c r="BM206" s="24" t="s">
        <v>2103</v>
      </c>
    </row>
    <row r="207" spans="2:65" s="1" customFormat="1" ht="16.5" customHeight="1">
      <c r="B207" s="41"/>
      <c r="C207" s="202" t="s">
        <v>892</v>
      </c>
      <c r="D207" s="202" t="s">
        <v>194</v>
      </c>
      <c r="E207" s="203" t="s">
        <v>2104</v>
      </c>
      <c r="F207" s="204" t="s">
        <v>2105</v>
      </c>
      <c r="G207" s="205" t="s">
        <v>1251</v>
      </c>
      <c r="H207" s="206">
        <v>1</v>
      </c>
      <c r="I207" s="207"/>
      <c r="J207" s="208">
        <f>ROUND(I207*H207,2)</f>
        <v>0</v>
      </c>
      <c r="K207" s="204" t="s">
        <v>21</v>
      </c>
      <c r="L207" s="61"/>
      <c r="M207" s="209" t="s">
        <v>21</v>
      </c>
      <c r="N207" s="210" t="s">
        <v>46</v>
      </c>
      <c r="O207" s="42"/>
      <c r="P207" s="211">
        <f>O207*H207</f>
        <v>0</v>
      </c>
      <c r="Q207" s="211">
        <v>0</v>
      </c>
      <c r="R207" s="211">
        <f>Q207*H207</f>
        <v>0</v>
      </c>
      <c r="S207" s="211">
        <v>0</v>
      </c>
      <c r="T207" s="212">
        <f>S207*H207</f>
        <v>0</v>
      </c>
      <c r="AR207" s="24" t="s">
        <v>199</v>
      </c>
      <c r="AT207" s="24" t="s">
        <v>194</v>
      </c>
      <c r="AU207" s="24" t="s">
        <v>83</v>
      </c>
      <c r="AY207" s="24" t="s">
        <v>192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24" t="s">
        <v>83</v>
      </c>
      <c r="BK207" s="213">
        <f>ROUND(I207*H207,2)</f>
        <v>0</v>
      </c>
      <c r="BL207" s="24" t="s">
        <v>199</v>
      </c>
      <c r="BM207" s="24" t="s">
        <v>2106</v>
      </c>
    </row>
    <row r="208" spans="2:65" s="1" customFormat="1" ht="16.5" customHeight="1">
      <c r="B208" s="41"/>
      <c r="C208" s="202" t="s">
        <v>897</v>
      </c>
      <c r="D208" s="202" t="s">
        <v>194</v>
      </c>
      <c r="E208" s="203" t="s">
        <v>2107</v>
      </c>
      <c r="F208" s="204" t="s">
        <v>2108</v>
      </c>
      <c r="G208" s="205" t="s">
        <v>1251</v>
      </c>
      <c r="H208" s="206">
        <v>1</v>
      </c>
      <c r="I208" s="207"/>
      <c r="J208" s="208">
        <f>ROUND(I208*H208,2)</f>
        <v>0</v>
      </c>
      <c r="K208" s="204" t="s">
        <v>21</v>
      </c>
      <c r="L208" s="61"/>
      <c r="M208" s="209" t="s">
        <v>21</v>
      </c>
      <c r="N208" s="210" t="s">
        <v>46</v>
      </c>
      <c r="O208" s="42"/>
      <c r="P208" s="211">
        <f>O208*H208</f>
        <v>0</v>
      </c>
      <c r="Q208" s="211">
        <v>0</v>
      </c>
      <c r="R208" s="211">
        <f>Q208*H208</f>
        <v>0</v>
      </c>
      <c r="S208" s="211">
        <v>0</v>
      </c>
      <c r="T208" s="212">
        <f>S208*H208</f>
        <v>0</v>
      </c>
      <c r="AR208" s="24" t="s">
        <v>199</v>
      </c>
      <c r="AT208" s="24" t="s">
        <v>194</v>
      </c>
      <c r="AU208" s="24" t="s">
        <v>83</v>
      </c>
      <c r="AY208" s="24" t="s">
        <v>192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24" t="s">
        <v>83</v>
      </c>
      <c r="BK208" s="213">
        <f>ROUND(I208*H208,2)</f>
        <v>0</v>
      </c>
      <c r="BL208" s="24" t="s">
        <v>199</v>
      </c>
      <c r="BM208" s="24" t="s">
        <v>2109</v>
      </c>
    </row>
    <row r="209" spans="2:63" s="11" customFormat="1" ht="37.35" customHeight="1">
      <c r="B209" s="186"/>
      <c r="C209" s="187"/>
      <c r="D209" s="188" t="s">
        <v>74</v>
      </c>
      <c r="E209" s="189" t="s">
        <v>1557</v>
      </c>
      <c r="F209" s="189" t="s">
        <v>1854</v>
      </c>
      <c r="G209" s="187"/>
      <c r="H209" s="187"/>
      <c r="I209" s="190"/>
      <c r="J209" s="191">
        <f>BK209</f>
        <v>0</v>
      </c>
      <c r="K209" s="187"/>
      <c r="L209" s="192"/>
      <c r="M209" s="193"/>
      <c r="N209" s="194"/>
      <c r="O209" s="194"/>
      <c r="P209" s="195">
        <f>SUM(P210:P213)</f>
        <v>0</v>
      </c>
      <c r="Q209" s="194"/>
      <c r="R209" s="195">
        <f>SUM(R210:R213)</f>
        <v>0</v>
      </c>
      <c r="S209" s="194"/>
      <c r="T209" s="196">
        <f>SUM(T210:T213)</f>
        <v>0</v>
      </c>
      <c r="AR209" s="197" t="s">
        <v>83</v>
      </c>
      <c r="AT209" s="198" t="s">
        <v>74</v>
      </c>
      <c r="AU209" s="198" t="s">
        <v>75</v>
      </c>
      <c r="AY209" s="197" t="s">
        <v>192</v>
      </c>
      <c r="BK209" s="199">
        <f>SUM(BK210:BK213)</f>
        <v>0</v>
      </c>
    </row>
    <row r="210" spans="2:65" s="1" customFormat="1" ht="16.5" customHeight="1">
      <c r="B210" s="41"/>
      <c r="C210" s="202" t="s">
        <v>901</v>
      </c>
      <c r="D210" s="202" t="s">
        <v>194</v>
      </c>
      <c r="E210" s="203" t="s">
        <v>2110</v>
      </c>
      <c r="F210" s="204" t="s">
        <v>2111</v>
      </c>
      <c r="G210" s="205" t="s">
        <v>1426</v>
      </c>
      <c r="H210" s="206">
        <v>30</v>
      </c>
      <c r="I210" s="207"/>
      <c r="J210" s="208">
        <f>ROUND(I210*H210,2)</f>
        <v>0</v>
      </c>
      <c r="K210" s="204" t="s">
        <v>21</v>
      </c>
      <c r="L210" s="61"/>
      <c r="M210" s="209" t="s">
        <v>21</v>
      </c>
      <c r="N210" s="210" t="s">
        <v>46</v>
      </c>
      <c r="O210" s="42"/>
      <c r="P210" s="211">
        <f>O210*H210</f>
        <v>0</v>
      </c>
      <c r="Q210" s="211">
        <v>0</v>
      </c>
      <c r="R210" s="211">
        <f>Q210*H210</f>
        <v>0</v>
      </c>
      <c r="S210" s="211">
        <v>0</v>
      </c>
      <c r="T210" s="212">
        <f>S210*H210</f>
        <v>0</v>
      </c>
      <c r="AR210" s="24" t="s">
        <v>199</v>
      </c>
      <c r="AT210" s="24" t="s">
        <v>194</v>
      </c>
      <c r="AU210" s="24" t="s">
        <v>83</v>
      </c>
      <c r="AY210" s="24" t="s">
        <v>192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24" t="s">
        <v>83</v>
      </c>
      <c r="BK210" s="213">
        <f>ROUND(I210*H210,2)</f>
        <v>0</v>
      </c>
      <c r="BL210" s="24" t="s">
        <v>199</v>
      </c>
      <c r="BM210" s="24" t="s">
        <v>2112</v>
      </c>
    </row>
    <row r="211" spans="2:65" s="1" customFormat="1" ht="16.5" customHeight="1">
      <c r="B211" s="41"/>
      <c r="C211" s="202" t="s">
        <v>905</v>
      </c>
      <c r="D211" s="202" t="s">
        <v>194</v>
      </c>
      <c r="E211" s="203" t="s">
        <v>2113</v>
      </c>
      <c r="F211" s="204" t="s">
        <v>2114</v>
      </c>
      <c r="G211" s="205" t="s">
        <v>2115</v>
      </c>
      <c r="H211" s="206">
        <v>50</v>
      </c>
      <c r="I211" s="207"/>
      <c r="J211" s="208">
        <f>ROUND(I211*H211,2)</f>
        <v>0</v>
      </c>
      <c r="K211" s="204" t="s">
        <v>21</v>
      </c>
      <c r="L211" s="61"/>
      <c r="M211" s="209" t="s">
        <v>21</v>
      </c>
      <c r="N211" s="210" t="s">
        <v>46</v>
      </c>
      <c r="O211" s="42"/>
      <c r="P211" s="211">
        <f>O211*H211</f>
        <v>0</v>
      </c>
      <c r="Q211" s="211">
        <v>0</v>
      </c>
      <c r="R211" s="211">
        <f>Q211*H211</f>
        <v>0</v>
      </c>
      <c r="S211" s="211">
        <v>0</v>
      </c>
      <c r="T211" s="212">
        <f>S211*H211</f>
        <v>0</v>
      </c>
      <c r="AR211" s="24" t="s">
        <v>199</v>
      </c>
      <c r="AT211" s="24" t="s">
        <v>194</v>
      </c>
      <c r="AU211" s="24" t="s">
        <v>83</v>
      </c>
      <c r="AY211" s="24" t="s">
        <v>192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24" t="s">
        <v>83</v>
      </c>
      <c r="BK211" s="213">
        <f>ROUND(I211*H211,2)</f>
        <v>0</v>
      </c>
      <c r="BL211" s="24" t="s">
        <v>199</v>
      </c>
      <c r="BM211" s="24" t="s">
        <v>2116</v>
      </c>
    </row>
    <row r="212" spans="2:65" s="1" customFormat="1" ht="16.5" customHeight="1">
      <c r="B212" s="41"/>
      <c r="C212" s="202" t="s">
        <v>909</v>
      </c>
      <c r="D212" s="202" t="s">
        <v>194</v>
      </c>
      <c r="E212" s="203" t="s">
        <v>2117</v>
      </c>
      <c r="F212" s="204" t="s">
        <v>2118</v>
      </c>
      <c r="G212" s="205" t="s">
        <v>895</v>
      </c>
      <c r="H212" s="206">
        <v>1</v>
      </c>
      <c r="I212" s="207"/>
      <c r="J212" s="208">
        <f>ROUND(I212*H212,2)</f>
        <v>0</v>
      </c>
      <c r="K212" s="204" t="s">
        <v>21</v>
      </c>
      <c r="L212" s="61"/>
      <c r="M212" s="209" t="s">
        <v>21</v>
      </c>
      <c r="N212" s="210" t="s">
        <v>46</v>
      </c>
      <c r="O212" s="42"/>
      <c r="P212" s="211">
        <f>O212*H212</f>
        <v>0</v>
      </c>
      <c r="Q212" s="211">
        <v>0</v>
      </c>
      <c r="R212" s="211">
        <f>Q212*H212</f>
        <v>0</v>
      </c>
      <c r="S212" s="211">
        <v>0</v>
      </c>
      <c r="T212" s="212">
        <f>S212*H212</f>
        <v>0</v>
      </c>
      <c r="AR212" s="24" t="s">
        <v>199</v>
      </c>
      <c r="AT212" s="24" t="s">
        <v>194</v>
      </c>
      <c r="AU212" s="24" t="s">
        <v>83</v>
      </c>
      <c r="AY212" s="24" t="s">
        <v>192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24" t="s">
        <v>83</v>
      </c>
      <c r="BK212" s="213">
        <f>ROUND(I212*H212,2)</f>
        <v>0</v>
      </c>
      <c r="BL212" s="24" t="s">
        <v>199</v>
      </c>
      <c r="BM212" s="24" t="s">
        <v>2119</v>
      </c>
    </row>
    <row r="213" spans="2:65" s="1" customFormat="1" ht="16.5" customHeight="1">
      <c r="B213" s="41"/>
      <c r="C213" s="202" t="s">
        <v>913</v>
      </c>
      <c r="D213" s="202" t="s">
        <v>194</v>
      </c>
      <c r="E213" s="203" t="s">
        <v>2120</v>
      </c>
      <c r="F213" s="204" t="s">
        <v>2121</v>
      </c>
      <c r="G213" s="205" t="s">
        <v>895</v>
      </c>
      <c r="H213" s="206">
        <v>1</v>
      </c>
      <c r="I213" s="207"/>
      <c r="J213" s="208">
        <f>ROUND(I213*H213,2)</f>
        <v>0</v>
      </c>
      <c r="K213" s="204" t="s">
        <v>21</v>
      </c>
      <c r="L213" s="61"/>
      <c r="M213" s="209" t="s">
        <v>21</v>
      </c>
      <c r="N213" s="257" t="s">
        <v>46</v>
      </c>
      <c r="O213" s="258"/>
      <c r="P213" s="259">
        <f>O213*H213</f>
        <v>0</v>
      </c>
      <c r="Q213" s="259">
        <v>0</v>
      </c>
      <c r="R213" s="259">
        <f>Q213*H213</f>
        <v>0</v>
      </c>
      <c r="S213" s="259">
        <v>0</v>
      </c>
      <c r="T213" s="260">
        <f>S213*H213</f>
        <v>0</v>
      </c>
      <c r="AR213" s="24" t="s">
        <v>199</v>
      </c>
      <c r="AT213" s="24" t="s">
        <v>194</v>
      </c>
      <c r="AU213" s="24" t="s">
        <v>83</v>
      </c>
      <c r="AY213" s="24" t="s">
        <v>192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24" t="s">
        <v>83</v>
      </c>
      <c r="BK213" s="213">
        <f>ROUND(I213*H213,2)</f>
        <v>0</v>
      </c>
      <c r="BL213" s="24" t="s">
        <v>199</v>
      </c>
      <c r="BM213" s="24" t="s">
        <v>2122</v>
      </c>
    </row>
    <row r="214" spans="2:12" s="1" customFormat="1" ht="6.9" customHeight="1">
      <c r="B214" s="56"/>
      <c r="C214" s="57"/>
      <c r="D214" s="57"/>
      <c r="E214" s="57"/>
      <c r="F214" s="57"/>
      <c r="G214" s="57"/>
      <c r="H214" s="57"/>
      <c r="I214" s="149"/>
      <c r="J214" s="57"/>
      <c r="K214" s="57"/>
      <c r="L214" s="61"/>
    </row>
  </sheetData>
  <sheetProtection algorithmName="SHA-512" hashValue="DGyOLXxeVQSn9fiS08sfH2JkNAyjTyp/0tKxF5hqfejz5djoaVHR3Fwqz3vrrgEMSAfzfgWSlE3SFFh1zLROmg==" saltValue="7PNSiYuUvrxLwbCpISly30jbzx1BuhnHSGDsbDGxXIuLYuudJWHdkc/f/fZwjjUsA9yqOaMqB2w4vcf5jbwtpw==" spinCount="100000" sheet="1" objects="1" scenarios="1" formatColumns="0" formatRows="0" autoFilter="0"/>
  <autoFilter ref="C92:K213"/>
  <mergeCells count="16">
    <mergeCell ref="L2:V2"/>
    <mergeCell ref="E79:H79"/>
    <mergeCell ref="E83:H83"/>
    <mergeCell ref="E81:H81"/>
    <mergeCell ref="E85:H85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132</v>
      </c>
      <c r="G1" s="392" t="s">
        <v>133</v>
      </c>
      <c r="H1" s="392"/>
      <c r="I1" s="124"/>
      <c r="J1" s="123" t="s">
        <v>134</v>
      </c>
      <c r="K1" s="122" t="s">
        <v>135</v>
      </c>
      <c r="L1" s="123" t="s">
        <v>136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123</v>
      </c>
    </row>
    <row r="3" spans="2:46" ht="6.9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85</v>
      </c>
    </row>
    <row r="4" spans="2:46" ht="36.9" customHeight="1">
      <c r="B4" s="28"/>
      <c r="C4" s="29"/>
      <c r="D4" s="30" t="s">
        <v>143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2:11" ht="16.5" customHeight="1">
      <c r="B7" s="28"/>
      <c r="C7" s="29"/>
      <c r="D7" s="29"/>
      <c r="E7" s="384" t="str">
        <f>'Rekapitulace stavby'!K6</f>
        <v>Výstavba nové haly odborného výcviku SOU Stavební Plzeň</v>
      </c>
      <c r="F7" s="385"/>
      <c r="G7" s="385"/>
      <c r="H7" s="385"/>
      <c r="I7" s="127"/>
      <c r="J7" s="29"/>
      <c r="K7" s="31"/>
    </row>
    <row r="8" spans="2:11" ht="13.2">
      <c r="B8" s="28"/>
      <c r="C8" s="29"/>
      <c r="D8" s="37" t="s">
        <v>150</v>
      </c>
      <c r="E8" s="29"/>
      <c r="F8" s="29"/>
      <c r="G8" s="29"/>
      <c r="H8" s="29"/>
      <c r="I8" s="127"/>
      <c r="J8" s="29"/>
      <c r="K8" s="31"/>
    </row>
    <row r="9" spans="2:11" ht="16.5" customHeight="1">
      <c r="B9" s="28"/>
      <c r="C9" s="29"/>
      <c r="D9" s="29"/>
      <c r="E9" s="384" t="s">
        <v>1215</v>
      </c>
      <c r="F9" s="344"/>
      <c r="G9" s="344"/>
      <c r="H9" s="344"/>
      <c r="I9" s="127"/>
      <c r="J9" s="29"/>
      <c r="K9" s="31"/>
    </row>
    <row r="10" spans="2:11" ht="13.2">
      <c r="B10" s="28"/>
      <c r="C10" s="29"/>
      <c r="D10" s="37" t="s">
        <v>1216</v>
      </c>
      <c r="E10" s="29"/>
      <c r="F10" s="29"/>
      <c r="G10" s="29"/>
      <c r="H10" s="29"/>
      <c r="I10" s="127"/>
      <c r="J10" s="29"/>
      <c r="K10" s="31"/>
    </row>
    <row r="11" spans="2:11" s="1" customFormat="1" ht="16.5" customHeight="1">
      <c r="B11" s="41"/>
      <c r="C11" s="42"/>
      <c r="D11" s="42"/>
      <c r="E11" s="368" t="s">
        <v>1867</v>
      </c>
      <c r="F11" s="387"/>
      <c r="G11" s="387"/>
      <c r="H11" s="387"/>
      <c r="I11" s="128"/>
      <c r="J11" s="42"/>
      <c r="K11" s="45"/>
    </row>
    <row r="12" spans="2:11" s="1" customFormat="1" ht="13.2">
      <c r="B12" s="41"/>
      <c r="C12" s="42"/>
      <c r="D12" s="37" t="s">
        <v>1218</v>
      </c>
      <c r="E12" s="42"/>
      <c r="F12" s="42"/>
      <c r="G12" s="42"/>
      <c r="H12" s="42"/>
      <c r="I12" s="128"/>
      <c r="J12" s="42"/>
      <c r="K12" s="45"/>
    </row>
    <row r="13" spans="2:11" s="1" customFormat="1" ht="36.9" customHeight="1">
      <c r="B13" s="41"/>
      <c r="C13" s="42"/>
      <c r="D13" s="42"/>
      <c r="E13" s="386" t="s">
        <v>2123</v>
      </c>
      <c r="F13" s="387"/>
      <c r="G13" s="387"/>
      <c r="H13" s="387"/>
      <c r="I13" s="128"/>
      <c r="J13" s="42"/>
      <c r="K13" s="45"/>
    </row>
    <row r="14" spans="2:11" s="1" customFormat="1" ht="12">
      <c r="B14" s="41"/>
      <c r="C14" s="42"/>
      <c r="D14" s="42"/>
      <c r="E14" s="42"/>
      <c r="F14" s="42"/>
      <c r="G14" s="42"/>
      <c r="H14" s="42"/>
      <c r="I14" s="128"/>
      <c r="J14" s="42"/>
      <c r="K14" s="45"/>
    </row>
    <row r="15" spans="2:11" s="1" customFormat="1" ht="14.4" customHeight="1">
      <c r="B15" s="41"/>
      <c r="C15" s="42"/>
      <c r="D15" s="37" t="s">
        <v>20</v>
      </c>
      <c r="E15" s="42"/>
      <c r="F15" s="35" t="s">
        <v>21</v>
      </c>
      <c r="G15" s="42"/>
      <c r="H15" s="42"/>
      <c r="I15" s="129" t="s">
        <v>22</v>
      </c>
      <c r="J15" s="35" t="s">
        <v>21</v>
      </c>
      <c r="K15" s="45"/>
    </row>
    <row r="16" spans="2:11" s="1" customFormat="1" ht="14.4" customHeight="1">
      <c r="B16" s="41"/>
      <c r="C16" s="42"/>
      <c r="D16" s="37" t="s">
        <v>23</v>
      </c>
      <c r="E16" s="42"/>
      <c r="F16" s="35" t="s">
        <v>24</v>
      </c>
      <c r="G16" s="42"/>
      <c r="H16" s="42"/>
      <c r="I16" s="129" t="s">
        <v>25</v>
      </c>
      <c r="J16" s="130" t="str">
        <f>'Rekapitulace stavby'!AN8</f>
        <v>2. 11. 2017</v>
      </c>
      <c r="K16" s="45"/>
    </row>
    <row r="17" spans="2:11" s="1" customFormat="1" ht="10.8" customHeight="1">
      <c r="B17" s="41"/>
      <c r="C17" s="42"/>
      <c r="D17" s="42"/>
      <c r="E17" s="42"/>
      <c r="F17" s="42"/>
      <c r="G17" s="42"/>
      <c r="H17" s="42"/>
      <c r="I17" s="128"/>
      <c r="J17" s="42"/>
      <c r="K17" s="45"/>
    </row>
    <row r="18" spans="2:11" s="1" customFormat="1" ht="14.4" customHeight="1">
      <c r="B18" s="41"/>
      <c r="C18" s="42"/>
      <c r="D18" s="37" t="s">
        <v>27</v>
      </c>
      <c r="E18" s="42"/>
      <c r="F18" s="42"/>
      <c r="G18" s="42"/>
      <c r="H18" s="42"/>
      <c r="I18" s="129" t="s">
        <v>28</v>
      </c>
      <c r="J18" s="35" t="s">
        <v>29</v>
      </c>
      <c r="K18" s="45"/>
    </row>
    <row r="19" spans="2:11" s="1" customFormat="1" ht="18" customHeight="1">
      <c r="B19" s="41"/>
      <c r="C19" s="42"/>
      <c r="D19" s="42"/>
      <c r="E19" s="35" t="s">
        <v>30</v>
      </c>
      <c r="F19" s="42"/>
      <c r="G19" s="42"/>
      <c r="H19" s="42"/>
      <c r="I19" s="129" t="s">
        <v>31</v>
      </c>
      <c r="J19" s="35" t="s">
        <v>32</v>
      </c>
      <c r="K19" s="45"/>
    </row>
    <row r="20" spans="2:11" s="1" customFormat="1" ht="6.9" customHeight="1">
      <c r="B20" s="41"/>
      <c r="C20" s="42"/>
      <c r="D20" s="42"/>
      <c r="E20" s="42"/>
      <c r="F20" s="42"/>
      <c r="G20" s="42"/>
      <c r="H20" s="42"/>
      <c r="I20" s="128"/>
      <c r="J20" s="42"/>
      <c r="K20" s="45"/>
    </row>
    <row r="21" spans="2:11" s="1" customFormat="1" ht="14.4" customHeight="1">
      <c r="B21" s="41"/>
      <c r="C21" s="42"/>
      <c r="D21" s="37" t="s">
        <v>33</v>
      </c>
      <c r="E21" s="42"/>
      <c r="F21" s="42"/>
      <c r="G21" s="42"/>
      <c r="H21" s="42"/>
      <c r="I21" s="129" t="s">
        <v>28</v>
      </c>
      <c r="J21" s="35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5" t="str">
        <f>IF('Rekapitulace stavby'!E14="Vyplň údaj","",IF('Rekapitulace stavby'!E14="","",'Rekapitulace stavby'!E14))</f>
        <v/>
      </c>
      <c r="F22" s="42"/>
      <c r="G22" s="42"/>
      <c r="H22" s="42"/>
      <c r="I22" s="129" t="s">
        <v>31</v>
      </c>
      <c r="J22" s="35" t="str">
        <f>IF('Rekapitulace stavby'!AN14="Vyplň údaj","",IF('Rekapitulace stavby'!AN14="","",'Rekapitulace stavby'!AN14))</f>
        <v/>
      </c>
      <c r="K22" s="45"/>
    </row>
    <row r="23" spans="2:11" s="1" customFormat="1" ht="6.9" customHeight="1">
      <c r="B23" s="41"/>
      <c r="C23" s="42"/>
      <c r="D23" s="42"/>
      <c r="E23" s="42"/>
      <c r="F23" s="42"/>
      <c r="G23" s="42"/>
      <c r="H23" s="42"/>
      <c r="I23" s="128"/>
      <c r="J23" s="42"/>
      <c r="K23" s="45"/>
    </row>
    <row r="24" spans="2:11" s="1" customFormat="1" ht="14.4" customHeight="1">
      <c r="B24" s="41"/>
      <c r="C24" s="42"/>
      <c r="D24" s="37" t="s">
        <v>35</v>
      </c>
      <c r="E24" s="42"/>
      <c r="F24" s="42"/>
      <c r="G24" s="42"/>
      <c r="H24" s="42"/>
      <c r="I24" s="129" t="s">
        <v>28</v>
      </c>
      <c r="J24" s="35" t="s">
        <v>36</v>
      </c>
      <c r="K24" s="45"/>
    </row>
    <row r="25" spans="2:11" s="1" customFormat="1" ht="18" customHeight="1">
      <c r="B25" s="41"/>
      <c r="C25" s="42"/>
      <c r="D25" s="42"/>
      <c r="E25" s="35" t="s">
        <v>37</v>
      </c>
      <c r="F25" s="42"/>
      <c r="G25" s="42"/>
      <c r="H25" s="42"/>
      <c r="I25" s="129" t="s">
        <v>31</v>
      </c>
      <c r="J25" s="35" t="s">
        <v>38</v>
      </c>
      <c r="K25" s="45"/>
    </row>
    <row r="26" spans="2:11" s="1" customFormat="1" ht="6.9" customHeight="1">
      <c r="B26" s="41"/>
      <c r="C26" s="42"/>
      <c r="D26" s="42"/>
      <c r="E26" s="42"/>
      <c r="F26" s="42"/>
      <c r="G26" s="42"/>
      <c r="H26" s="42"/>
      <c r="I26" s="128"/>
      <c r="J26" s="42"/>
      <c r="K26" s="45"/>
    </row>
    <row r="27" spans="2:11" s="1" customFormat="1" ht="14.4" customHeight="1">
      <c r="B27" s="41"/>
      <c r="C27" s="42"/>
      <c r="D27" s="37" t="s">
        <v>40</v>
      </c>
      <c r="E27" s="42"/>
      <c r="F27" s="42"/>
      <c r="G27" s="42"/>
      <c r="H27" s="42"/>
      <c r="I27" s="128"/>
      <c r="J27" s="42"/>
      <c r="K27" s="45"/>
    </row>
    <row r="28" spans="2:11" s="7" customFormat="1" ht="16.5" customHeight="1">
      <c r="B28" s="131"/>
      <c r="C28" s="132"/>
      <c r="D28" s="132"/>
      <c r="E28" s="348" t="s">
        <v>21</v>
      </c>
      <c r="F28" s="348"/>
      <c r="G28" s="348"/>
      <c r="H28" s="348"/>
      <c r="I28" s="133"/>
      <c r="J28" s="132"/>
      <c r="K28" s="134"/>
    </row>
    <row r="29" spans="2:11" s="1" customFormat="1" ht="6.9" customHeight="1">
      <c r="B29" s="41"/>
      <c r="C29" s="42"/>
      <c r="D29" s="42"/>
      <c r="E29" s="42"/>
      <c r="F29" s="42"/>
      <c r="G29" s="42"/>
      <c r="H29" s="42"/>
      <c r="I29" s="128"/>
      <c r="J29" s="42"/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5"/>
      <c r="J30" s="85"/>
      <c r="K30" s="136"/>
    </row>
    <row r="31" spans="2:11" s="1" customFormat="1" ht="25.35" customHeight="1">
      <c r="B31" s="41"/>
      <c r="C31" s="42"/>
      <c r="D31" s="137" t="s">
        <v>41</v>
      </c>
      <c r="E31" s="42"/>
      <c r="F31" s="42"/>
      <c r="G31" s="42"/>
      <c r="H31" s="42"/>
      <c r="I31" s="128"/>
      <c r="J31" s="138">
        <f>ROUND(J91,2)</f>
        <v>0</v>
      </c>
      <c r="K31" s="45"/>
    </row>
    <row r="32" spans="2:11" s="1" customFormat="1" ht="6.9" customHeight="1">
      <c r="B32" s="41"/>
      <c r="C32" s="42"/>
      <c r="D32" s="85"/>
      <c r="E32" s="85"/>
      <c r="F32" s="85"/>
      <c r="G32" s="85"/>
      <c r="H32" s="85"/>
      <c r="I32" s="135"/>
      <c r="J32" s="85"/>
      <c r="K32" s="136"/>
    </row>
    <row r="33" spans="2:11" s="1" customFormat="1" ht="14.4" customHeight="1">
      <c r="B33" s="41"/>
      <c r="C33" s="42"/>
      <c r="D33" s="42"/>
      <c r="E33" s="42"/>
      <c r="F33" s="46" t="s">
        <v>43</v>
      </c>
      <c r="G33" s="42"/>
      <c r="H33" s="42"/>
      <c r="I33" s="139" t="s">
        <v>42</v>
      </c>
      <c r="J33" s="46" t="s">
        <v>44</v>
      </c>
      <c r="K33" s="45"/>
    </row>
    <row r="34" spans="2:11" s="1" customFormat="1" ht="14.4" customHeight="1">
      <c r="B34" s="41"/>
      <c r="C34" s="42"/>
      <c r="D34" s="49" t="s">
        <v>45</v>
      </c>
      <c r="E34" s="49" t="s">
        <v>46</v>
      </c>
      <c r="F34" s="140">
        <f>ROUND(SUM(BE91:BE111),2)</f>
        <v>0</v>
      </c>
      <c r="G34" s="42"/>
      <c r="H34" s="42"/>
      <c r="I34" s="141">
        <v>0.21</v>
      </c>
      <c r="J34" s="140">
        <f>ROUND(ROUND((SUM(BE91:BE111)),2)*I34,2)</f>
        <v>0</v>
      </c>
      <c r="K34" s="45"/>
    </row>
    <row r="35" spans="2:11" s="1" customFormat="1" ht="14.4" customHeight="1">
      <c r="B35" s="41"/>
      <c r="C35" s="42"/>
      <c r="D35" s="42"/>
      <c r="E35" s="49" t="s">
        <v>47</v>
      </c>
      <c r="F35" s="140">
        <f>ROUND(SUM(BF91:BF111),2)</f>
        <v>0</v>
      </c>
      <c r="G35" s="42"/>
      <c r="H35" s="42"/>
      <c r="I35" s="141">
        <v>0.15</v>
      </c>
      <c r="J35" s="140">
        <f>ROUND(ROUND((SUM(BF91:BF111)),2)*I35,2)</f>
        <v>0</v>
      </c>
      <c r="K35" s="45"/>
    </row>
    <row r="36" spans="2:11" s="1" customFormat="1" ht="14.4" customHeight="1" hidden="1">
      <c r="B36" s="41"/>
      <c r="C36" s="42"/>
      <c r="D36" s="42"/>
      <c r="E36" s="49" t="s">
        <v>48</v>
      </c>
      <c r="F36" s="140">
        <f>ROUND(SUM(BG91:BG111),2)</f>
        <v>0</v>
      </c>
      <c r="G36" s="42"/>
      <c r="H36" s="42"/>
      <c r="I36" s="141">
        <v>0.21</v>
      </c>
      <c r="J36" s="140">
        <v>0</v>
      </c>
      <c r="K36" s="45"/>
    </row>
    <row r="37" spans="2:11" s="1" customFormat="1" ht="14.4" customHeight="1" hidden="1">
      <c r="B37" s="41"/>
      <c r="C37" s="42"/>
      <c r="D37" s="42"/>
      <c r="E37" s="49" t="s">
        <v>49</v>
      </c>
      <c r="F37" s="140">
        <f>ROUND(SUM(BH91:BH111),2)</f>
        <v>0</v>
      </c>
      <c r="G37" s="42"/>
      <c r="H37" s="42"/>
      <c r="I37" s="141">
        <v>0.15</v>
      </c>
      <c r="J37" s="140">
        <v>0</v>
      </c>
      <c r="K37" s="45"/>
    </row>
    <row r="38" spans="2:11" s="1" customFormat="1" ht="14.4" customHeight="1" hidden="1">
      <c r="B38" s="41"/>
      <c r="C38" s="42"/>
      <c r="D38" s="42"/>
      <c r="E38" s="49" t="s">
        <v>50</v>
      </c>
      <c r="F38" s="140">
        <f>ROUND(SUM(BI91:BI111),2)</f>
        <v>0</v>
      </c>
      <c r="G38" s="42"/>
      <c r="H38" s="42"/>
      <c r="I38" s="141">
        <v>0</v>
      </c>
      <c r="J38" s="140">
        <v>0</v>
      </c>
      <c r="K38" s="45"/>
    </row>
    <row r="39" spans="2:11" s="1" customFormat="1" ht="6.9" customHeight="1">
      <c r="B39" s="41"/>
      <c r="C39" s="42"/>
      <c r="D39" s="42"/>
      <c r="E39" s="42"/>
      <c r="F39" s="42"/>
      <c r="G39" s="42"/>
      <c r="H39" s="42"/>
      <c r="I39" s="128"/>
      <c r="J39" s="42"/>
      <c r="K39" s="45"/>
    </row>
    <row r="40" spans="2:11" s="1" customFormat="1" ht="25.35" customHeight="1">
      <c r="B40" s="41"/>
      <c r="C40" s="142"/>
      <c r="D40" s="143" t="s">
        <v>51</v>
      </c>
      <c r="E40" s="79"/>
      <c r="F40" s="79"/>
      <c r="G40" s="144" t="s">
        <v>52</v>
      </c>
      <c r="H40" s="145" t="s">
        <v>53</v>
      </c>
      <c r="I40" s="146"/>
      <c r="J40" s="147">
        <f>SUM(J31:J38)</f>
        <v>0</v>
      </c>
      <c r="K40" s="148"/>
    </row>
    <row r="41" spans="2:11" s="1" customFormat="1" ht="14.4" customHeight="1">
      <c r="B41" s="56"/>
      <c r="C41" s="57"/>
      <c r="D41" s="57"/>
      <c r="E41" s="57"/>
      <c r="F41" s="57"/>
      <c r="G41" s="57"/>
      <c r="H41" s="57"/>
      <c r="I41" s="149"/>
      <c r="J41" s="57"/>
      <c r="K41" s="58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1"/>
      <c r="C46" s="30" t="s">
        <v>152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6.9" customHeight="1">
      <c r="B47" s="41"/>
      <c r="C47" s="42"/>
      <c r="D47" s="42"/>
      <c r="E47" s="42"/>
      <c r="F47" s="42"/>
      <c r="G47" s="42"/>
      <c r="H47" s="42"/>
      <c r="I47" s="128"/>
      <c r="J47" s="42"/>
      <c r="K47" s="45"/>
    </row>
    <row r="48" spans="2:11" s="1" customFormat="1" ht="14.4" customHeight="1">
      <c r="B48" s="41"/>
      <c r="C48" s="37" t="s">
        <v>18</v>
      </c>
      <c r="D48" s="42"/>
      <c r="E48" s="42"/>
      <c r="F48" s="42"/>
      <c r="G48" s="42"/>
      <c r="H48" s="42"/>
      <c r="I48" s="128"/>
      <c r="J48" s="42"/>
      <c r="K48" s="45"/>
    </row>
    <row r="49" spans="2:11" s="1" customFormat="1" ht="16.5" customHeight="1">
      <c r="B49" s="41"/>
      <c r="C49" s="42"/>
      <c r="D49" s="42"/>
      <c r="E49" s="384" t="str">
        <f>E7</f>
        <v>Výstavba nové haly odborného výcviku SOU Stavební Plzeň</v>
      </c>
      <c r="F49" s="385"/>
      <c r="G49" s="385"/>
      <c r="H49" s="385"/>
      <c r="I49" s="128"/>
      <c r="J49" s="42"/>
      <c r="K49" s="45"/>
    </row>
    <row r="50" spans="2:11" ht="13.2">
      <c r="B50" s="28"/>
      <c r="C50" s="37" t="s">
        <v>150</v>
      </c>
      <c r="D50" s="29"/>
      <c r="E50" s="29"/>
      <c r="F50" s="29"/>
      <c r="G50" s="29"/>
      <c r="H50" s="29"/>
      <c r="I50" s="127"/>
      <c r="J50" s="29"/>
      <c r="K50" s="31"/>
    </row>
    <row r="51" spans="2:11" ht="16.5" customHeight="1">
      <c r="B51" s="28"/>
      <c r="C51" s="29"/>
      <c r="D51" s="29"/>
      <c r="E51" s="384" t="s">
        <v>1215</v>
      </c>
      <c r="F51" s="344"/>
      <c r="G51" s="344"/>
      <c r="H51" s="344"/>
      <c r="I51" s="127"/>
      <c r="J51" s="29"/>
      <c r="K51" s="31"/>
    </row>
    <row r="52" spans="2:11" ht="13.2">
      <c r="B52" s="28"/>
      <c r="C52" s="37" t="s">
        <v>1216</v>
      </c>
      <c r="D52" s="29"/>
      <c r="E52" s="29"/>
      <c r="F52" s="29"/>
      <c r="G52" s="29"/>
      <c r="H52" s="29"/>
      <c r="I52" s="127"/>
      <c r="J52" s="29"/>
      <c r="K52" s="31"/>
    </row>
    <row r="53" spans="2:11" s="1" customFormat="1" ht="16.5" customHeight="1">
      <c r="B53" s="41"/>
      <c r="C53" s="42"/>
      <c r="D53" s="42"/>
      <c r="E53" s="368" t="s">
        <v>1867</v>
      </c>
      <c r="F53" s="387"/>
      <c r="G53" s="387"/>
      <c r="H53" s="387"/>
      <c r="I53" s="128"/>
      <c r="J53" s="42"/>
      <c r="K53" s="45"/>
    </row>
    <row r="54" spans="2:11" s="1" customFormat="1" ht="14.4" customHeight="1">
      <c r="B54" s="41"/>
      <c r="C54" s="37" t="s">
        <v>1218</v>
      </c>
      <c r="D54" s="42"/>
      <c r="E54" s="42"/>
      <c r="F54" s="42"/>
      <c r="G54" s="42"/>
      <c r="H54" s="42"/>
      <c r="I54" s="128"/>
      <c r="J54" s="42"/>
      <c r="K54" s="45"/>
    </row>
    <row r="55" spans="2:11" s="1" customFormat="1" ht="17.25" customHeight="1">
      <c r="B55" s="41"/>
      <c r="C55" s="42"/>
      <c r="D55" s="42"/>
      <c r="E55" s="386" t="str">
        <f>E13</f>
        <v>D.1.4.4-02 - Elektro přípojky</v>
      </c>
      <c r="F55" s="387"/>
      <c r="G55" s="387"/>
      <c r="H55" s="387"/>
      <c r="I55" s="128"/>
      <c r="J55" s="42"/>
      <c r="K55" s="45"/>
    </row>
    <row r="56" spans="2:11" s="1" customFormat="1" ht="6.9" customHeight="1">
      <c r="B56" s="41"/>
      <c r="C56" s="42"/>
      <c r="D56" s="42"/>
      <c r="E56" s="42"/>
      <c r="F56" s="42"/>
      <c r="G56" s="42"/>
      <c r="H56" s="42"/>
      <c r="I56" s="128"/>
      <c r="J56" s="42"/>
      <c r="K56" s="45"/>
    </row>
    <row r="57" spans="2:11" s="1" customFormat="1" ht="18" customHeight="1">
      <c r="B57" s="41"/>
      <c r="C57" s="37" t="s">
        <v>23</v>
      </c>
      <c r="D57" s="42"/>
      <c r="E57" s="42"/>
      <c r="F57" s="35" t="str">
        <f>F16</f>
        <v>Borská 2718/55, 301 00 Plzeň – Jižní Předměstí</v>
      </c>
      <c r="G57" s="42"/>
      <c r="H57" s="42"/>
      <c r="I57" s="129" t="s">
        <v>25</v>
      </c>
      <c r="J57" s="130" t="str">
        <f>IF(J16="","",J16)</f>
        <v>2. 11. 2017</v>
      </c>
      <c r="K57" s="45"/>
    </row>
    <row r="58" spans="2:11" s="1" customFormat="1" ht="6.9" customHeight="1">
      <c r="B58" s="41"/>
      <c r="C58" s="42"/>
      <c r="D58" s="42"/>
      <c r="E58" s="42"/>
      <c r="F58" s="42"/>
      <c r="G58" s="42"/>
      <c r="H58" s="42"/>
      <c r="I58" s="128"/>
      <c r="J58" s="42"/>
      <c r="K58" s="45"/>
    </row>
    <row r="59" spans="2:11" s="1" customFormat="1" ht="13.2">
      <c r="B59" s="41"/>
      <c r="C59" s="37" t="s">
        <v>27</v>
      </c>
      <c r="D59" s="42"/>
      <c r="E59" s="42"/>
      <c r="F59" s="35" t="str">
        <f>E19</f>
        <v>Střední odborné učiliště stavební</v>
      </c>
      <c r="G59" s="42"/>
      <c r="H59" s="42"/>
      <c r="I59" s="129" t="s">
        <v>35</v>
      </c>
      <c r="J59" s="348" t="str">
        <f>E25</f>
        <v>Statika - Dynamika, s.r.o.</v>
      </c>
      <c r="K59" s="45"/>
    </row>
    <row r="60" spans="2:11" s="1" customFormat="1" ht="14.4" customHeight="1">
      <c r="B60" s="41"/>
      <c r="C60" s="37" t="s">
        <v>33</v>
      </c>
      <c r="D60" s="42"/>
      <c r="E60" s="42"/>
      <c r="F60" s="35" t="str">
        <f>IF(E22="","",E22)</f>
        <v/>
      </c>
      <c r="G60" s="42"/>
      <c r="H60" s="42"/>
      <c r="I60" s="128"/>
      <c r="J60" s="38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28"/>
      <c r="J61" s="42"/>
      <c r="K61" s="45"/>
    </row>
    <row r="62" spans="2:11" s="1" customFormat="1" ht="29.25" customHeight="1">
      <c r="B62" s="41"/>
      <c r="C62" s="154" t="s">
        <v>153</v>
      </c>
      <c r="D62" s="142"/>
      <c r="E62" s="142"/>
      <c r="F62" s="142"/>
      <c r="G62" s="142"/>
      <c r="H62" s="142"/>
      <c r="I62" s="155"/>
      <c r="J62" s="156" t="s">
        <v>154</v>
      </c>
      <c r="K62" s="157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28"/>
      <c r="J63" s="42"/>
      <c r="K63" s="45"/>
    </row>
    <row r="64" spans="2:47" s="1" customFormat="1" ht="29.25" customHeight="1">
      <c r="B64" s="41"/>
      <c r="C64" s="158" t="s">
        <v>155</v>
      </c>
      <c r="D64" s="42"/>
      <c r="E64" s="42"/>
      <c r="F64" s="42"/>
      <c r="G64" s="42"/>
      <c r="H64" s="42"/>
      <c r="I64" s="128"/>
      <c r="J64" s="138">
        <f>J91</f>
        <v>0</v>
      </c>
      <c r="K64" s="45"/>
      <c r="AU64" s="24" t="s">
        <v>156</v>
      </c>
    </row>
    <row r="65" spans="2:11" s="8" customFormat="1" ht="24.9" customHeight="1">
      <c r="B65" s="159"/>
      <c r="C65" s="160"/>
      <c r="D65" s="161" t="s">
        <v>1869</v>
      </c>
      <c r="E65" s="162"/>
      <c r="F65" s="162"/>
      <c r="G65" s="162"/>
      <c r="H65" s="162"/>
      <c r="I65" s="163"/>
      <c r="J65" s="164">
        <f>J92</f>
        <v>0</v>
      </c>
      <c r="K65" s="165"/>
    </row>
    <row r="66" spans="2:11" s="8" customFormat="1" ht="24.9" customHeight="1">
      <c r="B66" s="159"/>
      <c r="C66" s="160"/>
      <c r="D66" s="161" t="s">
        <v>2124</v>
      </c>
      <c r="E66" s="162"/>
      <c r="F66" s="162"/>
      <c r="G66" s="162"/>
      <c r="H66" s="162"/>
      <c r="I66" s="163"/>
      <c r="J66" s="164">
        <f>J105</f>
        <v>0</v>
      </c>
      <c r="K66" s="165"/>
    </row>
    <row r="67" spans="2:11" s="8" customFormat="1" ht="24.9" customHeight="1">
      <c r="B67" s="159"/>
      <c r="C67" s="160"/>
      <c r="D67" s="161" t="s">
        <v>1873</v>
      </c>
      <c r="E67" s="162"/>
      <c r="F67" s="162"/>
      <c r="G67" s="162"/>
      <c r="H67" s="162"/>
      <c r="I67" s="163"/>
      <c r="J67" s="164">
        <f>J108</f>
        <v>0</v>
      </c>
      <c r="K67" s="165"/>
    </row>
    <row r="68" spans="2:11" s="1" customFormat="1" ht="21.75" customHeight="1">
      <c r="B68" s="41"/>
      <c r="C68" s="42"/>
      <c r="D68" s="42"/>
      <c r="E68" s="42"/>
      <c r="F68" s="42"/>
      <c r="G68" s="42"/>
      <c r="H68" s="42"/>
      <c r="I68" s="128"/>
      <c r="J68" s="42"/>
      <c r="K68" s="45"/>
    </row>
    <row r="69" spans="2:11" s="1" customFormat="1" ht="6.9" customHeight="1">
      <c r="B69" s="56"/>
      <c r="C69" s="57"/>
      <c r="D69" s="57"/>
      <c r="E69" s="57"/>
      <c r="F69" s="57"/>
      <c r="G69" s="57"/>
      <c r="H69" s="57"/>
      <c r="I69" s="149"/>
      <c r="J69" s="57"/>
      <c r="K69" s="58"/>
    </row>
    <row r="73" spans="2:12" s="1" customFormat="1" ht="6.9" customHeight="1">
      <c r="B73" s="59"/>
      <c r="C73" s="60"/>
      <c r="D73" s="60"/>
      <c r="E73" s="60"/>
      <c r="F73" s="60"/>
      <c r="G73" s="60"/>
      <c r="H73" s="60"/>
      <c r="I73" s="152"/>
      <c r="J73" s="60"/>
      <c r="K73" s="60"/>
      <c r="L73" s="61"/>
    </row>
    <row r="74" spans="2:12" s="1" customFormat="1" ht="36.9" customHeight="1">
      <c r="B74" s="41"/>
      <c r="C74" s="62" t="s">
        <v>176</v>
      </c>
      <c r="D74" s="63"/>
      <c r="E74" s="63"/>
      <c r="F74" s="63"/>
      <c r="G74" s="63"/>
      <c r="H74" s="63"/>
      <c r="I74" s="173"/>
      <c r="J74" s="63"/>
      <c r="K74" s="63"/>
      <c r="L74" s="61"/>
    </row>
    <row r="75" spans="2:12" s="1" customFormat="1" ht="6.9" customHeight="1">
      <c r="B75" s="41"/>
      <c r="C75" s="63"/>
      <c r="D75" s="63"/>
      <c r="E75" s="63"/>
      <c r="F75" s="63"/>
      <c r="G75" s="63"/>
      <c r="H75" s="63"/>
      <c r="I75" s="173"/>
      <c r="J75" s="63"/>
      <c r="K75" s="63"/>
      <c r="L75" s="61"/>
    </row>
    <row r="76" spans="2:12" s="1" customFormat="1" ht="14.4" customHeight="1">
      <c r="B76" s="41"/>
      <c r="C76" s="65" t="s">
        <v>18</v>
      </c>
      <c r="D76" s="63"/>
      <c r="E76" s="63"/>
      <c r="F76" s="63"/>
      <c r="G76" s="63"/>
      <c r="H76" s="63"/>
      <c r="I76" s="173"/>
      <c r="J76" s="63"/>
      <c r="K76" s="63"/>
      <c r="L76" s="61"/>
    </row>
    <row r="77" spans="2:12" s="1" customFormat="1" ht="16.5" customHeight="1">
      <c r="B77" s="41"/>
      <c r="C77" s="63"/>
      <c r="D77" s="63"/>
      <c r="E77" s="389" t="str">
        <f>E7</f>
        <v>Výstavba nové haly odborného výcviku SOU Stavební Plzeň</v>
      </c>
      <c r="F77" s="390"/>
      <c r="G77" s="390"/>
      <c r="H77" s="390"/>
      <c r="I77" s="173"/>
      <c r="J77" s="63"/>
      <c r="K77" s="63"/>
      <c r="L77" s="61"/>
    </row>
    <row r="78" spans="2:12" ht="13.2">
      <c r="B78" s="28"/>
      <c r="C78" s="65" t="s">
        <v>150</v>
      </c>
      <c r="D78" s="261"/>
      <c r="E78" s="261"/>
      <c r="F78" s="261"/>
      <c r="G78" s="261"/>
      <c r="H78" s="261"/>
      <c r="J78" s="261"/>
      <c r="K78" s="261"/>
      <c r="L78" s="262"/>
    </row>
    <row r="79" spans="2:12" ht="16.5" customHeight="1">
      <c r="B79" s="28"/>
      <c r="C79" s="261"/>
      <c r="D79" s="261"/>
      <c r="E79" s="389" t="s">
        <v>1215</v>
      </c>
      <c r="F79" s="394"/>
      <c r="G79" s="394"/>
      <c r="H79" s="394"/>
      <c r="J79" s="261"/>
      <c r="K79" s="261"/>
      <c r="L79" s="262"/>
    </row>
    <row r="80" spans="2:12" ht="13.2">
      <c r="B80" s="28"/>
      <c r="C80" s="65" t="s">
        <v>1216</v>
      </c>
      <c r="D80" s="261"/>
      <c r="E80" s="261"/>
      <c r="F80" s="261"/>
      <c r="G80" s="261"/>
      <c r="H80" s="261"/>
      <c r="J80" s="261"/>
      <c r="K80" s="261"/>
      <c r="L80" s="262"/>
    </row>
    <row r="81" spans="2:12" s="1" customFormat="1" ht="16.5" customHeight="1">
      <c r="B81" s="41"/>
      <c r="C81" s="63"/>
      <c r="D81" s="63"/>
      <c r="E81" s="393" t="s">
        <v>1867</v>
      </c>
      <c r="F81" s="391"/>
      <c r="G81" s="391"/>
      <c r="H81" s="391"/>
      <c r="I81" s="173"/>
      <c r="J81" s="63"/>
      <c r="K81" s="63"/>
      <c r="L81" s="61"/>
    </row>
    <row r="82" spans="2:12" s="1" customFormat="1" ht="14.4" customHeight="1">
      <c r="B82" s="41"/>
      <c r="C82" s="65" t="s">
        <v>1218</v>
      </c>
      <c r="D82" s="63"/>
      <c r="E82" s="63"/>
      <c r="F82" s="63"/>
      <c r="G82" s="63"/>
      <c r="H82" s="63"/>
      <c r="I82" s="173"/>
      <c r="J82" s="63"/>
      <c r="K82" s="63"/>
      <c r="L82" s="61"/>
    </row>
    <row r="83" spans="2:12" s="1" customFormat="1" ht="17.25" customHeight="1">
      <c r="B83" s="41"/>
      <c r="C83" s="63"/>
      <c r="D83" s="63"/>
      <c r="E83" s="359" t="str">
        <f>E13</f>
        <v>D.1.4.4-02 - Elektro přípojky</v>
      </c>
      <c r="F83" s="391"/>
      <c r="G83" s="391"/>
      <c r="H83" s="391"/>
      <c r="I83" s="173"/>
      <c r="J83" s="63"/>
      <c r="K83" s="63"/>
      <c r="L83" s="61"/>
    </row>
    <row r="84" spans="2:12" s="1" customFormat="1" ht="6.9" customHeight="1">
      <c r="B84" s="41"/>
      <c r="C84" s="63"/>
      <c r="D84" s="63"/>
      <c r="E84" s="63"/>
      <c r="F84" s="63"/>
      <c r="G84" s="63"/>
      <c r="H84" s="63"/>
      <c r="I84" s="173"/>
      <c r="J84" s="63"/>
      <c r="K84" s="63"/>
      <c r="L84" s="61"/>
    </row>
    <row r="85" spans="2:12" s="1" customFormat="1" ht="18" customHeight="1">
      <c r="B85" s="41"/>
      <c r="C85" s="65" t="s">
        <v>23</v>
      </c>
      <c r="D85" s="63"/>
      <c r="E85" s="63"/>
      <c r="F85" s="174" t="str">
        <f>F16</f>
        <v>Borská 2718/55, 301 00 Plzeň – Jižní Předměstí</v>
      </c>
      <c r="G85" s="63"/>
      <c r="H85" s="63"/>
      <c r="I85" s="175" t="s">
        <v>25</v>
      </c>
      <c r="J85" s="73" t="str">
        <f>IF(J16="","",J16)</f>
        <v>2. 11. 2017</v>
      </c>
      <c r="K85" s="63"/>
      <c r="L85" s="61"/>
    </row>
    <row r="86" spans="2:12" s="1" customFormat="1" ht="6.9" customHeight="1">
      <c r="B86" s="41"/>
      <c r="C86" s="63"/>
      <c r="D86" s="63"/>
      <c r="E86" s="63"/>
      <c r="F86" s="63"/>
      <c r="G86" s="63"/>
      <c r="H86" s="63"/>
      <c r="I86" s="173"/>
      <c r="J86" s="63"/>
      <c r="K86" s="63"/>
      <c r="L86" s="61"/>
    </row>
    <row r="87" spans="2:12" s="1" customFormat="1" ht="13.2">
      <c r="B87" s="41"/>
      <c r="C87" s="65" t="s">
        <v>27</v>
      </c>
      <c r="D87" s="63"/>
      <c r="E87" s="63"/>
      <c r="F87" s="174" t="str">
        <f>E19</f>
        <v>Střední odborné učiliště stavební</v>
      </c>
      <c r="G87" s="63"/>
      <c r="H87" s="63"/>
      <c r="I87" s="175" t="s">
        <v>35</v>
      </c>
      <c r="J87" s="174" t="str">
        <f>E25</f>
        <v>Statika - Dynamika, s.r.o.</v>
      </c>
      <c r="K87" s="63"/>
      <c r="L87" s="61"/>
    </row>
    <row r="88" spans="2:12" s="1" customFormat="1" ht="14.4" customHeight="1">
      <c r="B88" s="41"/>
      <c r="C88" s="65" t="s">
        <v>33</v>
      </c>
      <c r="D88" s="63"/>
      <c r="E88" s="63"/>
      <c r="F88" s="174" t="str">
        <f>IF(E22="","",E22)</f>
        <v/>
      </c>
      <c r="G88" s="63"/>
      <c r="H88" s="63"/>
      <c r="I88" s="173"/>
      <c r="J88" s="63"/>
      <c r="K88" s="63"/>
      <c r="L88" s="61"/>
    </row>
    <row r="89" spans="2:12" s="1" customFormat="1" ht="10.35" customHeight="1">
      <c r="B89" s="41"/>
      <c r="C89" s="63"/>
      <c r="D89" s="63"/>
      <c r="E89" s="63"/>
      <c r="F89" s="63"/>
      <c r="G89" s="63"/>
      <c r="H89" s="63"/>
      <c r="I89" s="173"/>
      <c r="J89" s="63"/>
      <c r="K89" s="63"/>
      <c r="L89" s="61"/>
    </row>
    <row r="90" spans="2:20" s="10" customFormat="1" ht="29.25" customHeight="1">
      <c r="B90" s="176"/>
      <c r="C90" s="177" t="s">
        <v>177</v>
      </c>
      <c r="D90" s="178" t="s">
        <v>60</v>
      </c>
      <c r="E90" s="178" t="s">
        <v>56</v>
      </c>
      <c r="F90" s="178" t="s">
        <v>178</v>
      </c>
      <c r="G90" s="178" t="s">
        <v>179</v>
      </c>
      <c r="H90" s="178" t="s">
        <v>180</v>
      </c>
      <c r="I90" s="179" t="s">
        <v>181</v>
      </c>
      <c r="J90" s="178" t="s">
        <v>154</v>
      </c>
      <c r="K90" s="180" t="s">
        <v>182</v>
      </c>
      <c r="L90" s="181"/>
      <c r="M90" s="81" t="s">
        <v>183</v>
      </c>
      <c r="N90" s="82" t="s">
        <v>45</v>
      </c>
      <c r="O90" s="82" t="s">
        <v>184</v>
      </c>
      <c r="P90" s="82" t="s">
        <v>185</v>
      </c>
      <c r="Q90" s="82" t="s">
        <v>186</v>
      </c>
      <c r="R90" s="82" t="s">
        <v>187</v>
      </c>
      <c r="S90" s="82" t="s">
        <v>188</v>
      </c>
      <c r="T90" s="83" t="s">
        <v>189</v>
      </c>
    </row>
    <row r="91" spans="2:63" s="1" customFormat="1" ht="29.25" customHeight="1">
      <c r="B91" s="41"/>
      <c r="C91" s="87" t="s">
        <v>155</v>
      </c>
      <c r="D91" s="63"/>
      <c r="E91" s="63"/>
      <c r="F91" s="63"/>
      <c r="G91" s="63"/>
      <c r="H91" s="63"/>
      <c r="I91" s="173"/>
      <c r="J91" s="182">
        <f>BK91</f>
        <v>0</v>
      </c>
      <c r="K91" s="63"/>
      <c r="L91" s="61"/>
      <c r="M91" s="84"/>
      <c r="N91" s="85"/>
      <c r="O91" s="85"/>
      <c r="P91" s="183">
        <f>P92+P105+P108</f>
        <v>0</v>
      </c>
      <c r="Q91" s="85"/>
      <c r="R91" s="183">
        <f>R92+R105+R108</f>
        <v>0</v>
      </c>
      <c r="S91" s="85"/>
      <c r="T91" s="184">
        <f>T92+T105+T108</f>
        <v>0</v>
      </c>
      <c r="AT91" s="24" t="s">
        <v>74</v>
      </c>
      <c r="AU91" s="24" t="s">
        <v>156</v>
      </c>
      <c r="BK91" s="185">
        <f>BK92+BK105+BK108</f>
        <v>0</v>
      </c>
    </row>
    <row r="92" spans="2:63" s="11" customFormat="1" ht="37.35" customHeight="1">
      <c r="B92" s="186"/>
      <c r="C92" s="187"/>
      <c r="D92" s="188" t="s">
        <v>74</v>
      </c>
      <c r="E92" s="189" t="s">
        <v>1456</v>
      </c>
      <c r="F92" s="189" t="s">
        <v>1874</v>
      </c>
      <c r="G92" s="187"/>
      <c r="H92" s="187"/>
      <c r="I92" s="190"/>
      <c r="J92" s="191">
        <f>BK92</f>
        <v>0</v>
      </c>
      <c r="K92" s="187"/>
      <c r="L92" s="192"/>
      <c r="M92" s="193"/>
      <c r="N92" s="194"/>
      <c r="O92" s="194"/>
      <c r="P92" s="195">
        <f>SUM(P93:P104)</f>
        <v>0</v>
      </c>
      <c r="Q92" s="194"/>
      <c r="R92" s="195">
        <f>SUM(R93:R104)</f>
        <v>0</v>
      </c>
      <c r="S92" s="194"/>
      <c r="T92" s="196">
        <f>SUM(T93:T104)</f>
        <v>0</v>
      </c>
      <c r="AR92" s="197" t="s">
        <v>83</v>
      </c>
      <c r="AT92" s="198" t="s">
        <v>74</v>
      </c>
      <c r="AU92" s="198" t="s">
        <v>75</v>
      </c>
      <c r="AY92" s="197" t="s">
        <v>192</v>
      </c>
      <c r="BK92" s="199">
        <f>SUM(BK93:BK104)</f>
        <v>0</v>
      </c>
    </row>
    <row r="93" spans="2:65" s="1" customFormat="1" ht="16.5" customHeight="1">
      <c r="B93" s="41"/>
      <c r="C93" s="202" t="s">
        <v>83</v>
      </c>
      <c r="D93" s="202" t="s">
        <v>194</v>
      </c>
      <c r="E93" s="203" t="s">
        <v>2125</v>
      </c>
      <c r="F93" s="204" t="s">
        <v>2126</v>
      </c>
      <c r="G93" s="205" t="s">
        <v>585</v>
      </c>
      <c r="H93" s="206">
        <v>90</v>
      </c>
      <c r="I93" s="207"/>
      <c r="J93" s="208">
        <f aca="true" t="shared" si="0" ref="J93:J104">ROUND(I93*H93,2)</f>
        <v>0</v>
      </c>
      <c r="K93" s="204" t="s">
        <v>21</v>
      </c>
      <c r="L93" s="61"/>
      <c r="M93" s="209" t="s">
        <v>21</v>
      </c>
      <c r="N93" s="210" t="s">
        <v>46</v>
      </c>
      <c r="O93" s="42"/>
      <c r="P93" s="211">
        <f aca="true" t="shared" si="1" ref="P93:P104">O93*H93</f>
        <v>0</v>
      </c>
      <c r="Q93" s="211">
        <v>0</v>
      </c>
      <c r="R93" s="211">
        <f aca="true" t="shared" si="2" ref="R93:R104">Q93*H93</f>
        <v>0</v>
      </c>
      <c r="S93" s="211">
        <v>0</v>
      </c>
      <c r="T93" s="212">
        <f aca="true" t="shared" si="3" ref="T93:T104">S93*H93</f>
        <v>0</v>
      </c>
      <c r="AR93" s="24" t="s">
        <v>199</v>
      </c>
      <c r="AT93" s="24" t="s">
        <v>194</v>
      </c>
      <c r="AU93" s="24" t="s">
        <v>83</v>
      </c>
      <c r="AY93" s="24" t="s">
        <v>192</v>
      </c>
      <c r="BE93" s="213">
        <f aca="true" t="shared" si="4" ref="BE93:BE104">IF(N93="základní",J93,0)</f>
        <v>0</v>
      </c>
      <c r="BF93" s="213">
        <f aca="true" t="shared" si="5" ref="BF93:BF104">IF(N93="snížená",J93,0)</f>
        <v>0</v>
      </c>
      <c r="BG93" s="213">
        <f aca="true" t="shared" si="6" ref="BG93:BG104">IF(N93="zákl. přenesená",J93,0)</f>
        <v>0</v>
      </c>
      <c r="BH93" s="213">
        <f aca="true" t="shared" si="7" ref="BH93:BH104">IF(N93="sníž. přenesená",J93,0)</f>
        <v>0</v>
      </c>
      <c r="BI93" s="213">
        <f aca="true" t="shared" si="8" ref="BI93:BI104">IF(N93="nulová",J93,0)</f>
        <v>0</v>
      </c>
      <c r="BJ93" s="24" t="s">
        <v>83</v>
      </c>
      <c r="BK93" s="213">
        <f aca="true" t="shared" si="9" ref="BK93:BK104">ROUND(I93*H93,2)</f>
        <v>0</v>
      </c>
      <c r="BL93" s="24" t="s">
        <v>199</v>
      </c>
      <c r="BM93" s="24" t="s">
        <v>85</v>
      </c>
    </row>
    <row r="94" spans="2:65" s="1" customFormat="1" ht="16.5" customHeight="1">
      <c r="B94" s="41"/>
      <c r="C94" s="202" t="s">
        <v>85</v>
      </c>
      <c r="D94" s="202" t="s">
        <v>194</v>
      </c>
      <c r="E94" s="203" t="s">
        <v>2127</v>
      </c>
      <c r="F94" s="204" t="s">
        <v>2128</v>
      </c>
      <c r="G94" s="205" t="s">
        <v>585</v>
      </c>
      <c r="H94" s="206">
        <v>90</v>
      </c>
      <c r="I94" s="207"/>
      <c r="J94" s="208">
        <f t="shared" si="0"/>
        <v>0</v>
      </c>
      <c r="K94" s="204" t="s">
        <v>21</v>
      </c>
      <c r="L94" s="61"/>
      <c r="M94" s="209" t="s">
        <v>21</v>
      </c>
      <c r="N94" s="210" t="s">
        <v>46</v>
      </c>
      <c r="O94" s="42"/>
      <c r="P94" s="211">
        <f t="shared" si="1"/>
        <v>0</v>
      </c>
      <c r="Q94" s="211">
        <v>0</v>
      </c>
      <c r="R94" s="211">
        <f t="shared" si="2"/>
        <v>0</v>
      </c>
      <c r="S94" s="211">
        <v>0</v>
      </c>
      <c r="T94" s="212">
        <f t="shared" si="3"/>
        <v>0</v>
      </c>
      <c r="AR94" s="24" t="s">
        <v>199</v>
      </c>
      <c r="AT94" s="24" t="s">
        <v>194</v>
      </c>
      <c r="AU94" s="24" t="s">
        <v>83</v>
      </c>
      <c r="AY94" s="24" t="s">
        <v>192</v>
      </c>
      <c r="BE94" s="213">
        <f t="shared" si="4"/>
        <v>0</v>
      </c>
      <c r="BF94" s="213">
        <f t="shared" si="5"/>
        <v>0</v>
      </c>
      <c r="BG94" s="213">
        <f t="shared" si="6"/>
        <v>0</v>
      </c>
      <c r="BH94" s="213">
        <f t="shared" si="7"/>
        <v>0</v>
      </c>
      <c r="BI94" s="213">
        <f t="shared" si="8"/>
        <v>0</v>
      </c>
      <c r="BJ94" s="24" t="s">
        <v>83</v>
      </c>
      <c r="BK94" s="213">
        <f t="shared" si="9"/>
        <v>0</v>
      </c>
      <c r="BL94" s="24" t="s">
        <v>199</v>
      </c>
      <c r="BM94" s="24" t="s">
        <v>199</v>
      </c>
    </row>
    <row r="95" spans="2:65" s="1" customFormat="1" ht="16.5" customHeight="1">
      <c r="B95" s="41"/>
      <c r="C95" s="202" t="s">
        <v>95</v>
      </c>
      <c r="D95" s="202" t="s">
        <v>194</v>
      </c>
      <c r="E95" s="203" t="s">
        <v>2129</v>
      </c>
      <c r="F95" s="204" t="s">
        <v>2130</v>
      </c>
      <c r="G95" s="205" t="s">
        <v>585</v>
      </c>
      <c r="H95" s="206">
        <v>140</v>
      </c>
      <c r="I95" s="207"/>
      <c r="J95" s="208">
        <f t="shared" si="0"/>
        <v>0</v>
      </c>
      <c r="K95" s="204" t="s">
        <v>21</v>
      </c>
      <c r="L95" s="61"/>
      <c r="M95" s="209" t="s">
        <v>21</v>
      </c>
      <c r="N95" s="210" t="s">
        <v>46</v>
      </c>
      <c r="O95" s="42"/>
      <c r="P95" s="211">
        <f t="shared" si="1"/>
        <v>0</v>
      </c>
      <c r="Q95" s="211">
        <v>0</v>
      </c>
      <c r="R95" s="211">
        <f t="shared" si="2"/>
        <v>0</v>
      </c>
      <c r="S95" s="211">
        <v>0</v>
      </c>
      <c r="T95" s="212">
        <f t="shared" si="3"/>
        <v>0</v>
      </c>
      <c r="AR95" s="24" t="s">
        <v>199</v>
      </c>
      <c r="AT95" s="24" t="s">
        <v>194</v>
      </c>
      <c r="AU95" s="24" t="s">
        <v>83</v>
      </c>
      <c r="AY95" s="24" t="s">
        <v>192</v>
      </c>
      <c r="BE95" s="213">
        <f t="shared" si="4"/>
        <v>0</v>
      </c>
      <c r="BF95" s="213">
        <f t="shared" si="5"/>
        <v>0</v>
      </c>
      <c r="BG95" s="213">
        <f t="shared" si="6"/>
        <v>0</v>
      </c>
      <c r="BH95" s="213">
        <f t="shared" si="7"/>
        <v>0</v>
      </c>
      <c r="BI95" s="213">
        <f t="shared" si="8"/>
        <v>0</v>
      </c>
      <c r="BJ95" s="24" t="s">
        <v>83</v>
      </c>
      <c r="BK95" s="213">
        <f t="shared" si="9"/>
        <v>0</v>
      </c>
      <c r="BL95" s="24" t="s">
        <v>199</v>
      </c>
      <c r="BM95" s="24" t="s">
        <v>221</v>
      </c>
    </row>
    <row r="96" spans="2:65" s="1" customFormat="1" ht="16.5" customHeight="1">
      <c r="B96" s="41"/>
      <c r="C96" s="202" t="s">
        <v>199</v>
      </c>
      <c r="D96" s="202" t="s">
        <v>194</v>
      </c>
      <c r="E96" s="203" t="s">
        <v>2131</v>
      </c>
      <c r="F96" s="204" t="s">
        <v>2132</v>
      </c>
      <c r="G96" s="205" t="s">
        <v>585</v>
      </c>
      <c r="H96" s="206">
        <v>85</v>
      </c>
      <c r="I96" s="207"/>
      <c r="J96" s="208">
        <f t="shared" si="0"/>
        <v>0</v>
      </c>
      <c r="K96" s="204" t="s">
        <v>21</v>
      </c>
      <c r="L96" s="61"/>
      <c r="M96" s="209" t="s">
        <v>21</v>
      </c>
      <c r="N96" s="210" t="s">
        <v>46</v>
      </c>
      <c r="O96" s="42"/>
      <c r="P96" s="211">
        <f t="shared" si="1"/>
        <v>0</v>
      </c>
      <c r="Q96" s="211">
        <v>0</v>
      </c>
      <c r="R96" s="211">
        <f t="shared" si="2"/>
        <v>0</v>
      </c>
      <c r="S96" s="211">
        <v>0</v>
      </c>
      <c r="T96" s="212">
        <f t="shared" si="3"/>
        <v>0</v>
      </c>
      <c r="AR96" s="24" t="s">
        <v>199</v>
      </c>
      <c r="AT96" s="24" t="s">
        <v>194</v>
      </c>
      <c r="AU96" s="24" t="s">
        <v>83</v>
      </c>
      <c r="AY96" s="24" t="s">
        <v>192</v>
      </c>
      <c r="BE96" s="213">
        <f t="shared" si="4"/>
        <v>0</v>
      </c>
      <c r="BF96" s="213">
        <f t="shared" si="5"/>
        <v>0</v>
      </c>
      <c r="BG96" s="213">
        <f t="shared" si="6"/>
        <v>0</v>
      </c>
      <c r="BH96" s="213">
        <f t="shared" si="7"/>
        <v>0</v>
      </c>
      <c r="BI96" s="213">
        <f t="shared" si="8"/>
        <v>0</v>
      </c>
      <c r="BJ96" s="24" t="s">
        <v>83</v>
      </c>
      <c r="BK96" s="213">
        <f t="shared" si="9"/>
        <v>0</v>
      </c>
      <c r="BL96" s="24" t="s">
        <v>199</v>
      </c>
      <c r="BM96" s="24" t="s">
        <v>233</v>
      </c>
    </row>
    <row r="97" spans="2:65" s="1" customFormat="1" ht="16.5" customHeight="1">
      <c r="B97" s="41"/>
      <c r="C97" s="202" t="s">
        <v>215</v>
      </c>
      <c r="D97" s="202" t="s">
        <v>194</v>
      </c>
      <c r="E97" s="203" t="s">
        <v>2133</v>
      </c>
      <c r="F97" s="204" t="s">
        <v>2134</v>
      </c>
      <c r="G97" s="205" t="s">
        <v>585</v>
      </c>
      <c r="H97" s="206">
        <v>52</v>
      </c>
      <c r="I97" s="207"/>
      <c r="J97" s="208">
        <f t="shared" si="0"/>
        <v>0</v>
      </c>
      <c r="K97" s="204" t="s">
        <v>21</v>
      </c>
      <c r="L97" s="61"/>
      <c r="M97" s="209" t="s">
        <v>21</v>
      </c>
      <c r="N97" s="210" t="s">
        <v>46</v>
      </c>
      <c r="O97" s="42"/>
      <c r="P97" s="211">
        <f t="shared" si="1"/>
        <v>0</v>
      </c>
      <c r="Q97" s="211">
        <v>0</v>
      </c>
      <c r="R97" s="211">
        <f t="shared" si="2"/>
        <v>0</v>
      </c>
      <c r="S97" s="211">
        <v>0</v>
      </c>
      <c r="T97" s="212">
        <f t="shared" si="3"/>
        <v>0</v>
      </c>
      <c r="AR97" s="24" t="s">
        <v>199</v>
      </c>
      <c r="AT97" s="24" t="s">
        <v>194</v>
      </c>
      <c r="AU97" s="24" t="s">
        <v>83</v>
      </c>
      <c r="AY97" s="24" t="s">
        <v>192</v>
      </c>
      <c r="BE97" s="213">
        <f t="shared" si="4"/>
        <v>0</v>
      </c>
      <c r="BF97" s="213">
        <f t="shared" si="5"/>
        <v>0</v>
      </c>
      <c r="BG97" s="213">
        <f t="shared" si="6"/>
        <v>0</v>
      </c>
      <c r="BH97" s="213">
        <f t="shared" si="7"/>
        <v>0</v>
      </c>
      <c r="BI97" s="213">
        <f t="shared" si="8"/>
        <v>0</v>
      </c>
      <c r="BJ97" s="24" t="s">
        <v>83</v>
      </c>
      <c r="BK97" s="213">
        <f t="shared" si="9"/>
        <v>0</v>
      </c>
      <c r="BL97" s="24" t="s">
        <v>199</v>
      </c>
      <c r="BM97" s="24" t="s">
        <v>248</v>
      </c>
    </row>
    <row r="98" spans="2:65" s="1" customFormat="1" ht="16.5" customHeight="1">
      <c r="B98" s="41"/>
      <c r="C98" s="202" t="s">
        <v>221</v>
      </c>
      <c r="D98" s="202" t="s">
        <v>194</v>
      </c>
      <c r="E98" s="203" t="s">
        <v>2135</v>
      </c>
      <c r="F98" s="204" t="s">
        <v>2136</v>
      </c>
      <c r="G98" s="205" t="s">
        <v>1387</v>
      </c>
      <c r="H98" s="206">
        <v>1</v>
      </c>
      <c r="I98" s="207"/>
      <c r="J98" s="208">
        <f t="shared" si="0"/>
        <v>0</v>
      </c>
      <c r="K98" s="204" t="s">
        <v>21</v>
      </c>
      <c r="L98" s="61"/>
      <c r="M98" s="209" t="s">
        <v>21</v>
      </c>
      <c r="N98" s="210" t="s">
        <v>46</v>
      </c>
      <c r="O98" s="42"/>
      <c r="P98" s="211">
        <f t="shared" si="1"/>
        <v>0</v>
      </c>
      <c r="Q98" s="211">
        <v>0</v>
      </c>
      <c r="R98" s="211">
        <f t="shared" si="2"/>
        <v>0</v>
      </c>
      <c r="S98" s="211">
        <v>0</v>
      </c>
      <c r="T98" s="212">
        <f t="shared" si="3"/>
        <v>0</v>
      </c>
      <c r="AR98" s="24" t="s">
        <v>199</v>
      </c>
      <c r="AT98" s="24" t="s">
        <v>194</v>
      </c>
      <c r="AU98" s="24" t="s">
        <v>83</v>
      </c>
      <c r="AY98" s="24" t="s">
        <v>192</v>
      </c>
      <c r="BE98" s="213">
        <f t="shared" si="4"/>
        <v>0</v>
      </c>
      <c r="BF98" s="213">
        <f t="shared" si="5"/>
        <v>0</v>
      </c>
      <c r="BG98" s="213">
        <f t="shared" si="6"/>
        <v>0</v>
      </c>
      <c r="BH98" s="213">
        <f t="shared" si="7"/>
        <v>0</v>
      </c>
      <c r="BI98" s="213">
        <f t="shared" si="8"/>
        <v>0</v>
      </c>
      <c r="BJ98" s="24" t="s">
        <v>83</v>
      </c>
      <c r="BK98" s="213">
        <f t="shared" si="9"/>
        <v>0</v>
      </c>
      <c r="BL98" s="24" t="s">
        <v>199</v>
      </c>
      <c r="BM98" s="24" t="s">
        <v>259</v>
      </c>
    </row>
    <row r="99" spans="2:65" s="1" customFormat="1" ht="25.5" customHeight="1">
      <c r="B99" s="41"/>
      <c r="C99" s="202" t="s">
        <v>225</v>
      </c>
      <c r="D99" s="202" t="s">
        <v>194</v>
      </c>
      <c r="E99" s="203" t="s">
        <v>2137</v>
      </c>
      <c r="F99" s="204" t="s">
        <v>2138</v>
      </c>
      <c r="G99" s="205" t="s">
        <v>585</v>
      </c>
      <c r="H99" s="206">
        <v>260</v>
      </c>
      <c r="I99" s="207"/>
      <c r="J99" s="208">
        <f t="shared" si="0"/>
        <v>0</v>
      </c>
      <c r="K99" s="204" t="s">
        <v>21</v>
      </c>
      <c r="L99" s="61"/>
      <c r="M99" s="209" t="s">
        <v>21</v>
      </c>
      <c r="N99" s="210" t="s">
        <v>46</v>
      </c>
      <c r="O99" s="42"/>
      <c r="P99" s="211">
        <f t="shared" si="1"/>
        <v>0</v>
      </c>
      <c r="Q99" s="211">
        <v>0</v>
      </c>
      <c r="R99" s="211">
        <f t="shared" si="2"/>
        <v>0</v>
      </c>
      <c r="S99" s="211">
        <v>0</v>
      </c>
      <c r="T99" s="212">
        <f t="shared" si="3"/>
        <v>0</v>
      </c>
      <c r="AR99" s="24" t="s">
        <v>199</v>
      </c>
      <c r="AT99" s="24" t="s">
        <v>194</v>
      </c>
      <c r="AU99" s="24" t="s">
        <v>83</v>
      </c>
      <c r="AY99" s="24" t="s">
        <v>192</v>
      </c>
      <c r="BE99" s="213">
        <f t="shared" si="4"/>
        <v>0</v>
      </c>
      <c r="BF99" s="213">
        <f t="shared" si="5"/>
        <v>0</v>
      </c>
      <c r="BG99" s="213">
        <f t="shared" si="6"/>
        <v>0</v>
      </c>
      <c r="BH99" s="213">
        <f t="shared" si="7"/>
        <v>0</v>
      </c>
      <c r="BI99" s="213">
        <f t="shared" si="8"/>
        <v>0</v>
      </c>
      <c r="BJ99" s="24" t="s">
        <v>83</v>
      </c>
      <c r="BK99" s="213">
        <f t="shared" si="9"/>
        <v>0</v>
      </c>
      <c r="BL99" s="24" t="s">
        <v>199</v>
      </c>
      <c r="BM99" s="24" t="s">
        <v>267</v>
      </c>
    </row>
    <row r="100" spans="2:65" s="1" customFormat="1" ht="16.5" customHeight="1">
      <c r="B100" s="41"/>
      <c r="C100" s="202" t="s">
        <v>233</v>
      </c>
      <c r="D100" s="202" t="s">
        <v>194</v>
      </c>
      <c r="E100" s="203" t="s">
        <v>2139</v>
      </c>
      <c r="F100" s="204" t="s">
        <v>2042</v>
      </c>
      <c r="G100" s="205" t="s">
        <v>585</v>
      </c>
      <c r="H100" s="206">
        <v>870</v>
      </c>
      <c r="I100" s="207"/>
      <c r="J100" s="208">
        <f t="shared" si="0"/>
        <v>0</v>
      </c>
      <c r="K100" s="204" t="s">
        <v>21</v>
      </c>
      <c r="L100" s="61"/>
      <c r="M100" s="209" t="s">
        <v>21</v>
      </c>
      <c r="N100" s="210" t="s">
        <v>46</v>
      </c>
      <c r="O100" s="42"/>
      <c r="P100" s="211">
        <f t="shared" si="1"/>
        <v>0</v>
      </c>
      <c r="Q100" s="211">
        <v>0</v>
      </c>
      <c r="R100" s="211">
        <f t="shared" si="2"/>
        <v>0</v>
      </c>
      <c r="S100" s="211">
        <v>0</v>
      </c>
      <c r="T100" s="212">
        <f t="shared" si="3"/>
        <v>0</v>
      </c>
      <c r="AR100" s="24" t="s">
        <v>199</v>
      </c>
      <c r="AT100" s="24" t="s">
        <v>194</v>
      </c>
      <c r="AU100" s="24" t="s">
        <v>83</v>
      </c>
      <c r="AY100" s="24" t="s">
        <v>192</v>
      </c>
      <c r="BE100" s="213">
        <f t="shared" si="4"/>
        <v>0</v>
      </c>
      <c r="BF100" s="213">
        <f t="shared" si="5"/>
        <v>0</v>
      </c>
      <c r="BG100" s="213">
        <f t="shared" si="6"/>
        <v>0</v>
      </c>
      <c r="BH100" s="213">
        <f t="shared" si="7"/>
        <v>0</v>
      </c>
      <c r="BI100" s="213">
        <f t="shared" si="8"/>
        <v>0</v>
      </c>
      <c r="BJ100" s="24" t="s">
        <v>83</v>
      </c>
      <c r="BK100" s="213">
        <f t="shared" si="9"/>
        <v>0</v>
      </c>
      <c r="BL100" s="24" t="s">
        <v>199</v>
      </c>
      <c r="BM100" s="24" t="s">
        <v>303</v>
      </c>
    </row>
    <row r="101" spans="2:65" s="1" customFormat="1" ht="16.5" customHeight="1">
      <c r="B101" s="41"/>
      <c r="C101" s="202" t="s">
        <v>237</v>
      </c>
      <c r="D101" s="202" t="s">
        <v>194</v>
      </c>
      <c r="E101" s="203" t="s">
        <v>2140</v>
      </c>
      <c r="F101" s="204" t="s">
        <v>2141</v>
      </c>
      <c r="G101" s="205" t="s">
        <v>585</v>
      </c>
      <c r="H101" s="206">
        <v>260</v>
      </c>
      <c r="I101" s="207"/>
      <c r="J101" s="208">
        <f t="shared" si="0"/>
        <v>0</v>
      </c>
      <c r="K101" s="204" t="s">
        <v>21</v>
      </c>
      <c r="L101" s="61"/>
      <c r="M101" s="209" t="s">
        <v>21</v>
      </c>
      <c r="N101" s="210" t="s">
        <v>46</v>
      </c>
      <c r="O101" s="42"/>
      <c r="P101" s="211">
        <f t="shared" si="1"/>
        <v>0</v>
      </c>
      <c r="Q101" s="211">
        <v>0</v>
      </c>
      <c r="R101" s="211">
        <f t="shared" si="2"/>
        <v>0</v>
      </c>
      <c r="S101" s="211">
        <v>0</v>
      </c>
      <c r="T101" s="212">
        <f t="shared" si="3"/>
        <v>0</v>
      </c>
      <c r="AR101" s="24" t="s">
        <v>199</v>
      </c>
      <c r="AT101" s="24" t="s">
        <v>194</v>
      </c>
      <c r="AU101" s="24" t="s">
        <v>83</v>
      </c>
      <c r="AY101" s="24" t="s">
        <v>192</v>
      </c>
      <c r="BE101" s="213">
        <f t="shared" si="4"/>
        <v>0</v>
      </c>
      <c r="BF101" s="213">
        <f t="shared" si="5"/>
        <v>0</v>
      </c>
      <c r="BG101" s="213">
        <f t="shared" si="6"/>
        <v>0</v>
      </c>
      <c r="BH101" s="213">
        <f t="shared" si="7"/>
        <v>0</v>
      </c>
      <c r="BI101" s="213">
        <f t="shared" si="8"/>
        <v>0</v>
      </c>
      <c r="BJ101" s="24" t="s">
        <v>83</v>
      </c>
      <c r="BK101" s="213">
        <f t="shared" si="9"/>
        <v>0</v>
      </c>
      <c r="BL101" s="24" t="s">
        <v>199</v>
      </c>
      <c r="BM101" s="24" t="s">
        <v>316</v>
      </c>
    </row>
    <row r="102" spans="2:65" s="1" customFormat="1" ht="16.5" customHeight="1">
      <c r="B102" s="41"/>
      <c r="C102" s="202" t="s">
        <v>248</v>
      </c>
      <c r="D102" s="202" t="s">
        <v>194</v>
      </c>
      <c r="E102" s="203" t="s">
        <v>2142</v>
      </c>
      <c r="F102" s="204" t="s">
        <v>2143</v>
      </c>
      <c r="G102" s="205" t="s">
        <v>585</v>
      </c>
      <c r="H102" s="206">
        <v>260</v>
      </c>
      <c r="I102" s="207"/>
      <c r="J102" s="208">
        <f t="shared" si="0"/>
        <v>0</v>
      </c>
      <c r="K102" s="204" t="s">
        <v>21</v>
      </c>
      <c r="L102" s="61"/>
      <c r="M102" s="209" t="s">
        <v>21</v>
      </c>
      <c r="N102" s="210" t="s">
        <v>46</v>
      </c>
      <c r="O102" s="42"/>
      <c r="P102" s="211">
        <f t="shared" si="1"/>
        <v>0</v>
      </c>
      <c r="Q102" s="211">
        <v>0</v>
      </c>
      <c r="R102" s="211">
        <f t="shared" si="2"/>
        <v>0</v>
      </c>
      <c r="S102" s="211">
        <v>0</v>
      </c>
      <c r="T102" s="212">
        <f t="shared" si="3"/>
        <v>0</v>
      </c>
      <c r="AR102" s="24" t="s">
        <v>199</v>
      </c>
      <c r="AT102" s="24" t="s">
        <v>194</v>
      </c>
      <c r="AU102" s="24" t="s">
        <v>83</v>
      </c>
      <c r="AY102" s="24" t="s">
        <v>192</v>
      </c>
      <c r="BE102" s="213">
        <f t="shared" si="4"/>
        <v>0</v>
      </c>
      <c r="BF102" s="213">
        <f t="shared" si="5"/>
        <v>0</v>
      </c>
      <c r="BG102" s="213">
        <f t="shared" si="6"/>
        <v>0</v>
      </c>
      <c r="BH102" s="213">
        <f t="shared" si="7"/>
        <v>0</v>
      </c>
      <c r="BI102" s="213">
        <f t="shared" si="8"/>
        <v>0</v>
      </c>
      <c r="BJ102" s="24" t="s">
        <v>83</v>
      </c>
      <c r="BK102" s="213">
        <f t="shared" si="9"/>
        <v>0</v>
      </c>
      <c r="BL102" s="24" t="s">
        <v>199</v>
      </c>
      <c r="BM102" s="24" t="s">
        <v>330</v>
      </c>
    </row>
    <row r="103" spans="2:65" s="1" customFormat="1" ht="16.5" customHeight="1">
      <c r="B103" s="41"/>
      <c r="C103" s="202" t="s">
        <v>252</v>
      </c>
      <c r="D103" s="202" t="s">
        <v>194</v>
      </c>
      <c r="E103" s="203" t="s">
        <v>2144</v>
      </c>
      <c r="F103" s="204" t="s">
        <v>1980</v>
      </c>
      <c r="G103" s="205" t="s">
        <v>585</v>
      </c>
      <c r="H103" s="206">
        <v>69</v>
      </c>
      <c r="I103" s="207"/>
      <c r="J103" s="208">
        <f t="shared" si="0"/>
        <v>0</v>
      </c>
      <c r="K103" s="204" t="s">
        <v>21</v>
      </c>
      <c r="L103" s="61"/>
      <c r="M103" s="209" t="s">
        <v>21</v>
      </c>
      <c r="N103" s="210" t="s">
        <v>46</v>
      </c>
      <c r="O103" s="42"/>
      <c r="P103" s="211">
        <f t="shared" si="1"/>
        <v>0</v>
      </c>
      <c r="Q103" s="211">
        <v>0</v>
      </c>
      <c r="R103" s="211">
        <f t="shared" si="2"/>
        <v>0</v>
      </c>
      <c r="S103" s="211">
        <v>0</v>
      </c>
      <c r="T103" s="212">
        <f t="shared" si="3"/>
        <v>0</v>
      </c>
      <c r="AR103" s="24" t="s">
        <v>199</v>
      </c>
      <c r="AT103" s="24" t="s">
        <v>194</v>
      </c>
      <c r="AU103" s="24" t="s">
        <v>83</v>
      </c>
      <c r="AY103" s="24" t="s">
        <v>192</v>
      </c>
      <c r="BE103" s="213">
        <f t="shared" si="4"/>
        <v>0</v>
      </c>
      <c r="BF103" s="213">
        <f t="shared" si="5"/>
        <v>0</v>
      </c>
      <c r="BG103" s="213">
        <f t="shared" si="6"/>
        <v>0</v>
      </c>
      <c r="BH103" s="213">
        <f t="shared" si="7"/>
        <v>0</v>
      </c>
      <c r="BI103" s="213">
        <f t="shared" si="8"/>
        <v>0</v>
      </c>
      <c r="BJ103" s="24" t="s">
        <v>83</v>
      </c>
      <c r="BK103" s="213">
        <f t="shared" si="9"/>
        <v>0</v>
      </c>
      <c r="BL103" s="24" t="s">
        <v>199</v>
      </c>
      <c r="BM103" s="24" t="s">
        <v>345</v>
      </c>
    </row>
    <row r="104" spans="2:65" s="1" customFormat="1" ht="16.5" customHeight="1">
      <c r="B104" s="41"/>
      <c r="C104" s="202" t="s">
        <v>259</v>
      </c>
      <c r="D104" s="202" t="s">
        <v>194</v>
      </c>
      <c r="E104" s="203" t="s">
        <v>1985</v>
      </c>
      <c r="F104" s="204" t="s">
        <v>1986</v>
      </c>
      <c r="G104" s="205" t="s">
        <v>1387</v>
      </c>
      <c r="H104" s="206">
        <v>25</v>
      </c>
      <c r="I104" s="207"/>
      <c r="J104" s="208">
        <f t="shared" si="0"/>
        <v>0</v>
      </c>
      <c r="K104" s="204" t="s">
        <v>21</v>
      </c>
      <c r="L104" s="61"/>
      <c r="M104" s="209" t="s">
        <v>21</v>
      </c>
      <c r="N104" s="210" t="s">
        <v>46</v>
      </c>
      <c r="O104" s="42"/>
      <c r="P104" s="211">
        <f t="shared" si="1"/>
        <v>0</v>
      </c>
      <c r="Q104" s="211">
        <v>0</v>
      </c>
      <c r="R104" s="211">
        <f t="shared" si="2"/>
        <v>0</v>
      </c>
      <c r="S104" s="211">
        <v>0</v>
      </c>
      <c r="T104" s="212">
        <f t="shared" si="3"/>
        <v>0</v>
      </c>
      <c r="AR104" s="24" t="s">
        <v>199</v>
      </c>
      <c r="AT104" s="24" t="s">
        <v>194</v>
      </c>
      <c r="AU104" s="24" t="s">
        <v>83</v>
      </c>
      <c r="AY104" s="24" t="s">
        <v>192</v>
      </c>
      <c r="BE104" s="213">
        <f t="shared" si="4"/>
        <v>0</v>
      </c>
      <c r="BF104" s="213">
        <f t="shared" si="5"/>
        <v>0</v>
      </c>
      <c r="BG104" s="213">
        <f t="shared" si="6"/>
        <v>0</v>
      </c>
      <c r="BH104" s="213">
        <f t="shared" si="7"/>
        <v>0</v>
      </c>
      <c r="BI104" s="213">
        <f t="shared" si="8"/>
        <v>0</v>
      </c>
      <c r="BJ104" s="24" t="s">
        <v>83</v>
      </c>
      <c r="BK104" s="213">
        <f t="shared" si="9"/>
        <v>0</v>
      </c>
      <c r="BL104" s="24" t="s">
        <v>199</v>
      </c>
      <c r="BM104" s="24" t="s">
        <v>355</v>
      </c>
    </row>
    <row r="105" spans="2:63" s="11" customFormat="1" ht="37.35" customHeight="1">
      <c r="B105" s="186"/>
      <c r="C105" s="187"/>
      <c r="D105" s="188" t="s">
        <v>74</v>
      </c>
      <c r="E105" s="189" t="s">
        <v>1458</v>
      </c>
      <c r="F105" s="189" t="s">
        <v>193</v>
      </c>
      <c r="G105" s="187"/>
      <c r="H105" s="187"/>
      <c r="I105" s="190"/>
      <c r="J105" s="191">
        <f>BK105</f>
        <v>0</v>
      </c>
      <c r="K105" s="187"/>
      <c r="L105" s="192"/>
      <c r="M105" s="193"/>
      <c r="N105" s="194"/>
      <c r="O105" s="194"/>
      <c r="P105" s="195">
        <f>SUM(P106:P107)</f>
        <v>0</v>
      </c>
      <c r="Q105" s="194"/>
      <c r="R105" s="195">
        <f>SUM(R106:R107)</f>
        <v>0</v>
      </c>
      <c r="S105" s="194"/>
      <c r="T105" s="196">
        <f>SUM(T106:T107)</f>
        <v>0</v>
      </c>
      <c r="AR105" s="197" t="s">
        <v>83</v>
      </c>
      <c r="AT105" s="198" t="s">
        <v>74</v>
      </c>
      <c r="AU105" s="198" t="s">
        <v>75</v>
      </c>
      <c r="AY105" s="197" t="s">
        <v>192</v>
      </c>
      <c r="BK105" s="199">
        <f>SUM(BK106:BK107)</f>
        <v>0</v>
      </c>
    </row>
    <row r="106" spans="2:65" s="1" customFormat="1" ht="16.5" customHeight="1">
      <c r="B106" s="41"/>
      <c r="C106" s="202" t="s">
        <v>263</v>
      </c>
      <c r="D106" s="202" t="s">
        <v>194</v>
      </c>
      <c r="E106" s="203" t="s">
        <v>2145</v>
      </c>
      <c r="F106" s="204" t="s">
        <v>2146</v>
      </c>
      <c r="G106" s="205" t="s">
        <v>585</v>
      </c>
      <c r="H106" s="206">
        <v>45</v>
      </c>
      <c r="I106" s="207"/>
      <c r="J106" s="208">
        <f>ROUND(I106*H106,2)</f>
        <v>0</v>
      </c>
      <c r="K106" s="204" t="s">
        <v>21</v>
      </c>
      <c r="L106" s="61"/>
      <c r="M106" s="209" t="s">
        <v>21</v>
      </c>
      <c r="N106" s="210" t="s">
        <v>46</v>
      </c>
      <c r="O106" s="42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4" t="s">
        <v>199</v>
      </c>
      <c r="AT106" s="24" t="s">
        <v>194</v>
      </c>
      <c r="AU106" s="24" t="s">
        <v>83</v>
      </c>
      <c r="AY106" s="24" t="s">
        <v>192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4" t="s">
        <v>83</v>
      </c>
      <c r="BK106" s="213">
        <f>ROUND(I106*H106,2)</f>
        <v>0</v>
      </c>
      <c r="BL106" s="24" t="s">
        <v>199</v>
      </c>
      <c r="BM106" s="24" t="s">
        <v>369</v>
      </c>
    </row>
    <row r="107" spans="2:65" s="1" customFormat="1" ht="16.5" customHeight="1">
      <c r="B107" s="41"/>
      <c r="C107" s="202" t="s">
        <v>267</v>
      </c>
      <c r="D107" s="202" t="s">
        <v>194</v>
      </c>
      <c r="E107" s="203" t="s">
        <v>2147</v>
      </c>
      <c r="F107" s="204" t="s">
        <v>2148</v>
      </c>
      <c r="G107" s="205" t="s">
        <v>1251</v>
      </c>
      <c r="H107" s="206">
        <v>1</v>
      </c>
      <c r="I107" s="207"/>
      <c r="J107" s="208">
        <f>ROUND(I107*H107,2)</f>
        <v>0</v>
      </c>
      <c r="K107" s="204" t="s">
        <v>21</v>
      </c>
      <c r="L107" s="61"/>
      <c r="M107" s="209" t="s">
        <v>21</v>
      </c>
      <c r="N107" s="210" t="s">
        <v>46</v>
      </c>
      <c r="O107" s="42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AR107" s="24" t="s">
        <v>199</v>
      </c>
      <c r="AT107" s="24" t="s">
        <v>194</v>
      </c>
      <c r="AU107" s="24" t="s">
        <v>83</v>
      </c>
      <c r="AY107" s="24" t="s">
        <v>192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24" t="s">
        <v>83</v>
      </c>
      <c r="BK107" s="213">
        <f>ROUND(I107*H107,2)</f>
        <v>0</v>
      </c>
      <c r="BL107" s="24" t="s">
        <v>199</v>
      </c>
      <c r="BM107" s="24" t="s">
        <v>380</v>
      </c>
    </row>
    <row r="108" spans="2:63" s="11" customFormat="1" ht="37.35" customHeight="1">
      <c r="B108" s="186"/>
      <c r="C108" s="187"/>
      <c r="D108" s="188" t="s">
        <v>74</v>
      </c>
      <c r="E108" s="189" t="s">
        <v>1557</v>
      </c>
      <c r="F108" s="189" t="s">
        <v>1854</v>
      </c>
      <c r="G108" s="187"/>
      <c r="H108" s="187"/>
      <c r="I108" s="190"/>
      <c r="J108" s="191">
        <f>BK108</f>
        <v>0</v>
      </c>
      <c r="K108" s="187"/>
      <c r="L108" s="192"/>
      <c r="M108" s="193"/>
      <c r="N108" s="194"/>
      <c r="O108" s="194"/>
      <c r="P108" s="195">
        <f>SUM(P109:P111)</f>
        <v>0</v>
      </c>
      <c r="Q108" s="194"/>
      <c r="R108" s="195">
        <f>SUM(R109:R111)</f>
        <v>0</v>
      </c>
      <c r="S108" s="194"/>
      <c r="T108" s="196">
        <f>SUM(T109:T111)</f>
        <v>0</v>
      </c>
      <c r="AR108" s="197" t="s">
        <v>83</v>
      </c>
      <c r="AT108" s="198" t="s">
        <v>74</v>
      </c>
      <c r="AU108" s="198" t="s">
        <v>75</v>
      </c>
      <c r="AY108" s="197" t="s">
        <v>192</v>
      </c>
      <c r="BK108" s="199">
        <f>SUM(BK109:BK111)</f>
        <v>0</v>
      </c>
    </row>
    <row r="109" spans="2:65" s="1" customFormat="1" ht="16.5" customHeight="1">
      <c r="B109" s="41"/>
      <c r="C109" s="202" t="s">
        <v>10</v>
      </c>
      <c r="D109" s="202" t="s">
        <v>194</v>
      </c>
      <c r="E109" s="203" t="s">
        <v>2110</v>
      </c>
      <c r="F109" s="204" t="s">
        <v>2111</v>
      </c>
      <c r="G109" s="205" t="s">
        <v>1426</v>
      </c>
      <c r="H109" s="206">
        <v>5</v>
      </c>
      <c r="I109" s="207"/>
      <c r="J109" s="208">
        <f>ROUND(I109*H109,2)</f>
        <v>0</v>
      </c>
      <c r="K109" s="204" t="s">
        <v>21</v>
      </c>
      <c r="L109" s="61"/>
      <c r="M109" s="209" t="s">
        <v>21</v>
      </c>
      <c r="N109" s="210" t="s">
        <v>46</v>
      </c>
      <c r="O109" s="42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24" t="s">
        <v>199</v>
      </c>
      <c r="AT109" s="24" t="s">
        <v>194</v>
      </c>
      <c r="AU109" s="24" t="s">
        <v>83</v>
      </c>
      <c r="AY109" s="24" t="s">
        <v>192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4" t="s">
        <v>83</v>
      </c>
      <c r="BK109" s="213">
        <f>ROUND(I109*H109,2)</f>
        <v>0</v>
      </c>
      <c r="BL109" s="24" t="s">
        <v>199</v>
      </c>
      <c r="BM109" s="24" t="s">
        <v>2149</v>
      </c>
    </row>
    <row r="110" spans="2:65" s="1" customFormat="1" ht="16.5" customHeight="1">
      <c r="B110" s="41"/>
      <c r="C110" s="202" t="s">
        <v>303</v>
      </c>
      <c r="D110" s="202" t="s">
        <v>194</v>
      </c>
      <c r="E110" s="203" t="s">
        <v>2117</v>
      </c>
      <c r="F110" s="204" t="s">
        <v>2118</v>
      </c>
      <c r="G110" s="205" t="s">
        <v>895</v>
      </c>
      <c r="H110" s="206">
        <v>1</v>
      </c>
      <c r="I110" s="207"/>
      <c r="J110" s="208">
        <f>ROUND(I110*H110,2)</f>
        <v>0</v>
      </c>
      <c r="K110" s="204" t="s">
        <v>21</v>
      </c>
      <c r="L110" s="61"/>
      <c r="M110" s="209" t="s">
        <v>21</v>
      </c>
      <c r="N110" s="210" t="s">
        <v>46</v>
      </c>
      <c r="O110" s="42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AR110" s="24" t="s">
        <v>199</v>
      </c>
      <c r="AT110" s="24" t="s">
        <v>194</v>
      </c>
      <c r="AU110" s="24" t="s">
        <v>83</v>
      </c>
      <c r="AY110" s="24" t="s">
        <v>192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4" t="s">
        <v>83</v>
      </c>
      <c r="BK110" s="213">
        <f>ROUND(I110*H110,2)</f>
        <v>0</v>
      </c>
      <c r="BL110" s="24" t="s">
        <v>199</v>
      </c>
      <c r="BM110" s="24" t="s">
        <v>2150</v>
      </c>
    </row>
    <row r="111" spans="2:65" s="1" customFormat="1" ht="16.5" customHeight="1">
      <c r="B111" s="41"/>
      <c r="C111" s="202" t="s">
        <v>310</v>
      </c>
      <c r="D111" s="202" t="s">
        <v>194</v>
      </c>
      <c r="E111" s="203" t="s">
        <v>2120</v>
      </c>
      <c r="F111" s="204" t="s">
        <v>2121</v>
      </c>
      <c r="G111" s="205" t="s">
        <v>895</v>
      </c>
      <c r="H111" s="206">
        <v>1</v>
      </c>
      <c r="I111" s="207"/>
      <c r="J111" s="208">
        <f>ROUND(I111*H111,2)</f>
        <v>0</v>
      </c>
      <c r="K111" s="204" t="s">
        <v>21</v>
      </c>
      <c r="L111" s="61"/>
      <c r="M111" s="209" t="s">
        <v>21</v>
      </c>
      <c r="N111" s="257" t="s">
        <v>46</v>
      </c>
      <c r="O111" s="258"/>
      <c r="P111" s="259">
        <f>O111*H111</f>
        <v>0</v>
      </c>
      <c r="Q111" s="259">
        <v>0</v>
      </c>
      <c r="R111" s="259">
        <f>Q111*H111</f>
        <v>0</v>
      </c>
      <c r="S111" s="259">
        <v>0</v>
      </c>
      <c r="T111" s="260">
        <f>S111*H111</f>
        <v>0</v>
      </c>
      <c r="AR111" s="24" t="s">
        <v>199</v>
      </c>
      <c r="AT111" s="24" t="s">
        <v>194</v>
      </c>
      <c r="AU111" s="24" t="s">
        <v>83</v>
      </c>
      <c r="AY111" s="24" t="s">
        <v>192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4" t="s">
        <v>83</v>
      </c>
      <c r="BK111" s="213">
        <f>ROUND(I111*H111,2)</f>
        <v>0</v>
      </c>
      <c r="BL111" s="24" t="s">
        <v>199</v>
      </c>
      <c r="BM111" s="24" t="s">
        <v>2151</v>
      </c>
    </row>
    <row r="112" spans="2:12" s="1" customFormat="1" ht="6.9" customHeight="1">
      <c r="B112" s="56"/>
      <c r="C112" s="57"/>
      <c r="D112" s="57"/>
      <c r="E112" s="57"/>
      <c r="F112" s="57"/>
      <c r="G112" s="57"/>
      <c r="H112" s="57"/>
      <c r="I112" s="149"/>
      <c r="J112" s="57"/>
      <c r="K112" s="57"/>
      <c r="L112" s="61"/>
    </row>
  </sheetData>
  <sheetProtection algorithmName="SHA-512" hashValue="LUlciPI+BODjWRpQcjMQjhv+XUZ7nduAhvEqyf22X+K5KjBTc32Os6oCZGzyXqvkhVYEJGph6FDBDsvYw5hkKg==" saltValue="wDSPdK9nVc2bbgzP/9ivH+9q0IgM4dQzmw/8v4IczNN3pvTK/wXzkiCVm5zS5Yuuz9Po4zENhJ3a8+rFJYv6PA==" spinCount="100000" sheet="1" objects="1" scenarios="1" formatColumns="0" formatRows="0" autoFilter="0"/>
  <autoFilter ref="C90:K111"/>
  <mergeCells count="16">
    <mergeCell ref="L2:V2"/>
    <mergeCell ref="E77:H77"/>
    <mergeCell ref="E81:H81"/>
    <mergeCell ref="E79:H79"/>
    <mergeCell ref="E83:H83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132</v>
      </c>
      <c r="G1" s="392" t="s">
        <v>133</v>
      </c>
      <c r="H1" s="392"/>
      <c r="I1" s="124"/>
      <c r="J1" s="123" t="s">
        <v>134</v>
      </c>
      <c r="K1" s="122" t="s">
        <v>135</v>
      </c>
      <c r="L1" s="123" t="s">
        <v>136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126</v>
      </c>
    </row>
    <row r="3" spans="2:46" ht="6.9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85</v>
      </c>
    </row>
    <row r="4" spans="2:46" ht="36.9" customHeight="1">
      <c r="B4" s="28"/>
      <c r="C4" s="29"/>
      <c r="D4" s="30" t="s">
        <v>143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2:11" ht="16.5" customHeight="1">
      <c r="B7" s="28"/>
      <c r="C7" s="29"/>
      <c r="D7" s="29"/>
      <c r="E7" s="384" t="str">
        <f>'Rekapitulace stavby'!K6</f>
        <v>Výstavba nové haly odborného výcviku SOU Stavební Plzeň</v>
      </c>
      <c r="F7" s="385"/>
      <c r="G7" s="385"/>
      <c r="H7" s="385"/>
      <c r="I7" s="127"/>
      <c r="J7" s="29"/>
      <c r="K7" s="31"/>
    </row>
    <row r="8" spans="2:11" s="1" customFormat="1" ht="13.2">
      <c r="B8" s="41"/>
      <c r="C8" s="42"/>
      <c r="D8" s="37" t="s">
        <v>150</v>
      </c>
      <c r="E8" s="42"/>
      <c r="F8" s="42"/>
      <c r="G8" s="42"/>
      <c r="H8" s="42"/>
      <c r="I8" s="128"/>
      <c r="J8" s="42"/>
      <c r="K8" s="45"/>
    </row>
    <row r="9" spans="2:11" s="1" customFormat="1" ht="36.9" customHeight="1">
      <c r="B9" s="41"/>
      <c r="C9" s="42"/>
      <c r="D9" s="42"/>
      <c r="E9" s="386" t="s">
        <v>2152</v>
      </c>
      <c r="F9" s="387"/>
      <c r="G9" s="387"/>
      <c r="H9" s="387"/>
      <c r="I9" s="128"/>
      <c r="J9" s="42"/>
      <c r="K9" s="45"/>
    </row>
    <row r="10" spans="2:11" s="1" customFormat="1" ht="12">
      <c r="B10" s="41"/>
      <c r="C10" s="42"/>
      <c r="D10" s="42"/>
      <c r="E10" s="42"/>
      <c r="F10" s="42"/>
      <c r="G10" s="42"/>
      <c r="H10" s="42"/>
      <c r="I10" s="128"/>
      <c r="J10" s="42"/>
      <c r="K10" s="45"/>
    </row>
    <row r="11" spans="2:11" s="1" customFormat="1" ht="14.4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9" t="s">
        <v>22</v>
      </c>
      <c r="J11" s="35" t="s">
        <v>21</v>
      </c>
      <c r="K11" s="45"/>
    </row>
    <row r="12" spans="2:11" s="1" customFormat="1" ht="14.4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29" t="s">
        <v>25</v>
      </c>
      <c r="J12" s="130" t="str">
        <f>'Rekapitulace stavby'!AN8</f>
        <v>2. 11. 2017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28"/>
      <c r="J13" s="42"/>
      <c r="K13" s="45"/>
    </row>
    <row r="14" spans="2:11" s="1" customFormat="1" ht="14.4" customHeight="1">
      <c r="B14" s="41"/>
      <c r="C14" s="42"/>
      <c r="D14" s="37" t="s">
        <v>27</v>
      </c>
      <c r="E14" s="42"/>
      <c r="F14" s="42"/>
      <c r="G14" s="42"/>
      <c r="H14" s="42"/>
      <c r="I14" s="129" t="s">
        <v>28</v>
      </c>
      <c r="J14" s="35" t="s">
        <v>29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29" t="s">
        <v>31</v>
      </c>
      <c r="J15" s="35" t="s">
        <v>32</v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28"/>
      <c r="J16" s="42"/>
      <c r="K16" s="45"/>
    </row>
    <row r="17" spans="2:11" s="1" customFormat="1" ht="14.4" customHeight="1">
      <c r="B17" s="41"/>
      <c r="C17" s="42"/>
      <c r="D17" s="37" t="s">
        <v>33</v>
      </c>
      <c r="E17" s="42"/>
      <c r="F17" s="42"/>
      <c r="G17" s="42"/>
      <c r="H17" s="42"/>
      <c r="I17" s="12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28"/>
      <c r="J19" s="42"/>
      <c r="K19" s="45"/>
    </row>
    <row r="20" spans="2:11" s="1" customFormat="1" ht="14.4" customHeight="1">
      <c r="B20" s="41"/>
      <c r="C20" s="42"/>
      <c r="D20" s="37" t="s">
        <v>35</v>
      </c>
      <c r="E20" s="42"/>
      <c r="F20" s="42"/>
      <c r="G20" s="42"/>
      <c r="H20" s="42"/>
      <c r="I20" s="129" t="s">
        <v>28</v>
      </c>
      <c r="J20" s="35" t="s">
        <v>36</v>
      </c>
      <c r="K20" s="45"/>
    </row>
    <row r="21" spans="2:11" s="1" customFormat="1" ht="18" customHeight="1">
      <c r="B21" s="41"/>
      <c r="C21" s="42"/>
      <c r="D21" s="42"/>
      <c r="E21" s="35" t="s">
        <v>37</v>
      </c>
      <c r="F21" s="42"/>
      <c r="G21" s="42"/>
      <c r="H21" s="42"/>
      <c r="I21" s="129" t="s">
        <v>31</v>
      </c>
      <c r="J21" s="35" t="s">
        <v>38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28"/>
      <c r="J22" s="42"/>
      <c r="K22" s="45"/>
    </row>
    <row r="23" spans="2:11" s="1" customFormat="1" ht="14.4" customHeight="1">
      <c r="B23" s="41"/>
      <c r="C23" s="42"/>
      <c r="D23" s="37" t="s">
        <v>40</v>
      </c>
      <c r="E23" s="42"/>
      <c r="F23" s="42"/>
      <c r="G23" s="42"/>
      <c r="H23" s="42"/>
      <c r="I23" s="128"/>
      <c r="J23" s="42"/>
      <c r="K23" s="45"/>
    </row>
    <row r="24" spans="2:11" s="7" customFormat="1" ht="16.5" customHeight="1">
      <c r="B24" s="131"/>
      <c r="C24" s="132"/>
      <c r="D24" s="132"/>
      <c r="E24" s="348" t="s">
        <v>21</v>
      </c>
      <c r="F24" s="348"/>
      <c r="G24" s="348"/>
      <c r="H24" s="348"/>
      <c r="I24" s="133"/>
      <c r="J24" s="132"/>
      <c r="K24" s="13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2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35"/>
      <c r="J26" s="85"/>
      <c r="K26" s="136"/>
    </row>
    <row r="27" spans="2:11" s="1" customFormat="1" ht="25.35" customHeight="1">
      <c r="B27" s="41"/>
      <c r="C27" s="42"/>
      <c r="D27" s="137" t="s">
        <v>41</v>
      </c>
      <c r="E27" s="42"/>
      <c r="F27" s="42"/>
      <c r="G27" s="42"/>
      <c r="H27" s="42"/>
      <c r="I27" s="128"/>
      <c r="J27" s="138">
        <f>ROUND(J84,2)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5"/>
      <c r="J28" s="85"/>
      <c r="K28" s="136"/>
    </row>
    <row r="29" spans="2:11" s="1" customFormat="1" ht="14.4" customHeight="1">
      <c r="B29" s="41"/>
      <c r="C29" s="42"/>
      <c r="D29" s="42"/>
      <c r="E29" s="42"/>
      <c r="F29" s="46" t="s">
        <v>43</v>
      </c>
      <c r="G29" s="42"/>
      <c r="H29" s="42"/>
      <c r="I29" s="139" t="s">
        <v>42</v>
      </c>
      <c r="J29" s="46" t="s">
        <v>44</v>
      </c>
      <c r="K29" s="45"/>
    </row>
    <row r="30" spans="2:11" s="1" customFormat="1" ht="14.4" customHeight="1">
      <c r="B30" s="41"/>
      <c r="C30" s="42"/>
      <c r="D30" s="49" t="s">
        <v>45</v>
      </c>
      <c r="E30" s="49" t="s">
        <v>46</v>
      </c>
      <c r="F30" s="140">
        <f>ROUND(SUM(BE84:BE210),2)</f>
        <v>0</v>
      </c>
      <c r="G30" s="42"/>
      <c r="H30" s="42"/>
      <c r="I30" s="141">
        <v>0.21</v>
      </c>
      <c r="J30" s="140">
        <f>ROUND(ROUND((SUM(BE84:BE210)),2)*I30,2)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47</v>
      </c>
      <c r="F31" s="140">
        <f>ROUND(SUM(BF84:BF210),2)</f>
        <v>0</v>
      </c>
      <c r="G31" s="42"/>
      <c r="H31" s="42"/>
      <c r="I31" s="141">
        <v>0.15</v>
      </c>
      <c r="J31" s="140">
        <f>ROUND(ROUND((SUM(BF84:BF210)),2)*I31,2)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48</v>
      </c>
      <c r="F32" s="140">
        <f>ROUND(SUM(BG84:BG210),2)</f>
        <v>0</v>
      </c>
      <c r="G32" s="42"/>
      <c r="H32" s="42"/>
      <c r="I32" s="141">
        <v>0.21</v>
      </c>
      <c r="J32" s="140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49</v>
      </c>
      <c r="F33" s="140">
        <f>ROUND(SUM(BH84:BH210),2)</f>
        <v>0</v>
      </c>
      <c r="G33" s="42"/>
      <c r="H33" s="42"/>
      <c r="I33" s="141">
        <v>0.15</v>
      </c>
      <c r="J33" s="140">
        <v>0</v>
      </c>
      <c r="K33" s="45"/>
    </row>
    <row r="34" spans="2:11" s="1" customFormat="1" ht="14.4" customHeight="1" hidden="1">
      <c r="B34" s="41"/>
      <c r="C34" s="42"/>
      <c r="D34" s="42"/>
      <c r="E34" s="49" t="s">
        <v>50</v>
      </c>
      <c r="F34" s="140">
        <f>ROUND(SUM(BI84:BI210),2)</f>
        <v>0</v>
      </c>
      <c r="G34" s="42"/>
      <c r="H34" s="42"/>
      <c r="I34" s="141">
        <v>0</v>
      </c>
      <c r="J34" s="14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28"/>
      <c r="J35" s="42"/>
      <c r="K35" s="45"/>
    </row>
    <row r="36" spans="2:11" s="1" customFormat="1" ht="25.35" customHeight="1">
      <c r="B36" s="41"/>
      <c r="C36" s="142"/>
      <c r="D36" s="143" t="s">
        <v>51</v>
      </c>
      <c r="E36" s="79"/>
      <c r="F36" s="79"/>
      <c r="G36" s="144" t="s">
        <v>52</v>
      </c>
      <c r="H36" s="145" t="s">
        <v>53</v>
      </c>
      <c r="I36" s="146"/>
      <c r="J36" s="147">
        <f>SUM(J27:J34)</f>
        <v>0</v>
      </c>
      <c r="K36" s="14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49"/>
      <c r="J37" s="57"/>
      <c r="K37" s="58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1"/>
      <c r="C42" s="30" t="s">
        <v>152</v>
      </c>
      <c r="D42" s="42"/>
      <c r="E42" s="42"/>
      <c r="F42" s="42"/>
      <c r="G42" s="42"/>
      <c r="H42" s="42"/>
      <c r="I42" s="12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28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28"/>
      <c r="J44" s="42"/>
      <c r="K44" s="45"/>
    </row>
    <row r="45" spans="2:11" s="1" customFormat="1" ht="16.5" customHeight="1">
      <c r="B45" s="41"/>
      <c r="C45" s="42"/>
      <c r="D45" s="42"/>
      <c r="E45" s="384" t="str">
        <f>E7</f>
        <v>Výstavba nové haly odborného výcviku SOU Stavební Plzeň</v>
      </c>
      <c r="F45" s="385"/>
      <c r="G45" s="385"/>
      <c r="H45" s="385"/>
      <c r="I45" s="128"/>
      <c r="J45" s="42"/>
      <c r="K45" s="45"/>
    </row>
    <row r="46" spans="2:11" s="1" customFormat="1" ht="14.4" customHeight="1">
      <c r="B46" s="41"/>
      <c r="C46" s="37" t="s">
        <v>150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17.25" customHeight="1">
      <c r="B47" s="41"/>
      <c r="C47" s="42"/>
      <c r="D47" s="42"/>
      <c r="E47" s="386" t="str">
        <f>E9</f>
        <v>D.1.5 - Komunikace</v>
      </c>
      <c r="F47" s="387"/>
      <c r="G47" s="387"/>
      <c r="H47" s="387"/>
      <c r="I47" s="12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2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Borská 2718/55, 301 00 Plzeň – Jižní Předměstí</v>
      </c>
      <c r="G49" s="42"/>
      <c r="H49" s="42"/>
      <c r="I49" s="129" t="s">
        <v>25</v>
      </c>
      <c r="J49" s="130" t="str">
        <f>IF(J12="","",J12)</f>
        <v>2. 11. 2017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28"/>
      <c r="J50" s="42"/>
      <c r="K50" s="45"/>
    </row>
    <row r="51" spans="2:11" s="1" customFormat="1" ht="13.2">
      <c r="B51" s="41"/>
      <c r="C51" s="37" t="s">
        <v>27</v>
      </c>
      <c r="D51" s="42"/>
      <c r="E51" s="42"/>
      <c r="F51" s="35" t="str">
        <f>E15</f>
        <v>Střední odborné učiliště stavební</v>
      </c>
      <c r="G51" s="42"/>
      <c r="H51" s="42"/>
      <c r="I51" s="129" t="s">
        <v>35</v>
      </c>
      <c r="J51" s="348" t="str">
        <f>E21</f>
        <v>Statika - Dynamika, s.r.o.</v>
      </c>
      <c r="K51" s="45"/>
    </row>
    <row r="52" spans="2:11" s="1" customFormat="1" ht="14.4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28"/>
      <c r="J52" s="388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8"/>
      <c r="J53" s="42"/>
      <c r="K53" s="45"/>
    </row>
    <row r="54" spans="2:11" s="1" customFormat="1" ht="29.25" customHeight="1">
      <c r="B54" s="41"/>
      <c r="C54" s="154" t="s">
        <v>153</v>
      </c>
      <c r="D54" s="142"/>
      <c r="E54" s="142"/>
      <c r="F54" s="142"/>
      <c r="G54" s="142"/>
      <c r="H54" s="142"/>
      <c r="I54" s="155"/>
      <c r="J54" s="156" t="s">
        <v>154</v>
      </c>
      <c r="K54" s="15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8"/>
      <c r="J55" s="42"/>
      <c r="K55" s="45"/>
    </row>
    <row r="56" spans="2:47" s="1" customFormat="1" ht="29.25" customHeight="1">
      <c r="B56" s="41"/>
      <c r="C56" s="158" t="s">
        <v>155</v>
      </c>
      <c r="D56" s="42"/>
      <c r="E56" s="42"/>
      <c r="F56" s="42"/>
      <c r="G56" s="42"/>
      <c r="H56" s="42"/>
      <c r="I56" s="128"/>
      <c r="J56" s="138">
        <f>J84</f>
        <v>0</v>
      </c>
      <c r="K56" s="45"/>
      <c r="AU56" s="24" t="s">
        <v>156</v>
      </c>
    </row>
    <row r="57" spans="2:11" s="8" customFormat="1" ht="24.9" customHeight="1">
      <c r="B57" s="159"/>
      <c r="C57" s="160"/>
      <c r="D57" s="161" t="s">
        <v>2153</v>
      </c>
      <c r="E57" s="162"/>
      <c r="F57" s="162"/>
      <c r="G57" s="162"/>
      <c r="H57" s="162"/>
      <c r="I57" s="163"/>
      <c r="J57" s="164">
        <f>J85</f>
        <v>0</v>
      </c>
      <c r="K57" s="165"/>
    </row>
    <row r="58" spans="2:11" s="8" customFormat="1" ht="24.9" customHeight="1">
      <c r="B58" s="159"/>
      <c r="C58" s="160"/>
      <c r="D58" s="161" t="s">
        <v>2154</v>
      </c>
      <c r="E58" s="162"/>
      <c r="F58" s="162"/>
      <c r="G58" s="162"/>
      <c r="H58" s="162"/>
      <c r="I58" s="163"/>
      <c r="J58" s="164">
        <f>J146</f>
        <v>0</v>
      </c>
      <c r="K58" s="165"/>
    </row>
    <row r="59" spans="2:11" s="8" customFormat="1" ht="24.9" customHeight="1">
      <c r="B59" s="159"/>
      <c r="C59" s="160"/>
      <c r="D59" s="161" t="s">
        <v>2155</v>
      </c>
      <c r="E59" s="162"/>
      <c r="F59" s="162"/>
      <c r="G59" s="162"/>
      <c r="H59" s="162"/>
      <c r="I59" s="163"/>
      <c r="J59" s="164">
        <f>J154</f>
        <v>0</v>
      </c>
      <c r="K59" s="165"/>
    </row>
    <row r="60" spans="2:11" s="8" customFormat="1" ht="24.9" customHeight="1">
      <c r="B60" s="159"/>
      <c r="C60" s="160"/>
      <c r="D60" s="161" t="s">
        <v>2156</v>
      </c>
      <c r="E60" s="162"/>
      <c r="F60" s="162"/>
      <c r="G60" s="162"/>
      <c r="H60" s="162"/>
      <c r="I60" s="163"/>
      <c r="J60" s="164">
        <f>J181</f>
        <v>0</v>
      </c>
      <c r="K60" s="165"/>
    </row>
    <row r="61" spans="2:11" s="8" customFormat="1" ht="24.9" customHeight="1">
      <c r="B61" s="159"/>
      <c r="C61" s="160"/>
      <c r="D61" s="161" t="s">
        <v>2157</v>
      </c>
      <c r="E61" s="162"/>
      <c r="F61" s="162"/>
      <c r="G61" s="162"/>
      <c r="H61" s="162"/>
      <c r="I61" s="163"/>
      <c r="J61" s="164">
        <f>J188</f>
        <v>0</v>
      </c>
      <c r="K61" s="165"/>
    </row>
    <row r="62" spans="2:11" s="8" customFormat="1" ht="24.9" customHeight="1">
      <c r="B62" s="159"/>
      <c r="C62" s="160"/>
      <c r="D62" s="161" t="s">
        <v>2158</v>
      </c>
      <c r="E62" s="162"/>
      <c r="F62" s="162"/>
      <c r="G62" s="162"/>
      <c r="H62" s="162"/>
      <c r="I62" s="163"/>
      <c r="J62" s="164">
        <f>J192</f>
        <v>0</v>
      </c>
      <c r="K62" s="165"/>
    </row>
    <row r="63" spans="2:11" s="8" customFormat="1" ht="24.9" customHeight="1">
      <c r="B63" s="159"/>
      <c r="C63" s="160"/>
      <c r="D63" s="161" t="s">
        <v>2159</v>
      </c>
      <c r="E63" s="162"/>
      <c r="F63" s="162"/>
      <c r="G63" s="162"/>
      <c r="H63" s="162"/>
      <c r="I63" s="163"/>
      <c r="J63" s="164">
        <f>J206</f>
        <v>0</v>
      </c>
      <c r="K63" s="165"/>
    </row>
    <row r="64" spans="2:11" s="8" customFormat="1" ht="24.9" customHeight="1">
      <c r="B64" s="159"/>
      <c r="C64" s="160"/>
      <c r="D64" s="161" t="s">
        <v>2160</v>
      </c>
      <c r="E64" s="162"/>
      <c r="F64" s="162"/>
      <c r="G64" s="162"/>
      <c r="H64" s="162"/>
      <c r="I64" s="163"/>
      <c r="J64" s="164">
        <f>J208</f>
        <v>0</v>
      </c>
      <c r="K64" s="165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8"/>
      <c r="J65" s="42"/>
      <c r="K65" s="45"/>
    </row>
    <row r="66" spans="2:11" s="1" customFormat="1" ht="6.9" customHeight="1">
      <c r="B66" s="56"/>
      <c r="C66" s="57"/>
      <c r="D66" s="57"/>
      <c r="E66" s="57"/>
      <c r="F66" s="57"/>
      <c r="G66" s="57"/>
      <c r="H66" s="57"/>
      <c r="I66" s="149"/>
      <c r="J66" s="57"/>
      <c r="K66" s="58"/>
    </row>
    <row r="70" spans="2:12" s="1" customFormat="1" ht="6.9" customHeight="1">
      <c r="B70" s="59"/>
      <c r="C70" s="60"/>
      <c r="D70" s="60"/>
      <c r="E70" s="60"/>
      <c r="F70" s="60"/>
      <c r="G70" s="60"/>
      <c r="H70" s="60"/>
      <c r="I70" s="152"/>
      <c r="J70" s="60"/>
      <c r="K70" s="60"/>
      <c r="L70" s="61"/>
    </row>
    <row r="71" spans="2:12" s="1" customFormat="1" ht="36.9" customHeight="1">
      <c r="B71" s="41"/>
      <c r="C71" s="62" t="s">
        <v>176</v>
      </c>
      <c r="D71" s="63"/>
      <c r="E71" s="63"/>
      <c r="F71" s="63"/>
      <c r="G71" s="63"/>
      <c r="H71" s="63"/>
      <c r="I71" s="173"/>
      <c r="J71" s="63"/>
      <c r="K71" s="63"/>
      <c r="L71" s="61"/>
    </row>
    <row r="72" spans="2:12" s="1" customFormat="1" ht="6.9" customHeight="1">
      <c r="B72" s="41"/>
      <c r="C72" s="63"/>
      <c r="D72" s="63"/>
      <c r="E72" s="63"/>
      <c r="F72" s="63"/>
      <c r="G72" s="63"/>
      <c r="H72" s="63"/>
      <c r="I72" s="173"/>
      <c r="J72" s="63"/>
      <c r="K72" s="63"/>
      <c r="L72" s="61"/>
    </row>
    <row r="73" spans="2:12" s="1" customFormat="1" ht="14.4" customHeight="1">
      <c r="B73" s="41"/>
      <c r="C73" s="65" t="s">
        <v>18</v>
      </c>
      <c r="D73" s="63"/>
      <c r="E73" s="63"/>
      <c r="F73" s="63"/>
      <c r="G73" s="63"/>
      <c r="H73" s="63"/>
      <c r="I73" s="173"/>
      <c r="J73" s="63"/>
      <c r="K73" s="63"/>
      <c r="L73" s="61"/>
    </row>
    <row r="74" spans="2:12" s="1" customFormat="1" ht="16.5" customHeight="1">
      <c r="B74" s="41"/>
      <c r="C74" s="63"/>
      <c r="D74" s="63"/>
      <c r="E74" s="389" t="str">
        <f>E7</f>
        <v>Výstavba nové haly odborného výcviku SOU Stavební Plzeň</v>
      </c>
      <c r="F74" s="390"/>
      <c r="G74" s="390"/>
      <c r="H74" s="390"/>
      <c r="I74" s="173"/>
      <c r="J74" s="63"/>
      <c r="K74" s="63"/>
      <c r="L74" s="61"/>
    </row>
    <row r="75" spans="2:12" s="1" customFormat="1" ht="14.4" customHeight="1">
      <c r="B75" s="41"/>
      <c r="C75" s="65" t="s">
        <v>150</v>
      </c>
      <c r="D75" s="63"/>
      <c r="E75" s="63"/>
      <c r="F75" s="63"/>
      <c r="G75" s="63"/>
      <c r="H75" s="63"/>
      <c r="I75" s="173"/>
      <c r="J75" s="63"/>
      <c r="K75" s="63"/>
      <c r="L75" s="61"/>
    </row>
    <row r="76" spans="2:12" s="1" customFormat="1" ht="17.25" customHeight="1">
      <c r="B76" s="41"/>
      <c r="C76" s="63"/>
      <c r="D76" s="63"/>
      <c r="E76" s="359" t="str">
        <f>E9</f>
        <v>D.1.5 - Komunikace</v>
      </c>
      <c r="F76" s="391"/>
      <c r="G76" s="391"/>
      <c r="H76" s="391"/>
      <c r="I76" s="173"/>
      <c r="J76" s="63"/>
      <c r="K76" s="63"/>
      <c r="L76" s="61"/>
    </row>
    <row r="77" spans="2:12" s="1" customFormat="1" ht="6.9" customHeight="1">
      <c r="B77" s="41"/>
      <c r="C77" s="63"/>
      <c r="D77" s="63"/>
      <c r="E77" s="63"/>
      <c r="F77" s="63"/>
      <c r="G77" s="63"/>
      <c r="H77" s="63"/>
      <c r="I77" s="173"/>
      <c r="J77" s="63"/>
      <c r="K77" s="63"/>
      <c r="L77" s="61"/>
    </row>
    <row r="78" spans="2:12" s="1" customFormat="1" ht="18" customHeight="1">
      <c r="B78" s="41"/>
      <c r="C78" s="65" t="s">
        <v>23</v>
      </c>
      <c r="D78" s="63"/>
      <c r="E78" s="63"/>
      <c r="F78" s="174" t="str">
        <f>F12</f>
        <v>Borská 2718/55, 301 00 Plzeň – Jižní Předměstí</v>
      </c>
      <c r="G78" s="63"/>
      <c r="H78" s="63"/>
      <c r="I78" s="175" t="s">
        <v>25</v>
      </c>
      <c r="J78" s="73" t="str">
        <f>IF(J12="","",J12)</f>
        <v>2. 11. 2017</v>
      </c>
      <c r="K78" s="63"/>
      <c r="L78" s="61"/>
    </row>
    <row r="79" spans="2:12" s="1" customFormat="1" ht="6.9" customHeight="1">
      <c r="B79" s="41"/>
      <c r="C79" s="63"/>
      <c r="D79" s="63"/>
      <c r="E79" s="63"/>
      <c r="F79" s="63"/>
      <c r="G79" s="63"/>
      <c r="H79" s="63"/>
      <c r="I79" s="173"/>
      <c r="J79" s="63"/>
      <c r="K79" s="63"/>
      <c r="L79" s="61"/>
    </row>
    <row r="80" spans="2:12" s="1" customFormat="1" ht="13.2">
      <c r="B80" s="41"/>
      <c r="C80" s="65" t="s">
        <v>27</v>
      </c>
      <c r="D80" s="63"/>
      <c r="E80" s="63"/>
      <c r="F80" s="174" t="str">
        <f>E15</f>
        <v>Střední odborné učiliště stavební</v>
      </c>
      <c r="G80" s="63"/>
      <c r="H80" s="63"/>
      <c r="I80" s="175" t="s">
        <v>35</v>
      </c>
      <c r="J80" s="174" t="str">
        <f>E21</f>
        <v>Statika - Dynamika, s.r.o.</v>
      </c>
      <c r="K80" s="63"/>
      <c r="L80" s="61"/>
    </row>
    <row r="81" spans="2:12" s="1" customFormat="1" ht="14.4" customHeight="1">
      <c r="B81" s="41"/>
      <c r="C81" s="65" t="s">
        <v>33</v>
      </c>
      <c r="D81" s="63"/>
      <c r="E81" s="63"/>
      <c r="F81" s="174" t="str">
        <f>IF(E18="","",E18)</f>
        <v/>
      </c>
      <c r="G81" s="63"/>
      <c r="H81" s="63"/>
      <c r="I81" s="173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73"/>
      <c r="J82" s="63"/>
      <c r="K82" s="63"/>
      <c r="L82" s="61"/>
    </row>
    <row r="83" spans="2:20" s="10" customFormat="1" ht="29.25" customHeight="1">
      <c r="B83" s="176"/>
      <c r="C83" s="177" t="s">
        <v>177</v>
      </c>
      <c r="D83" s="178" t="s">
        <v>60</v>
      </c>
      <c r="E83" s="178" t="s">
        <v>56</v>
      </c>
      <c r="F83" s="178" t="s">
        <v>178</v>
      </c>
      <c r="G83" s="178" t="s">
        <v>179</v>
      </c>
      <c r="H83" s="178" t="s">
        <v>180</v>
      </c>
      <c r="I83" s="179" t="s">
        <v>181</v>
      </c>
      <c r="J83" s="178" t="s">
        <v>154</v>
      </c>
      <c r="K83" s="180" t="s">
        <v>182</v>
      </c>
      <c r="L83" s="181"/>
      <c r="M83" s="81" t="s">
        <v>183</v>
      </c>
      <c r="N83" s="82" t="s">
        <v>45</v>
      </c>
      <c r="O83" s="82" t="s">
        <v>184</v>
      </c>
      <c r="P83" s="82" t="s">
        <v>185</v>
      </c>
      <c r="Q83" s="82" t="s">
        <v>186</v>
      </c>
      <c r="R83" s="82" t="s">
        <v>187</v>
      </c>
      <c r="S83" s="82" t="s">
        <v>188</v>
      </c>
      <c r="T83" s="83" t="s">
        <v>189</v>
      </c>
    </row>
    <row r="84" spans="2:63" s="1" customFormat="1" ht="29.25" customHeight="1">
      <c r="B84" s="41"/>
      <c r="C84" s="87" t="s">
        <v>155</v>
      </c>
      <c r="D84" s="63"/>
      <c r="E84" s="63"/>
      <c r="F84" s="63"/>
      <c r="G84" s="63"/>
      <c r="H84" s="63"/>
      <c r="I84" s="173"/>
      <c r="J84" s="182">
        <f>BK84</f>
        <v>0</v>
      </c>
      <c r="K84" s="63"/>
      <c r="L84" s="61"/>
      <c r="M84" s="84"/>
      <c r="N84" s="85"/>
      <c r="O84" s="85"/>
      <c r="P84" s="183">
        <f>P85+P146+P154+P181+P188+P192+P206+P208</f>
        <v>0</v>
      </c>
      <c r="Q84" s="85"/>
      <c r="R84" s="183">
        <f>R85+R146+R154+R181+R188+R192+R206+R208</f>
        <v>0</v>
      </c>
      <c r="S84" s="85"/>
      <c r="T84" s="184">
        <f>T85+T146+T154+T181+T188+T192+T206+T208</f>
        <v>0</v>
      </c>
      <c r="AT84" s="24" t="s">
        <v>74</v>
      </c>
      <c r="AU84" s="24" t="s">
        <v>156</v>
      </c>
      <c r="BK84" s="185">
        <f>BK85+BK146+BK154+BK181+BK188+BK192+BK206+BK208</f>
        <v>0</v>
      </c>
    </row>
    <row r="85" spans="2:63" s="11" customFormat="1" ht="37.35" customHeight="1">
      <c r="B85" s="186"/>
      <c r="C85" s="187"/>
      <c r="D85" s="188" t="s">
        <v>74</v>
      </c>
      <c r="E85" s="189" t="s">
        <v>83</v>
      </c>
      <c r="F85" s="189" t="s">
        <v>193</v>
      </c>
      <c r="G85" s="187"/>
      <c r="H85" s="187"/>
      <c r="I85" s="190"/>
      <c r="J85" s="191">
        <f>BK85</f>
        <v>0</v>
      </c>
      <c r="K85" s="187"/>
      <c r="L85" s="192"/>
      <c r="M85" s="193"/>
      <c r="N85" s="194"/>
      <c r="O85" s="194"/>
      <c r="P85" s="195">
        <f>SUM(P86:P145)</f>
        <v>0</v>
      </c>
      <c r="Q85" s="194"/>
      <c r="R85" s="195">
        <f>SUM(R86:R145)</f>
        <v>0</v>
      </c>
      <c r="S85" s="194"/>
      <c r="T85" s="196">
        <f>SUM(T86:T145)</f>
        <v>0</v>
      </c>
      <c r="AR85" s="197" t="s">
        <v>83</v>
      </c>
      <c r="AT85" s="198" t="s">
        <v>74</v>
      </c>
      <c r="AU85" s="198" t="s">
        <v>75</v>
      </c>
      <c r="AY85" s="197" t="s">
        <v>192</v>
      </c>
      <c r="BK85" s="199">
        <f>SUM(BK86:BK145)</f>
        <v>0</v>
      </c>
    </row>
    <row r="86" spans="2:65" s="1" customFormat="1" ht="16.5" customHeight="1">
      <c r="B86" s="41"/>
      <c r="C86" s="202" t="s">
        <v>83</v>
      </c>
      <c r="D86" s="202" t="s">
        <v>194</v>
      </c>
      <c r="E86" s="203" t="s">
        <v>2161</v>
      </c>
      <c r="F86" s="204" t="s">
        <v>2162</v>
      </c>
      <c r="G86" s="205" t="s">
        <v>1387</v>
      </c>
      <c r="H86" s="206">
        <v>16</v>
      </c>
      <c r="I86" s="207"/>
      <c r="J86" s="208">
        <f>ROUND(I86*H86,2)</f>
        <v>0</v>
      </c>
      <c r="K86" s="204" t="s">
        <v>21</v>
      </c>
      <c r="L86" s="61"/>
      <c r="M86" s="209" t="s">
        <v>21</v>
      </c>
      <c r="N86" s="210" t="s">
        <v>46</v>
      </c>
      <c r="O86" s="42"/>
      <c r="P86" s="211">
        <f>O86*H86</f>
        <v>0</v>
      </c>
      <c r="Q86" s="211">
        <v>0</v>
      </c>
      <c r="R86" s="211">
        <f>Q86*H86</f>
        <v>0</v>
      </c>
      <c r="S86" s="211">
        <v>0</v>
      </c>
      <c r="T86" s="212">
        <f>S86*H86</f>
        <v>0</v>
      </c>
      <c r="AR86" s="24" t="s">
        <v>199</v>
      </c>
      <c r="AT86" s="24" t="s">
        <v>194</v>
      </c>
      <c r="AU86" s="24" t="s">
        <v>83</v>
      </c>
      <c r="AY86" s="24" t="s">
        <v>192</v>
      </c>
      <c r="BE86" s="213">
        <f>IF(N86="základní",J86,0)</f>
        <v>0</v>
      </c>
      <c r="BF86" s="213">
        <f>IF(N86="snížená",J86,0)</f>
        <v>0</v>
      </c>
      <c r="BG86" s="213">
        <f>IF(N86="zákl. přenesená",J86,0)</f>
        <v>0</v>
      </c>
      <c r="BH86" s="213">
        <f>IF(N86="sníž. přenesená",J86,0)</f>
        <v>0</v>
      </c>
      <c r="BI86" s="213">
        <f>IF(N86="nulová",J86,0)</f>
        <v>0</v>
      </c>
      <c r="BJ86" s="24" t="s">
        <v>83</v>
      </c>
      <c r="BK86" s="213">
        <f>ROUND(I86*H86,2)</f>
        <v>0</v>
      </c>
      <c r="BL86" s="24" t="s">
        <v>199</v>
      </c>
      <c r="BM86" s="24" t="s">
        <v>85</v>
      </c>
    </row>
    <row r="87" spans="2:65" s="1" customFormat="1" ht="16.5" customHeight="1">
      <c r="B87" s="41"/>
      <c r="C87" s="202" t="s">
        <v>85</v>
      </c>
      <c r="D87" s="202" t="s">
        <v>194</v>
      </c>
      <c r="E87" s="203" t="s">
        <v>2163</v>
      </c>
      <c r="F87" s="204" t="s">
        <v>2164</v>
      </c>
      <c r="G87" s="205" t="s">
        <v>1387</v>
      </c>
      <c r="H87" s="206">
        <v>16</v>
      </c>
      <c r="I87" s="207"/>
      <c r="J87" s="208">
        <f>ROUND(I87*H87,2)</f>
        <v>0</v>
      </c>
      <c r="K87" s="204" t="s">
        <v>21</v>
      </c>
      <c r="L87" s="61"/>
      <c r="M87" s="209" t="s">
        <v>21</v>
      </c>
      <c r="N87" s="210" t="s">
        <v>46</v>
      </c>
      <c r="O87" s="42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4" t="s">
        <v>199</v>
      </c>
      <c r="AT87" s="24" t="s">
        <v>194</v>
      </c>
      <c r="AU87" s="24" t="s">
        <v>83</v>
      </c>
      <c r="AY87" s="24" t="s">
        <v>192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4" t="s">
        <v>83</v>
      </c>
      <c r="BK87" s="213">
        <f>ROUND(I87*H87,2)</f>
        <v>0</v>
      </c>
      <c r="BL87" s="24" t="s">
        <v>199</v>
      </c>
      <c r="BM87" s="24" t="s">
        <v>199</v>
      </c>
    </row>
    <row r="88" spans="2:65" s="1" customFormat="1" ht="25.5" customHeight="1">
      <c r="B88" s="41"/>
      <c r="C88" s="202" t="s">
        <v>95</v>
      </c>
      <c r="D88" s="202" t="s">
        <v>194</v>
      </c>
      <c r="E88" s="203" t="s">
        <v>2165</v>
      </c>
      <c r="F88" s="204" t="s">
        <v>2166</v>
      </c>
      <c r="G88" s="205" t="s">
        <v>139</v>
      </c>
      <c r="H88" s="206">
        <v>78.84</v>
      </c>
      <c r="I88" s="207"/>
      <c r="J88" s="208">
        <f>ROUND(I88*H88,2)</f>
        <v>0</v>
      </c>
      <c r="K88" s="204" t="s">
        <v>21</v>
      </c>
      <c r="L88" s="61"/>
      <c r="M88" s="209" t="s">
        <v>21</v>
      </c>
      <c r="N88" s="210" t="s">
        <v>46</v>
      </c>
      <c r="O88" s="42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4" t="s">
        <v>199</v>
      </c>
      <c r="AT88" s="24" t="s">
        <v>194</v>
      </c>
      <c r="AU88" s="24" t="s">
        <v>83</v>
      </c>
      <c r="AY88" s="24" t="s">
        <v>192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4" t="s">
        <v>83</v>
      </c>
      <c r="BK88" s="213">
        <f>ROUND(I88*H88,2)</f>
        <v>0</v>
      </c>
      <c r="BL88" s="24" t="s">
        <v>199</v>
      </c>
      <c r="BM88" s="24" t="s">
        <v>221</v>
      </c>
    </row>
    <row r="89" spans="2:51" s="13" customFormat="1" ht="12">
      <c r="B89" s="225"/>
      <c r="C89" s="226"/>
      <c r="D89" s="216" t="s">
        <v>201</v>
      </c>
      <c r="E89" s="227" t="s">
        <v>21</v>
      </c>
      <c r="F89" s="228" t="s">
        <v>2167</v>
      </c>
      <c r="G89" s="226"/>
      <c r="H89" s="229">
        <v>78.84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AT89" s="235" t="s">
        <v>201</v>
      </c>
      <c r="AU89" s="235" t="s">
        <v>83</v>
      </c>
      <c r="AV89" s="13" t="s">
        <v>85</v>
      </c>
      <c r="AW89" s="13" t="s">
        <v>39</v>
      </c>
      <c r="AX89" s="13" t="s">
        <v>75</v>
      </c>
      <c r="AY89" s="235" t="s">
        <v>192</v>
      </c>
    </row>
    <row r="90" spans="2:51" s="14" customFormat="1" ht="12">
      <c r="B90" s="236"/>
      <c r="C90" s="237"/>
      <c r="D90" s="216" t="s">
        <v>201</v>
      </c>
      <c r="E90" s="238" t="s">
        <v>21</v>
      </c>
      <c r="F90" s="239" t="s">
        <v>205</v>
      </c>
      <c r="G90" s="237"/>
      <c r="H90" s="240">
        <v>78.84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AT90" s="246" t="s">
        <v>201</v>
      </c>
      <c r="AU90" s="246" t="s">
        <v>83</v>
      </c>
      <c r="AV90" s="14" t="s">
        <v>199</v>
      </c>
      <c r="AW90" s="14" t="s">
        <v>39</v>
      </c>
      <c r="AX90" s="14" t="s">
        <v>83</v>
      </c>
      <c r="AY90" s="246" t="s">
        <v>192</v>
      </c>
    </row>
    <row r="91" spans="2:65" s="1" customFormat="1" ht="25.5" customHeight="1">
      <c r="B91" s="41"/>
      <c r="C91" s="202" t="s">
        <v>199</v>
      </c>
      <c r="D91" s="202" t="s">
        <v>194</v>
      </c>
      <c r="E91" s="203" t="s">
        <v>2168</v>
      </c>
      <c r="F91" s="204" t="s">
        <v>2169</v>
      </c>
      <c r="G91" s="205" t="s">
        <v>139</v>
      </c>
      <c r="H91" s="206">
        <v>39.2</v>
      </c>
      <c r="I91" s="207"/>
      <c r="J91" s="208">
        <f>ROUND(I91*H91,2)</f>
        <v>0</v>
      </c>
      <c r="K91" s="204" t="s">
        <v>21</v>
      </c>
      <c r="L91" s="61"/>
      <c r="M91" s="209" t="s">
        <v>21</v>
      </c>
      <c r="N91" s="210" t="s">
        <v>46</v>
      </c>
      <c r="O91" s="42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4" t="s">
        <v>199</v>
      </c>
      <c r="AT91" s="24" t="s">
        <v>194</v>
      </c>
      <c r="AU91" s="24" t="s">
        <v>83</v>
      </c>
      <c r="AY91" s="24" t="s">
        <v>192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4" t="s">
        <v>83</v>
      </c>
      <c r="BK91" s="213">
        <f>ROUND(I91*H91,2)</f>
        <v>0</v>
      </c>
      <c r="BL91" s="24" t="s">
        <v>199</v>
      </c>
      <c r="BM91" s="24" t="s">
        <v>233</v>
      </c>
    </row>
    <row r="92" spans="2:51" s="13" customFormat="1" ht="12">
      <c r="B92" s="225"/>
      <c r="C92" s="226"/>
      <c r="D92" s="216" t="s">
        <v>201</v>
      </c>
      <c r="E92" s="227" t="s">
        <v>21</v>
      </c>
      <c r="F92" s="228" t="s">
        <v>2170</v>
      </c>
      <c r="G92" s="226"/>
      <c r="H92" s="229">
        <v>39.2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AT92" s="235" t="s">
        <v>201</v>
      </c>
      <c r="AU92" s="235" t="s">
        <v>83</v>
      </c>
      <c r="AV92" s="13" t="s">
        <v>85</v>
      </c>
      <c r="AW92" s="13" t="s">
        <v>39</v>
      </c>
      <c r="AX92" s="13" t="s">
        <v>75</v>
      </c>
      <c r="AY92" s="235" t="s">
        <v>192</v>
      </c>
    </row>
    <row r="93" spans="2:51" s="14" customFormat="1" ht="12">
      <c r="B93" s="236"/>
      <c r="C93" s="237"/>
      <c r="D93" s="216" t="s">
        <v>201</v>
      </c>
      <c r="E93" s="238" t="s">
        <v>21</v>
      </c>
      <c r="F93" s="239" t="s">
        <v>205</v>
      </c>
      <c r="G93" s="237"/>
      <c r="H93" s="240">
        <v>39.2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AT93" s="246" t="s">
        <v>201</v>
      </c>
      <c r="AU93" s="246" t="s">
        <v>83</v>
      </c>
      <c r="AV93" s="14" t="s">
        <v>199</v>
      </c>
      <c r="AW93" s="14" t="s">
        <v>39</v>
      </c>
      <c r="AX93" s="14" t="s">
        <v>83</v>
      </c>
      <c r="AY93" s="246" t="s">
        <v>192</v>
      </c>
    </row>
    <row r="94" spans="2:65" s="1" customFormat="1" ht="16.5" customHeight="1">
      <c r="B94" s="41"/>
      <c r="C94" s="202" t="s">
        <v>215</v>
      </c>
      <c r="D94" s="202" t="s">
        <v>194</v>
      </c>
      <c r="E94" s="203" t="s">
        <v>2171</v>
      </c>
      <c r="F94" s="204" t="s">
        <v>2172</v>
      </c>
      <c r="G94" s="205" t="s">
        <v>585</v>
      </c>
      <c r="H94" s="206">
        <v>27.3</v>
      </c>
      <c r="I94" s="207"/>
      <c r="J94" s="208">
        <f>ROUND(I94*H94,2)</f>
        <v>0</v>
      </c>
      <c r="K94" s="204" t="s">
        <v>21</v>
      </c>
      <c r="L94" s="61"/>
      <c r="M94" s="209" t="s">
        <v>21</v>
      </c>
      <c r="N94" s="210" t="s">
        <v>46</v>
      </c>
      <c r="O94" s="42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4" t="s">
        <v>199</v>
      </c>
      <c r="AT94" s="24" t="s">
        <v>194</v>
      </c>
      <c r="AU94" s="24" t="s">
        <v>83</v>
      </c>
      <c r="AY94" s="24" t="s">
        <v>192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4" t="s">
        <v>83</v>
      </c>
      <c r="BK94" s="213">
        <f>ROUND(I94*H94,2)</f>
        <v>0</v>
      </c>
      <c r="BL94" s="24" t="s">
        <v>199</v>
      </c>
      <c r="BM94" s="24" t="s">
        <v>248</v>
      </c>
    </row>
    <row r="95" spans="2:65" s="1" customFormat="1" ht="25.5" customHeight="1">
      <c r="B95" s="41"/>
      <c r="C95" s="202" t="s">
        <v>221</v>
      </c>
      <c r="D95" s="202" t="s">
        <v>194</v>
      </c>
      <c r="E95" s="203" t="s">
        <v>2173</v>
      </c>
      <c r="F95" s="204" t="s">
        <v>2174</v>
      </c>
      <c r="G95" s="205" t="s">
        <v>197</v>
      </c>
      <c r="H95" s="206">
        <v>3.168</v>
      </c>
      <c r="I95" s="207"/>
      <c r="J95" s="208">
        <f>ROUND(I95*H95,2)</f>
        <v>0</v>
      </c>
      <c r="K95" s="204" t="s">
        <v>21</v>
      </c>
      <c r="L95" s="61"/>
      <c r="M95" s="209" t="s">
        <v>21</v>
      </c>
      <c r="N95" s="210" t="s">
        <v>46</v>
      </c>
      <c r="O95" s="42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AR95" s="24" t="s">
        <v>199</v>
      </c>
      <c r="AT95" s="24" t="s">
        <v>194</v>
      </c>
      <c r="AU95" s="24" t="s">
        <v>83</v>
      </c>
      <c r="AY95" s="24" t="s">
        <v>192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24" t="s">
        <v>83</v>
      </c>
      <c r="BK95" s="213">
        <f>ROUND(I95*H95,2)</f>
        <v>0</v>
      </c>
      <c r="BL95" s="24" t="s">
        <v>199</v>
      </c>
      <c r="BM95" s="24" t="s">
        <v>259</v>
      </c>
    </row>
    <row r="96" spans="2:51" s="13" customFormat="1" ht="12">
      <c r="B96" s="225"/>
      <c r="C96" s="226"/>
      <c r="D96" s="216" t="s">
        <v>201</v>
      </c>
      <c r="E96" s="227" t="s">
        <v>21</v>
      </c>
      <c r="F96" s="228" t="s">
        <v>2175</v>
      </c>
      <c r="G96" s="226"/>
      <c r="H96" s="229">
        <v>3.168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AT96" s="235" t="s">
        <v>201</v>
      </c>
      <c r="AU96" s="235" t="s">
        <v>83</v>
      </c>
      <c r="AV96" s="13" t="s">
        <v>85</v>
      </c>
      <c r="AW96" s="13" t="s">
        <v>39</v>
      </c>
      <c r="AX96" s="13" t="s">
        <v>75</v>
      </c>
      <c r="AY96" s="235" t="s">
        <v>192</v>
      </c>
    </row>
    <row r="97" spans="2:51" s="14" customFormat="1" ht="12">
      <c r="B97" s="236"/>
      <c r="C97" s="237"/>
      <c r="D97" s="216" t="s">
        <v>201</v>
      </c>
      <c r="E97" s="238" t="s">
        <v>21</v>
      </c>
      <c r="F97" s="239" t="s">
        <v>205</v>
      </c>
      <c r="G97" s="237"/>
      <c r="H97" s="240">
        <v>3.168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AT97" s="246" t="s">
        <v>201</v>
      </c>
      <c r="AU97" s="246" t="s">
        <v>83</v>
      </c>
      <c r="AV97" s="14" t="s">
        <v>199</v>
      </c>
      <c r="AW97" s="14" t="s">
        <v>39</v>
      </c>
      <c r="AX97" s="14" t="s">
        <v>83</v>
      </c>
      <c r="AY97" s="246" t="s">
        <v>192</v>
      </c>
    </row>
    <row r="98" spans="2:65" s="1" customFormat="1" ht="16.5" customHeight="1">
      <c r="B98" s="41"/>
      <c r="C98" s="202" t="s">
        <v>225</v>
      </c>
      <c r="D98" s="202" t="s">
        <v>194</v>
      </c>
      <c r="E98" s="203" t="s">
        <v>2176</v>
      </c>
      <c r="F98" s="204" t="s">
        <v>2177</v>
      </c>
      <c r="G98" s="205" t="s">
        <v>197</v>
      </c>
      <c r="H98" s="206">
        <v>165.6</v>
      </c>
      <c r="I98" s="207"/>
      <c r="J98" s="208">
        <f>ROUND(I98*H98,2)</f>
        <v>0</v>
      </c>
      <c r="K98" s="204" t="s">
        <v>21</v>
      </c>
      <c r="L98" s="61"/>
      <c r="M98" s="209" t="s">
        <v>21</v>
      </c>
      <c r="N98" s="210" t="s">
        <v>46</v>
      </c>
      <c r="O98" s="42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AR98" s="24" t="s">
        <v>199</v>
      </c>
      <c r="AT98" s="24" t="s">
        <v>194</v>
      </c>
      <c r="AU98" s="24" t="s">
        <v>83</v>
      </c>
      <c r="AY98" s="24" t="s">
        <v>192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4" t="s">
        <v>83</v>
      </c>
      <c r="BK98" s="213">
        <f>ROUND(I98*H98,2)</f>
        <v>0</v>
      </c>
      <c r="BL98" s="24" t="s">
        <v>199</v>
      </c>
      <c r="BM98" s="24" t="s">
        <v>267</v>
      </c>
    </row>
    <row r="99" spans="2:51" s="13" customFormat="1" ht="12">
      <c r="B99" s="225"/>
      <c r="C99" s="226"/>
      <c r="D99" s="216" t="s">
        <v>201</v>
      </c>
      <c r="E99" s="227" t="s">
        <v>21</v>
      </c>
      <c r="F99" s="228" t="s">
        <v>2178</v>
      </c>
      <c r="G99" s="226"/>
      <c r="H99" s="229">
        <v>165.6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AT99" s="235" t="s">
        <v>201</v>
      </c>
      <c r="AU99" s="235" t="s">
        <v>83</v>
      </c>
      <c r="AV99" s="13" t="s">
        <v>85</v>
      </c>
      <c r="AW99" s="13" t="s">
        <v>39</v>
      </c>
      <c r="AX99" s="13" t="s">
        <v>75</v>
      </c>
      <c r="AY99" s="235" t="s">
        <v>192</v>
      </c>
    </row>
    <row r="100" spans="2:51" s="14" customFormat="1" ht="12">
      <c r="B100" s="236"/>
      <c r="C100" s="237"/>
      <c r="D100" s="216" t="s">
        <v>201</v>
      </c>
      <c r="E100" s="238" t="s">
        <v>21</v>
      </c>
      <c r="F100" s="239" t="s">
        <v>205</v>
      </c>
      <c r="G100" s="237"/>
      <c r="H100" s="240">
        <v>165.6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AT100" s="246" t="s">
        <v>201</v>
      </c>
      <c r="AU100" s="246" t="s">
        <v>83</v>
      </c>
      <c r="AV100" s="14" t="s">
        <v>199</v>
      </c>
      <c r="AW100" s="14" t="s">
        <v>39</v>
      </c>
      <c r="AX100" s="14" t="s">
        <v>83</v>
      </c>
      <c r="AY100" s="246" t="s">
        <v>192</v>
      </c>
    </row>
    <row r="101" spans="2:65" s="1" customFormat="1" ht="25.5" customHeight="1">
      <c r="B101" s="41"/>
      <c r="C101" s="202" t="s">
        <v>233</v>
      </c>
      <c r="D101" s="202" t="s">
        <v>194</v>
      </c>
      <c r="E101" s="203" t="s">
        <v>2179</v>
      </c>
      <c r="F101" s="204" t="s">
        <v>2180</v>
      </c>
      <c r="G101" s="205" t="s">
        <v>197</v>
      </c>
      <c r="H101" s="206">
        <v>2455.59</v>
      </c>
      <c r="I101" s="207"/>
      <c r="J101" s="208">
        <f>ROUND(I101*H101,2)</f>
        <v>0</v>
      </c>
      <c r="K101" s="204" t="s">
        <v>21</v>
      </c>
      <c r="L101" s="61"/>
      <c r="M101" s="209" t="s">
        <v>21</v>
      </c>
      <c r="N101" s="210" t="s">
        <v>46</v>
      </c>
      <c r="O101" s="42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AR101" s="24" t="s">
        <v>199</v>
      </c>
      <c r="AT101" s="24" t="s">
        <v>194</v>
      </c>
      <c r="AU101" s="24" t="s">
        <v>83</v>
      </c>
      <c r="AY101" s="24" t="s">
        <v>192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24" t="s">
        <v>83</v>
      </c>
      <c r="BK101" s="213">
        <f>ROUND(I101*H101,2)</f>
        <v>0</v>
      </c>
      <c r="BL101" s="24" t="s">
        <v>199</v>
      </c>
      <c r="BM101" s="24" t="s">
        <v>303</v>
      </c>
    </row>
    <row r="102" spans="2:65" s="1" customFormat="1" ht="25.5" customHeight="1">
      <c r="B102" s="41"/>
      <c r="C102" s="202" t="s">
        <v>237</v>
      </c>
      <c r="D102" s="202" t="s">
        <v>194</v>
      </c>
      <c r="E102" s="203" t="s">
        <v>2181</v>
      </c>
      <c r="F102" s="204" t="s">
        <v>2182</v>
      </c>
      <c r="G102" s="205" t="s">
        <v>197</v>
      </c>
      <c r="H102" s="206">
        <v>2455.59</v>
      </c>
      <c r="I102" s="207"/>
      <c r="J102" s="208">
        <f>ROUND(I102*H102,2)</f>
        <v>0</v>
      </c>
      <c r="K102" s="204" t="s">
        <v>21</v>
      </c>
      <c r="L102" s="61"/>
      <c r="M102" s="209" t="s">
        <v>21</v>
      </c>
      <c r="N102" s="210" t="s">
        <v>46</v>
      </c>
      <c r="O102" s="42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4" t="s">
        <v>199</v>
      </c>
      <c r="AT102" s="24" t="s">
        <v>194</v>
      </c>
      <c r="AU102" s="24" t="s">
        <v>83</v>
      </c>
      <c r="AY102" s="24" t="s">
        <v>192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4" t="s">
        <v>83</v>
      </c>
      <c r="BK102" s="213">
        <f>ROUND(I102*H102,2)</f>
        <v>0</v>
      </c>
      <c r="BL102" s="24" t="s">
        <v>199</v>
      </c>
      <c r="BM102" s="24" t="s">
        <v>316</v>
      </c>
    </row>
    <row r="103" spans="2:51" s="13" customFormat="1" ht="12">
      <c r="B103" s="225"/>
      <c r="C103" s="226"/>
      <c r="D103" s="216" t="s">
        <v>201</v>
      </c>
      <c r="E103" s="227" t="s">
        <v>21</v>
      </c>
      <c r="F103" s="228" t="s">
        <v>2183</v>
      </c>
      <c r="G103" s="226"/>
      <c r="H103" s="229">
        <v>2455.59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AT103" s="235" t="s">
        <v>201</v>
      </c>
      <c r="AU103" s="235" t="s">
        <v>83</v>
      </c>
      <c r="AV103" s="13" t="s">
        <v>85</v>
      </c>
      <c r="AW103" s="13" t="s">
        <v>39</v>
      </c>
      <c r="AX103" s="13" t="s">
        <v>75</v>
      </c>
      <c r="AY103" s="235" t="s">
        <v>192</v>
      </c>
    </row>
    <row r="104" spans="2:51" s="14" customFormat="1" ht="12">
      <c r="B104" s="236"/>
      <c r="C104" s="237"/>
      <c r="D104" s="216" t="s">
        <v>201</v>
      </c>
      <c r="E104" s="238" t="s">
        <v>21</v>
      </c>
      <c r="F104" s="239" t="s">
        <v>205</v>
      </c>
      <c r="G104" s="237"/>
      <c r="H104" s="240">
        <v>2455.59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201</v>
      </c>
      <c r="AU104" s="246" t="s">
        <v>83</v>
      </c>
      <c r="AV104" s="14" t="s">
        <v>199</v>
      </c>
      <c r="AW104" s="14" t="s">
        <v>39</v>
      </c>
      <c r="AX104" s="14" t="s">
        <v>83</v>
      </c>
      <c r="AY104" s="246" t="s">
        <v>192</v>
      </c>
    </row>
    <row r="105" spans="2:65" s="1" customFormat="1" ht="25.5" customHeight="1">
      <c r="B105" s="41"/>
      <c r="C105" s="202" t="s">
        <v>248</v>
      </c>
      <c r="D105" s="202" t="s">
        <v>194</v>
      </c>
      <c r="E105" s="203" t="s">
        <v>2184</v>
      </c>
      <c r="F105" s="204" t="s">
        <v>2185</v>
      </c>
      <c r="G105" s="205" t="s">
        <v>197</v>
      </c>
      <c r="H105" s="206">
        <v>16.292</v>
      </c>
      <c r="I105" s="207"/>
      <c r="J105" s="208">
        <f>ROUND(I105*H105,2)</f>
        <v>0</v>
      </c>
      <c r="K105" s="204" t="s">
        <v>21</v>
      </c>
      <c r="L105" s="61"/>
      <c r="M105" s="209" t="s">
        <v>21</v>
      </c>
      <c r="N105" s="210" t="s">
        <v>46</v>
      </c>
      <c r="O105" s="42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4" t="s">
        <v>199</v>
      </c>
      <c r="AT105" s="24" t="s">
        <v>194</v>
      </c>
      <c r="AU105" s="24" t="s">
        <v>83</v>
      </c>
      <c r="AY105" s="24" t="s">
        <v>192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4" t="s">
        <v>83</v>
      </c>
      <c r="BK105" s="213">
        <f>ROUND(I105*H105,2)</f>
        <v>0</v>
      </c>
      <c r="BL105" s="24" t="s">
        <v>199</v>
      </c>
      <c r="BM105" s="24" t="s">
        <v>330</v>
      </c>
    </row>
    <row r="106" spans="2:51" s="13" customFormat="1" ht="12">
      <c r="B106" s="225"/>
      <c r="C106" s="226"/>
      <c r="D106" s="216" t="s">
        <v>201</v>
      </c>
      <c r="E106" s="227" t="s">
        <v>21</v>
      </c>
      <c r="F106" s="228" t="s">
        <v>2186</v>
      </c>
      <c r="G106" s="226"/>
      <c r="H106" s="229">
        <v>6.089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AT106" s="235" t="s">
        <v>201</v>
      </c>
      <c r="AU106" s="235" t="s">
        <v>83</v>
      </c>
      <c r="AV106" s="13" t="s">
        <v>85</v>
      </c>
      <c r="AW106" s="13" t="s">
        <v>39</v>
      </c>
      <c r="AX106" s="13" t="s">
        <v>75</v>
      </c>
      <c r="AY106" s="235" t="s">
        <v>192</v>
      </c>
    </row>
    <row r="107" spans="2:51" s="13" customFormat="1" ht="12">
      <c r="B107" s="225"/>
      <c r="C107" s="226"/>
      <c r="D107" s="216" t="s">
        <v>201</v>
      </c>
      <c r="E107" s="227" t="s">
        <v>21</v>
      </c>
      <c r="F107" s="228" t="s">
        <v>2187</v>
      </c>
      <c r="G107" s="226"/>
      <c r="H107" s="229">
        <v>10.203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AT107" s="235" t="s">
        <v>201</v>
      </c>
      <c r="AU107" s="235" t="s">
        <v>83</v>
      </c>
      <c r="AV107" s="13" t="s">
        <v>85</v>
      </c>
      <c r="AW107" s="13" t="s">
        <v>39</v>
      </c>
      <c r="AX107" s="13" t="s">
        <v>75</v>
      </c>
      <c r="AY107" s="235" t="s">
        <v>192</v>
      </c>
    </row>
    <row r="108" spans="2:51" s="14" customFormat="1" ht="12">
      <c r="B108" s="236"/>
      <c r="C108" s="237"/>
      <c r="D108" s="216" t="s">
        <v>201</v>
      </c>
      <c r="E108" s="238" t="s">
        <v>21</v>
      </c>
      <c r="F108" s="239" t="s">
        <v>205</v>
      </c>
      <c r="G108" s="237"/>
      <c r="H108" s="240">
        <v>16.292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AT108" s="246" t="s">
        <v>201</v>
      </c>
      <c r="AU108" s="246" t="s">
        <v>83</v>
      </c>
      <c r="AV108" s="14" t="s">
        <v>199</v>
      </c>
      <c r="AW108" s="14" t="s">
        <v>39</v>
      </c>
      <c r="AX108" s="14" t="s">
        <v>83</v>
      </c>
      <c r="AY108" s="246" t="s">
        <v>192</v>
      </c>
    </row>
    <row r="109" spans="2:65" s="1" customFormat="1" ht="16.5" customHeight="1">
      <c r="B109" s="41"/>
      <c r="C109" s="202" t="s">
        <v>252</v>
      </c>
      <c r="D109" s="202" t="s">
        <v>194</v>
      </c>
      <c r="E109" s="203" t="s">
        <v>2188</v>
      </c>
      <c r="F109" s="204" t="s">
        <v>2189</v>
      </c>
      <c r="G109" s="205" t="s">
        <v>197</v>
      </c>
      <c r="H109" s="206">
        <v>16.29</v>
      </c>
      <c r="I109" s="207"/>
      <c r="J109" s="208">
        <f>ROUND(I109*H109,2)</f>
        <v>0</v>
      </c>
      <c r="K109" s="204" t="s">
        <v>21</v>
      </c>
      <c r="L109" s="61"/>
      <c r="M109" s="209" t="s">
        <v>21</v>
      </c>
      <c r="N109" s="210" t="s">
        <v>46</v>
      </c>
      <c r="O109" s="42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24" t="s">
        <v>199</v>
      </c>
      <c r="AT109" s="24" t="s">
        <v>194</v>
      </c>
      <c r="AU109" s="24" t="s">
        <v>83</v>
      </c>
      <c r="AY109" s="24" t="s">
        <v>192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4" t="s">
        <v>83</v>
      </c>
      <c r="BK109" s="213">
        <f>ROUND(I109*H109,2)</f>
        <v>0</v>
      </c>
      <c r="BL109" s="24" t="s">
        <v>199</v>
      </c>
      <c r="BM109" s="24" t="s">
        <v>345</v>
      </c>
    </row>
    <row r="110" spans="2:65" s="1" customFormat="1" ht="25.5" customHeight="1">
      <c r="B110" s="41"/>
      <c r="C110" s="202" t="s">
        <v>259</v>
      </c>
      <c r="D110" s="202" t="s">
        <v>194</v>
      </c>
      <c r="E110" s="203" t="s">
        <v>2190</v>
      </c>
      <c r="F110" s="204" t="s">
        <v>2191</v>
      </c>
      <c r="G110" s="205" t="s">
        <v>139</v>
      </c>
      <c r="H110" s="206">
        <v>17.408</v>
      </c>
      <c r="I110" s="207"/>
      <c r="J110" s="208">
        <f>ROUND(I110*H110,2)</f>
        <v>0</v>
      </c>
      <c r="K110" s="204" t="s">
        <v>21</v>
      </c>
      <c r="L110" s="61"/>
      <c r="M110" s="209" t="s">
        <v>21</v>
      </c>
      <c r="N110" s="210" t="s">
        <v>46</v>
      </c>
      <c r="O110" s="42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AR110" s="24" t="s">
        <v>199</v>
      </c>
      <c r="AT110" s="24" t="s">
        <v>194</v>
      </c>
      <c r="AU110" s="24" t="s">
        <v>83</v>
      </c>
      <c r="AY110" s="24" t="s">
        <v>192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4" t="s">
        <v>83</v>
      </c>
      <c r="BK110" s="213">
        <f>ROUND(I110*H110,2)</f>
        <v>0</v>
      </c>
      <c r="BL110" s="24" t="s">
        <v>199</v>
      </c>
      <c r="BM110" s="24" t="s">
        <v>355</v>
      </c>
    </row>
    <row r="111" spans="2:51" s="13" customFormat="1" ht="12">
      <c r="B111" s="225"/>
      <c r="C111" s="226"/>
      <c r="D111" s="216" t="s">
        <v>201</v>
      </c>
      <c r="E111" s="227" t="s">
        <v>21</v>
      </c>
      <c r="F111" s="228" t="s">
        <v>2192</v>
      </c>
      <c r="G111" s="226"/>
      <c r="H111" s="229">
        <v>17.408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AT111" s="235" t="s">
        <v>201</v>
      </c>
      <c r="AU111" s="235" t="s">
        <v>83</v>
      </c>
      <c r="AV111" s="13" t="s">
        <v>85</v>
      </c>
      <c r="AW111" s="13" t="s">
        <v>39</v>
      </c>
      <c r="AX111" s="13" t="s">
        <v>75</v>
      </c>
      <c r="AY111" s="235" t="s">
        <v>192</v>
      </c>
    </row>
    <row r="112" spans="2:51" s="14" customFormat="1" ht="12">
      <c r="B112" s="236"/>
      <c r="C112" s="237"/>
      <c r="D112" s="216" t="s">
        <v>201</v>
      </c>
      <c r="E112" s="238" t="s">
        <v>21</v>
      </c>
      <c r="F112" s="239" t="s">
        <v>205</v>
      </c>
      <c r="G112" s="237"/>
      <c r="H112" s="240">
        <v>17.408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AT112" s="246" t="s">
        <v>201</v>
      </c>
      <c r="AU112" s="246" t="s">
        <v>83</v>
      </c>
      <c r="AV112" s="14" t="s">
        <v>199</v>
      </c>
      <c r="AW112" s="14" t="s">
        <v>39</v>
      </c>
      <c r="AX112" s="14" t="s">
        <v>83</v>
      </c>
      <c r="AY112" s="246" t="s">
        <v>192</v>
      </c>
    </row>
    <row r="113" spans="2:65" s="1" customFormat="1" ht="16.5" customHeight="1">
      <c r="B113" s="41"/>
      <c r="C113" s="202" t="s">
        <v>263</v>
      </c>
      <c r="D113" s="202" t="s">
        <v>194</v>
      </c>
      <c r="E113" s="203" t="s">
        <v>2193</v>
      </c>
      <c r="F113" s="204" t="s">
        <v>2194</v>
      </c>
      <c r="G113" s="205" t="s">
        <v>139</v>
      </c>
      <c r="H113" s="206">
        <v>17.408</v>
      </c>
      <c r="I113" s="207"/>
      <c r="J113" s="208">
        <f>ROUND(I113*H113,2)</f>
        <v>0</v>
      </c>
      <c r="K113" s="204" t="s">
        <v>21</v>
      </c>
      <c r="L113" s="61"/>
      <c r="M113" s="209" t="s">
        <v>21</v>
      </c>
      <c r="N113" s="210" t="s">
        <v>46</v>
      </c>
      <c r="O113" s="42"/>
      <c r="P113" s="211">
        <f>O113*H113</f>
        <v>0</v>
      </c>
      <c r="Q113" s="211">
        <v>0</v>
      </c>
      <c r="R113" s="211">
        <f>Q113*H113</f>
        <v>0</v>
      </c>
      <c r="S113" s="211">
        <v>0</v>
      </c>
      <c r="T113" s="212">
        <f>S113*H113</f>
        <v>0</v>
      </c>
      <c r="AR113" s="24" t="s">
        <v>199</v>
      </c>
      <c r="AT113" s="24" t="s">
        <v>194</v>
      </c>
      <c r="AU113" s="24" t="s">
        <v>83</v>
      </c>
      <c r="AY113" s="24" t="s">
        <v>192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24" t="s">
        <v>83</v>
      </c>
      <c r="BK113" s="213">
        <f>ROUND(I113*H113,2)</f>
        <v>0</v>
      </c>
      <c r="BL113" s="24" t="s">
        <v>199</v>
      </c>
      <c r="BM113" s="24" t="s">
        <v>369</v>
      </c>
    </row>
    <row r="114" spans="2:51" s="13" customFormat="1" ht="12">
      <c r="B114" s="225"/>
      <c r="C114" s="226"/>
      <c r="D114" s="216" t="s">
        <v>201</v>
      </c>
      <c r="E114" s="227" t="s">
        <v>21</v>
      </c>
      <c r="F114" s="228" t="s">
        <v>2192</v>
      </c>
      <c r="G114" s="226"/>
      <c r="H114" s="229">
        <v>17.408</v>
      </c>
      <c r="I114" s="230"/>
      <c r="J114" s="226"/>
      <c r="K114" s="226"/>
      <c r="L114" s="231"/>
      <c r="M114" s="232"/>
      <c r="N114" s="233"/>
      <c r="O114" s="233"/>
      <c r="P114" s="233"/>
      <c r="Q114" s="233"/>
      <c r="R114" s="233"/>
      <c r="S114" s="233"/>
      <c r="T114" s="234"/>
      <c r="AT114" s="235" t="s">
        <v>201</v>
      </c>
      <c r="AU114" s="235" t="s">
        <v>83</v>
      </c>
      <c r="AV114" s="13" t="s">
        <v>85</v>
      </c>
      <c r="AW114" s="13" t="s">
        <v>39</v>
      </c>
      <c r="AX114" s="13" t="s">
        <v>75</v>
      </c>
      <c r="AY114" s="235" t="s">
        <v>192</v>
      </c>
    </row>
    <row r="115" spans="2:51" s="14" customFormat="1" ht="12">
      <c r="B115" s="236"/>
      <c r="C115" s="237"/>
      <c r="D115" s="216" t="s">
        <v>201</v>
      </c>
      <c r="E115" s="238" t="s">
        <v>21</v>
      </c>
      <c r="F115" s="239" t="s">
        <v>205</v>
      </c>
      <c r="G115" s="237"/>
      <c r="H115" s="240">
        <v>17.408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AT115" s="246" t="s">
        <v>201</v>
      </c>
      <c r="AU115" s="246" t="s">
        <v>83</v>
      </c>
      <c r="AV115" s="14" t="s">
        <v>199</v>
      </c>
      <c r="AW115" s="14" t="s">
        <v>39</v>
      </c>
      <c r="AX115" s="14" t="s">
        <v>83</v>
      </c>
      <c r="AY115" s="246" t="s">
        <v>192</v>
      </c>
    </row>
    <row r="116" spans="2:65" s="1" customFormat="1" ht="25.5" customHeight="1">
      <c r="B116" s="41"/>
      <c r="C116" s="202" t="s">
        <v>267</v>
      </c>
      <c r="D116" s="202" t="s">
        <v>194</v>
      </c>
      <c r="E116" s="203" t="s">
        <v>2195</v>
      </c>
      <c r="F116" s="204" t="s">
        <v>2196</v>
      </c>
      <c r="G116" s="205" t="s">
        <v>197</v>
      </c>
      <c r="H116" s="206">
        <v>331.2</v>
      </c>
      <c r="I116" s="207"/>
      <c r="J116" s="208">
        <f>ROUND(I116*H116,2)</f>
        <v>0</v>
      </c>
      <c r="K116" s="204" t="s">
        <v>21</v>
      </c>
      <c r="L116" s="61"/>
      <c r="M116" s="209" t="s">
        <v>21</v>
      </c>
      <c r="N116" s="210" t="s">
        <v>46</v>
      </c>
      <c r="O116" s="42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AR116" s="24" t="s">
        <v>199</v>
      </c>
      <c r="AT116" s="24" t="s">
        <v>194</v>
      </c>
      <c r="AU116" s="24" t="s">
        <v>83</v>
      </c>
      <c r="AY116" s="24" t="s">
        <v>192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24" t="s">
        <v>83</v>
      </c>
      <c r="BK116" s="213">
        <f>ROUND(I116*H116,2)</f>
        <v>0</v>
      </c>
      <c r="BL116" s="24" t="s">
        <v>199</v>
      </c>
      <c r="BM116" s="24" t="s">
        <v>380</v>
      </c>
    </row>
    <row r="117" spans="2:65" s="1" customFormat="1" ht="25.5" customHeight="1">
      <c r="B117" s="41"/>
      <c r="C117" s="202" t="s">
        <v>10</v>
      </c>
      <c r="D117" s="202" t="s">
        <v>194</v>
      </c>
      <c r="E117" s="203" t="s">
        <v>2197</v>
      </c>
      <c r="F117" s="204" t="s">
        <v>2198</v>
      </c>
      <c r="G117" s="205" t="s">
        <v>197</v>
      </c>
      <c r="H117" s="206">
        <v>2528.06</v>
      </c>
      <c r="I117" s="207"/>
      <c r="J117" s="208">
        <f>ROUND(I117*H117,2)</f>
        <v>0</v>
      </c>
      <c r="K117" s="204" t="s">
        <v>21</v>
      </c>
      <c r="L117" s="61"/>
      <c r="M117" s="209" t="s">
        <v>21</v>
      </c>
      <c r="N117" s="210" t="s">
        <v>46</v>
      </c>
      <c r="O117" s="42"/>
      <c r="P117" s="211">
        <f>O117*H117</f>
        <v>0</v>
      </c>
      <c r="Q117" s="211">
        <v>0</v>
      </c>
      <c r="R117" s="211">
        <f>Q117*H117</f>
        <v>0</v>
      </c>
      <c r="S117" s="211">
        <v>0</v>
      </c>
      <c r="T117" s="212">
        <f>S117*H117</f>
        <v>0</v>
      </c>
      <c r="AR117" s="24" t="s">
        <v>199</v>
      </c>
      <c r="AT117" s="24" t="s">
        <v>194</v>
      </c>
      <c r="AU117" s="24" t="s">
        <v>83</v>
      </c>
      <c r="AY117" s="24" t="s">
        <v>192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24" t="s">
        <v>83</v>
      </c>
      <c r="BK117" s="213">
        <f>ROUND(I117*H117,2)</f>
        <v>0</v>
      </c>
      <c r="BL117" s="24" t="s">
        <v>199</v>
      </c>
      <c r="BM117" s="24" t="s">
        <v>393</v>
      </c>
    </row>
    <row r="118" spans="2:51" s="13" customFormat="1" ht="12">
      <c r="B118" s="225"/>
      <c r="C118" s="226"/>
      <c r="D118" s="216" t="s">
        <v>201</v>
      </c>
      <c r="E118" s="227" t="s">
        <v>21</v>
      </c>
      <c r="F118" s="228" t="s">
        <v>2199</v>
      </c>
      <c r="G118" s="226"/>
      <c r="H118" s="229">
        <v>2528.06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AT118" s="235" t="s">
        <v>201</v>
      </c>
      <c r="AU118" s="235" t="s">
        <v>83</v>
      </c>
      <c r="AV118" s="13" t="s">
        <v>85</v>
      </c>
      <c r="AW118" s="13" t="s">
        <v>39</v>
      </c>
      <c r="AX118" s="13" t="s">
        <v>75</v>
      </c>
      <c r="AY118" s="235" t="s">
        <v>192</v>
      </c>
    </row>
    <row r="119" spans="2:51" s="14" customFormat="1" ht="12">
      <c r="B119" s="236"/>
      <c r="C119" s="237"/>
      <c r="D119" s="216" t="s">
        <v>201</v>
      </c>
      <c r="E119" s="238" t="s">
        <v>21</v>
      </c>
      <c r="F119" s="239" t="s">
        <v>205</v>
      </c>
      <c r="G119" s="237"/>
      <c r="H119" s="240">
        <v>2528.06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AT119" s="246" t="s">
        <v>201</v>
      </c>
      <c r="AU119" s="246" t="s">
        <v>83</v>
      </c>
      <c r="AV119" s="14" t="s">
        <v>199</v>
      </c>
      <c r="AW119" s="14" t="s">
        <v>39</v>
      </c>
      <c r="AX119" s="14" t="s">
        <v>83</v>
      </c>
      <c r="AY119" s="246" t="s">
        <v>192</v>
      </c>
    </row>
    <row r="120" spans="2:65" s="1" customFormat="1" ht="25.5" customHeight="1">
      <c r="B120" s="41"/>
      <c r="C120" s="202" t="s">
        <v>303</v>
      </c>
      <c r="D120" s="202" t="s">
        <v>194</v>
      </c>
      <c r="E120" s="203" t="s">
        <v>2200</v>
      </c>
      <c r="F120" s="204" t="s">
        <v>2201</v>
      </c>
      <c r="G120" s="205" t="s">
        <v>197</v>
      </c>
      <c r="H120" s="206">
        <v>302.68</v>
      </c>
      <c r="I120" s="207"/>
      <c r="J120" s="208">
        <f>ROUND(I120*H120,2)</f>
        <v>0</v>
      </c>
      <c r="K120" s="204" t="s">
        <v>21</v>
      </c>
      <c r="L120" s="61"/>
      <c r="M120" s="209" t="s">
        <v>21</v>
      </c>
      <c r="N120" s="210" t="s">
        <v>46</v>
      </c>
      <c r="O120" s="42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4" t="s">
        <v>199</v>
      </c>
      <c r="AT120" s="24" t="s">
        <v>194</v>
      </c>
      <c r="AU120" s="24" t="s">
        <v>83</v>
      </c>
      <c r="AY120" s="24" t="s">
        <v>192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4" t="s">
        <v>83</v>
      </c>
      <c r="BK120" s="213">
        <f>ROUND(I120*H120,2)</f>
        <v>0</v>
      </c>
      <c r="BL120" s="24" t="s">
        <v>199</v>
      </c>
      <c r="BM120" s="24" t="s">
        <v>405</v>
      </c>
    </row>
    <row r="121" spans="2:51" s="13" customFormat="1" ht="12">
      <c r="B121" s="225"/>
      <c r="C121" s="226"/>
      <c r="D121" s="216" t="s">
        <v>201</v>
      </c>
      <c r="E121" s="227" t="s">
        <v>21</v>
      </c>
      <c r="F121" s="228" t="s">
        <v>2202</v>
      </c>
      <c r="G121" s="226"/>
      <c r="H121" s="229">
        <v>302.68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AT121" s="235" t="s">
        <v>201</v>
      </c>
      <c r="AU121" s="235" t="s">
        <v>83</v>
      </c>
      <c r="AV121" s="13" t="s">
        <v>85</v>
      </c>
      <c r="AW121" s="13" t="s">
        <v>39</v>
      </c>
      <c r="AX121" s="13" t="s">
        <v>75</v>
      </c>
      <c r="AY121" s="235" t="s">
        <v>192</v>
      </c>
    </row>
    <row r="122" spans="2:51" s="14" customFormat="1" ht="12">
      <c r="B122" s="236"/>
      <c r="C122" s="237"/>
      <c r="D122" s="216" t="s">
        <v>201</v>
      </c>
      <c r="E122" s="238" t="s">
        <v>21</v>
      </c>
      <c r="F122" s="239" t="s">
        <v>205</v>
      </c>
      <c r="G122" s="237"/>
      <c r="H122" s="240">
        <v>302.68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201</v>
      </c>
      <c r="AU122" s="246" t="s">
        <v>83</v>
      </c>
      <c r="AV122" s="14" t="s">
        <v>199</v>
      </c>
      <c r="AW122" s="14" t="s">
        <v>39</v>
      </c>
      <c r="AX122" s="14" t="s">
        <v>83</v>
      </c>
      <c r="AY122" s="246" t="s">
        <v>192</v>
      </c>
    </row>
    <row r="123" spans="2:65" s="1" customFormat="1" ht="38.25" customHeight="1">
      <c r="B123" s="41"/>
      <c r="C123" s="202" t="s">
        <v>310</v>
      </c>
      <c r="D123" s="202" t="s">
        <v>194</v>
      </c>
      <c r="E123" s="203" t="s">
        <v>2203</v>
      </c>
      <c r="F123" s="204" t="s">
        <v>2204</v>
      </c>
      <c r="G123" s="205" t="s">
        <v>197</v>
      </c>
      <c r="H123" s="206">
        <v>294.36</v>
      </c>
      <c r="I123" s="207"/>
      <c r="J123" s="208">
        <f aca="true" t="shared" si="0" ref="J123:J128">ROUND(I123*H123,2)</f>
        <v>0</v>
      </c>
      <c r="K123" s="204" t="s">
        <v>21</v>
      </c>
      <c r="L123" s="61"/>
      <c r="M123" s="209" t="s">
        <v>21</v>
      </c>
      <c r="N123" s="210" t="s">
        <v>46</v>
      </c>
      <c r="O123" s="42"/>
      <c r="P123" s="211">
        <f aca="true" t="shared" si="1" ref="P123:P128">O123*H123</f>
        <v>0</v>
      </c>
      <c r="Q123" s="211">
        <v>0</v>
      </c>
      <c r="R123" s="211">
        <f aca="true" t="shared" si="2" ref="R123:R128">Q123*H123</f>
        <v>0</v>
      </c>
      <c r="S123" s="211">
        <v>0</v>
      </c>
      <c r="T123" s="212">
        <f aca="true" t="shared" si="3" ref="T123:T128">S123*H123</f>
        <v>0</v>
      </c>
      <c r="AR123" s="24" t="s">
        <v>199</v>
      </c>
      <c r="AT123" s="24" t="s">
        <v>194</v>
      </c>
      <c r="AU123" s="24" t="s">
        <v>83</v>
      </c>
      <c r="AY123" s="24" t="s">
        <v>192</v>
      </c>
      <c r="BE123" s="213">
        <f aca="true" t="shared" si="4" ref="BE123:BE128">IF(N123="základní",J123,0)</f>
        <v>0</v>
      </c>
      <c r="BF123" s="213">
        <f aca="true" t="shared" si="5" ref="BF123:BF128">IF(N123="snížená",J123,0)</f>
        <v>0</v>
      </c>
      <c r="BG123" s="213">
        <f aca="true" t="shared" si="6" ref="BG123:BG128">IF(N123="zákl. přenesená",J123,0)</f>
        <v>0</v>
      </c>
      <c r="BH123" s="213">
        <f aca="true" t="shared" si="7" ref="BH123:BH128">IF(N123="sníž. přenesená",J123,0)</f>
        <v>0</v>
      </c>
      <c r="BI123" s="213">
        <f aca="true" t="shared" si="8" ref="BI123:BI128">IF(N123="nulová",J123,0)</f>
        <v>0</v>
      </c>
      <c r="BJ123" s="24" t="s">
        <v>83</v>
      </c>
      <c r="BK123" s="213">
        <f aca="true" t="shared" si="9" ref="BK123:BK128">ROUND(I123*H123,2)</f>
        <v>0</v>
      </c>
      <c r="BL123" s="24" t="s">
        <v>199</v>
      </c>
      <c r="BM123" s="24" t="s">
        <v>417</v>
      </c>
    </row>
    <row r="124" spans="2:65" s="1" customFormat="1" ht="25.5" customHeight="1">
      <c r="B124" s="41"/>
      <c r="C124" s="202" t="s">
        <v>316</v>
      </c>
      <c r="D124" s="202" t="s">
        <v>194</v>
      </c>
      <c r="E124" s="203" t="s">
        <v>2205</v>
      </c>
      <c r="F124" s="204" t="s">
        <v>2206</v>
      </c>
      <c r="G124" s="205" t="s">
        <v>197</v>
      </c>
      <c r="H124" s="206">
        <v>4.6</v>
      </c>
      <c r="I124" s="207"/>
      <c r="J124" s="208">
        <f t="shared" si="0"/>
        <v>0</v>
      </c>
      <c r="K124" s="204" t="s">
        <v>21</v>
      </c>
      <c r="L124" s="61"/>
      <c r="M124" s="209" t="s">
        <v>21</v>
      </c>
      <c r="N124" s="210" t="s">
        <v>46</v>
      </c>
      <c r="O124" s="42"/>
      <c r="P124" s="211">
        <f t="shared" si="1"/>
        <v>0</v>
      </c>
      <c r="Q124" s="211">
        <v>0</v>
      </c>
      <c r="R124" s="211">
        <f t="shared" si="2"/>
        <v>0</v>
      </c>
      <c r="S124" s="211">
        <v>0</v>
      </c>
      <c r="T124" s="212">
        <f t="shared" si="3"/>
        <v>0</v>
      </c>
      <c r="AR124" s="24" t="s">
        <v>199</v>
      </c>
      <c r="AT124" s="24" t="s">
        <v>194</v>
      </c>
      <c r="AU124" s="24" t="s">
        <v>83</v>
      </c>
      <c r="AY124" s="24" t="s">
        <v>192</v>
      </c>
      <c r="BE124" s="213">
        <f t="shared" si="4"/>
        <v>0</v>
      </c>
      <c r="BF124" s="213">
        <f t="shared" si="5"/>
        <v>0</v>
      </c>
      <c r="BG124" s="213">
        <f t="shared" si="6"/>
        <v>0</v>
      </c>
      <c r="BH124" s="213">
        <f t="shared" si="7"/>
        <v>0</v>
      </c>
      <c r="BI124" s="213">
        <f t="shared" si="8"/>
        <v>0</v>
      </c>
      <c r="BJ124" s="24" t="s">
        <v>83</v>
      </c>
      <c r="BK124" s="213">
        <f t="shared" si="9"/>
        <v>0</v>
      </c>
      <c r="BL124" s="24" t="s">
        <v>199</v>
      </c>
      <c r="BM124" s="24" t="s">
        <v>431</v>
      </c>
    </row>
    <row r="125" spans="2:65" s="1" customFormat="1" ht="16.5" customHeight="1">
      <c r="B125" s="41"/>
      <c r="C125" s="202" t="s">
        <v>322</v>
      </c>
      <c r="D125" s="202" t="s">
        <v>194</v>
      </c>
      <c r="E125" s="203" t="s">
        <v>2207</v>
      </c>
      <c r="F125" s="204" t="s">
        <v>2208</v>
      </c>
      <c r="G125" s="205" t="s">
        <v>1387</v>
      </c>
      <c r="H125" s="206">
        <v>16</v>
      </c>
      <c r="I125" s="207"/>
      <c r="J125" s="208">
        <f t="shared" si="0"/>
        <v>0</v>
      </c>
      <c r="K125" s="204" t="s">
        <v>21</v>
      </c>
      <c r="L125" s="61"/>
      <c r="M125" s="209" t="s">
        <v>21</v>
      </c>
      <c r="N125" s="210" t="s">
        <v>46</v>
      </c>
      <c r="O125" s="42"/>
      <c r="P125" s="211">
        <f t="shared" si="1"/>
        <v>0</v>
      </c>
      <c r="Q125" s="211">
        <v>0</v>
      </c>
      <c r="R125" s="211">
        <f t="shared" si="2"/>
        <v>0</v>
      </c>
      <c r="S125" s="211">
        <v>0</v>
      </c>
      <c r="T125" s="212">
        <f t="shared" si="3"/>
        <v>0</v>
      </c>
      <c r="AR125" s="24" t="s">
        <v>199</v>
      </c>
      <c r="AT125" s="24" t="s">
        <v>194</v>
      </c>
      <c r="AU125" s="24" t="s">
        <v>83</v>
      </c>
      <c r="AY125" s="24" t="s">
        <v>192</v>
      </c>
      <c r="BE125" s="213">
        <f t="shared" si="4"/>
        <v>0</v>
      </c>
      <c r="BF125" s="213">
        <f t="shared" si="5"/>
        <v>0</v>
      </c>
      <c r="BG125" s="213">
        <f t="shared" si="6"/>
        <v>0</v>
      </c>
      <c r="BH125" s="213">
        <f t="shared" si="7"/>
        <v>0</v>
      </c>
      <c r="BI125" s="213">
        <f t="shared" si="8"/>
        <v>0</v>
      </c>
      <c r="BJ125" s="24" t="s">
        <v>83</v>
      </c>
      <c r="BK125" s="213">
        <f t="shared" si="9"/>
        <v>0</v>
      </c>
      <c r="BL125" s="24" t="s">
        <v>199</v>
      </c>
      <c r="BM125" s="24" t="s">
        <v>441</v>
      </c>
    </row>
    <row r="126" spans="2:65" s="1" customFormat="1" ht="16.5" customHeight="1">
      <c r="B126" s="41"/>
      <c r="C126" s="202" t="s">
        <v>330</v>
      </c>
      <c r="D126" s="202" t="s">
        <v>194</v>
      </c>
      <c r="E126" s="203" t="s">
        <v>2209</v>
      </c>
      <c r="F126" s="204" t="s">
        <v>2210</v>
      </c>
      <c r="G126" s="205" t="s">
        <v>139</v>
      </c>
      <c r="H126" s="206">
        <v>878.72</v>
      </c>
      <c r="I126" s="207"/>
      <c r="J126" s="208">
        <f t="shared" si="0"/>
        <v>0</v>
      </c>
      <c r="K126" s="204" t="s">
        <v>21</v>
      </c>
      <c r="L126" s="61"/>
      <c r="M126" s="209" t="s">
        <v>21</v>
      </c>
      <c r="N126" s="210" t="s">
        <v>46</v>
      </c>
      <c r="O126" s="42"/>
      <c r="P126" s="211">
        <f t="shared" si="1"/>
        <v>0</v>
      </c>
      <c r="Q126" s="211">
        <v>0</v>
      </c>
      <c r="R126" s="211">
        <f t="shared" si="2"/>
        <v>0</v>
      </c>
      <c r="S126" s="211">
        <v>0</v>
      </c>
      <c r="T126" s="212">
        <f t="shared" si="3"/>
        <v>0</v>
      </c>
      <c r="AR126" s="24" t="s">
        <v>199</v>
      </c>
      <c r="AT126" s="24" t="s">
        <v>194</v>
      </c>
      <c r="AU126" s="24" t="s">
        <v>83</v>
      </c>
      <c r="AY126" s="24" t="s">
        <v>192</v>
      </c>
      <c r="BE126" s="213">
        <f t="shared" si="4"/>
        <v>0</v>
      </c>
      <c r="BF126" s="213">
        <f t="shared" si="5"/>
        <v>0</v>
      </c>
      <c r="BG126" s="213">
        <f t="shared" si="6"/>
        <v>0</v>
      </c>
      <c r="BH126" s="213">
        <f t="shared" si="7"/>
        <v>0</v>
      </c>
      <c r="BI126" s="213">
        <f t="shared" si="8"/>
        <v>0</v>
      </c>
      <c r="BJ126" s="24" t="s">
        <v>83</v>
      </c>
      <c r="BK126" s="213">
        <f t="shared" si="9"/>
        <v>0</v>
      </c>
      <c r="BL126" s="24" t="s">
        <v>199</v>
      </c>
      <c r="BM126" s="24" t="s">
        <v>455</v>
      </c>
    </row>
    <row r="127" spans="2:65" s="1" customFormat="1" ht="16.5" customHeight="1">
      <c r="B127" s="41"/>
      <c r="C127" s="202" t="s">
        <v>9</v>
      </c>
      <c r="D127" s="202" t="s">
        <v>194</v>
      </c>
      <c r="E127" s="203" t="s">
        <v>2211</v>
      </c>
      <c r="F127" s="204" t="s">
        <v>2212</v>
      </c>
      <c r="G127" s="205" t="s">
        <v>139</v>
      </c>
      <c r="H127" s="206">
        <v>225.32</v>
      </c>
      <c r="I127" s="207"/>
      <c r="J127" s="208">
        <f t="shared" si="0"/>
        <v>0</v>
      </c>
      <c r="K127" s="204" t="s">
        <v>21</v>
      </c>
      <c r="L127" s="61"/>
      <c r="M127" s="209" t="s">
        <v>21</v>
      </c>
      <c r="N127" s="210" t="s">
        <v>46</v>
      </c>
      <c r="O127" s="42"/>
      <c r="P127" s="211">
        <f t="shared" si="1"/>
        <v>0</v>
      </c>
      <c r="Q127" s="211">
        <v>0</v>
      </c>
      <c r="R127" s="211">
        <f t="shared" si="2"/>
        <v>0</v>
      </c>
      <c r="S127" s="211">
        <v>0</v>
      </c>
      <c r="T127" s="212">
        <f t="shared" si="3"/>
        <v>0</v>
      </c>
      <c r="AR127" s="24" t="s">
        <v>199</v>
      </c>
      <c r="AT127" s="24" t="s">
        <v>194</v>
      </c>
      <c r="AU127" s="24" t="s">
        <v>83</v>
      </c>
      <c r="AY127" s="24" t="s">
        <v>192</v>
      </c>
      <c r="BE127" s="213">
        <f t="shared" si="4"/>
        <v>0</v>
      </c>
      <c r="BF127" s="213">
        <f t="shared" si="5"/>
        <v>0</v>
      </c>
      <c r="BG127" s="213">
        <f t="shared" si="6"/>
        <v>0</v>
      </c>
      <c r="BH127" s="213">
        <f t="shared" si="7"/>
        <v>0</v>
      </c>
      <c r="BI127" s="213">
        <f t="shared" si="8"/>
        <v>0</v>
      </c>
      <c r="BJ127" s="24" t="s">
        <v>83</v>
      </c>
      <c r="BK127" s="213">
        <f t="shared" si="9"/>
        <v>0</v>
      </c>
      <c r="BL127" s="24" t="s">
        <v>199</v>
      </c>
      <c r="BM127" s="24" t="s">
        <v>467</v>
      </c>
    </row>
    <row r="128" spans="2:65" s="1" customFormat="1" ht="16.5" customHeight="1">
      <c r="B128" s="41"/>
      <c r="C128" s="202" t="s">
        <v>345</v>
      </c>
      <c r="D128" s="202" t="s">
        <v>194</v>
      </c>
      <c r="E128" s="203" t="s">
        <v>2213</v>
      </c>
      <c r="F128" s="204" t="s">
        <v>2214</v>
      </c>
      <c r="G128" s="205" t="s">
        <v>139</v>
      </c>
      <c r="H128" s="206">
        <v>1104.04</v>
      </c>
      <c r="I128" s="207"/>
      <c r="J128" s="208">
        <f t="shared" si="0"/>
        <v>0</v>
      </c>
      <c r="K128" s="204" t="s">
        <v>21</v>
      </c>
      <c r="L128" s="61"/>
      <c r="M128" s="209" t="s">
        <v>21</v>
      </c>
      <c r="N128" s="210" t="s">
        <v>46</v>
      </c>
      <c r="O128" s="42"/>
      <c r="P128" s="211">
        <f t="shared" si="1"/>
        <v>0</v>
      </c>
      <c r="Q128" s="211">
        <v>0</v>
      </c>
      <c r="R128" s="211">
        <f t="shared" si="2"/>
        <v>0</v>
      </c>
      <c r="S128" s="211">
        <v>0</v>
      </c>
      <c r="T128" s="212">
        <f t="shared" si="3"/>
        <v>0</v>
      </c>
      <c r="AR128" s="24" t="s">
        <v>199</v>
      </c>
      <c r="AT128" s="24" t="s">
        <v>194</v>
      </c>
      <c r="AU128" s="24" t="s">
        <v>83</v>
      </c>
      <c r="AY128" s="24" t="s">
        <v>192</v>
      </c>
      <c r="BE128" s="213">
        <f t="shared" si="4"/>
        <v>0</v>
      </c>
      <c r="BF128" s="213">
        <f t="shared" si="5"/>
        <v>0</v>
      </c>
      <c r="BG128" s="213">
        <f t="shared" si="6"/>
        <v>0</v>
      </c>
      <c r="BH128" s="213">
        <f t="shared" si="7"/>
        <v>0</v>
      </c>
      <c r="BI128" s="213">
        <f t="shared" si="8"/>
        <v>0</v>
      </c>
      <c r="BJ128" s="24" t="s">
        <v>83</v>
      </c>
      <c r="BK128" s="213">
        <f t="shared" si="9"/>
        <v>0</v>
      </c>
      <c r="BL128" s="24" t="s">
        <v>199</v>
      </c>
      <c r="BM128" s="24" t="s">
        <v>478</v>
      </c>
    </row>
    <row r="129" spans="2:51" s="13" customFormat="1" ht="12">
      <c r="B129" s="225"/>
      <c r="C129" s="226"/>
      <c r="D129" s="216" t="s">
        <v>201</v>
      </c>
      <c r="E129" s="227" t="s">
        <v>21</v>
      </c>
      <c r="F129" s="228" t="s">
        <v>2215</v>
      </c>
      <c r="G129" s="226"/>
      <c r="H129" s="229">
        <v>1104.04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AT129" s="235" t="s">
        <v>201</v>
      </c>
      <c r="AU129" s="235" t="s">
        <v>83</v>
      </c>
      <c r="AV129" s="13" t="s">
        <v>85</v>
      </c>
      <c r="AW129" s="13" t="s">
        <v>39</v>
      </c>
      <c r="AX129" s="13" t="s">
        <v>75</v>
      </c>
      <c r="AY129" s="235" t="s">
        <v>192</v>
      </c>
    </row>
    <row r="130" spans="2:51" s="14" customFormat="1" ht="12">
      <c r="B130" s="236"/>
      <c r="C130" s="237"/>
      <c r="D130" s="216" t="s">
        <v>201</v>
      </c>
      <c r="E130" s="238" t="s">
        <v>21</v>
      </c>
      <c r="F130" s="239" t="s">
        <v>205</v>
      </c>
      <c r="G130" s="237"/>
      <c r="H130" s="240">
        <v>1104.04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AT130" s="246" t="s">
        <v>201</v>
      </c>
      <c r="AU130" s="246" t="s">
        <v>83</v>
      </c>
      <c r="AV130" s="14" t="s">
        <v>199</v>
      </c>
      <c r="AW130" s="14" t="s">
        <v>39</v>
      </c>
      <c r="AX130" s="14" t="s">
        <v>83</v>
      </c>
      <c r="AY130" s="246" t="s">
        <v>192</v>
      </c>
    </row>
    <row r="131" spans="2:65" s="1" customFormat="1" ht="16.5" customHeight="1">
      <c r="B131" s="41"/>
      <c r="C131" s="202" t="s">
        <v>349</v>
      </c>
      <c r="D131" s="202" t="s">
        <v>194</v>
      </c>
      <c r="E131" s="203" t="s">
        <v>2216</v>
      </c>
      <c r="F131" s="204" t="s">
        <v>2217</v>
      </c>
      <c r="G131" s="205" t="s">
        <v>139</v>
      </c>
      <c r="H131" s="206">
        <v>518.05</v>
      </c>
      <c r="I131" s="207"/>
      <c r="J131" s="208">
        <f>ROUND(I131*H131,2)</f>
        <v>0</v>
      </c>
      <c r="K131" s="204" t="s">
        <v>21</v>
      </c>
      <c r="L131" s="61"/>
      <c r="M131" s="209" t="s">
        <v>21</v>
      </c>
      <c r="N131" s="210" t="s">
        <v>46</v>
      </c>
      <c r="O131" s="42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24" t="s">
        <v>199</v>
      </c>
      <c r="AT131" s="24" t="s">
        <v>194</v>
      </c>
      <c r="AU131" s="24" t="s">
        <v>83</v>
      </c>
      <c r="AY131" s="24" t="s">
        <v>192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4" t="s">
        <v>83</v>
      </c>
      <c r="BK131" s="213">
        <f>ROUND(I131*H131,2)</f>
        <v>0</v>
      </c>
      <c r="BL131" s="24" t="s">
        <v>199</v>
      </c>
      <c r="BM131" s="24" t="s">
        <v>501</v>
      </c>
    </row>
    <row r="132" spans="2:51" s="13" customFormat="1" ht="12">
      <c r="B132" s="225"/>
      <c r="C132" s="226"/>
      <c r="D132" s="216" t="s">
        <v>201</v>
      </c>
      <c r="E132" s="227" t="s">
        <v>21</v>
      </c>
      <c r="F132" s="228" t="s">
        <v>2218</v>
      </c>
      <c r="G132" s="226"/>
      <c r="H132" s="229">
        <v>518.05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AT132" s="235" t="s">
        <v>201</v>
      </c>
      <c r="AU132" s="235" t="s">
        <v>83</v>
      </c>
      <c r="AV132" s="13" t="s">
        <v>85</v>
      </c>
      <c r="AW132" s="13" t="s">
        <v>39</v>
      </c>
      <c r="AX132" s="13" t="s">
        <v>75</v>
      </c>
      <c r="AY132" s="235" t="s">
        <v>192</v>
      </c>
    </row>
    <row r="133" spans="2:51" s="14" customFormat="1" ht="12">
      <c r="B133" s="236"/>
      <c r="C133" s="237"/>
      <c r="D133" s="216" t="s">
        <v>201</v>
      </c>
      <c r="E133" s="238" t="s">
        <v>21</v>
      </c>
      <c r="F133" s="239" t="s">
        <v>205</v>
      </c>
      <c r="G133" s="237"/>
      <c r="H133" s="240">
        <v>518.05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AT133" s="246" t="s">
        <v>201</v>
      </c>
      <c r="AU133" s="246" t="s">
        <v>83</v>
      </c>
      <c r="AV133" s="14" t="s">
        <v>199</v>
      </c>
      <c r="AW133" s="14" t="s">
        <v>39</v>
      </c>
      <c r="AX133" s="14" t="s">
        <v>83</v>
      </c>
      <c r="AY133" s="246" t="s">
        <v>192</v>
      </c>
    </row>
    <row r="134" spans="2:65" s="1" customFormat="1" ht="25.5" customHeight="1">
      <c r="B134" s="41"/>
      <c r="C134" s="202" t="s">
        <v>355</v>
      </c>
      <c r="D134" s="202" t="s">
        <v>194</v>
      </c>
      <c r="E134" s="203" t="s">
        <v>2219</v>
      </c>
      <c r="F134" s="204" t="s">
        <v>2220</v>
      </c>
      <c r="G134" s="205" t="s">
        <v>139</v>
      </c>
      <c r="H134" s="206">
        <v>878.72</v>
      </c>
      <c r="I134" s="207"/>
      <c r="J134" s="208">
        <f>ROUND(I134*H134,2)</f>
        <v>0</v>
      </c>
      <c r="K134" s="204" t="s">
        <v>21</v>
      </c>
      <c r="L134" s="61"/>
      <c r="M134" s="209" t="s">
        <v>21</v>
      </c>
      <c r="N134" s="210" t="s">
        <v>46</v>
      </c>
      <c r="O134" s="42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AR134" s="24" t="s">
        <v>199</v>
      </c>
      <c r="AT134" s="24" t="s">
        <v>194</v>
      </c>
      <c r="AU134" s="24" t="s">
        <v>83</v>
      </c>
      <c r="AY134" s="24" t="s">
        <v>192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24" t="s">
        <v>83</v>
      </c>
      <c r="BK134" s="213">
        <f>ROUND(I134*H134,2)</f>
        <v>0</v>
      </c>
      <c r="BL134" s="24" t="s">
        <v>199</v>
      </c>
      <c r="BM134" s="24" t="s">
        <v>517</v>
      </c>
    </row>
    <row r="135" spans="2:51" s="13" customFormat="1" ht="12">
      <c r="B135" s="225"/>
      <c r="C135" s="226"/>
      <c r="D135" s="216" t="s">
        <v>201</v>
      </c>
      <c r="E135" s="227" t="s">
        <v>21</v>
      </c>
      <c r="F135" s="228" t="s">
        <v>2221</v>
      </c>
      <c r="G135" s="226"/>
      <c r="H135" s="229">
        <v>878.72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AT135" s="235" t="s">
        <v>201</v>
      </c>
      <c r="AU135" s="235" t="s">
        <v>83</v>
      </c>
      <c r="AV135" s="13" t="s">
        <v>85</v>
      </c>
      <c r="AW135" s="13" t="s">
        <v>39</v>
      </c>
      <c r="AX135" s="13" t="s">
        <v>75</v>
      </c>
      <c r="AY135" s="235" t="s">
        <v>192</v>
      </c>
    </row>
    <row r="136" spans="2:51" s="14" customFormat="1" ht="12">
      <c r="B136" s="236"/>
      <c r="C136" s="237"/>
      <c r="D136" s="216" t="s">
        <v>201</v>
      </c>
      <c r="E136" s="238" t="s">
        <v>21</v>
      </c>
      <c r="F136" s="239" t="s">
        <v>205</v>
      </c>
      <c r="G136" s="237"/>
      <c r="H136" s="240">
        <v>878.72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AT136" s="246" t="s">
        <v>201</v>
      </c>
      <c r="AU136" s="246" t="s">
        <v>83</v>
      </c>
      <c r="AV136" s="14" t="s">
        <v>199</v>
      </c>
      <c r="AW136" s="14" t="s">
        <v>39</v>
      </c>
      <c r="AX136" s="14" t="s">
        <v>83</v>
      </c>
      <c r="AY136" s="246" t="s">
        <v>192</v>
      </c>
    </row>
    <row r="137" spans="2:65" s="1" customFormat="1" ht="25.5" customHeight="1">
      <c r="B137" s="41"/>
      <c r="C137" s="202" t="s">
        <v>362</v>
      </c>
      <c r="D137" s="202" t="s">
        <v>194</v>
      </c>
      <c r="E137" s="203" t="s">
        <v>2222</v>
      </c>
      <c r="F137" s="204" t="s">
        <v>2223</v>
      </c>
      <c r="G137" s="205" t="s">
        <v>139</v>
      </c>
      <c r="H137" s="206">
        <v>225.32</v>
      </c>
      <c r="I137" s="207"/>
      <c r="J137" s="208">
        <f>ROUND(I137*H137,2)</f>
        <v>0</v>
      </c>
      <c r="K137" s="204" t="s">
        <v>21</v>
      </c>
      <c r="L137" s="61"/>
      <c r="M137" s="209" t="s">
        <v>21</v>
      </c>
      <c r="N137" s="210" t="s">
        <v>46</v>
      </c>
      <c r="O137" s="42"/>
      <c r="P137" s="211">
        <f>O137*H137</f>
        <v>0</v>
      </c>
      <c r="Q137" s="211">
        <v>0</v>
      </c>
      <c r="R137" s="211">
        <f>Q137*H137</f>
        <v>0</v>
      </c>
      <c r="S137" s="211">
        <v>0</v>
      </c>
      <c r="T137" s="212">
        <f>S137*H137</f>
        <v>0</v>
      </c>
      <c r="AR137" s="24" t="s">
        <v>199</v>
      </c>
      <c r="AT137" s="24" t="s">
        <v>194</v>
      </c>
      <c r="AU137" s="24" t="s">
        <v>83</v>
      </c>
      <c r="AY137" s="24" t="s">
        <v>192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24" t="s">
        <v>83</v>
      </c>
      <c r="BK137" s="213">
        <f>ROUND(I137*H137,2)</f>
        <v>0</v>
      </c>
      <c r="BL137" s="24" t="s">
        <v>199</v>
      </c>
      <c r="BM137" s="24" t="s">
        <v>527</v>
      </c>
    </row>
    <row r="138" spans="2:65" s="1" customFormat="1" ht="16.5" customHeight="1">
      <c r="B138" s="41"/>
      <c r="C138" s="202" t="s">
        <v>369</v>
      </c>
      <c r="D138" s="202" t="s">
        <v>194</v>
      </c>
      <c r="E138" s="203" t="s">
        <v>2224</v>
      </c>
      <c r="F138" s="204" t="s">
        <v>2225</v>
      </c>
      <c r="G138" s="205" t="s">
        <v>139</v>
      </c>
      <c r="H138" s="206">
        <v>878.72</v>
      </c>
      <c r="I138" s="207"/>
      <c r="J138" s="208">
        <f>ROUND(I138*H138,2)</f>
        <v>0</v>
      </c>
      <c r="K138" s="204" t="s">
        <v>21</v>
      </c>
      <c r="L138" s="61"/>
      <c r="M138" s="209" t="s">
        <v>21</v>
      </c>
      <c r="N138" s="210" t="s">
        <v>46</v>
      </c>
      <c r="O138" s="42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AR138" s="24" t="s">
        <v>199</v>
      </c>
      <c r="AT138" s="24" t="s">
        <v>194</v>
      </c>
      <c r="AU138" s="24" t="s">
        <v>83</v>
      </c>
      <c r="AY138" s="24" t="s">
        <v>192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24" t="s">
        <v>83</v>
      </c>
      <c r="BK138" s="213">
        <f>ROUND(I138*H138,2)</f>
        <v>0</v>
      </c>
      <c r="BL138" s="24" t="s">
        <v>199</v>
      </c>
      <c r="BM138" s="24" t="s">
        <v>539</v>
      </c>
    </row>
    <row r="139" spans="2:65" s="1" customFormat="1" ht="16.5" customHeight="1">
      <c r="B139" s="41"/>
      <c r="C139" s="202" t="s">
        <v>376</v>
      </c>
      <c r="D139" s="202" t="s">
        <v>194</v>
      </c>
      <c r="E139" s="203" t="s">
        <v>2226</v>
      </c>
      <c r="F139" s="204" t="s">
        <v>2227</v>
      </c>
      <c r="G139" s="205" t="s">
        <v>139</v>
      </c>
      <c r="H139" s="206">
        <v>225.32</v>
      </c>
      <c r="I139" s="207"/>
      <c r="J139" s="208">
        <f>ROUND(I139*H139,2)</f>
        <v>0</v>
      </c>
      <c r="K139" s="204" t="s">
        <v>21</v>
      </c>
      <c r="L139" s="61"/>
      <c r="M139" s="209" t="s">
        <v>21</v>
      </c>
      <c r="N139" s="210" t="s">
        <v>46</v>
      </c>
      <c r="O139" s="42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AR139" s="24" t="s">
        <v>199</v>
      </c>
      <c r="AT139" s="24" t="s">
        <v>194</v>
      </c>
      <c r="AU139" s="24" t="s">
        <v>83</v>
      </c>
      <c r="AY139" s="24" t="s">
        <v>192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24" t="s">
        <v>83</v>
      </c>
      <c r="BK139" s="213">
        <f>ROUND(I139*H139,2)</f>
        <v>0</v>
      </c>
      <c r="BL139" s="24" t="s">
        <v>199</v>
      </c>
      <c r="BM139" s="24" t="s">
        <v>551</v>
      </c>
    </row>
    <row r="140" spans="2:51" s="13" customFormat="1" ht="12">
      <c r="B140" s="225"/>
      <c r="C140" s="226"/>
      <c r="D140" s="216" t="s">
        <v>201</v>
      </c>
      <c r="E140" s="227" t="s">
        <v>21</v>
      </c>
      <c r="F140" s="228" t="s">
        <v>2228</v>
      </c>
      <c r="G140" s="226"/>
      <c r="H140" s="229">
        <v>225.32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AT140" s="235" t="s">
        <v>201</v>
      </c>
      <c r="AU140" s="235" t="s">
        <v>83</v>
      </c>
      <c r="AV140" s="13" t="s">
        <v>85</v>
      </c>
      <c r="AW140" s="13" t="s">
        <v>39</v>
      </c>
      <c r="AX140" s="13" t="s">
        <v>75</v>
      </c>
      <c r="AY140" s="235" t="s">
        <v>192</v>
      </c>
    </row>
    <row r="141" spans="2:51" s="14" customFormat="1" ht="12">
      <c r="B141" s="236"/>
      <c r="C141" s="237"/>
      <c r="D141" s="216" t="s">
        <v>201</v>
      </c>
      <c r="E141" s="238" t="s">
        <v>21</v>
      </c>
      <c r="F141" s="239" t="s">
        <v>205</v>
      </c>
      <c r="G141" s="237"/>
      <c r="H141" s="240">
        <v>225.32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AT141" s="246" t="s">
        <v>201</v>
      </c>
      <c r="AU141" s="246" t="s">
        <v>83</v>
      </c>
      <c r="AV141" s="14" t="s">
        <v>199</v>
      </c>
      <c r="AW141" s="14" t="s">
        <v>39</v>
      </c>
      <c r="AX141" s="14" t="s">
        <v>83</v>
      </c>
      <c r="AY141" s="246" t="s">
        <v>192</v>
      </c>
    </row>
    <row r="142" spans="2:65" s="1" customFormat="1" ht="25.5" customHeight="1">
      <c r="B142" s="41"/>
      <c r="C142" s="202" t="s">
        <v>380</v>
      </c>
      <c r="D142" s="202" t="s">
        <v>194</v>
      </c>
      <c r="E142" s="203" t="s">
        <v>2229</v>
      </c>
      <c r="F142" s="204" t="s">
        <v>2230</v>
      </c>
      <c r="G142" s="205" t="s">
        <v>139</v>
      </c>
      <c r="H142" s="206">
        <v>12</v>
      </c>
      <c r="I142" s="207"/>
      <c r="J142" s="208">
        <f>ROUND(I142*H142,2)</f>
        <v>0</v>
      </c>
      <c r="K142" s="204" t="s">
        <v>21</v>
      </c>
      <c r="L142" s="61"/>
      <c r="M142" s="209" t="s">
        <v>21</v>
      </c>
      <c r="N142" s="210" t="s">
        <v>46</v>
      </c>
      <c r="O142" s="42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AR142" s="24" t="s">
        <v>199</v>
      </c>
      <c r="AT142" s="24" t="s">
        <v>194</v>
      </c>
      <c r="AU142" s="24" t="s">
        <v>83</v>
      </c>
      <c r="AY142" s="24" t="s">
        <v>192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24" t="s">
        <v>83</v>
      </c>
      <c r="BK142" s="213">
        <f>ROUND(I142*H142,2)</f>
        <v>0</v>
      </c>
      <c r="BL142" s="24" t="s">
        <v>199</v>
      </c>
      <c r="BM142" s="24" t="s">
        <v>569</v>
      </c>
    </row>
    <row r="143" spans="2:65" s="1" customFormat="1" ht="16.5" customHeight="1">
      <c r="B143" s="41"/>
      <c r="C143" s="202" t="s">
        <v>386</v>
      </c>
      <c r="D143" s="202" t="s">
        <v>194</v>
      </c>
      <c r="E143" s="203" t="s">
        <v>2231</v>
      </c>
      <c r="F143" s="204" t="s">
        <v>2232</v>
      </c>
      <c r="G143" s="205" t="s">
        <v>681</v>
      </c>
      <c r="H143" s="206">
        <v>73.603</v>
      </c>
      <c r="I143" s="207"/>
      <c r="J143" s="208">
        <f>ROUND(I143*H143,2)</f>
        <v>0</v>
      </c>
      <c r="K143" s="204" t="s">
        <v>21</v>
      </c>
      <c r="L143" s="61"/>
      <c r="M143" s="209" t="s">
        <v>21</v>
      </c>
      <c r="N143" s="210" t="s">
        <v>46</v>
      </c>
      <c r="O143" s="42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AR143" s="24" t="s">
        <v>199</v>
      </c>
      <c r="AT143" s="24" t="s">
        <v>194</v>
      </c>
      <c r="AU143" s="24" t="s">
        <v>83</v>
      </c>
      <c r="AY143" s="24" t="s">
        <v>192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24" t="s">
        <v>83</v>
      </c>
      <c r="BK143" s="213">
        <f>ROUND(I143*H143,2)</f>
        <v>0</v>
      </c>
      <c r="BL143" s="24" t="s">
        <v>199</v>
      </c>
      <c r="BM143" s="24" t="s">
        <v>1320</v>
      </c>
    </row>
    <row r="144" spans="2:51" s="13" customFormat="1" ht="12">
      <c r="B144" s="225"/>
      <c r="C144" s="226"/>
      <c r="D144" s="216" t="s">
        <v>201</v>
      </c>
      <c r="E144" s="227" t="s">
        <v>21</v>
      </c>
      <c r="F144" s="228" t="s">
        <v>2233</v>
      </c>
      <c r="G144" s="226"/>
      <c r="H144" s="229">
        <v>73.603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201</v>
      </c>
      <c r="AU144" s="235" t="s">
        <v>83</v>
      </c>
      <c r="AV144" s="13" t="s">
        <v>85</v>
      </c>
      <c r="AW144" s="13" t="s">
        <v>39</v>
      </c>
      <c r="AX144" s="13" t="s">
        <v>75</v>
      </c>
      <c r="AY144" s="235" t="s">
        <v>192</v>
      </c>
    </row>
    <row r="145" spans="2:51" s="14" customFormat="1" ht="12">
      <c r="B145" s="236"/>
      <c r="C145" s="237"/>
      <c r="D145" s="216" t="s">
        <v>201</v>
      </c>
      <c r="E145" s="238" t="s">
        <v>21</v>
      </c>
      <c r="F145" s="239" t="s">
        <v>205</v>
      </c>
      <c r="G145" s="237"/>
      <c r="H145" s="240">
        <v>73.603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AT145" s="246" t="s">
        <v>201</v>
      </c>
      <c r="AU145" s="246" t="s">
        <v>83</v>
      </c>
      <c r="AV145" s="14" t="s">
        <v>199</v>
      </c>
      <c r="AW145" s="14" t="s">
        <v>39</v>
      </c>
      <c r="AX145" s="14" t="s">
        <v>83</v>
      </c>
      <c r="AY145" s="246" t="s">
        <v>192</v>
      </c>
    </row>
    <row r="146" spans="2:63" s="11" customFormat="1" ht="37.35" customHeight="1">
      <c r="B146" s="186"/>
      <c r="C146" s="187"/>
      <c r="D146" s="188" t="s">
        <v>74</v>
      </c>
      <c r="E146" s="189" t="s">
        <v>85</v>
      </c>
      <c r="F146" s="189" t="s">
        <v>2234</v>
      </c>
      <c r="G146" s="187"/>
      <c r="H146" s="187"/>
      <c r="I146" s="190"/>
      <c r="J146" s="191">
        <f>BK146</f>
        <v>0</v>
      </c>
      <c r="K146" s="187"/>
      <c r="L146" s="192"/>
      <c r="M146" s="193"/>
      <c r="N146" s="194"/>
      <c r="O146" s="194"/>
      <c r="P146" s="195">
        <f>SUM(P147:P153)</f>
        <v>0</v>
      </c>
      <c r="Q146" s="194"/>
      <c r="R146" s="195">
        <f>SUM(R147:R153)</f>
        <v>0</v>
      </c>
      <c r="S146" s="194"/>
      <c r="T146" s="196">
        <f>SUM(T147:T153)</f>
        <v>0</v>
      </c>
      <c r="AR146" s="197" t="s">
        <v>83</v>
      </c>
      <c r="AT146" s="198" t="s">
        <v>74</v>
      </c>
      <c r="AU146" s="198" t="s">
        <v>75</v>
      </c>
      <c r="AY146" s="197" t="s">
        <v>192</v>
      </c>
      <c r="BK146" s="199">
        <f>SUM(BK147:BK153)</f>
        <v>0</v>
      </c>
    </row>
    <row r="147" spans="2:65" s="1" customFormat="1" ht="16.5" customHeight="1">
      <c r="B147" s="41"/>
      <c r="C147" s="202" t="s">
        <v>393</v>
      </c>
      <c r="D147" s="202" t="s">
        <v>194</v>
      </c>
      <c r="E147" s="203" t="s">
        <v>2235</v>
      </c>
      <c r="F147" s="204" t="s">
        <v>2236</v>
      </c>
      <c r="G147" s="205" t="s">
        <v>197</v>
      </c>
      <c r="H147" s="206">
        <v>11.24</v>
      </c>
      <c r="I147" s="207"/>
      <c r="J147" s="208">
        <f>ROUND(I147*H147,2)</f>
        <v>0</v>
      </c>
      <c r="K147" s="204" t="s">
        <v>21</v>
      </c>
      <c r="L147" s="61"/>
      <c r="M147" s="209" t="s">
        <v>21</v>
      </c>
      <c r="N147" s="210" t="s">
        <v>46</v>
      </c>
      <c r="O147" s="42"/>
      <c r="P147" s="211">
        <f>O147*H147</f>
        <v>0</v>
      </c>
      <c r="Q147" s="211">
        <v>0</v>
      </c>
      <c r="R147" s="211">
        <f>Q147*H147</f>
        <v>0</v>
      </c>
      <c r="S147" s="211">
        <v>0</v>
      </c>
      <c r="T147" s="212">
        <f>S147*H147</f>
        <v>0</v>
      </c>
      <c r="AR147" s="24" t="s">
        <v>199</v>
      </c>
      <c r="AT147" s="24" t="s">
        <v>194</v>
      </c>
      <c r="AU147" s="24" t="s">
        <v>83</v>
      </c>
      <c r="AY147" s="24" t="s">
        <v>192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24" t="s">
        <v>83</v>
      </c>
      <c r="BK147" s="213">
        <f>ROUND(I147*H147,2)</f>
        <v>0</v>
      </c>
      <c r="BL147" s="24" t="s">
        <v>199</v>
      </c>
      <c r="BM147" s="24" t="s">
        <v>577</v>
      </c>
    </row>
    <row r="148" spans="2:65" s="1" customFormat="1" ht="16.5" customHeight="1">
      <c r="B148" s="41"/>
      <c r="C148" s="202" t="s">
        <v>399</v>
      </c>
      <c r="D148" s="202" t="s">
        <v>194</v>
      </c>
      <c r="E148" s="203" t="s">
        <v>2237</v>
      </c>
      <c r="F148" s="204" t="s">
        <v>2238</v>
      </c>
      <c r="G148" s="205" t="s">
        <v>139</v>
      </c>
      <c r="H148" s="206">
        <v>24.483</v>
      </c>
      <c r="I148" s="207"/>
      <c r="J148" s="208">
        <f>ROUND(I148*H148,2)</f>
        <v>0</v>
      </c>
      <c r="K148" s="204" t="s">
        <v>21</v>
      </c>
      <c r="L148" s="61"/>
      <c r="M148" s="209" t="s">
        <v>21</v>
      </c>
      <c r="N148" s="210" t="s">
        <v>46</v>
      </c>
      <c r="O148" s="42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AR148" s="24" t="s">
        <v>199</v>
      </c>
      <c r="AT148" s="24" t="s">
        <v>194</v>
      </c>
      <c r="AU148" s="24" t="s">
        <v>83</v>
      </c>
      <c r="AY148" s="24" t="s">
        <v>192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24" t="s">
        <v>83</v>
      </c>
      <c r="BK148" s="213">
        <f>ROUND(I148*H148,2)</f>
        <v>0</v>
      </c>
      <c r="BL148" s="24" t="s">
        <v>199</v>
      </c>
      <c r="BM148" s="24" t="s">
        <v>590</v>
      </c>
    </row>
    <row r="149" spans="2:51" s="13" customFormat="1" ht="12">
      <c r="B149" s="225"/>
      <c r="C149" s="226"/>
      <c r="D149" s="216" t="s">
        <v>201</v>
      </c>
      <c r="E149" s="227" t="s">
        <v>21</v>
      </c>
      <c r="F149" s="228" t="s">
        <v>2239</v>
      </c>
      <c r="G149" s="226"/>
      <c r="H149" s="229">
        <v>24.483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201</v>
      </c>
      <c r="AU149" s="235" t="s">
        <v>83</v>
      </c>
      <c r="AV149" s="13" t="s">
        <v>85</v>
      </c>
      <c r="AW149" s="13" t="s">
        <v>39</v>
      </c>
      <c r="AX149" s="13" t="s">
        <v>75</v>
      </c>
      <c r="AY149" s="235" t="s">
        <v>192</v>
      </c>
    </row>
    <row r="150" spans="2:51" s="14" customFormat="1" ht="12">
      <c r="B150" s="236"/>
      <c r="C150" s="237"/>
      <c r="D150" s="216" t="s">
        <v>201</v>
      </c>
      <c r="E150" s="238" t="s">
        <v>21</v>
      </c>
      <c r="F150" s="239" t="s">
        <v>205</v>
      </c>
      <c r="G150" s="237"/>
      <c r="H150" s="240">
        <v>24.483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AT150" s="246" t="s">
        <v>201</v>
      </c>
      <c r="AU150" s="246" t="s">
        <v>83</v>
      </c>
      <c r="AV150" s="14" t="s">
        <v>199</v>
      </c>
      <c r="AW150" s="14" t="s">
        <v>39</v>
      </c>
      <c r="AX150" s="14" t="s">
        <v>83</v>
      </c>
      <c r="AY150" s="246" t="s">
        <v>192</v>
      </c>
    </row>
    <row r="151" spans="2:65" s="1" customFormat="1" ht="16.5" customHeight="1">
      <c r="B151" s="41"/>
      <c r="C151" s="202" t="s">
        <v>405</v>
      </c>
      <c r="D151" s="202" t="s">
        <v>194</v>
      </c>
      <c r="E151" s="203" t="s">
        <v>2240</v>
      </c>
      <c r="F151" s="204" t="s">
        <v>2241</v>
      </c>
      <c r="G151" s="205" t="s">
        <v>139</v>
      </c>
      <c r="H151" s="206">
        <v>24.483</v>
      </c>
      <c r="I151" s="207"/>
      <c r="J151" s="208">
        <f>ROUND(I151*H151,2)</f>
        <v>0</v>
      </c>
      <c r="K151" s="204" t="s">
        <v>21</v>
      </c>
      <c r="L151" s="61"/>
      <c r="M151" s="209" t="s">
        <v>21</v>
      </c>
      <c r="N151" s="210" t="s">
        <v>46</v>
      </c>
      <c r="O151" s="42"/>
      <c r="P151" s="211">
        <f>O151*H151</f>
        <v>0</v>
      </c>
      <c r="Q151" s="211">
        <v>0</v>
      </c>
      <c r="R151" s="211">
        <f>Q151*H151</f>
        <v>0</v>
      </c>
      <c r="S151" s="211">
        <v>0</v>
      </c>
      <c r="T151" s="212">
        <f>S151*H151</f>
        <v>0</v>
      </c>
      <c r="AR151" s="24" t="s">
        <v>199</v>
      </c>
      <c r="AT151" s="24" t="s">
        <v>194</v>
      </c>
      <c r="AU151" s="24" t="s">
        <v>83</v>
      </c>
      <c r="AY151" s="24" t="s">
        <v>192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24" t="s">
        <v>83</v>
      </c>
      <c r="BK151" s="213">
        <f>ROUND(I151*H151,2)</f>
        <v>0</v>
      </c>
      <c r="BL151" s="24" t="s">
        <v>199</v>
      </c>
      <c r="BM151" s="24" t="s">
        <v>599</v>
      </c>
    </row>
    <row r="152" spans="2:51" s="13" customFormat="1" ht="12">
      <c r="B152" s="225"/>
      <c r="C152" s="226"/>
      <c r="D152" s="216" t="s">
        <v>201</v>
      </c>
      <c r="E152" s="227" t="s">
        <v>21</v>
      </c>
      <c r="F152" s="228" t="s">
        <v>2239</v>
      </c>
      <c r="G152" s="226"/>
      <c r="H152" s="229">
        <v>24.483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AT152" s="235" t="s">
        <v>201</v>
      </c>
      <c r="AU152" s="235" t="s">
        <v>83</v>
      </c>
      <c r="AV152" s="13" t="s">
        <v>85</v>
      </c>
      <c r="AW152" s="13" t="s">
        <v>39</v>
      </c>
      <c r="AX152" s="13" t="s">
        <v>75</v>
      </c>
      <c r="AY152" s="235" t="s">
        <v>192</v>
      </c>
    </row>
    <row r="153" spans="2:51" s="14" customFormat="1" ht="12">
      <c r="B153" s="236"/>
      <c r="C153" s="237"/>
      <c r="D153" s="216" t="s">
        <v>201</v>
      </c>
      <c r="E153" s="238" t="s">
        <v>21</v>
      </c>
      <c r="F153" s="239" t="s">
        <v>205</v>
      </c>
      <c r="G153" s="237"/>
      <c r="H153" s="240">
        <v>24.483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AT153" s="246" t="s">
        <v>201</v>
      </c>
      <c r="AU153" s="246" t="s">
        <v>83</v>
      </c>
      <c r="AV153" s="14" t="s">
        <v>199</v>
      </c>
      <c r="AW153" s="14" t="s">
        <v>39</v>
      </c>
      <c r="AX153" s="14" t="s">
        <v>83</v>
      </c>
      <c r="AY153" s="246" t="s">
        <v>192</v>
      </c>
    </row>
    <row r="154" spans="2:63" s="11" customFormat="1" ht="37.35" customHeight="1">
      <c r="B154" s="186"/>
      <c r="C154" s="187"/>
      <c r="D154" s="188" t="s">
        <v>74</v>
      </c>
      <c r="E154" s="189" t="s">
        <v>215</v>
      </c>
      <c r="F154" s="189" t="s">
        <v>125</v>
      </c>
      <c r="G154" s="187"/>
      <c r="H154" s="187"/>
      <c r="I154" s="190"/>
      <c r="J154" s="191">
        <f>BK154</f>
        <v>0</v>
      </c>
      <c r="K154" s="187"/>
      <c r="L154" s="192"/>
      <c r="M154" s="193"/>
      <c r="N154" s="194"/>
      <c r="O154" s="194"/>
      <c r="P154" s="195">
        <f>SUM(P155:P180)</f>
        <v>0</v>
      </c>
      <c r="Q154" s="194"/>
      <c r="R154" s="195">
        <f>SUM(R155:R180)</f>
        <v>0</v>
      </c>
      <c r="S154" s="194"/>
      <c r="T154" s="196">
        <f>SUM(T155:T180)</f>
        <v>0</v>
      </c>
      <c r="AR154" s="197" t="s">
        <v>83</v>
      </c>
      <c r="AT154" s="198" t="s">
        <v>74</v>
      </c>
      <c r="AU154" s="198" t="s">
        <v>75</v>
      </c>
      <c r="AY154" s="197" t="s">
        <v>192</v>
      </c>
      <c r="BK154" s="199">
        <f>SUM(BK155:BK180)</f>
        <v>0</v>
      </c>
    </row>
    <row r="155" spans="2:65" s="1" customFormat="1" ht="25.5" customHeight="1">
      <c r="B155" s="41"/>
      <c r="C155" s="202" t="s">
        <v>411</v>
      </c>
      <c r="D155" s="202" t="s">
        <v>194</v>
      </c>
      <c r="E155" s="203" t="s">
        <v>2242</v>
      </c>
      <c r="F155" s="204" t="s">
        <v>2243</v>
      </c>
      <c r="G155" s="205" t="s">
        <v>139</v>
      </c>
      <c r="H155" s="206">
        <v>350.33</v>
      </c>
      <c r="I155" s="207"/>
      <c r="J155" s="208">
        <f>ROUND(I155*H155,2)</f>
        <v>0</v>
      </c>
      <c r="K155" s="204" t="s">
        <v>21</v>
      </c>
      <c r="L155" s="61"/>
      <c r="M155" s="209" t="s">
        <v>21</v>
      </c>
      <c r="N155" s="210" t="s">
        <v>46</v>
      </c>
      <c r="O155" s="42"/>
      <c r="P155" s="211">
        <f>O155*H155</f>
        <v>0</v>
      </c>
      <c r="Q155" s="211">
        <v>0</v>
      </c>
      <c r="R155" s="211">
        <f>Q155*H155</f>
        <v>0</v>
      </c>
      <c r="S155" s="211">
        <v>0</v>
      </c>
      <c r="T155" s="212">
        <f>S155*H155</f>
        <v>0</v>
      </c>
      <c r="AR155" s="24" t="s">
        <v>199</v>
      </c>
      <c r="AT155" s="24" t="s">
        <v>194</v>
      </c>
      <c r="AU155" s="24" t="s">
        <v>83</v>
      </c>
      <c r="AY155" s="24" t="s">
        <v>192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24" t="s">
        <v>83</v>
      </c>
      <c r="BK155" s="213">
        <f>ROUND(I155*H155,2)</f>
        <v>0</v>
      </c>
      <c r="BL155" s="24" t="s">
        <v>199</v>
      </c>
      <c r="BM155" s="24" t="s">
        <v>613</v>
      </c>
    </row>
    <row r="156" spans="2:65" s="1" customFormat="1" ht="25.5" customHeight="1">
      <c r="B156" s="41"/>
      <c r="C156" s="202" t="s">
        <v>417</v>
      </c>
      <c r="D156" s="202" t="s">
        <v>194</v>
      </c>
      <c r="E156" s="203" t="s">
        <v>2244</v>
      </c>
      <c r="F156" s="204" t="s">
        <v>2245</v>
      </c>
      <c r="G156" s="205" t="s">
        <v>139</v>
      </c>
      <c r="H156" s="206">
        <v>397.856</v>
      </c>
      <c r="I156" s="207"/>
      <c r="J156" s="208">
        <f>ROUND(I156*H156,2)</f>
        <v>0</v>
      </c>
      <c r="K156" s="204" t="s">
        <v>21</v>
      </c>
      <c r="L156" s="61"/>
      <c r="M156" s="209" t="s">
        <v>21</v>
      </c>
      <c r="N156" s="210" t="s">
        <v>46</v>
      </c>
      <c r="O156" s="42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AR156" s="24" t="s">
        <v>199</v>
      </c>
      <c r="AT156" s="24" t="s">
        <v>194</v>
      </c>
      <c r="AU156" s="24" t="s">
        <v>83</v>
      </c>
      <c r="AY156" s="24" t="s">
        <v>192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24" t="s">
        <v>83</v>
      </c>
      <c r="BK156" s="213">
        <f>ROUND(I156*H156,2)</f>
        <v>0</v>
      </c>
      <c r="BL156" s="24" t="s">
        <v>199</v>
      </c>
      <c r="BM156" s="24" t="s">
        <v>624</v>
      </c>
    </row>
    <row r="157" spans="2:51" s="13" customFormat="1" ht="12">
      <c r="B157" s="225"/>
      <c r="C157" s="226"/>
      <c r="D157" s="216" t="s">
        <v>201</v>
      </c>
      <c r="E157" s="227" t="s">
        <v>21</v>
      </c>
      <c r="F157" s="228" t="s">
        <v>2246</v>
      </c>
      <c r="G157" s="226"/>
      <c r="H157" s="229">
        <v>397.856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201</v>
      </c>
      <c r="AU157" s="235" t="s">
        <v>83</v>
      </c>
      <c r="AV157" s="13" t="s">
        <v>85</v>
      </c>
      <c r="AW157" s="13" t="s">
        <v>39</v>
      </c>
      <c r="AX157" s="13" t="s">
        <v>75</v>
      </c>
      <c r="AY157" s="235" t="s">
        <v>192</v>
      </c>
    </row>
    <row r="158" spans="2:51" s="14" customFormat="1" ht="12">
      <c r="B158" s="236"/>
      <c r="C158" s="237"/>
      <c r="D158" s="216" t="s">
        <v>201</v>
      </c>
      <c r="E158" s="238" t="s">
        <v>21</v>
      </c>
      <c r="F158" s="239" t="s">
        <v>205</v>
      </c>
      <c r="G158" s="237"/>
      <c r="H158" s="240">
        <v>397.856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AT158" s="246" t="s">
        <v>201</v>
      </c>
      <c r="AU158" s="246" t="s">
        <v>83</v>
      </c>
      <c r="AV158" s="14" t="s">
        <v>199</v>
      </c>
      <c r="AW158" s="14" t="s">
        <v>39</v>
      </c>
      <c r="AX158" s="14" t="s">
        <v>83</v>
      </c>
      <c r="AY158" s="246" t="s">
        <v>192</v>
      </c>
    </row>
    <row r="159" spans="2:65" s="1" customFormat="1" ht="25.5" customHeight="1">
      <c r="B159" s="41"/>
      <c r="C159" s="202" t="s">
        <v>425</v>
      </c>
      <c r="D159" s="202" t="s">
        <v>194</v>
      </c>
      <c r="E159" s="203" t="s">
        <v>2247</v>
      </c>
      <c r="F159" s="204" t="s">
        <v>2248</v>
      </c>
      <c r="G159" s="205" t="s">
        <v>139</v>
      </c>
      <c r="H159" s="206">
        <v>350.33</v>
      </c>
      <c r="I159" s="207"/>
      <c r="J159" s="208">
        <f>ROUND(I159*H159,2)</f>
        <v>0</v>
      </c>
      <c r="K159" s="204" t="s">
        <v>21</v>
      </c>
      <c r="L159" s="61"/>
      <c r="M159" s="209" t="s">
        <v>21</v>
      </c>
      <c r="N159" s="210" t="s">
        <v>46</v>
      </c>
      <c r="O159" s="42"/>
      <c r="P159" s="211">
        <f>O159*H159</f>
        <v>0</v>
      </c>
      <c r="Q159" s="211">
        <v>0</v>
      </c>
      <c r="R159" s="211">
        <f>Q159*H159</f>
        <v>0</v>
      </c>
      <c r="S159" s="211">
        <v>0</v>
      </c>
      <c r="T159" s="212">
        <f>S159*H159</f>
        <v>0</v>
      </c>
      <c r="AR159" s="24" t="s">
        <v>199</v>
      </c>
      <c r="AT159" s="24" t="s">
        <v>194</v>
      </c>
      <c r="AU159" s="24" t="s">
        <v>83</v>
      </c>
      <c r="AY159" s="24" t="s">
        <v>192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24" t="s">
        <v>83</v>
      </c>
      <c r="BK159" s="213">
        <f>ROUND(I159*H159,2)</f>
        <v>0</v>
      </c>
      <c r="BL159" s="24" t="s">
        <v>199</v>
      </c>
      <c r="BM159" s="24" t="s">
        <v>667</v>
      </c>
    </row>
    <row r="160" spans="2:51" s="13" customFormat="1" ht="12">
      <c r="B160" s="225"/>
      <c r="C160" s="226"/>
      <c r="D160" s="216" t="s">
        <v>201</v>
      </c>
      <c r="E160" s="227" t="s">
        <v>21</v>
      </c>
      <c r="F160" s="228" t="s">
        <v>2249</v>
      </c>
      <c r="G160" s="226"/>
      <c r="H160" s="229">
        <v>350.33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201</v>
      </c>
      <c r="AU160" s="235" t="s">
        <v>83</v>
      </c>
      <c r="AV160" s="13" t="s">
        <v>85</v>
      </c>
      <c r="AW160" s="13" t="s">
        <v>39</v>
      </c>
      <c r="AX160" s="13" t="s">
        <v>75</v>
      </c>
      <c r="AY160" s="235" t="s">
        <v>192</v>
      </c>
    </row>
    <row r="161" spans="2:51" s="14" customFormat="1" ht="12">
      <c r="B161" s="236"/>
      <c r="C161" s="237"/>
      <c r="D161" s="216" t="s">
        <v>201</v>
      </c>
      <c r="E161" s="238" t="s">
        <v>21</v>
      </c>
      <c r="F161" s="239" t="s">
        <v>205</v>
      </c>
      <c r="G161" s="237"/>
      <c r="H161" s="240">
        <v>350.33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AT161" s="246" t="s">
        <v>201</v>
      </c>
      <c r="AU161" s="246" t="s">
        <v>83</v>
      </c>
      <c r="AV161" s="14" t="s">
        <v>199</v>
      </c>
      <c r="AW161" s="14" t="s">
        <v>39</v>
      </c>
      <c r="AX161" s="14" t="s">
        <v>83</v>
      </c>
      <c r="AY161" s="246" t="s">
        <v>192</v>
      </c>
    </row>
    <row r="162" spans="2:65" s="1" customFormat="1" ht="25.5" customHeight="1">
      <c r="B162" s="41"/>
      <c r="C162" s="202" t="s">
        <v>431</v>
      </c>
      <c r="D162" s="202" t="s">
        <v>194</v>
      </c>
      <c r="E162" s="203" t="s">
        <v>2250</v>
      </c>
      <c r="F162" s="204" t="s">
        <v>2251</v>
      </c>
      <c r="G162" s="205" t="s">
        <v>139</v>
      </c>
      <c r="H162" s="206">
        <v>350.33</v>
      </c>
      <c r="I162" s="207"/>
      <c r="J162" s="208">
        <f>ROUND(I162*H162,2)</f>
        <v>0</v>
      </c>
      <c r="K162" s="204" t="s">
        <v>21</v>
      </c>
      <c r="L162" s="61"/>
      <c r="M162" s="209" t="s">
        <v>21</v>
      </c>
      <c r="N162" s="210" t="s">
        <v>46</v>
      </c>
      <c r="O162" s="42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AR162" s="24" t="s">
        <v>199</v>
      </c>
      <c r="AT162" s="24" t="s">
        <v>194</v>
      </c>
      <c r="AU162" s="24" t="s">
        <v>83</v>
      </c>
      <c r="AY162" s="24" t="s">
        <v>192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24" t="s">
        <v>83</v>
      </c>
      <c r="BK162" s="213">
        <f>ROUND(I162*H162,2)</f>
        <v>0</v>
      </c>
      <c r="BL162" s="24" t="s">
        <v>199</v>
      </c>
      <c r="BM162" s="24" t="s">
        <v>678</v>
      </c>
    </row>
    <row r="163" spans="2:51" s="13" customFormat="1" ht="12">
      <c r="B163" s="225"/>
      <c r="C163" s="226"/>
      <c r="D163" s="216" t="s">
        <v>201</v>
      </c>
      <c r="E163" s="227" t="s">
        <v>21</v>
      </c>
      <c r="F163" s="228" t="s">
        <v>2252</v>
      </c>
      <c r="G163" s="226"/>
      <c r="H163" s="229">
        <v>350.33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201</v>
      </c>
      <c r="AU163" s="235" t="s">
        <v>83</v>
      </c>
      <c r="AV163" s="13" t="s">
        <v>85</v>
      </c>
      <c r="AW163" s="13" t="s">
        <v>39</v>
      </c>
      <c r="AX163" s="13" t="s">
        <v>75</v>
      </c>
      <c r="AY163" s="235" t="s">
        <v>192</v>
      </c>
    </row>
    <row r="164" spans="2:51" s="14" customFormat="1" ht="12">
      <c r="B164" s="236"/>
      <c r="C164" s="237"/>
      <c r="D164" s="216" t="s">
        <v>201</v>
      </c>
      <c r="E164" s="238" t="s">
        <v>21</v>
      </c>
      <c r="F164" s="239" t="s">
        <v>205</v>
      </c>
      <c r="G164" s="237"/>
      <c r="H164" s="240">
        <v>350.33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AT164" s="246" t="s">
        <v>201</v>
      </c>
      <c r="AU164" s="246" t="s">
        <v>83</v>
      </c>
      <c r="AV164" s="14" t="s">
        <v>199</v>
      </c>
      <c r="AW164" s="14" t="s">
        <v>39</v>
      </c>
      <c r="AX164" s="14" t="s">
        <v>83</v>
      </c>
      <c r="AY164" s="246" t="s">
        <v>192</v>
      </c>
    </row>
    <row r="165" spans="2:65" s="1" customFormat="1" ht="25.5" customHeight="1">
      <c r="B165" s="41"/>
      <c r="C165" s="202" t="s">
        <v>437</v>
      </c>
      <c r="D165" s="202" t="s">
        <v>194</v>
      </c>
      <c r="E165" s="203" t="s">
        <v>2253</v>
      </c>
      <c r="F165" s="204" t="s">
        <v>2254</v>
      </c>
      <c r="G165" s="205" t="s">
        <v>139</v>
      </c>
      <c r="H165" s="206">
        <v>86.875</v>
      </c>
      <c r="I165" s="207"/>
      <c r="J165" s="208">
        <f>ROUND(I165*H165,2)</f>
        <v>0</v>
      </c>
      <c r="K165" s="204" t="s">
        <v>21</v>
      </c>
      <c r="L165" s="61"/>
      <c r="M165" s="209" t="s">
        <v>21</v>
      </c>
      <c r="N165" s="210" t="s">
        <v>46</v>
      </c>
      <c r="O165" s="42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AR165" s="24" t="s">
        <v>199</v>
      </c>
      <c r="AT165" s="24" t="s">
        <v>194</v>
      </c>
      <c r="AU165" s="24" t="s">
        <v>83</v>
      </c>
      <c r="AY165" s="24" t="s">
        <v>192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24" t="s">
        <v>83</v>
      </c>
      <c r="BK165" s="213">
        <f>ROUND(I165*H165,2)</f>
        <v>0</v>
      </c>
      <c r="BL165" s="24" t="s">
        <v>199</v>
      </c>
      <c r="BM165" s="24" t="s">
        <v>690</v>
      </c>
    </row>
    <row r="166" spans="2:51" s="13" customFormat="1" ht="12">
      <c r="B166" s="225"/>
      <c r="C166" s="226"/>
      <c r="D166" s="216" t="s">
        <v>201</v>
      </c>
      <c r="E166" s="227" t="s">
        <v>21</v>
      </c>
      <c r="F166" s="228" t="s">
        <v>2255</v>
      </c>
      <c r="G166" s="226"/>
      <c r="H166" s="229">
        <v>86.875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AT166" s="235" t="s">
        <v>201</v>
      </c>
      <c r="AU166" s="235" t="s">
        <v>83</v>
      </c>
      <c r="AV166" s="13" t="s">
        <v>85</v>
      </c>
      <c r="AW166" s="13" t="s">
        <v>39</v>
      </c>
      <c r="AX166" s="13" t="s">
        <v>75</v>
      </c>
      <c r="AY166" s="235" t="s">
        <v>192</v>
      </c>
    </row>
    <row r="167" spans="2:51" s="14" customFormat="1" ht="12">
      <c r="B167" s="236"/>
      <c r="C167" s="237"/>
      <c r="D167" s="216" t="s">
        <v>201</v>
      </c>
      <c r="E167" s="238" t="s">
        <v>21</v>
      </c>
      <c r="F167" s="239" t="s">
        <v>205</v>
      </c>
      <c r="G167" s="237"/>
      <c r="H167" s="240">
        <v>86.875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AT167" s="246" t="s">
        <v>201</v>
      </c>
      <c r="AU167" s="246" t="s">
        <v>83</v>
      </c>
      <c r="AV167" s="14" t="s">
        <v>199</v>
      </c>
      <c r="AW167" s="14" t="s">
        <v>39</v>
      </c>
      <c r="AX167" s="14" t="s">
        <v>83</v>
      </c>
      <c r="AY167" s="246" t="s">
        <v>192</v>
      </c>
    </row>
    <row r="168" spans="2:65" s="1" customFormat="1" ht="25.5" customHeight="1">
      <c r="B168" s="41"/>
      <c r="C168" s="202" t="s">
        <v>441</v>
      </c>
      <c r="D168" s="202" t="s">
        <v>194</v>
      </c>
      <c r="E168" s="203" t="s">
        <v>2256</v>
      </c>
      <c r="F168" s="204" t="s">
        <v>2257</v>
      </c>
      <c r="G168" s="205" t="s">
        <v>139</v>
      </c>
      <c r="H168" s="206">
        <v>350.53</v>
      </c>
      <c r="I168" s="207"/>
      <c r="J168" s="208">
        <f>ROUND(I168*H168,2)</f>
        <v>0</v>
      </c>
      <c r="K168" s="204" t="s">
        <v>21</v>
      </c>
      <c r="L168" s="61"/>
      <c r="M168" s="209" t="s">
        <v>21</v>
      </c>
      <c r="N168" s="210" t="s">
        <v>46</v>
      </c>
      <c r="O168" s="42"/>
      <c r="P168" s="211">
        <f>O168*H168</f>
        <v>0</v>
      </c>
      <c r="Q168" s="211">
        <v>0</v>
      </c>
      <c r="R168" s="211">
        <f>Q168*H168</f>
        <v>0</v>
      </c>
      <c r="S168" s="211">
        <v>0</v>
      </c>
      <c r="T168" s="212">
        <f>S168*H168</f>
        <v>0</v>
      </c>
      <c r="AR168" s="24" t="s">
        <v>199</v>
      </c>
      <c r="AT168" s="24" t="s">
        <v>194</v>
      </c>
      <c r="AU168" s="24" t="s">
        <v>83</v>
      </c>
      <c r="AY168" s="24" t="s">
        <v>192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24" t="s">
        <v>83</v>
      </c>
      <c r="BK168" s="213">
        <f>ROUND(I168*H168,2)</f>
        <v>0</v>
      </c>
      <c r="BL168" s="24" t="s">
        <v>199</v>
      </c>
      <c r="BM168" s="24" t="s">
        <v>703</v>
      </c>
    </row>
    <row r="169" spans="2:65" s="1" customFormat="1" ht="16.5" customHeight="1">
      <c r="B169" s="41"/>
      <c r="C169" s="202" t="s">
        <v>447</v>
      </c>
      <c r="D169" s="202" t="s">
        <v>194</v>
      </c>
      <c r="E169" s="203" t="s">
        <v>2258</v>
      </c>
      <c r="F169" s="204" t="s">
        <v>2259</v>
      </c>
      <c r="G169" s="205" t="s">
        <v>139</v>
      </c>
      <c r="H169" s="206">
        <v>154.6</v>
      </c>
      <c r="I169" s="207"/>
      <c r="J169" s="208">
        <f>ROUND(I169*H169,2)</f>
        <v>0</v>
      </c>
      <c r="K169" s="204" t="s">
        <v>21</v>
      </c>
      <c r="L169" s="61"/>
      <c r="M169" s="209" t="s">
        <v>21</v>
      </c>
      <c r="N169" s="210" t="s">
        <v>46</v>
      </c>
      <c r="O169" s="42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AR169" s="24" t="s">
        <v>199</v>
      </c>
      <c r="AT169" s="24" t="s">
        <v>194</v>
      </c>
      <c r="AU169" s="24" t="s">
        <v>83</v>
      </c>
      <c r="AY169" s="24" t="s">
        <v>192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24" t="s">
        <v>83</v>
      </c>
      <c r="BK169" s="213">
        <f>ROUND(I169*H169,2)</f>
        <v>0</v>
      </c>
      <c r="BL169" s="24" t="s">
        <v>199</v>
      </c>
      <c r="BM169" s="24" t="s">
        <v>713</v>
      </c>
    </row>
    <row r="170" spans="2:51" s="13" customFormat="1" ht="12">
      <c r="B170" s="225"/>
      <c r="C170" s="226"/>
      <c r="D170" s="216" t="s">
        <v>201</v>
      </c>
      <c r="E170" s="227" t="s">
        <v>21</v>
      </c>
      <c r="F170" s="228" t="s">
        <v>2260</v>
      </c>
      <c r="G170" s="226"/>
      <c r="H170" s="229">
        <v>154.6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AT170" s="235" t="s">
        <v>201</v>
      </c>
      <c r="AU170" s="235" t="s">
        <v>83</v>
      </c>
      <c r="AV170" s="13" t="s">
        <v>85</v>
      </c>
      <c r="AW170" s="13" t="s">
        <v>39</v>
      </c>
      <c r="AX170" s="13" t="s">
        <v>75</v>
      </c>
      <c r="AY170" s="235" t="s">
        <v>192</v>
      </c>
    </row>
    <row r="171" spans="2:51" s="14" customFormat="1" ht="12">
      <c r="B171" s="236"/>
      <c r="C171" s="237"/>
      <c r="D171" s="216" t="s">
        <v>201</v>
      </c>
      <c r="E171" s="238" t="s">
        <v>21</v>
      </c>
      <c r="F171" s="239" t="s">
        <v>205</v>
      </c>
      <c r="G171" s="237"/>
      <c r="H171" s="240">
        <v>154.6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AT171" s="246" t="s">
        <v>201</v>
      </c>
      <c r="AU171" s="246" t="s">
        <v>83</v>
      </c>
      <c r="AV171" s="14" t="s">
        <v>199</v>
      </c>
      <c r="AW171" s="14" t="s">
        <v>39</v>
      </c>
      <c r="AX171" s="14" t="s">
        <v>83</v>
      </c>
      <c r="AY171" s="246" t="s">
        <v>192</v>
      </c>
    </row>
    <row r="172" spans="2:65" s="1" customFormat="1" ht="16.5" customHeight="1">
      <c r="B172" s="41"/>
      <c r="C172" s="202" t="s">
        <v>455</v>
      </c>
      <c r="D172" s="202" t="s">
        <v>194</v>
      </c>
      <c r="E172" s="203" t="s">
        <v>2261</v>
      </c>
      <c r="F172" s="204" t="s">
        <v>2262</v>
      </c>
      <c r="G172" s="205" t="s">
        <v>139</v>
      </c>
      <c r="H172" s="206">
        <v>368.057</v>
      </c>
      <c r="I172" s="207"/>
      <c r="J172" s="208">
        <f>ROUND(I172*H172,2)</f>
        <v>0</v>
      </c>
      <c r="K172" s="204" t="s">
        <v>21</v>
      </c>
      <c r="L172" s="61"/>
      <c r="M172" s="209" t="s">
        <v>21</v>
      </c>
      <c r="N172" s="210" t="s">
        <v>46</v>
      </c>
      <c r="O172" s="42"/>
      <c r="P172" s="211">
        <f>O172*H172</f>
        <v>0</v>
      </c>
      <c r="Q172" s="211">
        <v>0</v>
      </c>
      <c r="R172" s="211">
        <f>Q172*H172</f>
        <v>0</v>
      </c>
      <c r="S172" s="211">
        <v>0</v>
      </c>
      <c r="T172" s="212">
        <f>S172*H172</f>
        <v>0</v>
      </c>
      <c r="AR172" s="24" t="s">
        <v>199</v>
      </c>
      <c r="AT172" s="24" t="s">
        <v>194</v>
      </c>
      <c r="AU172" s="24" t="s">
        <v>83</v>
      </c>
      <c r="AY172" s="24" t="s">
        <v>192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24" t="s">
        <v>83</v>
      </c>
      <c r="BK172" s="213">
        <f>ROUND(I172*H172,2)</f>
        <v>0</v>
      </c>
      <c r="BL172" s="24" t="s">
        <v>199</v>
      </c>
      <c r="BM172" s="24" t="s">
        <v>725</v>
      </c>
    </row>
    <row r="173" spans="2:51" s="13" customFormat="1" ht="12">
      <c r="B173" s="225"/>
      <c r="C173" s="226"/>
      <c r="D173" s="216" t="s">
        <v>201</v>
      </c>
      <c r="E173" s="227" t="s">
        <v>21</v>
      </c>
      <c r="F173" s="228" t="s">
        <v>2263</v>
      </c>
      <c r="G173" s="226"/>
      <c r="H173" s="229">
        <v>368.057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AT173" s="235" t="s">
        <v>201</v>
      </c>
      <c r="AU173" s="235" t="s">
        <v>83</v>
      </c>
      <c r="AV173" s="13" t="s">
        <v>85</v>
      </c>
      <c r="AW173" s="13" t="s">
        <v>39</v>
      </c>
      <c r="AX173" s="13" t="s">
        <v>75</v>
      </c>
      <c r="AY173" s="235" t="s">
        <v>192</v>
      </c>
    </row>
    <row r="174" spans="2:51" s="14" customFormat="1" ht="12">
      <c r="B174" s="236"/>
      <c r="C174" s="237"/>
      <c r="D174" s="216" t="s">
        <v>201</v>
      </c>
      <c r="E174" s="238" t="s">
        <v>21</v>
      </c>
      <c r="F174" s="239" t="s">
        <v>205</v>
      </c>
      <c r="G174" s="237"/>
      <c r="H174" s="240">
        <v>368.057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AT174" s="246" t="s">
        <v>201</v>
      </c>
      <c r="AU174" s="246" t="s">
        <v>83</v>
      </c>
      <c r="AV174" s="14" t="s">
        <v>199</v>
      </c>
      <c r="AW174" s="14" t="s">
        <v>39</v>
      </c>
      <c r="AX174" s="14" t="s">
        <v>83</v>
      </c>
      <c r="AY174" s="246" t="s">
        <v>192</v>
      </c>
    </row>
    <row r="175" spans="2:65" s="1" customFormat="1" ht="16.5" customHeight="1">
      <c r="B175" s="41"/>
      <c r="C175" s="202" t="s">
        <v>463</v>
      </c>
      <c r="D175" s="202" t="s">
        <v>194</v>
      </c>
      <c r="E175" s="203" t="s">
        <v>2264</v>
      </c>
      <c r="F175" s="204" t="s">
        <v>2265</v>
      </c>
      <c r="G175" s="205" t="s">
        <v>139</v>
      </c>
      <c r="H175" s="206">
        <v>91.77</v>
      </c>
      <c r="I175" s="207"/>
      <c r="J175" s="208">
        <f>ROUND(I175*H175,2)</f>
        <v>0</v>
      </c>
      <c r="K175" s="204" t="s">
        <v>21</v>
      </c>
      <c r="L175" s="61"/>
      <c r="M175" s="209" t="s">
        <v>21</v>
      </c>
      <c r="N175" s="210" t="s">
        <v>46</v>
      </c>
      <c r="O175" s="42"/>
      <c r="P175" s="211">
        <f>O175*H175</f>
        <v>0</v>
      </c>
      <c r="Q175" s="211">
        <v>0</v>
      </c>
      <c r="R175" s="211">
        <f>Q175*H175</f>
        <v>0</v>
      </c>
      <c r="S175" s="211">
        <v>0</v>
      </c>
      <c r="T175" s="212">
        <f>S175*H175</f>
        <v>0</v>
      </c>
      <c r="AR175" s="24" t="s">
        <v>199</v>
      </c>
      <c r="AT175" s="24" t="s">
        <v>194</v>
      </c>
      <c r="AU175" s="24" t="s">
        <v>83</v>
      </c>
      <c r="AY175" s="24" t="s">
        <v>192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24" t="s">
        <v>83</v>
      </c>
      <c r="BK175" s="213">
        <f>ROUND(I175*H175,2)</f>
        <v>0</v>
      </c>
      <c r="BL175" s="24" t="s">
        <v>199</v>
      </c>
      <c r="BM175" s="24" t="s">
        <v>734</v>
      </c>
    </row>
    <row r="176" spans="2:51" s="13" customFormat="1" ht="12">
      <c r="B176" s="225"/>
      <c r="C176" s="226"/>
      <c r="D176" s="216" t="s">
        <v>201</v>
      </c>
      <c r="E176" s="227" t="s">
        <v>21</v>
      </c>
      <c r="F176" s="228" t="s">
        <v>2266</v>
      </c>
      <c r="G176" s="226"/>
      <c r="H176" s="229">
        <v>91.77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AT176" s="235" t="s">
        <v>201</v>
      </c>
      <c r="AU176" s="235" t="s">
        <v>83</v>
      </c>
      <c r="AV176" s="13" t="s">
        <v>85</v>
      </c>
      <c r="AW176" s="13" t="s">
        <v>39</v>
      </c>
      <c r="AX176" s="13" t="s">
        <v>75</v>
      </c>
      <c r="AY176" s="235" t="s">
        <v>192</v>
      </c>
    </row>
    <row r="177" spans="2:51" s="14" customFormat="1" ht="12">
      <c r="B177" s="236"/>
      <c r="C177" s="237"/>
      <c r="D177" s="216" t="s">
        <v>201</v>
      </c>
      <c r="E177" s="238" t="s">
        <v>21</v>
      </c>
      <c r="F177" s="239" t="s">
        <v>205</v>
      </c>
      <c r="G177" s="237"/>
      <c r="H177" s="240">
        <v>91.77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AT177" s="246" t="s">
        <v>201</v>
      </c>
      <c r="AU177" s="246" t="s">
        <v>83</v>
      </c>
      <c r="AV177" s="14" t="s">
        <v>199</v>
      </c>
      <c r="AW177" s="14" t="s">
        <v>39</v>
      </c>
      <c r="AX177" s="14" t="s">
        <v>83</v>
      </c>
      <c r="AY177" s="246" t="s">
        <v>192</v>
      </c>
    </row>
    <row r="178" spans="2:65" s="1" customFormat="1" ht="16.5" customHeight="1">
      <c r="B178" s="41"/>
      <c r="C178" s="202" t="s">
        <v>467</v>
      </c>
      <c r="D178" s="202" t="s">
        <v>194</v>
      </c>
      <c r="E178" s="203" t="s">
        <v>2267</v>
      </c>
      <c r="F178" s="204" t="s">
        <v>2268</v>
      </c>
      <c r="G178" s="205" t="s">
        <v>139</v>
      </c>
      <c r="H178" s="206">
        <v>162.33</v>
      </c>
      <c r="I178" s="207"/>
      <c r="J178" s="208">
        <f>ROUND(I178*H178,2)</f>
        <v>0</v>
      </c>
      <c r="K178" s="204" t="s">
        <v>21</v>
      </c>
      <c r="L178" s="61"/>
      <c r="M178" s="209" t="s">
        <v>21</v>
      </c>
      <c r="N178" s="210" t="s">
        <v>46</v>
      </c>
      <c r="O178" s="42"/>
      <c r="P178" s="211">
        <f>O178*H178</f>
        <v>0</v>
      </c>
      <c r="Q178" s="211">
        <v>0</v>
      </c>
      <c r="R178" s="211">
        <f>Q178*H178</f>
        <v>0</v>
      </c>
      <c r="S178" s="211">
        <v>0</v>
      </c>
      <c r="T178" s="212">
        <f>S178*H178</f>
        <v>0</v>
      </c>
      <c r="AR178" s="24" t="s">
        <v>199</v>
      </c>
      <c r="AT178" s="24" t="s">
        <v>194</v>
      </c>
      <c r="AU178" s="24" t="s">
        <v>83</v>
      </c>
      <c r="AY178" s="24" t="s">
        <v>192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24" t="s">
        <v>83</v>
      </c>
      <c r="BK178" s="213">
        <f>ROUND(I178*H178,2)</f>
        <v>0</v>
      </c>
      <c r="BL178" s="24" t="s">
        <v>199</v>
      </c>
      <c r="BM178" s="24" t="s">
        <v>745</v>
      </c>
    </row>
    <row r="179" spans="2:51" s="13" customFormat="1" ht="12">
      <c r="B179" s="225"/>
      <c r="C179" s="226"/>
      <c r="D179" s="216" t="s">
        <v>201</v>
      </c>
      <c r="E179" s="227" t="s">
        <v>21</v>
      </c>
      <c r="F179" s="228" t="s">
        <v>2269</v>
      </c>
      <c r="G179" s="226"/>
      <c r="H179" s="229">
        <v>162.33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AT179" s="235" t="s">
        <v>201</v>
      </c>
      <c r="AU179" s="235" t="s">
        <v>83</v>
      </c>
      <c r="AV179" s="13" t="s">
        <v>85</v>
      </c>
      <c r="AW179" s="13" t="s">
        <v>39</v>
      </c>
      <c r="AX179" s="13" t="s">
        <v>75</v>
      </c>
      <c r="AY179" s="235" t="s">
        <v>192</v>
      </c>
    </row>
    <row r="180" spans="2:51" s="14" customFormat="1" ht="12">
      <c r="B180" s="236"/>
      <c r="C180" s="237"/>
      <c r="D180" s="216" t="s">
        <v>201</v>
      </c>
      <c r="E180" s="238" t="s">
        <v>21</v>
      </c>
      <c r="F180" s="239" t="s">
        <v>205</v>
      </c>
      <c r="G180" s="237"/>
      <c r="H180" s="240">
        <v>162.33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AT180" s="246" t="s">
        <v>201</v>
      </c>
      <c r="AU180" s="246" t="s">
        <v>83</v>
      </c>
      <c r="AV180" s="14" t="s">
        <v>199</v>
      </c>
      <c r="AW180" s="14" t="s">
        <v>39</v>
      </c>
      <c r="AX180" s="14" t="s">
        <v>83</v>
      </c>
      <c r="AY180" s="246" t="s">
        <v>192</v>
      </c>
    </row>
    <row r="181" spans="2:63" s="11" customFormat="1" ht="37.35" customHeight="1">
      <c r="B181" s="186"/>
      <c r="C181" s="187"/>
      <c r="D181" s="188" t="s">
        <v>74</v>
      </c>
      <c r="E181" s="189" t="s">
        <v>221</v>
      </c>
      <c r="F181" s="189" t="s">
        <v>2270</v>
      </c>
      <c r="G181" s="187"/>
      <c r="H181" s="187"/>
      <c r="I181" s="190"/>
      <c r="J181" s="191">
        <f>BK181</f>
        <v>0</v>
      </c>
      <c r="K181" s="187"/>
      <c r="L181" s="192"/>
      <c r="M181" s="193"/>
      <c r="N181" s="194"/>
      <c r="O181" s="194"/>
      <c r="P181" s="195">
        <f>SUM(P182:P187)</f>
        <v>0</v>
      </c>
      <c r="Q181" s="194"/>
      <c r="R181" s="195">
        <f>SUM(R182:R187)</f>
        <v>0</v>
      </c>
      <c r="S181" s="194"/>
      <c r="T181" s="196">
        <f>SUM(T182:T187)</f>
        <v>0</v>
      </c>
      <c r="AR181" s="197" t="s">
        <v>83</v>
      </c>
      <c r="AT181" s="198" t="s">
        <v>74</v>
      </c>
      <c r="AU181" s="198" t="s">
        <v>75</v>
      </c>
      <c r="AY181" s="197" t="s">
        <v>192</v>
      </c>
      <c r="BK181" s="199">
        <f>SUM(BK182:BK187)</f>
        <v>0</v>
      </c>
    </row>
    <row r="182" spans="2:65" s="1" customFormat="1" ht="38.25" customHeight="1">
      <c r="B182" s="41"/>
      <c r="C182" s="202" t="s">
        <v>474</v>
      </c>
      <c r="D182" s="202" t="s">
        <v>194</v>
      </c>
      <c r="E182" s="203" t="s">
        <v>2271</v>
      </c>
      <c r="F182" s="204" t="s">
        <v>2272</v>
      </c>
      <c r="G182" s="205" t="s">
        <v>139</v>
      </c>
      <c r="H182" s="206">
        <v>15.188</v>
      </c>
      <c r="I182" s="207"/>
      <c r="J182" s="208">
        <f>ROUND(I182*H182,2)</f>
        <v>0</v>
      </c>
      <c r="K182" s="204" t="s">
        <v>21</v>
      </c>
      <c r="L182" s="61"/>
      <c r="M182" s="209" t="s">
        <v>21</v>
      </c>
      <c r="N182" s="210" t="s">
        <v>46</v>
      </c>
      <c r="O182" s="42"/>
      <c r="P182" s="211">
        <f>O182*H182</f>
        <v>0</v>
      </c>
      <c r="Q182" s="211">
        <v>0</v>
      </c>
      <c r="R182" s="211">
        <f>Q182*H182</f>
        <v>0</v>
      </c>
      <c r="S182" s="211">
        <v>0</v>
      </c>
      <c r="T182" s="212">
        <f>S182*H182</f>
        <v>0</v>
      </c>
      <c r="AR182" s="24" t="s">
        <v>199</v>
      </c>
      <c r="AT182" s="24" t="s">
        <v>194</v>
      </c>
      <c r="AU182" s="24" t="s">
        <v>83</v>
      </c>
      <c r="AY182" s="24" t="s">
        <v>192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24" t="s">
        <v>83</v>
      </c>
      <c r="BK182" s="213">
        <f>ROUND(I182*H182,2)</f>
        <v>0</v>
      </c>
      <c r="BL182" s="24" t="s">
        <v>199</v>
      </c>
      <c r="BM182" s="24" t="s">
        <v>753</v>
      </c>
    </row>
    <row r="183" spans="2:51" s="13" customFormat="1" ht="12">
      <c r="B183" s="225"/>
      <c r="C183" s="226"/>
      <c r="D183" s="216" t="s">
        <v>201</v>
      </c>
      <c r="E183" s="227" t="s">
        <v>21</v>
      </c>
      <c r="F183" s="228" t="s">
        <v>2273</v>
      </c>
      <c r="G183" s="226"/>
      <c r="H183" s="229">
        <v>15.188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201</v>
      </c>
      <c r="AU183" s="235" t="s">
        <v>83</v>
      </c>
      <c r="AV183" s="13" t="s">
        <v>85</v>
      </c>
      <c r="AW183" s="13" t="s">
        <v>39</v>
      </c>
      <c r="AX183" s="13" t="s">
        <v>75</v>
      </c>
      <c r="AY183" s="235" t="s">
        <v>192</v>
      </c>
    </row>
    <row r="184" spans="2:51" s="14" customFormat="1" ht="12">
      <c r="B184" s="236"/>
      <c r="C184" s="237"/>
      <c r="D184" s="216" t="s">
        <v>201</v>
      </c>
      <c r="E184" s="238" t="s">
        <v>21</v>
      </c>
      <c r="F184" s="239" t="s">
        <v>205</v>
      </c>
      <c r="G184" s="237"/>
      <c r="H184" s="240">
        <v>15.188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AT184" s="246" t="s">
        <v>201</v>
      </c>
      <c r="AU184" s="246" t="s">
        <v>83</v>
      </c>
      <c r="AV184" s="14" t="s">
        <v>199</v>
      </c>
      <c r="AW184" s="14" t="s">
        <v>39</v>
      </c>
      <c r="AX184" s="14" t="s">
        <v>83</v>
      </c>
      <c r="AY184" s="246" t="s">
        <v>192</v>
      </c>
    </row>
    <row r="185" spans="2:65" s="1" customFormat="1" ht="25.5" customHeight="1">
      <c r="B185" s="41"/>
      <c r="C185" s="202" t="s">
        <v>478</v>
      </c>
      <c r="D185" s="202" t="s">
        <v>194</v>
      </c>
      <c r="E185" s="203" t="s">
        <v>2274</v>
      </c>
      <c r="F185" s="204" t="s">
        <v>2275</v>
      </c>
      <c r="G185" s="205" t="s">
        <v>139</v>
      </c>
      <c r="H185" s="206">
        <v>15.188</v>
      </c>
      <c r="I185" s="207"/>
      <c r="J185" s="208">
        <f>ROUND(I185*H185,2)</f>
        <v>0</v>
      </c>
      <c r="K185" s="204" t="s">
        <v>21</v>
      </c>
      <c r="L185" s="61"/>
      <c r="M185" s="209" t="s">
        <v>21</v>
      </c>
      <c r="N185" s="210" t="s">
        <v>46</v>
      </c>
      <c r="O185" s="42"/>
      <c r="P185" s="211">
        <f>O185*H185</f>
        <v>0</v>
      </c>
      <c r="Q185" s="211">
        <v>0</v>
      </c>
      <c r="R185" s="211">
        <f>Q185*H185</f>
        <v>0</v>
      </c>
      <c r="S185" s="211">
        <v>0</v>
      </c>
      <c r="T185" s="212">
        <f>S185*H185</f>
        <v>0</v>
      </c>
      <c r="AR185" s="24" t="s">
        <v>199</v>
      </c>
      <c r="AT185" s="24" t="s">
        <v>194</v>
      </c>
      <c r="AU185" s="24" t="s">
        <v>83</v>
      </c>
      <c r="AY185" s="24" t="s">
        <v>192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24" t="s">
        <v>83</v>
      </c>
      <c r="BK185" s="213">
        <f>ROUND(I185*H185,2)</f>
        <v>0</v>
      </c>
      <c r="BL185" s="24" t="s">
        <v>199</v>
      </c>
      <c r="BM185" s="24" t="s">
        <v>765</v>
      </c>
    </row>
    <row r="186" spans="2:51" s="13" customFormat="1" ht="12">
      <c r="B186" s="225"/>
      <c r="C186" s="226"/>
      <c r="D186" s="216" t="s">
        <v>201</v>
      </c>
      <c r="E186" s="227" t="s">
        <v>21</v>
      </c>
      <c r="F186" s="228" t="s">
        <v>2273</v>
      </c>
      <c r="G186" s="226"/>
      <c r="H186" s="229">
        <v>15.188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AT186" s="235" t="s">
        <v>201</v>
      </c>
      <c r="AU186" s="235" t="s">
        <v>83</v>
      </c>
      <c r="AV186" s="13" t="s">
        <v>85</v>
      </c>
      <c r="AW186" s="13" t="s">
        <v>39</v>
      </c>
      <c r="AX186" s="13" t="s">
        <v>75</v>
      </c>
      <c r="AY186" s="235" t="s">
        <v>192</v>
      </c>
    </row>
    <row r="187" spans="2:51" s="14" customFormat="1" ht="12">
      <c r="B187" s="236"/>
      <c r="C187" s="237"/>
      <c r="D187" s="216" t="s">
        <v>201</v>
      </c>
      <c r="E187" s="238" t="s">
        <v>21</v>
      </c>
      <c r="F187" s="239" t="s">
        <v>205</v>
      </c>
      <c r="G187" s="237"/>
      <c r="H187" s="240">
        <v>15.188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AT187" s="246" t="s">
        <v>201</v>
      </c>
      <c r="AU187" s="246" t="s">
        <v>83</v>
      </c>
      <c r="AV187" s="14" t="s">
        <v>199</v>
      </c>
      <c r="AW187" s="14" t="s">
        <v>39</v>
      </c>
      <c r="AX187" s="14" t="s">
        <v>83</v>
      </c>
      <c r="AY187" s="246" t="s">
        <v>192</v>
      </c>
    </row>
    <row r="188" spans="2:63" s="11" customFormat="1" ht="37.35" customHeight="1">
      <c r="B188" s="186"/>
      <c r="C188" s="187"/>
      <c r="D188" s="188" t="s">
        <v>74</v>
      </c>
      <c r="E188" s="189" t="s">
        <v>590</v>
      </c>
      <c r="F188" s="189" t="s">
        <v>2276</v>
      </c>
      <c r="G188" s="187"/>
      <c r="H188" s="187"/>
      <c r="I188" s="190"/>
      <c r="J188" s="191">
        <f>BK188</f>
        <v>0</v>
      </c>
      <c r="K188" s="187"/>
      <c r="L188" s="192"/>
      <c r="M188" s="193"/>
      <c r="N188" s="194"/>
      <c r="O188" s="194"/>
      <c r="P188" s="195">
        <f>SUM(P189:P191)</f>
        <v>0</v>
      </c>
      <c r="Q188" s="194"/>
      <c r="R188" s="195">
        <f>SUM(R189:R191)</f>
        <v>0</v>
      </c>
      <c r="S188" s="194"/>
      <c r="T188" s="196">
        <f>SUM(T189:T191)</f>
        <v>0</v>
      </c>
      <c r="AR188" s="197" t="s">
        <v>83</v>
      </c>
      <c r="AT188" s="198" t="s">
        <v>74</v>
      </c>
      <c r="AU188" s="198" t="s">
        <v>75</v>
      </c>
      <c r="AY188" s="197" t="s">
        <v>192</v>
      </c>
      <c r="BK188" s="199">
        <f>SUM(BK189:BK191)</f>
        <v>0</v>
      </c>
    </row>
    <row r="189" spans="2:65" s="1" customFormat="1" ht="25.5" customHeight="1">
      <c r="B189" s="41"/>
      <c r="C189" s="202" t="s">
        <v>487</v>
      </c>
      <c r="D189" s="202" t="s">
        <v>194</v>
      </c>
      <c r="E189" s="203" t="s">
        <v>2277</v>
      </c>
      <c r="F189" s="204" t="s">
        <v>2278</v>
      </c>
      <c r="G189" s="205" t="s">
        <v>139</v>
      </c>
      <c r="H189" s="206">
        <v>15.188</v>
      </c>
      <c r="I189" s="207"/>
      <c r="J189" s="208">
        <f>ROUND(I189*H189,2)</f>
        <v>0</v>
      </c>
      <c r="K189" s="204" t="s">
        <v>21</v>
      </c>
      <c r="L189" s="61"/>
      <c r="M189" s="209" t="s">
        <v>21</v>
      </c>
      <c r="N189" s="210" t="s">
        <v>46</v>
      </c>
      <c r="O189" s="42"/>
      <c r="P189" s="211">
        <f>O189*H189</f>
        <v>0</v>
      </c>
      <c r="Q189" s="211">
        <v>0</v>
      </c>
      <c r="R189" s="211">
        <f>Q189*H189</f>
        <v>0</v>
      </c>
      <c r="S189" s="211">
        <v>0</v>
      </c>
      <c r="T189" s="212">
        <f>S189*H189</f>
        <v>0</v>
      </c>
      <c r="AR189" s="24" t="s">
        <v>199</v>
      </c>
      <c r="AT189" s="24" t="s">
        <v>194</v>
      </c>
      <c r="AU189" s="24" t="s">
        <v>83</v>
      </c>
      <c r="AY189" s="24" t="s">
        <v>192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24" t="s">
        <v>83</v>
      </c>
      <c r="BK189" s="213">
        <f>ROUND(I189*H189,2)</f>
        <v>0</v>
      </c>
      <c r="BL189" s="24" t="s">
        <v>199</v>
      </c>
      <c r="BM189" s="24" t="s">
        <v>776</v>
      </c>
    </row>
    <row r="190" spans="2:51" s="13" customFormat="1" ht="12">
      <c r="B190" s="225"/>
      <c r="C190" s="226"/>
      <c r="D190" s="216" t="s">
        <v>201</v>
      </c>
      <c r="E190" s="227" t="s">
        <v>21</v>
      </c>
      <c r="F190" s="228" t="s">
        <v>2273</v>
      </c>
      <c r="G190" s="226"/>
      <c r="H190" s="229">
        <v>15.188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AT190" s="235" t="s">
        <v>201</v>
      </c>
      <c r="AU190" s="235" t="s">
        <v>83</v>
      </c>
      <c r="AV190" s="13" t="s">
        <v>85</v>
      </c>
      <c r="AW190" s="13" t="s">
        <v>39</v>
      </c>
      <c r="AX190" s="13" t="s">
        <v>75</v>
      </c>
      <c r="AY190" s="235" t="s">
        <v>192</v>
      </c>
    </row>
    <row r="191" spans="2:51" s="14" customFormat="1" ht="12">
      <c r="B191" s="236"/>
      <c r="C191" s="237"/>
      <c r="D191" s="216" t="s">
        <v>201</v>
      </c>
      <c r="E191" s="238" t="s">
        <v>21</v>
      </c>
      <c r="F191" s="239" t="s">
        <v>205</v>
      </c>
      <c r="G191" s="237"/>
      <c r="H191" s="240">
        <v>15.188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AT191" s="246" t="s">
        <v>201</v>
      </c>
      <c r="AU191" s="246" t="s">
        <v>83</v>
      </c>
      <c r="AV191" s="14" t="s">
        <v>199</v>
      </c>
      <c r="AW191" s="14" t="s">
        <v>39</v>
      </c>
      <c r="AX191" s="14" t="s">
        <v>83</v>
      </c>
      <c r="AY191" s="246" t="s">
        <v>192</v>
      </c>
    </row>
    <row r="192" spans="2:63" s="11" customFormat="1" ht="37.35" customHeight="1">
      <c r="B192" s="186"/>
      <c r="C192" s="187"/>
      <c r="D192" s="188" t="s">
        <v>74</v>
      </c>
      <c r="E192" s="189" t="s">
        <v>782</v>
      </c>
      <c r="F192" s="189" t="s">
        <v>2279</v>
      </c>
      <c r="G192" s="187"/>
      <c r="H192" s="187"/>
      <c r="I192" s="190"/>
      <c r="J192" s="191">
        <f>BK192</f>
        <v>0</v>
      </c>
      <c r="K192" s="187"/>
      <c r="L192" s="192"/>
      <c r="M192" s="193"/>
      <c r="N192" s="194"/>
      <c r="O192" s="194"/>
      <c r="P192" s="195">
        <f>SUM(P193:P205)</f>
        <v>0</v>
      </c>
      <c r="Q192" s="194"/>
      <c r="R192" s="195">
        <f>SUM(R193:R205)</f>
        <v>0</v>
      </c>
      <c r="S192" s="194"/>
      <c r="T192" s="196">
        <f>SUM(T193:T205)</f>
        <v>0</v>
      </c>
      <c r="AR192" s="197" t="s">
        <v>83</v>
      </c>
      <c r="AT192" s="198" t="s">
        <v>74</v>
      </c>
      <c r="AU192" s="198" t="s">
        <v>75</v>
      </c>
      <c r="AY192" s="197" t="s">
        <v>192</v>
      </c>
      <c r="BK192" s="199">
        <f>SUM(BK193:BK205)</f>
        <v>0</v>
      </c>
    </row>
    <row r="193" spans="2:65" s="1" customFormat="1" ht="25.5" customHeight="1">
      <c r="B193" s="41"/>
      <c r="C193" s="202" t="s">
        <v>501</v>
      </c>
      <c r="D193" s="202" t="s">
        <v>194</v>
      </c>
      <c r="E193" s="203" t="s">
        <v>2280</v>
      </c>
      <c r="F193" s="204" t="s">
        <v>2281</v>
      </c>
      <c r="G193" s="205" t="s">
        <v>585</v>
      </c>
      <c r="H193" s="206">
        <v>11.15</v>
      </c>
      <c r="I193" s="207"/>
      <c r="J193" s="208">
        <f>ROUND(I193*H193,2)</f>
        <v>0</v>
      </c>
      <c r="K193" s="204" t="s">
        <v>21</v>
      </c>
      <c r="L193" s="61"/>
      <c r="M193" s="209" t="s">
        <v>21</v>
      </c>
      <c r="N193" s="210" t="s">
        <v>46</v>
      </c>
      <c r="O193" s="42"/>
      <c r="P193" s="211">
        <f>O193*H193</f>
        <v>0</v>
      </c>
      <c r="Q193" s="211">
        <v>0</v>
      </c>
      <c r="R193" s="211">
        <f>Q193*H193</f>
        <v>0</v>
      </c>
      <c r="S193" s="211">
        <v>0</v>
      </c>
      <c r="T193" s="212">
        <f>S193*H193</f>
        <v>0</v>
      </c>
      <c r="AR193" s="24" t="s">
        <v>199</v>
      </c>
      <c r="AT193" s="24" t="s">
        <v>194</v>
      </c>
      <c r="AU193" s="24" t="s">
        <v>83</v>
      </c>
      <c r="AY193" s="24" t="s">
        <v>192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24" t="s">
        <v>83</v>
      </c>
      <c r="BK193" s="213">
        <f>ROUND(I193*H193,2)</f>
        <v>0</v>
      </c>
      <c r="BL193" s="24" t="s">
        <v>199</v>
      </c>
      <c r="BM193" s="24" t="s">
        <v>787</v>
      </c>
    </row>
    <row r="194" spans="2:51" s="13" customFormat="1" ht="12">
      <c r="B194" s="225"/>
      <c r="C194" s="226"/>
      <c r="D194" s="216" t="s">
        <v>201</v>
      </c>
      <c r="E194" s="227" t="s">
        <v>21</v>
      </c>
      <c r="F194" s="228" t="s">
        <v>2282</v>
      </c>
      <c r="G194" s="226"/>
      <c r="H194" s="229">
        <v>11.15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AT194" s="235" t="s">
        <v>201</v>
      </c>
      <c r="AU194" s="235" t="s">
        <v>83</v>
      </c>
      <c r="AV194" s="13" t="s">
        <v>85</v>
      </c>
      <c r="AW194" s="13" t="s">
        <v>39</v>
      </c>
      <c r="AX194" s="13" t="s">
        <v>75</v>
      </c>
      <c r="AY194" s="235" t="s">
        <v>192</v>
      </c>
    </row>
    <row r="195" spans="2:51" s="14" customFormat="1" ht="12">
      <c r="B195" s="236"/>
      <c r="C195" s="237"/>
      <c r="D195" s="216" t="s">
        <v>201</v>
      </c>
      <c r="E195" s="238" t="s">
        <v>21</v>
      </c>
      <c r="F195" s="239" t="s">
        <v>205</v>
      </c>
      <c r="G195" s="237"/>
      <c r="H195" s="240">
        <v>11.15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AT195" s="246" t="s">
        <v>201</v>
      </c>
      <c r="AU195" s="246" t="s">
        <v>83</v>
      </c>
      <c r="AV195" s="14" t="s">
        <v>199</v>
      </c>
      <c r="AW195" s="14" t="s">
        <v>39</v>
      </c>
      <c r="AX195" s="14" t="s">
        <v>83</v>
      </c>
      <c r="AY195" s="246" t="s">
        <v>192</v>
      </c>
    </row>
    <row r="196" spans="2:65" s="1" customFormat="1" ht="25.5" customHeight="1">
      <c r="B196" s="41"/>
      <c r="C196" s="202" t="s">
        <v>510</v>
      </c>
      <c r="D196" s="202" t="s">
        <v>194</v>
      </c>
      <c r="E196" s="203" t="s">
        <v>2283</v>
      </c>
      <c r="F196" s="204" t="s">
        <v>2284</v>
      </c>
      <c r="G196" s="205" t="s">
        <v>585</v>
      </c>
      <c r="H196" s="206">
        <v>192.76</v>
      </c>
      <c r="I196" s="207"/>
      <c r="J196" s="208">
        <f>ROUND(I196*H196,2)</f>
        <v>0</v>
      </c>
      <c r="K196" s="204" t="s">
        <v>21</v>
      </c>
      <c r="L196" s="61"/>
      <c r="M196" s="209" t="s">
        <v>21</v>
      </c>
      <c r="N196" s="210" t="s">
        <v>46</v>
      </c>
      <c r="O196" s="42"/>
      <c r="P196" s="211">
        <f>O196*H196</f>
        <v>0</v>
      </c>
      <c r="Q196" s="211">
        <v>0</v>
      </c>
      <c r="R196" s="211">
        <f>Q196*H196</f>
        <v>0</v>
      </c>
      <c r="S196" s="211">
        <v>0</v>
      </c>
      <c r="T196" s="212">
        <f>S196*H196</f>
        <v>0</v>
      </c>
      <c r="AR196" s="24" t="s">
        <v>199</v>
      </c>
      <c r="AT196" s="24" t="s">
        <v>194</v>
      </c>
      <c r="AU196" s="24" t="s">
        <v>83</v>
      </c>
      <c r="AY196" s="24" t="s">
        <v>192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24" t="s">
        <v>83</v>
      </c>
      <c r="BK196" s="213">
        <f>ROUND(I196*H196,2)</f>
        <v>0</v>
      </c>
      <c r="BL196" s="24" t="s">
        <v>199</v>
      </c>
      <c r="BM196" s="24" t="s">
        <v>798</v>
      </c>
    </row>
    <row r="197" spans="2:51" s="13" customFormat="1" ht="12">
      <c r="B197" s="225"/>
      <c r="C197" s="226"/>
      <c r="D197" s="216" t="s">
        <v>201</v>
      </c>
      <c r="E197" s="227" t="s">
        <v>21</v>
      </c>
      <c r="F197" s="228" t="s">
        <v>2285</v>
      </c>
      <c r="G197" s="226"/>
      <c r="H197" s="229">
        <v>192.76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AT197" s="235" t="s">
        <v>201</v>
      </c>
      <c r="AU197" s="235" t="s">
        <v>83</v>
      </c>
      <c r="AV197" s="13" t="s">
        <v>85</v>
      </c>
      <c r="AW197" s="13" t="s">
        <v>39</v>
      </c>
      <c r="AX197" s="13" t="s">
        <v>75</v>
      </c>
      <c r="AY197" s="235" t="s">
        <v>192</v>
      </c>
    </row>
    <row r="198" spans="2:51" s="14" customFormat="1" ht="12">
      <c r="B198" s="236"/>
      <c r="C198" s="237"/>
      <c r="D198" s="216" t="s">
        <v>201</v>
      </c>
      <c r="E198" s="238" t="s">
        <v>21</v>
      </c>
      <c r="F198" s="239" t="s">
        <v>205</v>
      </c>
      <c r="G198" s="237"/>
      <c r="H198" s="240">
        <v>192.76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AT198" s="246" t="s">
        <v>201</v>
      </c>
      <c r="AU198" s="246" t="s">
        <v>83</v>
      </c>
      <c r="AV198" s="14" t="s">
        <v>199</v>
      </c>
      <c r="AW198" s="14" t="s">
        <v>39</v>
      </c>
      <c r="AX198" s="14" t="s">
        <v>83</v>
      </c>
      <c r="AY198" s="246" t="s">
        <v>192</v>
      </c>
    </row>
    <row r="199" spans="2:65" s="1" customFormat="1" ht="25.5" customHeight="1">
      <c r="B199" s="41"/>
      <c r="C199" s="202" t="s">
        <v>517</v>
      </c>
      <c r="D199" s="202" t="s">
        <v>194</v>
      </c>
      <c r="E199" s="203" t="s">
        <v>2286</v>
      </c>
      <c r="F199" s="204" t="s">
        <v>2287</v>
      </c>
      <c r="G199" s="205" t="s">
        <v>585</v>
      </c>
      <c r="H199" s="206">
        <v>28.01</v>
      </c>
      <c r="I199" s="207"/>
      <c r="J199" s="208">
        <f>ROUND(I199*H199,2)</f>
        <v>0</v>
      </c>
      <c r="K199" s="204" t="s">
        <v>21</v>
      </c>
      <c r="L199" s="61"/>
      <c r="M199" s="209" t="s">
        <v>21</v>
      </c>
      <c r="N199" s="210" t="s">
        <v>46</v>
      </c>
      <c r="O199" s="42"/>
      <c r="P199" s="211">
        <f>O199*H199</f>
        <v>0</v>
      </c>
      <c r="Q199" s="211">
        <v>0</v>
      </c>
      <c r="R199" s="211">
        <f>Q199*H199</f>
        <v>0</v>
      </c>
      <c r="S199" s="211">
        <v>0</v>
      </c>
      <c r="T199" s="212">
        <f>S199*H199</f>
        <v>0</v>
      </c>
      <c r="AR199" s="24" t="s">
        <v>199</v>
      </c>
      <c r="AT199" s="24" t="s">
        <v>194</v>
      </c>
      <c r="AU199" s="24" t="s">
        <v>83</v>
      </c>
      <c r="AY199" s="24" t="s">
        <v>192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24" t="s">
        <v>83</v>
      </c>
      <c r="BK199" s="213">
        <f>ROUND(I199*H199,2)</f>
        <v>0</v>
      </c>
      <c r="BL199" s="24" t="s">
        <v>199</v>
      </c>
      <c r="BM199" s="24" t="s">
        <v>807</v>
      </c>
    </row>
    <row r="200" spans="2:51" s="13" customFormat="1" ht="12">
      <c r="B200" s="225"/>
      <c r="C200" s="226"/>
      <c r="D200" s="216" t="s">
        <v>201</v>
      </c>
      <c r="E200" s="227" t="s">
        <v>21</v>
      </c>
      <c r="F200" s="228" t="s">
        <v>2288</v>
      </c>
      <c r="G200" s="226"/>
      <c r="H200" s="229">
        <v>28.01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AT200" s="235" t="s">
        <v>201</v>
      </c>
      <c r="AU200" s="235" t="s">
        <v>83</v>
      </c>
      <c r="AV200" s="13" t="s">
        <v>85</v>
      </c>
      <c r="AW200" s="13" t="s">
        <v>39</v>
      </c>
      <c r="AX200" s="13" t="s">
        <v>75</v>
      </c>
      <c r="AY200" s="235" t="s">
        <v>192</v>
      </c>
    </row>
    <row r="201" spans="2:51" s="14" customFormat="1" ht="12">
      <c r="B201" s="236"/>
      <c r="C201" s="237"/>
      <c r="D201" s="216" t="s">
        <v>201</v>
      </c>
      <c r="E201" s="238" t="s">
        <v>21</v>
      </c>
      <c r="F201" s="239" t="s">
        <v>205</v>
      </c>
      <c r="G201" s="237"/>
      <c r="H201" s="240">
        <v>28.01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AT201" s="246" t="s">
        <v>201</v>
      </c>
      <c r="AU201" s="246" t="s">
        <v>83</v>
      </c>
      <c r="AV201" s="14" t="s">
        <v>199</v>
      </c>
      <c r="AW201" s="14" t="s">
        <v>39</v>
      </c>
      <c r="AX201" s="14" t="s">
        <v>83</v>
      </c>
      <c r="AY201" s="246" t="s">
        <v>192</v>
      </c>
    </row>
    <row r="202" spans="2:65" s="1" customFormat="1" ht="25.5" customHeight="1">
      <c r="B202" s="41"/>
      <c r="C202" s="202" t="s">
        <v>521</v>
      </c>
      <c r="D202" s="202" t="s">
        <v>194</v>
      </c>
      <c r="E202" s="203" t="s">
        <v>2289</v>
      </c>
      <c r="F202" s="204" t="s">
        <v>2290</v>
      </c>
      <c r="G202" s="205" t="s">
        <v>1387</v>
      </c>
      <c r="H202" s="206">
        <v>196</v>
      </c>
      <c r="I202" s="207"/>
      <c r="J202" s="208">
        <f>ROUND(I202*H202,2)</f>
        <v>0</v>
      </c>
      <c r="K202" s="204" t="s">
        <v>21</v>
      </c>
      <c r="L202" s="61"/>
      <c r="M202" s="209" t="s">
        <v>21</v>
      </c>
      <c r="N202" s="210" t="s">
        <v>46</v>
      </c>
      <c r="O202" s="42"/>
      <c r="P202" s="211">
        <f>O202*H202</f>
        <v>0</v>
      </c>
      <c r="Q202" s="211">
        <v>0</v>
      </c>
      <c r="R202" s="211">
        <f>Q202*H202</f>
        <v>0</v>
      </c>
      <c r="S202" s="211">
        <v>0</v>
      </c>
      <c r="T202" s="212">
        <f>S202*H202</f>
        <v>0</v>
      </c>
      <c r="AR202" s="24" t="s">
        <v>199</v>
      </c>
      <c r="AT202" s="24" t="s">
        <v>194</v>
      </c>
      <c r="AU202" s="24" t="s">
        <v>83</v>
      </c>
      <c r="AY202" s="24" t="s">
        <v>192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24" t="s">
        <v>83</v>
      </c>
      <c r="BK202" s="213">
        <f>ROUND(I202*H202,2)</f>
        <v>0</v>
      </c>
      <c r="BL202" s="24" t="s">
        <v>199</v>
      </c>
      <c r="BM202" s="24" t="s">
        <v>820</v>
      </c>
    </row>
    <row r="203" spans="2:65" s="1" customFormat="1" ht="25.5" customHeight="1">
      <c r="B203" s="41"/>
      <c r="C203" s="202" t="s">
        <v>527</v>
      </c>
      <c r="D203" s="202" t="s">
        <v>194</v>
      </c>
      <c r="E203" s="203" t="s">
        <v>2291</v>
      </c>
      <c r="F203" s="204" t="s">
        <v>2292</v>
      </c>
      <c r="G203" s="205" t="s">
        <v>1387</v>
      </c>
      <c r="H203" s="206">
        <v>12</v>
      </c>
      <c r="I203" s="207"/>
      <c r="J203" s="208">
        <f>ROUND(I203*H203,2)</f>
        <v>0</v>
      </c>
      <c r="K203" s="204" t="s">
        <v>21</v>
      </c>
      <c r="L203" s="61"/>
      <c r="M203" s="209" t="s">
        <v>21</v>
      </c>
      <c r="N203" s="210" t="s">
        <v>46</v>
      </c>
      <c r="O203" s="42"/>
      <c r="P203" s="211">
        <f>O203*H203</f>
        <v>0</v>
      </c>
      <c r="Q203" s="211">
        <v>0</v>
      </c>
      <c r="R203" s="211">
        <f>Q203*H203</f>
        <v>0</v>
      </c>
      <c r="S203" s="211">
        <v>0</v>
      </c>
      <c r="T203" s="212">
        <f>S203*H203</f>
        <v>0</v>
      </c>
      <c r="AR203" s="24" t="s">
        <v>199</v>
      </c>
      <c r="AT203" s="24" t="s">
        <v>194</v>
      </c>
      <c r="AU203" s="24" t="s">
        <v>83</v>
      </c>
      <c r="AY203" s="24" t="s">
        <v>192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24" t="s">
        <v>83</v>
      </c>
      <c r="BK203" s="213">
        <f>ROUND(I203*H203,2)</f>
        <v>0</v>
      </c>
      <c r="BL203" s="24" t="s">
        <v>199</v>
      </c>
      <c r="BM203" s="24" t="s">
        <v>831</v>
      </c>
    </row>
    <row r="204" spans="2:65" s="1" customFormat="1" ht="25.5" customHeight="1">
      <c r="B204" s="41"/>
      <c r="C204" s="202" t="s">
        <v>533</v>
      </c>
      <c r="D204" s="202" t="s">
        <v>194</v>
      </c>
      <c r="E204" s="203" t="s">
        <v>2293</v>
      </c>
      <c r="F204" s="204" t="s">
        <v>2294</v>
      </c>
      <c r="G204" s="205" t="s">
        <v>1387</v>
      </c>
      <c r="H204" s="206">
        <v>4</v>
      </c>
      <c r="I204" s="207"/>
      <c r="J204" s="208">
        <f>ROUND(I204*H204,2)</f>
        <v>0</v>
      </c>
      <c r="K204" s="204" t="s">
        <v>21</v>
      </c>
      <c r="L204" s="61"/>
      <c r="M204" s="209" t="s">
        <v>21</v>
      </c>
      <c r="N204" s="210" t="s">
        <v>46</v>
      </c>
      <c r="O204" s="42"/>
      <c r="P204" s="211">
        <f>O204*H204</f>
        <v>0</v>
      </c>
      <c r="Q204" s="211">
        <v>0</v>
      </c>
      <c r="R204" s="211">
        <f>Q204*H204</f>
        <v>0</v>
      </c>
      <c r="S204" s="211">
        <v>0</v>
      </c>
      <c r="T204" s="212">
        <f>S204*H204</f>
        <v>0</v>
      </c>
      <c r="AR204" s="24" t="s">
        <v>199</v>
      </c>
      <c r="AT204" s="24" t="s">
        <v>194</v>
      </c>
      <c r="AU204" s="24" t="s">
        <v>83</v>
      </c>
      <c r="AY204" s="24" t="s">
        <v>192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24" t="s">
        <v>83</v>
      </c>
      <c r="BK204" s="213">
        <f>ROUND(I204*H204,2)</f>
        <v>0</v>
      </c>
      <c r="BL204" s="24" t="s">
        <v>199</v>
      </c>
      <c r="BM204" s="24" t="s">
        <v>844</v>
      </c>
    </row>
    <row r="205" spans="2:65" s="1" customFormat="1" ht="25.5" customHeight="1">
      <c r="B205" s="41"/>
      <c r="C205" s="202" t="s">
        <v>539</v>
      </c>
      <c r="D205" s="202" t="s">
        <v>194</v>
      </c>
      <c r="E205" s="203" t="s">
        <v>2295</v>
      </c>
      <c r="F205" s="204" t="s">
        <v>2296</v>
      </c>
      <c r="G205" s="205" t="s">
        <v>1387</v>
      </c>
      <c r="H205" s="206">
        <v>4</v>
      </c>
      <c r="I205" s="207"/>
      <c r="J205" s="208">
        <f>ROUND(I205*H205,2)</f>
        <v>0</v>
      </c>
      <c r="K205" s="204" t="s">
        <v>21</v>
      </c>
      <c r="L205" s="61"/>
      <c r="M205" s="209" t="s">
        <v>21</v>
      </c>
      <c r="N205" s="210" t="s">
        <v>46</v>
      </c>
      <c r="O205" s="42"/>
      <c r="P205" s="211">
        <f>O205*H205</f>
        <v>0</v>
      </c>
      <c r="Q205" s="211">
        <v>0</v>
      </c>
      <c r="R205" s="211">
        <f>Q205*H205</f>
        <v>0</v>
      </c>
      <c r="S205" s="211">
        <v>0</v>
      </c>
      <c r="T205" s="212">
        <f>S205*H205</f>
        <v>0</v>
      </c>
      <c r="AR205" s="24" t="s">
        <v>199</v>
      </c>
      <c r="AT205" s="24" t="s">
        <v>194</v>
      </c>
      <c r="AU205" s="24" t="s">
        <v>83</v>
      </c>
      <c r="AY205" s="24" t="s">
        <v>192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24" t="s">
        <v>83</v>
      </c>
      <c r="BK205" s="213">
        <f>ROUND(I205*H205,2)</f>
        <v>0</v>
      </c>
      <c r="BL205" s="24" t="s">
        <v>199</v>
      </c>
      <c r="BM205" s="24" t="s">
        <v>857</v>
      </c>
    </row>
    <row r="206" spans="2:63" s="11" customFormat="1" ht="37.35" customHeight="1">
      <c r="B206" s="186"/>
      <c r="C206" s="187"/>
      <c r="D206" s="188" t="s">
        <v>74</v>
      </c>
      <c r="E206" s="189" t="s">
        <v>827</v>
      </c>
      <c r="F206" s="189" t="s">
        <v>2297</v>
      </c>
      <c r="G206" s="187"/>
      <c r="H206" s="187"/>
      <c r="I206" s="190"/>
      <c r="J206" s="191">
        <f>BK206</f>
        <v>0</v>
      </c>
      <c r="K206" s="187"/>
      <c r="L206" s="192"/>
      <c r="M206" s="193"/>
      <c r="N206" s="194"/>
      <c r="O206" s="194"/>
      <c r="P206" s="195">
        <f>P207</f>
        <v>0</v>
      </c>
      <c r="Q206" s="194"/>
      <c r="R206" s="195">
        <f>R207</f>
        <v>0</v>
      </c>
      <c r="S206" s="194"/>
      <c r="T206" s="196">
        <f>T207</f>
        <v>0</v>
      </c>
      <c r="AR206" s="197" t="s">
        <v>83</v>
      </c>
      <c r="AT206" s="198" t="s">
        <v>74</v>
      </c>
      <c r="AU206" s="198" t="s">
        <v>75</v>
      </c>
      <c r="AY206" s="197" t="s">
        <v>192</v>
      </c>
      <c r="BK206" s="199">
        <f>BK207</f>
        <v>0</v>
      </c>
    </row>
    <row r="207" spans="2:65" s="1" customFormat="1" ht="16.5" customHeight="1">
      <c r="B207" s="41"/>
      <c r="C207" s="202" t="s">
        <v>547</v>
      </c>
      <c r="D207" s="202" t="s">
        <v>194</v>
      </c>
      <c r="E207" s="203" t="s">
        <v>2298</v>
      </c>
      <c r="F207" s="204" t="s">
        <v>2299</v>
      </c>
      <c r="G207" s="205" t="s">
        <v>306</v>
      </c>
      <c r="H207" s="206">
        <v>668.432</v>
      </c>
      <c r="I207" s="207"/>
      <c r="J207" s="208">
        <f>ROUND(I207*H207,2)</f>
        <v>0</v>
      </c>
      <c r="K207" s="204" t="s">
        <v>21</v>
      </c>
      <c r="L207" s="61"/>
      <c r="M207" s="209" t="s">
        <v>21</v>
      </c>
      <c r="N207" s="210" t="s">
        <v>46</v>
      </c>
      <c r="O207" s="42"/>
      <c r="P207" s="211">
        <f>O207*H207</f>
        <v>0</v>
      </c>
      <c r="Q207" s="211">
        <v>0</v>
      </c>
      <c r="R207" s="211">
        <f>Q207*H207</f>
        <v>0</v>
      </c>
      <c r="S207" s="211">
        <v>0</v>
      </c>
      <c r="T207" s="212">
        <f>S207*H207</f>
        <v>0</v>
      </c>
      <c r="AR207" s="24" t="s">
        <v>199</v>
      </c>
      <c r="AT207" s="24" t="s">
        <v>194</v>
      </c>
      <c r="AU207" s="24" t="s">
        <v>83</v>
      </c>
      <c r="AY207" s="24" t="s">
        <v>192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24" t="s">
        <v>83</v>
      </c>
      <c r="BK207" s="213">
        <f>ROUND(I207*H207,2)</f>
        <v>0</v>
      </c>
      <c r="BL207" s="24" t="s">
        <v>199</v>
      </c>
      <c r="BM207" s="24" t="s">
        <v>869</v>
      </c>
    </row>
    <row r="208" spans="2:63" s="11" customFormat="1" ht="37.35" customHeight="1">
      <c r="B208" s="186"/>
      <c r="C208" s="187"/>
      <c r="D208" s="188" t="s">
        <v>74</v>
      </c>
      <c r="E208" s="189" t="s">
        <v>1043</v>
      </c>
      <c r="F208" s="189" t="s">
        <v>1044</v>
      </c>
      <c r="G208" s="187"/>
      <c r="H208" s="187"/>
      <c r="I208" s="190"/>
      <c r="J208" s="191">
        <f>BK208</f>
        <v>0</v>
      </c>
      <c r="K208" s="187"/>
      <c r="L208" s="192"/>
      <c r="M208" s="193"/>
      <c r="N208" s="194"/>
      <c r="O208" s="194"/>
      <c r="P208" s="195">
        <f>SUM(P209:P210)</f>
        <v>0</v>
      </c>
      <c r="Q208" s="194"/>
      <c r="R208" s="195">
        <f>SUM(R209:R210)</f>
        <v>0</v>
      </c>
      <c r="S208" s="194"/>
      <c r="T208" s="196">
        <f>SUM(T209:T210)</f>
        <v>0</v>
      </c>
      <c r="AR208" s="197" t="s">
        <v>83</v>
      </c>
      <c r="AT208" s="198" t="s">
        <v>74</v>
      </c>
      <c r="AU208" s="198" t="s">
        <v>75</v>
      </c>
      <c r="AY208" s="197" t="s">
        <v>192</v>
      </c>
      <c r="BK208" s="199">
        <f>SUM(BK209:BK210)</f>
        <v>0</v>
      </c>
    </row>
    <row r="209" spans="2:65" s="1" customFormat="1" ht="25.5" customHeight="1">
      <c r="B209" s="41"/>
      <c r="C209" s="202" t="s">
        <v>551</v>
      </c>
      <c r="D209" s="202" t="s">
        <v>194</v>
      </c>
      <c r="E209" s="203" t="s">
        <v>2300</v>
      </c>
      <c r="F209" s="204" t="s">
        <v>2301</v>
      </c>
      <c r="G209" s="205" t="s">
        <v>1251</v>
      </c>
      <c r="H209" s="206">
        <v>1</v>
      </c>
      <c r="I209" s="207"/>
      <c r="J209" s="208">
        <f>ROUND(I209*H209,2)</f>
        <v>0</v>
      </c>
      <c r="K209" s="204" t="s">
        <v>21</v>
      </c>
      <c r="L209" s="61"/>
      <c r="M209" s="209" t="s">
        <v>21</v>
      </c>
      <c r="N209" s="210" t="s">
        <v>46</v>
      </c>
      <c r="O209" s="42"/>
      <c r="P209" s="211">
        <f>O209*H209</f>
        <v>0</v>
      </c>
      <c r="Q209" s="211">
        <v>0</v>
      </c>
      <c r="R209" s="211">
        <f>Q209*H209</f>
        <v>0</v>
      </c>
      <c r="S209" s="211">
        <v>0</v>
      </c>
      <c r="T209" s="212">
        <f>S209*H209</f>
        <v>0</v>
      </c>
      <c r="AR209" s="24" t="s">
        <v>199</v>
      </c>
      <c r="AT209" s="24" t="s">
        <v>194</v>
      </c>
      <c r="AU209" s="24" t="s">
        <v>83</v>
      </c>
      <c r="AY209" s="24" t="s">
        <v>192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24" t="s">
        <v>83</v>
      </c>
      <c r="BK209" s="213">
        <f>ROUND(I209*H209,2)</f>
        <v>0</v>
      </c>
      <c r="BL209" s="24" t="s">
        <v>199</v>
      </c>
      <c r="BM209" s="24" t="s">
        <v>877</v>
      </c>
    </row>
    <row r="210" spans="2:65" s="1" customFormat="1" ht="25.5" customHeight="1">
      <c r="B210" s="41"/>
      <c r="C210" s="202" t="s">
        <v>561</v>
      </c>
      <c r="D210" s="202" t="s">
        <v>194</v>
      </c>
      <c r="E210" s="203" t="s">
        <v>2302</v>
      </c>
      <c r="F210" s="204" t="s">
        <v>2303</v>
      </c>
      <c r="G210" s="205" t="s">
        <v>306</v>
      </c>
      <c r="H210" s="206">
        <v>0.98</v>
      </c>
      <c r="I210" s="207"/>
      <c r="J210" s="208">
        <f>ROUND(I210*H210,2)</f>
        <v>0</v>
      </c>
      <c r="K210" s="204" t="s">
        <v>21</v>
      </c>
      <c r="L210" s="61"/>
      <c r="M210" s="209" t="s">
        <v>21</v>
      </c>
      <c r="N210" s="257" t="s">
        <v>46</v>
      </c>
      <c r="O210" s="258"/>
      <c r="P210" s="259">
        <f>O210*H210</f>
        <v>0</v>
      </c>
      <c r="Q210" s="259">
        <v>0</v>
      </c>
      <c r="R210" s="259">
        <f>Q210*H210</f>
        <v>0</v>
      </c>
      <c r="S210" s="259">
        <v>0</v>
      </c>
      <c r="T210" s="260">
        <f>S210*H210</f>
        <v>0</v>
      </c>
      <c r="AR210" s="24" t="s">
        <v>199</v>
      </c>
      <c r="AT210" s="24" t="s">
        <v>194</v>
      </c>
      <c r="AU210" s="24" t="s">
        <v>83</v>
      </c>
      <c r="AY210" s="24" t="s">
        <v>192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24" t="s">
        <v>83</v>
      </c>
      <c r="BK210" s="213">
        <f>ROUND(I210*H210,2)</f>
        <v>0</v>
      </c>
      <c r="BL210" s="24" t="s">
        <v>199</v>
      </c>
      <c r="BM210" s="24" t="s">
        <v>892</v>
      </c>
    </row>
    <row r="211" spans="2:12" s="1" customFormat="1" ht="6.9" customHeight="1">
      <c r="B211" s="56"/>
      <c r="C211" s="57"/>
      <c r="D211" s="57"/>
      <c r="E211" s="57"/>
      <c r="F211" s="57"/>
      <c r="G211" s="57"/>
      <c r="H211" s="57"/>
      <c r="I211" s="149"/>
      <c r="J211" s="57"/>
      <c r="K211" s="57"/>
      <c r="L211" s="61"/>
    </row>
  </sheetData>
  <sheetProtection algorithmName="SHA-512" hashValue="kv/I2mAynlonQJNcmsxwCGZpDhXWtEEuwJmYz7YY4TtxCqzWz12y5GhPBE3ZpWuoB2knoyVr6gfeXFPLbAP/8g==" saltValue="GYeQk8ZdZr0XvafYqQe4GnQwGToi3lkVtQHqHRzfGoynAb1EP8TU5TYUFOL8XB9QGZV6A2FlrjOIcvGnGmLQeQ==" spinCount="100000" sheet="1" objects="1" scenarios="1" formatColumns="0" formatRows="0" autoFilter="0"/>
  <autoFilter ref="C83:K210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132</v>
      </c>
      <c r="G1" s="392" t="s">
        <v>133</v>
      </c>
      <c r="H1" s="392"/>
      <c r="I1" s="124"/>
      <c r="J1" s="123" t="s">
        <v>134</v>
      </c>
      <c r="K1" s="122" t="s">
        <v>135</v>
      </c>
      <c r="L1" s="123" t="s">
        <v>136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129</v>
      </c>
    </row>
    <row r="3" spans="2:46" ht="6.9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85</v>
      </c>
    </row>
    <row r="4" spans="2:46" ht="36.9" customHeight="1">
      <c r="B4" s="28"/>
      <c r="C4" s="29"/>
      <c r="D4" s="30" t="s">
        <v>143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2:11" ht="16.5" customHeight="1">
      <c r="B7" s="28"/>
      <c r="C7" s="29"/>
      <c r="D7" s="29"/>
      <c r="E7" s="384" t="str">
        <f>'Rekapitulace stavby'!K6</f>
        <v>Výstavba nové haly odborného výcviku SOU Stavební Plzeň</v>
      </c>
      <c r="F7" s="385"/>
      <c r="G7" s="385"/>
      <c r="H7" s="385"/>
      <c r="I7" s="127"/>
      <c r="J7" s="29"/>
      <c r="K7" s="31"/>
    </row>
    <row r="8" spans="2:11" s="1" customFormat="1" ht="13.2">
      <c r="B8" s="41"/>
      <c r="C8" s="42"/>
      <c r="D8" s="37" t="s">
        <v>150</v>
      </c>
      <c r="E8" s="42"/>
      <c r="F8" s="42"/>
      <c r="G8" s="42"/>
      <c r="H8" s="42"/>
      <c r="I8" s="128"/>
      <c r="J8" s="42"/>
      <c r="K8" s="45"/>
    </row>
    <row r="9" spans="2:11" s="1" customFormat="1" ht="36.9" customHeight="1">
      <c r="B9" s="41"/>
      <c r="C9" s="42"/>
      <c r="D9" s="42"/>
      <c r="E9" s="386" t="s">
        <v>2304</v>
      </c>
      <c r="F9" s="387"/>
      <c r="G9" s="387"/>
      <c r="H9" s="387"/>
      <c r="I9" s="128"/>
      <c r="J9" s="42"/>
      <c r="K9" s="45"/>
    </row>
    <row r="10" spans="2:11" s="1" customFormat="1" ht="12">
      <c r="B10" s="41"/>
      <c r="C10" s="42"/>
      <c r="D10" s="42"/>
      <c r="E10" s="42"/>
      <c r="F10" s="42"/>
      <c r="G10" s="42"/>
      <c r="H10" s="42"/>
      <c r="I10" s="128"/>
      <c r="J10" s="42"/>
      <c r="K10" s="45"/>
    </row>
    <row r="11" spans="2:11" s="1" customFormat="1" ht="14.4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9" t="s">
        <v>22</v>
      </c>
      <c r="J11" s="35" t="s">
        <v>21</v>
      </c>
      <c r="K11" s="45"/>
    </row>
    <row r="12" spans="2:11" s="1" customFormat="1" ht="14.4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29" t="s">
        <v>25</v>
      </c>
      <c r="J12" s="130" t="str">
        <f>'Rekapitulace stavby'!AN8</f>
        <v>2. 11. 2017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28"/>
      <c r="J13" s="42"/>
      <c r="K13" s="45"/>
    </row>
    <row r="14" spans="2:11" s="1" customFormat="1" ht="14.4" customHeight="1">
      <c r="B14" s="41"/>
      <c r="C14" s="42"/>
      <c r="D14" s="37" t="s">
        <v>27</v>
      </c>
      <c r="E14" s="42"/>
      <c r="F14" s="42"/>
      <c r="G14" s="42"/>
      <c r="H14" s="42"/>
      <c r="I14" s="129" t="s">
        <v>28</v>
      </c>
      <c r="J14" s="35" t="s">
        <v>29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29" t="s">
        <v>31</v>
      </c>
      <c r="J15" s="35" t="s">
        <v>32</v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28"/>
      <c r="J16" s="42"/>
      <c r="K16" s="45"/>
    </row>
    <row r="17" spans="2:11" s="1" customFormat="1" ht="14.4" customHeight="1">
      <c r="B17" s="41"/>
      <c r="C17" s="42"/>
      <c r="D17" s="37" t="s">
        <v>33</v>
      </c>
      <c r="E17" s="42"/>
      <c r="F17" s="42"/>
      <c r="G17" s="42"/>
      <c r="H17" s="42"/>
      <c r="I17" s="12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28"/>
      <c r="J19" s="42"/>
      <c r="K19" s="45"/>
    </row>
    <row r="20" spans="2:11" s="1" customFormat="1" ht="14.4" customHeight="1">
      <c r="B20" s="41"/>
      <c r="C20" s="42"/>
      <c r="D20" s="37" t="s">
        <v>35</v>
      </c>
      <c r="E20" s="42"/>
      <c r="F20" s="42"/>
      <c r="G20" s="42"/>
      <c r="H20" s="42"/>
      <c r="I20" s="129" t="s">
        <v>28</v>
      </c>
      <c r="J20" s="35" t="s">
        <v>36</v>
      </c>
      <c r="K20" s="45"/>
    </row>
    <row r="21" spans="2:11" s="1" customFormat="1" ht="18" customHeight="1">
      <c r="B21" s="41"/>
      <c r="C21" s="42"/>
      <c r="D21" s="42"/>
      <c r="E21" s="35" t="s">
        <v>37</v>
      </c>
      <c r="F21" s="42"/>
      <c r="G21" s="42"/>
      <c r="H21" s="42"/>
      <c r="I21" s="129" t="s">
        <v>31</v>
      </c>
      <c r="J21" s="35" t="s">
        <v>38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28"/>
      <c r="J22" s="42"/>
      <c r="K22" s="45"/>
    </row>
    <row r="23" spans="2:11" s="1" customFormat="1" ht="14.4" customHeight="1">
      <c r="B23" s="41"/>
      <c r="C23" s="42"/>
      <c r="D23" s="37" t="s">
        <v>40</v>
      </c>
      <c r="E23" s="42"/>
      <c r="F23" s="42"/>
      <c r="G23" s="42"/>
      <c r="H23" s="42"/>
      <c r="I23" s="128"/>
      <c r="J23" s="42"/>
      <c r="K23" s="45"/>
    </row>
    <row r="24" spans="2:11" s="7" customFormat="1" ht="16.5" customHeight="1">
      <c r="B24" s="131"/>
      <c r="C24" s="132"/>
      <c r="D24" s="132"/>
      <c r="E24" s="348" t="s">
        <v>21</v>
      </c>
      <c r="F24" s="348"/>
      <c r="G24" s="348"/>
      <c r="H24" s="348"/>
      <c r="I24" s="133"/>
      <c r="J24" s="132"/>
      <c r="K24" s="13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2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35"/>
      <c r="J26" s="85"/>
      <c r="K26" s="136"/>
    </row>
    <row r="27" spans="2:11" s="1" customFormat="1" ht="25.35" customHeight="1">
      <c r="B27" s="41"/>
      <c r="C27" s="42"/>
      <c r="D27" s="137" t="s">
        <v>41</v>
      </c>
      <c r="E27" s="42"/>
      <c r="F27" s="42"/>
      <c r="G27" s="42"/>
      <c r="H27" s="42"/>
      <c r="I27" s="128"/>
      <c r="J27" s="138">
        <f>ROUND(J81,2)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5"/>
      <c r="J28" s="85"/>
      <c r="K28" s="136"/>
    </row>
    <row r="29" spans="2:11" s="1" customFormat="1" ht="14.4" customHeight="1">
      <c r="B29" s="41"/>
      <c r="C29" s="42"/>
      <c r="D29" s="42"/>
      <c r="E29" s="42"/>
      <c r="F29" s="46" t="s">
        <v>43</v>
      </c>
      <c r="G29" s="42"/>
      <c r="H29" s="42"/>
      <c r="I29" s="139" t="s">
        <v>42</v>
      </c>
      <c r="J29" s="46" t="s">
        <v>44</v>
      </c>
      <c r="K29" s="45"/>
    </row>
    <row r="30" spans="2:11" s="1" customFormat="1" ht="14.4" customHeight="1">
      <c r="B30" s="41"/>
      <c r="C30" s="42"/>
      <c r="D30" s="49" t="s">
        <v>45</v>
      </c>
      <c r="E30" s="49" t="s">
        <v>46</v>
      </c>
      <c r="F30" s="140">
        <f>ROUND(SUM(BE81:BE143),2)</f>
        <v>0</v>
      </c>
      <c r="G30" s="42"/>
      <c r="H30" s="42"/>
      <c r="I30" s="141">
        <v>0.21</v>
      </c>
      <c r="J30" s="140">
        <f>ROUND(ROUND((SUM(BE81:BE143)),2)*I30,2)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47</v>
      </c>
      <c r="F31" s="140">
        <f>ROUND(SUM(BF81:BF143),2)</f>
        <v>0</v>
      </c>
      <c r="G31" s="42"/>
      <c r="H31" s="42"/>
      <c r="I31" s="141">
        <v>0.15</v>
      </c>
      <c r="J31" s="140">
        <f>ROUND(ROUND((SUM(BF81:BF143)),2)*I31,2)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48</v>
      </c>
      <c r="F32" s="140">
        <f>ROUND(SUM(BG81:BG143),2)</f>
        <v>0</v>
      </c>
      <c r="G32" s="42"/>
      <c r="H32" s="42"/>
      <c r="I32" s="141">
        <v>0.21</v>
      </c>
      <c r="J32" s="140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49</v>
      </c>
      <c r="F33" s="140">
        <f>ROUND(SUM(BH81:BH143),2)</f>
        <v>0</v>
      </c>
      <c r="G33" s="42"/>
      <c r="H33" s="42"/>
      <c r="I33" s="141">
        <v>0.15</v>
      </c>
      <c r="J33" s="140">
        <v>0</v>
      </c>
      <c r="K33" s="45"/>
    </row>
    <row r="34" spans="2:11" s="1" customFormat="1" ht="14.4" customHeight="1" hidden="1">
      <c r="B34" s="41"/>
      <c r="C34" s="42"/>
      <c r="D34" s="42"/>
      <c r="E34" s="49" t="s">
        <v>50</v>
      </c>
      <c r="F34" s="140">
        <f>ROUND(SUM(BI81:BI143),2)</f>
        <v>0</v>
      </c>
      <c r="G34" s="42"/>
      <c r="H34" s="42"/>
      <c r="I34" s="141">
        <v>0</v>
      </c>
      <c r="J34" s="14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28"/>
      <c r="J35" s="42"/>
      <c r="K35" s="45"/>
    </row>
    <row r="36" spans="2:11" s="1" customFormat="1" ht="25.35" customHeight="1">
      <c r="B36" s="41"/>
      <c r="C36" s="142"/>
      <c r="D36" s="143" t="s">
        <v>51</v>
      </c>
      <c r="E36" s="79"/>
      <c r="F36" s="79"/>
      <c r="G36" s="144" t="s">
        <v>52</v>
      </c>
      <c r="H36" s="145" t="s">
        <v>53</v>
      </c>
      <c r="I36" s="146"/>
      <c r="J36" s="147">
        <f>SUM(J27:J34)</f>
        <v>0</v>
      </c>
      <c r="K36" s="14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49"/>
      <c r="J37" s="57"/>
      <c r="K37" s="58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1"/>
      <c r="C42" s="30" t="s">
        <v>152</v>
      </c>
      <c r="D42" s="42"/>
      <c r="E42" s="42"/>
      <c r="F42" s="42"/>
      <c r="G42" s="42"/>
      <c r="H42" s="42"/>
      <c r="I42" s="12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28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28"/>
      <c r="J44" s="42"/>
      <c r="K44" s="45"/>
    </row>
    <row r="45" spans="2:11" s="1" customFormat="1" ht="16.5" customHeight="1">
      <c r="B45" s="41"/>
      <c r="C45" s="42"/>
      <c r="D45" s="42"/>
      <c r="E45" s="384" t="str">
        <f>E7</f>
        <v>Výstavba nové haly odborného výcviku SOU Stavební Plzeň</v>
      </c>
      <c r="F45" s="385"/>
      <c r="G45" s="385"/>
      <c r="H45" s="385"/>
      <c r="I45" s="128"/>
      <c r="J45" s="42"/>
      <c r="K45" s="45"/>
    </row>
    <row r="46" spans="2:11" s="1" customFormat="1" ht="14.4" customHeight="1">
      <c r="B46" s="41"/>
      <c r="C46" s="37" t="s">
        <v>150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17.25" customHeight="1">
      <c r="B47" s="41"/>
      <c r="C47" s="42"/>
      <c r="D47" s="42"/>
      <c r="E47" s="386" t="str">
        <f>E9</f>
        <v>D.1.1.2 - Oplocení, keře a mobiliář</v>
      </c>
      <c r="F47" s="387"/>
      <c r="G47" s="387"/>
      <c r="H47" s="387"/>
      <c r="I47" s="12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2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Borská 2718/55, 301 00 Plzeň – Jižní Předměstí</v>
      </c>
      <c r="G49" s="42"/>
      <c r="H49" s="42"/>
      <c r="I49" s="129" t="s">
        <v>25</v>
      </c>
      <c r="J49" s="130" t="str">
        <f>IF(J12="","",J12)</f>
        <v>2. 11. 2017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28"/>
      <c r="J50" s="42"/>
      <c r="K50" s="45"/>
    </row>
    <row r="51" spans="2:11" s="1" customFormat="1" ht="13.2">
      <c r="B51" s="41"/>
      <c r="C51" s="37" t="s">
        <v>27</v>
      </c>
      <c r="D51" s="42"/>
      <c r="E51" s="42"/>
      <c r="F51" s="35" t="str">
        <f>E15</f>
        <v>Střední odborné učiliště stavební</v>
      </c>
      <c r="G51" s="42"/>
      <c r="H51" s="42"/>
      <c r="I51" s="129" t="s">
        <v>35</v>
      </c>
      <c r="J51" s="348" t="str">
        <f>E21</f>
        <v>Statika - Dynamika, s.r.o.</v>
      </c>
      <c r="K51" s="45"/>
    </row>
    <row r="52" spans="2:11" s="1" customFormat="1" ht="14.4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28"/>
      <c r="J52" s="388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8"/>
      <c r="J53" s="42"/>
      <c r="K53" s="45"/>
    </row>
    <row r="54" spans="2:11" s="1" customFormat="1" ht="29.25" customHeight="1">
      <c r="B54" s="41"/>
      <c r="C54" s="154" t="s">
        <v>153</v>
      </c>
      <c r="D54" s="142"/>
      <c r="E54" s="142"/>
      <c r="F54" s="142"/>
      <c r="G54" s="142"/>
      <c r="H54" s="142"/>
      <c r="I54" s="155"/>
      <c r="J54" s="156" t="s">
        <v>154</v>
      </c>
      <c r="K54" s="15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8"/>
      <c r="J55" s="42"/>
      <c r="K55" s="45"/>
    </row>
    <row r="56" spans="2:47" s="1" customFormat="1" ht="29.25" customHeight="1">
      <c r="B56" s="41"/>
      <c r="C56" s="158" t="s">
        <v>155</v>
      </c>
      <c r="D56" s="42"/>
      <c r="E56" s="42"/>
      <c r="F56" s="42"/>
      <c r="G56" s="42"/>
      <c r="H56" s="42"/>
      <c r="I56" s="128"/>
      <c r="J56" s="138">
        <f>J81</f>
        <v>0</v>
      </c>
      <c r="K56" s="45"/>
      <c r="AU56" s="24" t="s">
        <v>156</v>
      </c>
    </row>
    <row r="57" spans="2:11" s="8" customFormat="1" ht="24.9" customHeight="1">
      <c r="B57" s="159"/>
      <c r="C57" s="160"/>
      <c r="D57" s="161" t="s">
        <v>157</v>
      </c>
      <c r="E57" s="162"/>
      <c r="F57" s="162"/>
      <c r="G57" s="162"/>
      <c r="H57" s="162"/>
      <c r="I57" s="163"/>
      <c r="J57" s="164">
        <f>J82</f>
        <v>0</v>
      </c>
      <c r="K57" s="165"/>
    </row>
    <row r="58" spans="2:11" s="9" customFormat="1" ht="19.95" customHeight="1">
      <c r="B58" s="166"/>
      <c r="C58" s="167"/>
      <c r="D58" s="168" t="s">
        <v>158</v>
      </c>
      <c r="E58" s="169"/>
      <c r="F58" s="169"/>
      <c r="G58" s="169"/>
      <c r="H58" s="169"/>
      <c r="I58" s="170"/>
      <c r="J58" s="171">
        <f>J83</f>
        <v>0</v>
      </c>
      <c r="K58" s="172"/>
    </row>
    <row r="59" spans="2:11" s="9" customFormat="1" ht="19.95" customHeight="1">
      <c r="B59" s="166"/>
      <c r="C59" s="167"/>
      <c r="D59" s="168" t="s">
        <v>160</v>
      </c>
      <c r="E59" s="169"/>
      <c r="F59" s="169"/>
      <c r="G59" s="169"/>
      <c r="H59" s="169"/>
      <c r="I59" s="170"/>
      <c r="J59" s="171">
        <f>J122</f>
        <v>0</v>
      </c>
      <c r="K59" s="172"/>
    </row>
    <row r="60" spans="2:11" s="9" customFormat="1" ht="19.95" customHeight="1">
      <c r="B60" s="166"/>
      <c r="C60" s="167"/>
      <c r="D60" s="168" t="s">
        <v>163</v>
      </c>
      <c r="E60" s="169"/>
      <c r="F60" s="169"/>
      <c r="G60" s="169"/>
      <c r="H60" s="169"/>
      <c r="I60" s="170"/>
      <c r="J60" s="171">
        <f>J139</f>
        <v>0</v>
      </c>
      <c r="K60" s="172"/>
    </row>
    <row r="61" spans="2:11" s="9" customFormat="1" ht="19.95" customHeight="1">
      <c r="B61" s="166"/>
      <c r="C61" s="167"/>
      <c r="D61" s="168" t="s">
        <v>164</v>
      </c>
      <c r="E61" s="169"/>
      <c r="F61" s="169"/>
      <c r="G61" s="169"/>
      <c r="H61" s="169"/>
      <c r="I61" s="170"/>
      <c r="J61" s="171">
        <f>J142</f>
        <v>0</v>
      </c>
      <c r="K61" s="172"/>
    </row>
    <row r="62" spans="2:11" s="1" customFormat="1" ht="21.75" customHeight="1">
      <c r="B62" s="41"/>
      <c r="C62" s="42"/>
      <c r="D62" s="42"/>
      <c r="E62" s="42"/>
      <c r="F62" s="42"/>
      <c r="G62" s="42"/>
      <c r="H62" s="42"/>
      <c r="I62" s="128"/>
      <c r="J62" s="42"/>
      <c r="K62" s="45"/>
    </row>
    <row r="63" spans="2:11" s="1" customFormat="1" ht="6.9" customHeight="1">
      <c r="B63" s="56"/>
      <c r="C63" s="57"/>
      <c r="D63" s="57"/>
      <c r="E63" s="57"/>
      <c r="F63" s="57"/>
      <c r="G63" s="57"/>
      <c r="H63" s="57"/>
      <c r="I63" s="149"/>
      <c r="J63" s="57"/>
      <c r="K63" s="58"/>
    </row>
    <row r="67" spans="2:12" s="1" customFormat="1" ht="6.9" customHeight="1">
      <c r="B67" s="59"/>
      <c r="C67" s="60"/>
      <c r="D67" s="60"/>
      <c r="E67" s="60"/>
      <c r="F67" s="60"/>
      <c r="G67" s="60"/>
      <c r="H67" s="60"/>
      <c r="I67" s="152"/>
      <c r="J67" s="60"/>
      <c r="K67" s="60"/>
      <c r="L67" s="61"/>
    </row>
    <row r="68" spans="2:12" s="1" customFormat="1" ht="36.9" customHeight="1">
      <c r="B68" s="41"/>
      <c r="C68" s="62" t="s">
        <v>176</v>
      </c>
      <c r="D68" s="63"/>
      <c r="E68" s="63"/>
      <c r="F68" s="63"/>
      <c r="G68" s="63"/>
      <c r="H68" s="63"/>
      <c r="I68" s="173"/>
      <c r="J68" s="63"/>
      <c r="K68" s="63"/>
      <c r="L68" s="61"/>
    </row>
    <row r="69" spans="2:12" s="1" customFormat="1" ht="6.9" customHeight="1">
      <c r="B69" s="41"/>
      <c r="C69" s="63"/>
      <c r="D69" s="63"/>
      <c r="E69" s="63"/>
      <c r="F69" s="63"/>
      <c r="G69" s="63"/>
      <c r="H69" s="63"/>
      <c r="I69" s="173"/>
      <c r="J69" s="63"/>
      <c r="K69" s="63"/>
      <c r="L69" s="61"/>
    </row>
    <row r="70" spans="2:12" s="1" customFormat="1" ht="14.4" customHeight="1">
      <c r="B70" s="41"/>
      <c r="C70" s="65" t="s">
        <v>18</v>
      </c>
      <c r="D70" s="63"/>
      <c r="E70" s="63"/>
      <c r="F70" s="63"/>
      <c r="G70" s="63"/>
      <c r="H70" s="63"/>
      <c r="I70" s="173"/>
      <c r="J70" s="63"/>
      <c r="K70" s="63"/>
      <c r="L70" s="61"/>
    </row>
    <row r="71" spans="2:12" s="1" customFormat="1" ht="16.5" customHeight="1">
      <c r="B71" s="41"/>
      <c r="C71" s="63"/>
      <c r="D71" s="63"/>
      <c r="E71" s="389" t="str">
        <f>E7</f>
        <v>Výstavba nové haly odborného výcviku SOU Stavební Plzeň</v>
      </c>
      <c r="F71" s="390"/>
      <c r="G71" s="390"/>
      <c r="H71" s="390"/>
      <c r="I71" s="173"/>
      <c r="J71" s="63"/>
      <c r="K71" s="63"/>
      <c r="L71" s="61"/>
    </row>
    <row r="72" spans="2:12" s="1" customFormat="1" ht="14.4" customHeight="1">
      <c r="B72" s="41"/>
      <c r="C72" s="65" t="s">
        <v>150</v>
      </c>
      <c r="D72" s="63"/>
      <c r="E72" s="63"/>
      <c r="F72" s="63"/>
      <c r="G72" s="63"/>
      <c r="H72" s="63"/>
      <c r="I72" s="173"/>
      <c r="J72" s="63"/>
      <c r="K72" s="63"/>
      <c r="L72" s="61"/>
    </row>
    <row r="73" spans="2:12" s="1" customFormat="1" ht="17.25" customHeight="1">
      <c r="B73" s="41"/>
      <c r="C73" s="63"/>
      <c r="D73" s="63"/>
      <c r="E73" s="359" t="str">
        <f>E9</f>
        <v>D.1.1.2 - Oplocení, keře a mobiliář</v>
      </c>
      <c r="F73" s="391"/>
      <c r="G73" s="391"/>
      <c r="H73" s="391"/>
      <c r="I73" s="173"/>
      <c r="J73" s="63"/>
      <c r="K73" s="63"/>
      <c r="L73" s="61"/>
    </row>
    <row r="74" spans="2:12" s="1" customFormat="1" ht="6.9" customHeight="1">
      <c r="B74" s="41"/>
      <c r="C74" s="63"/>
      <c r="D74" s="63"/>
      <c r="E74" s="63"/>
      <c r="F74" s="63"/>
      <c r="G74" s="63"/>
      <c r="H74" s="63"/>
      <c r="I74" s="173"/>
      <c r="J74" s="63"/>
      <c r="K74" s="63"/>
      <c r="L74" s="61"/>
    </row>
    <row r="75" spans="2:12" s="1" customFormat="1" ht="18" customHeight="1">
      <c r="B75" s="41"/>
      <c r="C75" s="65" t="s">
        <v>23</v>
      </c>
      <c r="D75" s="63"/>
      <c r="E75" s="63"/>
      <c r="F75" s="174" t="str">
        <f>F12</f>
        <v>Borská 2718/55, 301 00 Plzeň – Jižní Předměstí</v>
      </c>
      <c r="G75" s="63"/>
      <c r="H75" s="63"/>
      <c r="I75" s="175" t="s">
        <v>25</v>
      </c>
      <c r="J75" s="73" t="str">
        <f>IF(J12="","",J12)</f>
        <v>2. 11. 2017</v>
      </c>
      <c r="K75" s="63"/>
      <c r="L75" s="61"/>
    </row>
    <row r="76" spans="2:12" s="1" customFormat="1" ht="6.9" customHeight="1">
      <c r="B76" s="41"/>
      <c r="C76" s="63"/>
      <c r="D76" s="63"/>
      <c r="E76" s="63"/>
      <c r="F76" s="63"/>
      <c r="G76" s="63"/>
      <c r="H76" s="63"/>
      <c r="I76" s="173"/>
      <c r="J76" s="63"/>
      <c r="K76" s="63"/>
      <c r="L76" s="61"/>
    </row>
    <row r="77" spans="2:12" s="1" customFormat="1" ht="13.2">
      <c r="B77" s="41"/>
      <c r="C77" s="65" t="s">
        <v>27</v>
      </c>
      <c r="D77" s="63"/>
      <c r="E77" s="63"/>
      <c r="F77" s="174" t="str">
        <f>E15</f>
        <v>Střední odborné učiliště stavební</v>
      </c>
      <c r="G77" s="63"/>
      <c r="H77" s="63"/>
      <c r="I77" s="175" t="s">
        <v>35</v>
      </c>
      <c r="J77" s="174" t="str">
        <f>E21</f>
        <v>Statika - Dynamika, s.r.o.</v>
      </c>
      <c r="K77" s="63"/>
      <c r="L77" s="61"/>
    </row>
    <row r="78" spans="2:12" s="1" customFormat="1" ht="14.4" customHeight="1">
      <c r="B78" s="41"/>
      <c r="C78" s="65" t="s">
        <v>33</v>
      </c>
      <c r="D78" s="63"/>
      <c r="E78" s="63"/>
      <c r="F78" s="174" t="str">
        <f>IF(E18="","",E18)</f>
        <v/>
      </c>
      <c r="G78" s="63"/>
      <c r="H78" s="63"/>
      <c r="I78" s="173"/>
      <c r="J78" s="63"/>
      <c r="K78" s="63"/>
      <c r="L78" s="61"/>
    </row>
    <row r="79" spans="2:12" s="1" customFormat="1" ht="10.35" customHeight="1">
      <c r="B79" s="41"/>
      <c r="C79" s="63"/>
      <c r="D79" s="63"/>
      <c r="E79" s="63"/>
      <c r="F79" s="63"/>
      <c r="G79" s="63"/>
      <c r="H79" s="63"/>
      <c r="I79" s="173"/>
      <c r="J79" s="63"/>
      <c r="K79" s="63"/>
      <c r="L79" s="61"/>
    </row>
    <row r="80" spans="2:20" s="10" customFormat="1" ht="29.25" customHeight="1">
      <c r="B80" s="176"/>
      <c r="C80" s="177" t="s">
        <v>177</v>
      </c>
      <c r="D80" s="178" t="s">
        <v>60</v>
      </c>
      <c r="E80" s="178" t="s">
        <v>56</v>
      </c>
      <c r="F80" s="178" t="s">
        <v>178</v>
      </c>
      <c r="G80" s="178" t="s">
        <v>179</v>
      </c>
      <c r="H80" s="178" t="s">
        <v>180</v>
      </c>
      <c r="I80" s="179" t="s">
        <v>181</v>
      </c>
      <c r="J80" s="178" t="s">
        <v>154</v>
      </c>
      <c r="K80" s="180" t="s">
        <v>182</v>
      </c>
      <c r="L80" s="181"/>
      <c r="M80" s="81" t="s">
        <v>183</v>
      </c>
      <c r="N80" s="82" t="s">
        <v>45</v>
      </c>
      <c r="O80" s="82" t="s">
        <v>184</v>
      </c>
      <c r="P80" s="82" t="s">
        <v>185</v>
      </c>
      <c r="Q80" s="82" t="s">
        <v>186</v>
      </c>
      <c r="R80" s="82" t="s">
        <v>187</v>
      </c>
      <c r="S80" s="82" t="s">
        <v>188</v>
      </c>
      <c r="T80" s="83" t="s">
        <v>189</v>
      </c>
    </row>
    <row r="81" spans="2:63" s="1" customFormat="1" ht="29.25" customHeight="1">
      <c r="B81" s="41"/>
      <c r="C81" s="87" t="s">
        <v>155</v>
      </c>
      <c r="D81" s="63"/>
      <c r="E81" s="63"/>
      <c r="F81" s="63"/>
      <c r="G81" s="63"/>
      <c r="H81" s="63"/>
      <c r="I81" s="173"/>
      <c r="J81" s="182">
        <f>BK81</f>
        <v>0</v>
      </c>
      <c r="K81" s="63"/>
      <c r="L81" s="61"/>
      <c r="M81" s="84"/>
      <c r="N81" s="85"/>
      <c r="O81" s="85"/>
      <c r="P81" s="183">
        <f>P82</f>
        <v>0</v>
      </c>
      <c r="Q81" s="85"/>
      <c r="R81" s="183">
        <f>R82</f>
        <v>79.38877283</v>
      </c>
      <c r="S81" s="85"/>
      <c r="T81" s="184">
        <f>T82</f>
        <v>0</v>
      </c>
      <c r="AT81" s="24" t="s">
        <v>74</v>
      </c>
      <c r="AU81" s="24" t="s">
        <v>156</v>
      </c>
      <c r="BK81" s="185">
        <f>BK82</f>
        <v>0</v>
      </c>
    </row>
    <row r="82" spans="2:63" s="11" customFormat="1" ht="37.35" customHeight="1">
      <c r="B82" s="186"/>
      <c r="C82" s="187"/>
      <c r="D82" s="188" t="s">
        <v>74</v>
      </c>
      <c r="E82" s="189" t="s">
        <v>190</v>
      </c>
      <c r="F82" s="189" t="s">
        <v>191</v>
      </c>
      <c r="G82" s="187"/>
      <c r="H82" s="187"/>
      <c r="I82" s="190"/>
      <c r="J82" s="191">
        <f>BK82</f>
        <v>0</v>
      </c>
      <c r="K82" s="187"/>
      <c r="L82" s="192"/>
      <c r="M82" s="193"/>
      <c r="N82" s="194"/>
      <c r="O82" s="194"/>
      <c r="P82" s="195">
        <f>P83+P122+P139+P142</f>
        <v>0</v>
      </c>
      <c r="Q82" s="194"/>
      <c r="R82" s="195">
        <f>R83+R122+R139+R142</f>
        <v>79.38877283</v>
      </c>
      <c r="S82" s="194"/>
      <c r="T82" s="196">
        <f>T83+T122+T139+T142</f>
        <v>0</v>
      </c>
      <c r="AR82" s="197" t="s">
        <v>83</v>
      </c>
      <c r="AT82" s="198" t="s">
        <v>74</v>
      </c>
      <c r="AU82" s="198" t="s">
        <v>75</v>
      </c>
      <c r="AY82" s="197" t="s">
        <v>192</v>
      </c>
      <c r="BK82" s="199">
        <f>BK83+BK122+BK139+BK142</f>
        <v>0</v>
      </c>
    </row>
    <row r="83" spans="2:63" s="11" customFormat="1" ht="19.95" customHeight="1">
      <c r="B83" s="186"/>
      <c r="C83" s="187"/>
      <c r="D83" s="188" t="s">
        <v>74</v>
      </c>
      <c r="E83" s="200" t="s">
        <v>83</v>
      </c>
      <c r="F83" s="200" t="s">
        <v>193</v>
      </c>
      <c r="G83" s="187"/>
      <c r="H83" s="187"/>
      <c r="I83" s="190"/>
      <c r="J83" s="201">
        <f>BK83</f>
        <v>0</v>
      </c>
      <c r="K83" s="187"/>
      <c r="L83" s="192"/>
      <c r="M83" s="193"/>
      <c r="N83" s="194"/>
      <c r="O83" s="194"/>
      <c r="P83" s="195">
        <f>SUM(P84:P121)</f>
        <v>0</v>
      </c>
      <c r="Q83" s="194"/>
      <c r="R83" s="195">
        <f>SUM(R84:R121)</f>
        <v>26.899880000000003</v>
      </c>
      <c r="S83" s="194"/>
      <c r="T83" s="196">
        <f>SUM(T84:T121)</f>
        <v>0</v>
      </c>
      <c r="AR83" s="197" t="s">
        <v>83</v>
      </c>
      <c r="AT83" s="198" t="s">
        <v>74</v>
      </c>
      <c r="AU83" s="198" t="s">
        <v>83</v>
      </c>
      <c r="AY83" s="197" t="s">
        <v>192</v>
      </c>
      <c r="BK83" s="199">
        <f>SUM(BK84:BK121)</f>
        <v>0</v>
      </c>
    </row>
    <row r="84" spans="2:65" s="1" customFormat="1" ht="38.25" customHeight="1">
      <c r="B84" s="41"/>
      <c r="C84" s="202" t="s">
        <v>83</v>
      </c>
      <c r="D84" s="202" t="s">
        <v>194</v>
      </c>
      <c r="E84" s="203" t="s">
        <v>2305</v>
      </c>
      <c r="F84" s="204" t="s">
        <v>2306</v>
      </c>
      <c r="G84" s="205" t="s">
        <v>197</v>
      </c>
      <c r="H84" s="206">
        <v>8.64</v>
      </c>
      <c r="I84" s="207"/>
      <c r="J84" s="208">
        <f>ROUND(I84*H84,2)</f>
        <v>0</v>
      </c>
      <c r="K84" s="204" t="s">
        <v>198</v>
      </c>
      <c r="L84" s="61"/>
      <c r="M84" s="209" t="s">
        <v>21</v>
      </c>
      <c r="N84" s="210" t="s">
        <v>46</v>
      </c>
      <c r="O84" s="42"/>
      <c r="P84" s="211">
        <f>O84*H84</f>
        <v>0</v>
      </c>
      <c r="Q84" s="211">
        <v>0</v>
      </c>
      <c r="R84" s="211">
        <f>Q84*H84</f>
        <v>0</v>
      </c>
      <c r="S84" s="211">
        <v>0</v>
      </c>
      <c r="T84" s="212">
        <f>S84*H84</f>
        <v>0</v>
      </c>
      <c r="AR84" s="24" t="s">
        <v>199</v>
      </c>
      <c r="AT84" s="24" t="s">
        <v>194</v>
      </c>
      <c r="AU84" s="24" t="s">
        <v>85</v>
      </c>
      <c r="AY84" s="24" t="s">
        <v>192</v>
      </c>
      <c r="BE84" s="213">
        <f>IF(N84="základní",J84,0)</f>
        <v>0</v>
      </c>
      <c r="BF84" s="213">
        <f>IF(N84="snížená",J84,0)</f>
        <v>0</v>
      </c>
      <c r="BG84" s="213">
        <f>IF(N84="zákl. přenesená",J84,0)</f>
        <v>0</v>
      </c>
      <c r="BH84" s="213">
        <f>IF(N84="sníž. přenesená",J84,0)</f>
        <v>0</v>
      </c>
      <c r="BI84" s="213">
        <f>IF(N84="nulová",J84,0)</f>
        <v>0</v>
      </c>
      <c r="BJ84" s="24" t="s">
        <v>83</v>
      </c>
      <c r="BK84" s="213">
        <f>ROUND(I84*H84,2)</f>
        <v>0</v>
      </c>
      <c r="BL84" s="24" t="s">
        <v>199</v>
      </c>
      <c r="BM84" s="24" t="s">
        <v>2307</v>
      </c>
    </row>
    <row r="85" spans="2:51" s="12" customFormat="1" ht="12">
      <c r="B85" s="214"/>
      <c r="C85" s="215"/>
      <c r="D85" s="216" t="s">
        <v>201</v>
      </c>
      <c r="E85" s="217" t="s">
        <v>21</v>
      </c>
      <c r="F85" s="218" t="s">
        <v>2308</v>
      </c>
      <c r="G85" s="215"/>
      <c r="H85" s="217" t="s">
        <v>21</v>
      </c>
      <c r="I85" s="219"/>
      <c r="J85" s="215"/>
      <c r="K85" s="215"/>
      <c r="L85" s="220"/>
      <c r="M85" s="221"/>
      <c r="N85" s="222"/>
      <c r="O85" s="222"/>
      <c r="P85" s="222"/>
      <c r="Q85" s="222"/>
      <c r="R85" s="222"/>
      <c r="S85" s="222"/>
      <c r="T85" s="223"/>
      <c r="AT85" s="224" t="s">
        <v>201</v>
      </c>
      <c r="AU85" s="224" t="s">
        <v>85</v>
      </c>
      <c r="AV85" s="12" t="s">
        <v>83</v>
      </c>
      <c r="AW85" s="12" t="s">
        <v>39</v>
      </c>
      <c r="AX85" s="12" t="s">
        <v>75</v>
      </c>
      <c r="AY85" s="224" t="s">
        <v>192</v>
      </c>
    </row>
    <row r="86" spans="2:51" s="12" customFormat="1" ht="12">
      <c r="B86" s="214"/>
      <c r="C86" s="215"/>
      <c r="D86" s="216" t="s">
        <v>201</v>
      </c>
      <c r="E86" s="217" t="s">
        <v>21</v>
      </c>
      <c r="F86" s="218" t="s">
        <v>2309</v>
      </c>
      <c r="G86" s="215"/>
      <c r="H86" s="217" t="s">
        <v>21</v>
      </c>
      <c r="I86" s="219"/>
      <c r="J86" s="215"/>
      <c r="K86" s="215"/>
      <c r="L86" s="220"/>
      <c r="M86" s="221"/>
      <c r="N86" s="222"/>
      <c r="O86" s="222"/>
      <c r="P86" s="222"/>
      <c r="Q86" s="222"/>
      <c r="R86" s="222"/>
      <c r="S86" s="222"/>
      <c r="T86" s="223"/>
      <c r="AT86" s="224" t="s">
        <v>201</v>
      </c>
      <c r="AU86" s="224" t="s">
        <v>85</v>
      </c>
      <c r="AV86" s="12" t="s">
        <v>83</v>
      </c>
      <c r="AW86" s="12" t="s">
        <v>39</v>
      </c>
      <c r="AX86" s="12" t="s">
        <v>75</v>
      </c>
      <c r="AY86" s="224" t="s">
        <v>192</v>
      </c>
    </row>
    <row r="87" spans="2:51" s="13" customFormat="1" ht="12">
      <c r="B87" s="225"/>
      <c r="C87" s="226"/>
      <c r="D87" s="216" t="s">
        <v>201</v>
      </c>
      <c r="E87" s="227" t="s">
        <v>21</v>
      </c>
      <c r="F87" s="228" t="s">
        <v>2310</v>
      </c>
      <c r="G87" s="226"/>
      <c r="H87" s="229">
        <v>8.64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AT87" s="235" t="s">
        <v>201</v>
      </c>
      <c r="AU87" s="235" t="s">
        <v>85</v>
      </c>
      <c r="AV87" s="13" t="s">
        <v>85</v>
      </c>
      <c r="AW87" s="13" t="s">
        <v>39</v>
      </c>
      <c r="AX87" s="13" t="s">
        <v>75</v>
      </c>
      <c r="AY87" s="235" t="s">
        <v>192</v>
      </c>
    </row>
    <row r="88" spans="2:51" s="14" customFormat="1" ht="12">
      <c r="B88" s="236"/>
      <c r="C88" s="237"/>
      <c r="D88" s="216" t="s">
        <v>201</v>
      </c>
      <c r="E88" s="238" t="s">
        <v>21</v>
      </c>
      <c r="F88" s="239" t="s">
        <v>205</v>
      </c>
      <c r="G88" s="237"/>
      <c r="H88" s="240">
        <v>8.64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AT88" s="246" t="s">
        <v>201</v>
      </c>
      <c r="AU88" s="246" t="s">
        <v>85</v>
      </c>
      <c r="AV88" s="14" t="s">
        <v>199</v>
      </c>
      <c r="AW88" s="14" t="s">
        <v>39</v>
      </c>
      <c r="AX88" s="14" t="s">
        <v>83</v>
      </c>
      <c r="AY88" s="246" t="s">
        <v>192</v>
      </c>
    </row>
    <row r="89" spans="2:65" s="1" customFormat="1" ht="51" customHeight="1">
      <c r="B89" s="41"/>
      <c r="C89" s="202" t="s">
        <v>85</v>
      </c>
      <c r="D89" s="202" t="s">
        <v>194</v>
      </c>
      <c r="E89" s="203" t="s">
        <v>2311</v>
      </c>
      <c r="F89" s="204" t="s">
        <v>2312</v>
      </c>
      <c r="G89" s="205" t="s">
        <v>197</v>
      </c>
      <c r="H89" s="206">
        <v>8.64</v>
      </c>
      <c r="I89" s="207"/>
      <c r="J89" s="208">
        <f>ROUND(I89*H89,2)</f>
        <v>0</v>
      </c>
      <c r="K89" s="204" t="s">
        <v>198</v>
      </c>
      <c r="L89" s="61"/>
      <c r="M89" s="209" t="s">
        <v>21</v>
      </c>
      <c r="N89" s="210" t="s">
        <v>46</v>
      </c>
      <c r="O89" s="42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AR89" s="24" t="s">
        <v>199</v>
      </c>
      <c r="AT89" s="24" t="s">
        <v>194</v>
      </c>
      <c r="AU89" s="24" t="s">
        <v>85</v>
      </c>
      <c r="AY89" s="24" t="s">
        <v>192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24" t="s">
        <v>83</v>
      </c>
      <c r="BK89" s="213">
        <f>ROUND(I89*H89,2)</f>
        <v>0</v>
      </c>
      <c r="BL89" s="24" t="s">
        <v>199</v>
      </c>
      <c r="BM89" s="24" t="s">
        <v>2313</v>
      </c>
    </row>
    <row r="90" spans="2:65" s="1" customFormat="1" ht="25.5" customHeight="1">
      <c r="B90" s="41"/>
      <c r="C90" s="202" t="s">
        <v>95</v>
      </c>
      <c r="D90" s="202" t="s">
        <v>194</v>
      </c>
      <c r="E90" s="203" t="s">
        <v>268</v>
      </c>
      <c r="F90" s="204" t="s">
        <v>269</v>
      </c>
      <c r="G90" s="205" t="s">
        <v>197</v>
      </c>
      <c r="H90" s="206">
        <v>8.64</v>
      </c>
      <c r="I90" s="207"/>
      <c r="J90" s="208">
        <f>ROUND(I90*H90,2)</f>
        <v>0</v>
      </c>
      <c r="K90" s="204" t="s">
        <v>198</v>
      </c>
      <c r="L90" s="61"/>
      <c r="M90" s="209" t="s">
        <v>21</v>
      </c>
      <c r="N90" s="210" t="s">
        <v>46</v>
      </c>
      <c r="O90" s="42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AR90" s="24" t="s">
        <v>199</v>
      </c>
      <c r="AT90" s="24" t="s">
        <v>194</v>
      </c>
      <c r="AU90" s="24" t="s">
        <v>85</v>
      </c>
      <c r="AY90" s="24" t="s">
        <v>192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24" t="s">
        <v>83</v>
      </c>
      <c r="BK90" s="213">
        <f>ROUND(I90*H90,2)</f>
        <v>0</v>
      </c>
      <c r="BL90" s="24" t="s">
        <v>199</v>
      </c>
      <c r="BM90" s="24" t="s">
        <v>2314</v>
      </c>
    </row>
    <row r="91" spans="2:51" s="12" customFormat="1" ht="12">
      <c r="B91" s="214"/>
      <c r="C91" s="215"/>
      <c r="D91" s="216" t="s">
        <v>201</v>
      </c>
      <c r="E91" s="217" t="s">
        <v>21</v>
      </c>
      <c r="F91" s="218" t="s">
        <v>2308</v>
      </c>
      <c r="G91" s="215"/>
      <c r="H91" s="217" t="s">
        <v>21</v>
      </c>
      <c r="I91" s="219"/>
      <c r="J91" s="215"/>
      <c r="K91" s="215"/>
      <c r="L91" s="220"/>
      <c r="M91" s="221"/>
      <c r="N91" s="222"/>
      <c r="O91" s="222"/>
      <c r="P91" s="222"/>
      <c r="Q91" s="222"/>
      <c r="R91" s="222"/>
      <c r="S91" s="222"/>
      <c r="T91" s="223"/>
      <c r="AT91" s="224" t="s">
        <v>201</v>
      </c>
      <c r="AU91" s="224" t="s">
        <v>85</v>
      </c>
      <c r="AV91" s="12" t="s">
        <v>83</v>
      </c>
      <c r="AW91" s="12" t="s">
        <v>39</v>
      </c>
      <c r="AX91" s="12" t="s">
        <v>75</v>
      </c>
      <c r="AY91" s="224" t="s">
        <v>192</v>
      </c>
    </row>
    <row r="92" spans="2:51" s="12" customFormat="1" ht="12">
      <c r="B92" s="214"/>
      <c r="C92" s="215"/>
      <c r="D92" s="216" t="s">
        <v>201</v>
      </c>
      <c r="E92" s="217" t="s">
        <v>21</v>
      </c>
      <c r="F92" s="218" t="s">
        <v>2309</v>
      </c>
      <c r="G92" s="215"/>
      <c r="H92" s="217" t="s">
        <v>21</v>
      </c>
      <c r="I92" s="219"/>
      <c r="J92" s="215"/>
      <c r="K92" s="215"/>
      <c r="L92" s="220"/>
      <c r="M92" s="221"/>
      <c r="N92" s="222"/>
      <c r="O92" s="222"/>
      <c r="P92" s="222"/>
      <c r="Q92" s="222"/>
      <c r="R92" s="222"/>
      <c r="S92" s="222"/>
      <c r="T92" s="223"/>
      <c r="AT92" s="224" t="s">
        <v>201</v>
      </c>
      <c r="AU92" s="224" t="s">
        <v>85</v>
      </c>
      <c r="AV92" s="12" t="s">
        <v>83</v>
      </c>
      <c r="AW92" s="12" t="s">
        <v>39</v>
      </c>
      <c r="AX92" s="12" t="s">
        <v>75</v>
      </c>
      <c r="AY92" s="224" t="s">
        <v>192</v>
      </c>
    </row>
    <row r="93" spans="2:51" s="13" customFormat="1" ht="12">
      <c r="B93" s="225"/>
      <c r="C93" s="226"/>
      <c r="D93" s="216" t="s">
        <v>201</v>
      </c>
      <c r="E93" s="227" t="s">
        <v>21</v>
      </c>
      <c r="F93" s="228" t="s">
        <v>2310</v>
      </c>
      <c r="G93" s="226"/>
      <c r="H93" s="229">
        <v>8.64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AT93" s="235" t="s">
        <v>201</v>
      </c>
      <c r="AU93" s="235" t="s">
        <v>85</v>
      </c>
      <c r="AV93" s="13" t="s">
        <v>85</v>
      </c>
      <c r="AW93" s="13" t="s">
        <v>39</v>
      </c>
      <c r="AX93" s="13" t="s">
        <v>75</v>
      </c>
      <c r="AY93" s="235" t="s">
        <v>192</v>
      </c>
    </row>
    <row r="94" spans="2:51" s="14" customFormat="1" ht="12">
      <c r="B94" s="236"/>
      <c r="C94" s="237"/>
      <c r="D94" s="216" t="s">
        <v>201</v>
      </c>
      <c r="E94" s="238" t="s">
        <v>21</v>
      </c>
      <c r="F94" s="239" t="s">
        <v>205</v>
      </c>
      <c r="G94" s="237"/>
      <c r="H94" s="240">
        <v>8.64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AT94" s="246" t="s">
        <v>201</v>
      </c>
      <c r="AU94" s="246" t="s">
        <v>85</v>
      </c>
      <c r="AV94" s="14" t="s">
        <v>199</v>
      </c>
      <c r="AW94" s="14" t="s">
        <v>39</v>
      </c>
      <c r="AX94" s="14" t="s">
        <v>83</v>
      </c>
      <c r="AY94" s="246" t="s">
        <v>192</v>
      </c>
    </row>
    <row r="95" spans="2:65" s="1" customFormat="1" ht="25.5" customHeight="1">
      <c r="B95" s="41"/>
      <c r="C95" s="202" t="s">
        <v>199</v>
      </c>
      <c r="D95" s="202" t="s">
        <v>194</v>
      </c>
      <c r="E95" s="203" t="s">
        <v>2315</v>
      </c>
      <c r="F95" s="204" t="s">
        <v>2316</v>
      </c>
      <c r="G95" s="205" t="s">
        <v>139</v>
      </c>
      <c r="H95" s="206">
        <v>1150</v>
      </c>
      <c r="I95" s="207"/>
      <c r="J95" s="208">
        <f>ROUND(I95*H95,2)</f>
        <v>0</v>
      </c>
      <c r="K95" s="204" t="s">
        <v>198</v>
      </c>
      <c r="L95" s="61"/>
      <c r="M95" s="209" t="s">
        <v>21</v>
      </c>
      <c r="N95" s="210" t="s">
        <v>46</v>
      </c>
      <c r="O95" s="42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AR95" s="24" t="s">
        <v>199</v>
      </c>
      <c r="AT95" s="24" t="s">
        <v>194</v>
      </c>
      <c r="AU95" s="24" t="s">
        <v>85</v>
      </c>
      <c r="AY95" s="24" t="s">
        <v>192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24" t="s">
        <v>83</v>
      </c>
      <c r="BK95" s="213">
        <f>ROUND(I95*H95,2)</f>
        <v>0</v>
      </c>
      <c r="BL95" s="24" t="s">
        <v>199</v>
      </c>
      <c r="BM95" s="24" t="s">
        <v>2317</v>
      </c>
    </row>
    <row r="96" spans="2:51" s="12" customFormat="1" ht="12">
      <c r="B96" s="214"/>
      <c r="C96" s="215"/>
      <c r="D96" s="216" t="s">
        <v>201</v>
      </c>
      <c r="E96" s="217" t="s">
        <v>21</v>
      </c>
      <c r="F96" s="218" t="s">
        <v>2308</v>
      </c>
      <c r="G96" s="215"/>
      <c r="H96" s="217" t="s">
        <v>21</v>
      </c>
      <c r="I96" s="219"/>
      <c r="J96" s="215"/>
      <c r="K96" s="215"/>
      <c r="L96" s="220"/>
      <c r="M96" s="221"/>
      <c r="N96" s="222"/>
      <c r="O96" s="222"/>
      <c r="P96" s="222"/>
      <c r="Q96" s="222"/>
      <c r="R96" s="222"/>
      <c r="S96" s="222"/>
      <c r="T96" s="223"/>
      <c r="AT96" s="224" t="s">
        <v>201</v>
      </c>
      <c r="AU96" s="224" t="s">
        <v>85</v>
      </c>
      <c r="AV96" s="12" t="s">
        <v>83</v>
      </c>
      <c r="AW96" s="12" t="s">
        <v>39</v>
      </c>
      <c r="AX96" s="12" t="s">
        <v>75</v>
      </c>
      <c r="AY96" s="224" t="s">
        <v>192</v>
      </c>
    </row>
    <row r="97" spans="2:51" s="12" customFormat="1" ht="12">
      <c r="B97" s="214"/>
      <c r="C97" s="215"/>
      <c r="D97" s="216" t="s">
        <v>201</v>
      </c>
      <c r="E97" s="217" t="s">
        <v>21</v>
      </c>
      <c r="F97" s="218" t="s">
        <v>2318</v>
      </c>
      <c r="G97" s="215"/>
      <c r="H97" s="217" t="s">
        <v>21</v>
      </c>
      <c r="I97" s="219"/>
      <c r="J97" s="215"/>
      <c r="K97" s="215"/>
      <c r="L97" s="220"/>
      <c r="M97" s="221"/>
      <c r="N97" s="222"/>
      <c r="O97" s="222"/>
      <c r="P97" s="222"/>
      <c r="Q97" s="222"/>
      <c r="R97" s="222"/>
      <c r="S97" s="222"/>
      <c r="T97" s="223"/>
      <c r="AT97" s="224" t="s">
        <v>201</v>
      </c>
      <c r="AU97" s="224" t="s">
        <v>85</v>
      </c>
      <c r="AV97" s="12" t="s">
        <v>83</v>
      </c>
      <c r="AW97" s="12" t="s">
        <v>39</v>
      </c>
      <c r="AX97" s="12" t="s">
        <v>75</v>
      </c>
      <c r="AY97" s="224" t="s">
        <v>192</v>
      </c>
    </row>
    <row r="98" spans="2:51" s="13" customFormat="1" ht="12">
      <c r="B98" s="225"/>
      <c r="C98" s="226"/>
      <c r="D98" s="216" t="s">
        <v>201</v>
      </c>
      <c r="E98" s="227" t="s">
        <v>21</v>
      </c>
      <c r="F98" s="228" t="s">
        <v>2319</v>
      </c>
      <c r="G98" s="226"/>
      <c r="H98" s="229">
        <v>1150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AT98" s="235" t="s">
        <v>201</v>
      </c>
      <c r="AU98" s="235" t="s">
        <v>85</v>
      </c>
      <c r="AV98" s="13" t="s">
        <v>85</v>
      </c>
      <c r="AW98" s="13" t="s">
        <v>39</v>
      </c>
      <c r="AX98" s="13" t="s">
        <v>75</v>
      </c>
      <c r="AY98" s="235" t="s">
        <v>192</v>
      </c>
    </row>
    <row r="99" spans="2:51" s="14" customFormat="1" ht="12">
      <c r="B99" s="236"/>
      <c r="C99" s="237"/>
      <c r="D99" s="216" t="s">
        <v>201</v>
      </c>
      <c r="E99" s="238" t="s">
        <v>21</v>
      </c>
      <c r="F99" s="239" t="s">
        <v>205</v>
      </c>
      <c r="G99" s="237"/>
      <c r="H99" s="240">
        <v>1150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AT99" s="246" t="s">
        <v>201</v>
      </c>
      <c r="AU99" s="246" t="s">
        <v>85</v>
      </c>
      <c r="AV99" s="14" t="s">
        <v>199</v>
      </c>
      <c r="AW99" s="14" t="s">
        <v>39</v>
      </c>
      <c r="AX99" s="14" t="s">
        <v>83</v>
      </c>
      <c r="AY99" s="246" t="s">
        <v>192</v>
      </c>
    </row>
    <row r="100" spans="2:65" s="1" customFormat="1" ht="16.5" customHeight="1">
      <c r="B100" s="41"/>
      <c r="C100" s="247" t="s">
        <v>215</v>
      </c>
      <c r="D100" s="247" t="s">
        <v>412</v>
      </c>
      <c r="E100" s="248" t="s">
        <v>2320</v>
      </c>
      <c r="F100" s="249" t="s">
        <v>2321</v>
      </c>
      <c r="G100" s="250" t="s">
        <v>197</v>
      </c>
      <c r="H100" s="251">
        <v>115</v>
      </c>
      <c r="I100" s="252"/>
      <c r="J100" s="253">
        <f>ROUND(I100*H100,2)</f>
        <v>0</v>
      </c>
      <c r="K100" s="249" t="s">
        <v>198</v>
      </c>
      <c r="L100" s="254"/>
      <c r="M100" s="255" t="s">
        <v>21</v>
      </c>
      <c r="N100" s="256" t="s">
        <v>46</v>
      </c>
      <c r="O100" s="42"/>
      <c r="P100" s="211">
        <f>O100*H100</f>
        <v>0</v>
      </c>
      <c r="Q100" s="211">
        <v>0.21</v>
      </c>
      <c r="R100" s="211">
        <f>Q100*H100</f>
        <v>24.15</v>
      </c>
      <c r="S100" s="211">
        <v>0</v>
      </c>
      <c r="T100" s="212">
        <f>S100*H100</f>
        <v>0</v>
      </c>
      <c r="AR100" s="24" t="s">
        <v>233</v>
      </c>
      <c r="AT100" s="24" t="s">
        <v>412</v>
      </c>
      <c r="AU100" s="24" t="s">
        <v>85</v>
      </c>
      <c r="AY100" s="24" t="s">
        <v>192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4" t="s">
        <v>83</v>
      </c>
      <c r="BK100" s="213">
        <f>ROUND(I100*H100,2)</f>
        <v>0</v>
      </c>
      <c r="BL100" s="24" t="s">
        <v>199</v>
      </c>
      <c r="BM100" s="24" t="s">
        <v>2322</v>
      </c>
    </row>
    <row r="101" spans="2:51" s="12" customFormat="1" ht="12">
      <c r="B101" s="214"/>
      <c r="C101" s="215"/>
      <c r="D101" s="216" t="s">
        <v>201</v>
      </c>
      <c r="E101" s="217" t="s">
        <v>21</v>
      </c>
      <c r="F101" s="218" t="s">
        <v>2308</v>
      </c>
      <c r="G101" s="215"/>
      <c r="H101" s="217" t="s">
        <v>21</v>
      </c>
      <c r="I101" s="219"/>
      <c r="J101" s="215"/>
      <c r="K101" s="215"/>
      <c r="L101" s="220"/>
      <c r="M101" s="221"/>
      <c r="N101" s="222"/>
      <c r="O101" s="222"/>
      <c r="P101" s="222"/>
      <c r="Q101" s="222"/>
      <c r="R101" s="222"/>
      <c r="S101" s="222"/>
      <c r="T101" s="223"/>
      <c r="AT101" s="224" t="s">
        <v>201</v>
      </c>
      <c r="AU101" s="224" t="s">
        <v>85</v>
      </c>
      <c r="AV101" s="12" t="s">
        <v>83</v>
      </c>
      <c r="AW101" s="12" t="s">
        <v>39</v>
      </c>
      <c r="AX101" s="12" t="s">
        <v>75</v>
      </c>
      <c r="AY101" s="224" t="s">
        <v>192</v>
      </c>
    </row>
    <row r="102" spans="2:51" s="12" customFormat="1" ht="12">
      <c r="B102" s="214"/>
      <c r="C102" s="215"/>
      <c r="D102" s="216" t="s">
        <v>201</v>
      </c>
      <c r="E102" s="217" t="s">
        <v>21</v>
      </c>
      <c r="F102" s="218" t="s">
        <v>2323</v>
      </c>
      <c r="G102" s="215"/>
      <c r="H102" s="217" t="s">
        <v>21</v>
      </c>
      <c r="I102" s="219"/>
      <c r="J102" s="215"/>
      <c r="K102" s="215"/>
      <c r="L102" s="220"/>
      <c r="M102" s="221"/>
      <c r="N102" s="222"/>
      <c r="O102" s="222"/>
      <c r="P102" s="222"/>
      <c r="Q102" s="222"/>
      <c r="R102" s="222"/>
      <c r="S102" s="222"/>
      <c r="T102" s="223"/>
      <c r="AT102" s="224" t="s">
        <v>201</v>
      </c>
      <c r="AU102" s="224" t="s">
        <v>85</v>
      </c>
      <c r="AV102" s="12" t="s">
        <v>83</v>
      </c>
      <c r="AW102" s="12" t="s">
        <v>39</v>
      </c>
      <c r="AX102" s="12" t="s">
        <v>75</v>
      </c>
      <c r="AY102" s="224" t="s">
        <v>192</v>
      </c>
    </row>
    <row r="103" spans="2:51" s="13" customFormat="1" ht="12">
      <c r="B103" s="225"/>
      <c r="C103" s="226"/>
      <c r="D103" s="216" t="s">
        <v>201</v>
      </c>
      <c r="E103" s="227" t="s">
        <v>21</v>
      </c>
      <c r="F103" s="228" t="s">
        <v>2324</v>
      </c>
      <c r="G103" s="226"/>
      <c r="H103" s="229">
        <v>115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AT103" s="235" t="s">
        <v>201</v>
      </c>
      <c r="AU103" s="235" t="s">
        <v>85</v>
      </c>
      <c r="AV103" s="13" t="s">
        <v>85</v>
      </c>
      <c r="AW103" s="13" t="s">
        <v>39</v>
      </c>
      <c r="AX103" s="13" t="s">
        <v>75</v>
      </c>
      <c r="AY103" s="235" t="s">
        <v>192</v>
      </c>
    </row>
    <row r="104" spans="2:51" s="14" customFormat="1" ht="12">
      <c r="B104" s="236"/>
      <c r="C104" s="237"/>
      <c r="D104" s="216" t="s">
        <v>201</v>
      </c>
      <c r="E104" s="238" t="s">
        <v>21</v>
      </c>
      <c r="F104" s="239" t="s">
        <v>205</v>
      </c>
      <c r="G104" s="237"/>
      <c r="H104" s="240">
        <v>115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201</v>
      </c>
      <c r="AU104" s="246" t="s">
        <v>85</v>
      </c>
      <c r="AV104" s="14" t="s">
        <v>199</v>
      </c>
      <c r="AW104" s="14" t="s">
        <v>39</v>
      </c>
      <c r="AX104" s="14" t="s">
        <v>83</v>
      </c>
      <c r="AY104" s="246" t="s">
        <v>192</v>
      </c>
    </row>
    <row r="105" spans="2:65" s="1" customFormat="1" ht="25.5" customHeight="1">
      <c r="B105" s="41"/>
      <c r="C105" s="202" t="s">
        <v>221</v>
      </c>
      <c r="D105" s="202" t="s">
        <v>194</v>
      </c>
      <c r="E105" s="203" t="s">
        <v>2325</v>
      </c>
      <c r="F105" s="204" t="s">
        <v>2326</v>
      </c>
      <c r="G105" s="205" t="s">
        <v>139</v>
      </c>
      <c r="H105" s="206">
        <v>1150</v>
      </c>
      <c r="I105" s="207"/>
      <c r="J105" s="208">
        <f>ROUND(I105*H105,2)</f>
        <v>0</v>
      </c>
      <c r="K105" s="204" t="s">
        <v>198</v>
      </c>
      <c r="L105" s="61"/>
      <c r="M105" s="209" t="s">
        <v>21</v>
      </c>
      <c r="N105" s="210" t="s">
        <v>46</v>
      </c>
      <c r="O105" s="42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4" t="s">
        <v>199</v>
      </c>
      <c r="AT105" s="24" t="s">
        <v>194</v>
      </c>
      <c r="AU105" s="24" t="s">
        <v>85</v>
      </c>
      <c r="AY105" s="24" t="s">
        <v>192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4" t="s">
        <v>83</v>
      </c>
      <c r="BK105" s="213">
        <f>ROUND(I105*H105,2)</f>
        <v>0</v>
      </c>
      <c r="BL105" s="24" t="s">
        <v>199</v>
      </c>
      <c r="BM105" s="24" t="s">
        <v>2327</v>
      </c>
    </row>
    <row r="106" spans="2:51" s="12" customFormat="1" ht="12">
      <c r="B106" s="214"/>
      <c r="C106" s="215"/>
      <c r="D106" s="216" t="s">
        <v>201</v>
      </c>
      <c r="E106" s="217" t="s">
        <v>21</v>
      </c>
      <c r="F106" s="218" t="s">
        <v>2308</v>
      </c>
      <c r="G106" s="215"/>
      <c r="H106" s="217" t="s">
        <v>21</v>
      </c>
      <c r="I106" s="219"/>
      <c r="J106" s="215"/>
      <c r="K106" s="215"/>
      <c r="L106" s="220"/>
      <c r="M106" s="221"/>
      <c r="N106" s="222"/>
      <c r="O106" s="222"/>
      <c r="P106" s="222"/>
      <c r="Q106" s="222"/>
      <c r="R106" s="222"/>
      <c r="S106" s="222"/>
      <c r="T106" s="223"/>
      <c r="AT106" s="224" t="s">
        <v>201</v>
      </c>
      <c r="AU106" s="224" t="s">
        <v>85</v>
      </c>
      <c r="AV106" s="12" t="s">
        <v>83</v>
      </c>
      <c r="AW106" s="12" t="s">
        <v>39</v>
      </c>
      <c r="AX106" s="12" t="s">
        <v>75</v>
      </c>
      <c r="AY106" s="224" t="s">
        <v>192</v>
      </c>
    </row>
    <row r="107" spans="2:51" s="12" customFormat="1" ht="12">
      <c r="B107" s="214"/>
      <c r="C107" s="215"/>
      <c r="D107" s="216" t="s">
        <v>201</v>
      </c>
      <c r="E107" s="217" t="s">
        <v>21</v>
      </c>
      <c r="F107" s="218" t="s">
        <v>2328</v>
      </c>
      <c r="G107" s="215"/>
      <c r="H107" s="217" t="s">
        <v>21</v>
      </c>
      <c r="I107" s="219"/>
      <c r="J107" s="215"/>
      <c r="K107" s="215"/>
      <c r="L107" s="220"/>
      <c r="M107" s="221"/>
      <c r="N107" s="222"/>
      <c r="O107" s="222"/>
      <c r="P107" s="222"/>
      <c r="Q107" s="222"/>
      <c r="R107" s="222"/>
      <c r="S107" s="222"/>
      <c r="T107" s="223"/>
      <c r="AT107" s="224" t="s">
        <v>201</v>
      </c>
      <c r="AU107" s="224" t="s">
        <v>85</v>
      </c>
      <c r="AV107" s="12" t="s">
        <v>83</v>
      </c>
      <c r="AW107" s="12" t="s">
        <v>39</v>
      </c>
      <c r="AX107" s="12" t="s">
        <v>75</v>
      </c>
      <c r="AY107" s="224" t="s">
        <v>192</v>
      </c>
    </row>
    <row r="108" spans="2:51" s="13" customFormat="1" ht="12">
      <c r="B108" s="225"/>
      <c r="C108" s="226"/>
      <c r="D108" s="216" t="s">
        <v>201</v>
      </c>
      <c r="E108" s="227" t="s">
        <v>21</v>
      </c>
      <c r="F108" s="228" t="s">
        <v>2319</v>
      </c>
      <c r="G108" s="226"/>
      <c r="H108" s="229">
        <v>1150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AT108" s="235" t="s">
        <v>201</v>
      </c>
      <c r="AU108" s="235" t="s">
        <v>85</v>
      </c>
      <c r="AV108" s="13" t="s">
        <v>85</v>
      </c>
      <c r="AW108" s="13" t="s">
        <v>39</v>
      </c>
      <c r="AX108" s="13" t="s">
        <v>75</v>
      </c>
      <c r="AY108" s="235" t="s">
        <v>192</v>
      </c>
    </row>
    <row r="109" spans="2:51" s="14" customFormat="1" ht="12">
      <c r="B109" s="236"/>
      <c r="C109" s="237"/>
      <c r="D109" s="216" t="s">
        <v>201</v>
      </c>
      <c r="E109" s="238" t="s">
        <v>21</v>
      </c>
      <c r="F109" s="239" t="s">
        <v>205</v>
      </c>
      <c r="G109" s="237"/>
      <c r="H109" s="240">
        <v>1150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AT109" s="246" t="s">
        <v>201</v>
      </c>
      <c r="AU109" s="246" t="s">
        <v>85</v>
      </c>
      <c r="AV109" s="14" t="s">
        <v>199</v>
      </c>
      <c r="AW109" s="14" t="s">
        <v>39</v>
      </c>
      <c r="AX109" s="14" t="s">
        <v>83</v>
      </c>
      <c r="AY109" s="246" t="s">
        <v>192</v>
      </c>
    </row>
    <row r="110" spans="2:65" s="1" customFormat="1" ht="16.5" customHeight="1">
      <c r="B110" s="41"/>
      <c r="C110" s="247" t="s">
        <v>225</v>
      </c>
      <c r="D110" s="247" t="s">
        <v>412</v>
      </c>
      <c r="E110" s="248" t="s">
        <v>2329</v>
      </c>
      <c r="F110" s="249" t="s">
        <v>2330</v>
      </c>
      <c r="G110" s="250" t="s">
        <v>681</v>
      </c>
      <c r="H110" s="251">
        <v>17.25</v>
      </c>
      <c r="I110" s="252"/>
      <c r="J110" s="253">
        <f>ROUND(I110*H110,2)</f>
        <v>0</v>
      </c>
      <c r="K110" s="249" t="s">
        <v>198</v>
      </c>
      <c r="L110" s="254"/>
      <c r="M110" s="255" t="s">
        <v>21</v>
      </c>
      <c r="N110" s="256" t="s">
        <v>46</v>
      </c>
      <c r="O110" s="42"/>
      <c r="P110" s="211">
        <f>O110*H110</f>
        <v>0</v>
      </c>
      <c r="Q110" s="211">
        <v>0.001</v>
      </c>
      <c r="R110" s="211">
        <f>Q110*H110</f>
        <v>0.01725</v>
      </c>
      <c r="S110" s="211">
        <v>0</v>
      </c>
      <c r="T110" s="212">
        <f>S110*H110</f>
        <v>0</v>
      </c>
      <c r="AR110" s="24" t="s">
        <v>233</v>
      </c>
      <c r="AT110" s="24" t="s">
        <v>412</v>
      </c>
      <c r="AU110" s="24" t="s">
        <v>85</v>
      </c>
      <c r="AY110" s="24" t="s">
        <v>192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4" t="s">
        <v>83</v>
      </c>
      <c r="BK110" s="213">
        <f>ROUND(I110*H110,2)</f>
        <v>0</v>
      </c>
      <c r="BL110" s="24" t="s">
        <v>199</v>
      </c>
      <c r="BM110" s="24" t="s">
        <v>2331</v>
      </c>
    </row>
    <row r="111" spans="2:51" s="13" customFormat="1" ht="12">
      <c r="B111" s="225"/>
      <c r="C111" s="226"/>
      <c r="D111" s="216" t="s">
        <v>201</v>
      </c>
      <c r="E111" s="226"/>
      <c r="F111" s="228" t="s">
        <v>2332</v>
      </c>
      <c r="G111" s="226"/>
      <c r="H111" s="229">
        <v>17.25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AT111" s="235" t="s">
        <v>201</v>
      </c>
      <c r="AU111" s="235" t="s">
        <v>85</v>
      </c>
      <c r="AV111" s="13" t="s">
        <v>85</v>
      </c>
      <c r="AW111" s="13" t="s">
        <v>6</v>
      </c>
      <c r="AX111" s="13" t="s">
        <v>83</v>
      </c>
      <c r="AY111" s="235" t="s">
        <v>192</v>
      </c>
    </row>
    <row r="112" spans="2:65" s="1" customFormat="1" ht="25.5" customHeight="1">
      <c r="B112" s="41"/>
      <c r="C112" s="202" t="s">
        <v>233</v>
      </c>
      <c r="D112" s="202" t="s">
        <v>194</v>
      </c>
      <c r="E112" s="203" t="s">
        <v>2333</v>
      </c>
      <c r="F112" s="204" t="s">
        <v>2334</v>
      </c>
      <c r="G112" s="205" t="s">
        <v>1387</v>
      </c>
      <c r="H112" s="206">
        <v>23</v>
      </c>
      <c r="I112" s="207"/>
      <c r="J112" s="208">
        <f>ROUND(I112*H112,2)</f>
        <v>0</v>
      </c>
      <c r="K112" s="204" t="s">
        <v>198</v>
      </c>
      <c r="L112" s="61"/>
      <c r="M112" s="209" t="s">
        <v>21</v>
      </c>
      <c r="N112" s="210" t="s">
        <v>46</v>
      </c>
      <c r="O112" s="42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24" t="s">
        <v>199</v>
      </c>
      <c r="AT112" s="24" t="s">
        <v>194</v>
      </c>
      <c r="AU112" s="24" t="s">
        <v>85</v>
      </c>
      <c r="AY112" s="24" t="s">
        <v>192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4" t="s">
        <v>83</v>
      </c>
      <c r="BK112" s="213">
        <f>ROUND(I112*H112,2)</f>
        <v>0</v>
      </c>
      <c r="BL112" s="24" t="s">
        <v>199</v>
      </c>
      <c r="BM112" s="24" t="s">
        <v>2335</v>
      </c>
    </row>
    <row r="113" spans="2:65" s="1" customFormat="1" ht="16.5" customHeight="1">
      <c r="B113" s="41"/>
      <c r="C113" s="247" t="s">
        <v>237</v>
      </c>
      <c r="D113" s="247" t="s">
        <v>412</v>
      </c>
      <c r="E113" s="248" t="s">
        <v>2320</v>
      </c>
      <c r="F113" s="249" t="s">
        <v>2321</v>
      </c>
      <c r="G113" s="250" t="s">
        <v>197</v>
      </c>
      <c r="H113" s="251">
        <v>4.6</v>
      </c>
      <c r="I113" s="252"/>
      <c r="J113" s="253">
        <f>ROUND(I113*H113,2)</f>
        <v>0</v>
      </c>
      <c r="K113" s="249" t="s">
        <v>198</v>
      </c>
      <c r="L113" s="254"/>
      <c r="M113" s="255" t="s">
        <v>21</v>
      </c>
      <c r="N113" s="256" t="s">
        <v>46</v>
      </c>
      <c r="O113" s="42"/>
      <c r="P113" s="211">
        <f>O113*H113</f>
        <v>0</v>
      </c>
      <c r="Q113" s="211">
        <v>0.21</v>
      </c>
      <c r="R113" s="211">
        <f>Q113*H113</f>
        <v>0.9659999999999999</v>
      </c>
      <c r="S113" s="211">
        <v>0</v>
      </c>
      <c r="T113" s="212">
        <f>S113*H113</f>
        <v>0</v>
      </c>
      <c r="AR113" s="24" t="s">
        <v>233</v>
      </c>
      <c r="AT113" s="24" t="s">
        <v>412</v>
      </c>
      <c r="AU113" s="24" t="s">
        <v>85</v>
      </c>
      <c r="AY113" s="24" t="s">
        <v>192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24" t="s">
        <v>83</v>
      </c>
      <c r="BK113" s="213">
        <f>ROUND(I113*H113,2)</f>
        <v>0</v>
      </c>
      <c r="BL113" s="24" t="s">
        <v>199</v>
      </c>
      <c r="BM113" s="24" t="s">
        <v>2336</v>
      </c>
    </row>
    <row r="114" spans="2:51" s="13" customFormat="1" ht="12">
      <c r="B114" s="225"/>
      <c r="C114" s="226"/>
      <c r="D114" s="216" t="s">
        <v>201</v>
      </c>
      <c r="E114" s="226"/>
      <c r="F114" s="228" t="s">
        <v>2337</v>
      </c>
      <c r="G114" s="226"/>
      <c r="H114" s="229">
        <v>4.6</v>
      </c>
      <c r="I114" s="230"/>
      <c r="J114" s="226"/>
      <c r="K114" s="226"/>
      <c r="L114" s="231"/>
      <c r="M114" s="232"/>
      <c r="N114" s="233"/>
      <c r="O114" s="233"/>
      <c r="P114" s="233"/>
      <c r="Q114" s="233"/>
      <c r="R114" s="233"/>
      <c r="S114" s="233"/>
      <c r="T114" s="234"/>
      <c r="AT114" s="235" t="s">
        <v>201</v>
      </c>
      <c r="AU114" s="235" t="s">
        <v>85</v>
      </c>
      <c r="AV114" s="13" t="s">
        <v>85</v>
      </c>
      <c r="AW114" s="13" t="s">
        <v>6</v>
      </c>
      <c r="AX114" s="13" t="s">
        <v>83</v>
      </c>
      <c r="AY114" s="235" t="s">
        <v>192</v>
      </c>
    </row>
    <row r="115" spans="2:65" s="1" customFormat="1" ht="25.5" customHeight="1">
      <c r="B115" s="41"/>
      <c r="C115" s="202" t="s">
        <v>248</v>
      </c>
      <c r="D115" s="202" t="s">
        <v>194</v>
      </c>
      <c r="E115" s="203" t="s">
        <v>2338</v>
      </c>
      <c r="F115" s="204" t="s">
        <v>2339</v>
      </c>
      <c r="G115" s="205" t="s">
        <v>1387</v>
      </c>
      <c r="H115" s="206">
        <v>23</v>
      </c>
      <c r="I115" s="207"/>
      <c r="J115" s="208">
        <f>ROUND(I115*H115,2)</f>
        <v>0</v>
      </c>
      <c r="K115" s="204" t="s">
        <v>198</v>
      </c>
      <c r="L115" s="61"/>
      <c r="M115" s="209" t="s">
        <v>21</v>
      </c>
      <c r="N115" s="210" t="s">
        <v>46</v>
      </c>
      <c r="O115" s="42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AR115" s="24" t="s">
        <v>199</v>
      </c>
      <c r="AT115" s="24" t="s">
        <v>194</v>
      </c>
      <c r="AU115" s="24" t="s">
        <v>85</v>
      </c>
      <c r="AY115" s="24" t="s">
        <v>192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4" t="s">
        <v>83</v>
      </c>
      <c r="BK115" s="213">
        <f>ROUND(I115*H115,2)</f>
        <v>0</v>
      </c>
      <c r="BL115" s="24" t="s">
        <v>199</v>
      </c>
      <c r="BM115" s="24" t="s">
        <v>2340</v>
      </c>
    </row>
    <row r="116" spans="2:65" s="1" customFormat="1" ht="16.5" customHeight="1">
      <c r="B116" s="41"/>
      <c r="C116" s="247" t="s">
        <v>252</v>
      </c>
      <c r="D116" s="247" t="s">
        <v>412</v>
      </c>
      <c r="E116" s="248" t="s">
        <v>2341</v>
      </c>
      <c r="F116" s="249" t="s">
        <v>2342</v>
      </c>
      <c r="G116" s="250" t="s">
        <v>681</v>
      </c>
      <c r="H116" s="251">
        <v>5.75</v>
      </c>
      <c r="I116" s="252"/>
      <c r="J116" s="253">
        <f>ROUND(I116*H116,2)</f>
        <v>0</v>
      </c>
      <c r="K116" s="249" t="s">
        <v>198</v>
      </c>
      <c r="L116" s="254"/>
      <c r="M116" s="255" t="s">
        <v>21</v>
      </c>
      <c r="N116" s="256" t="s">
        <v>46</v>
      </c>
      <c r="O116" s="42"/>
      <c r="P116" s="211">
        <f>O116*H116</f>
        <v>0</v>
      </c>
      <c r="Q116" s="211">
        <v>0.001</v>
      </c>
      <c r="R116" s="211">
        <f>Q116*H116</f>
        <v>0.00575</v>
      </c>
      <c r="S116" s="211">
        <v>0</v>
      </c>
      <c r="T116" s="212">
        <f>S116*H116</f>
        <v>0</v>
      </c>
      <c r="AR116" s="24" t="s">
        <v>233</v>
      </c>
      <c r="AT116" s="24" t="s">
        <v>412</v>
      </c>
      <c r="AU116" s="24" t="s">
        <v>85</v>
      </c>
      <c r="AY116" s="24" t="s">
        <v>192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24" t="s">
        <v>83</v>
      </c>
      <c r="BK116" s="213">
        <f>ROUND(I116*H116,2)</f>
        <v>0</v>
      </c>
      <c r="BL116" s="24" t="s">
        <v>199</v>
      </c>
      <c r="BM116" s="24" t="s">
        <v>2343</v>
      </c>
    </row>
    <row r="117" spans="2:51" s="13" customFormat="1" ht="12">
      <c r="B117" s="225"/>
      <c r="C117" s="226"/>
      <c r="D117" s="216" t="s">
        <v>201</v>
      </c>
      <c r="E117" s="226"/>
      <c r="F117" s="228" t="s">
        <v>2344</v>
      </c>
      <c r="G117" s="226"/>
      <c r="H117" s="229">
        <v>5.75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AT117" s="235" t="s">
        <v>201</v>
      </c>
      <c r="AU117" s="235" t="s">
        <v>85</v>
      </c>
      <c r="AV117" s="13" t="s">
        <v>85</v>
      </c>
      <c r="AW117" s="13" t="s">
        <v>6</v>
      </c>
      <c r="AX117" s="13" t="s">
        <v>83</v>
      </c>
      <c r="AY117" s="235" t="s">
        <v>192</v>
      </c>
    </row>
    <row r="118" spans="2:65" s="1" customFormat="1" ht="25.5" customHeight="1">
      <c r="B118" s="41"/>
      <c r="C118" s="202" t="s">
        <v>259</v>
      </c>
      <c r="D118" s="202" t="s">
        <v>194</v>
      </c>
      <c r="E118" s="203" t="s">
        <v>2345</v>
      </c>
      <c r="F118" s="204" t="s">
        <v>2346</v>
      </c>
      <c r="G118" s="205" t="s">
        <v>1387</v>
      </c>
      <c r="H118" s="206">
        <v>23</v>
      </c>
      <c r="I118" s="207"/>
      <c r="J118" s="208">
        <f>ROUND(I118*H118,2)</f>
        <v>0</v>
      </c>
      <c r="K118" s="204" t="s">
        <v>198</v>
      </c>
      <c r="L118" s="61"/>
      <c r="M118" s="209" t="s">
        <v>21</v>
      </c>
      <c r="N118" s="210" t="s">
        <v>46</v>
      </c>
      <c r="O118" s="42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AR118" s="24" t="s">
        <v>199</v>
      </c>
      <c r="AT118" s="24" t="s">
        <v>194</v>
      </c>
      <c r="AU118" s="24" t="s">
        <v>85</v>
      </c>
      <c r="AY118" s="24" t="s">
        <v>192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4" t="s">
        <v>83</v>
      </c>
      <c r="BK118" s="213">
        <f>ROUND(I118*H118,2)</f>
        <v>0</v>
      </c>
      <c r="BL118" s="24" t="s">
        <v>199</v>
      </c>
      <c r="BM118" s="24" t="s">
        <v>2347</v>
      </c>
    </row>
    <row r="119" spans="2:65" s="1" customFormat="1" ht="16.5" customHeight="1">
      <c r="B119" s="41"/>
      <c r="C119" s="247" t="s">
        <v>263</v>
      </c>
      <c r="D119" s="247" t="s">
        <v>412</v>
      </c>
      <c r="E119" s="248" t="s">
        <v>2348</v>
      </c>
      <c r="F119" s="249" t="s">
        <v>2349</v>
      </c>
      <c r="G119" s="250" t="s">
        <v>1387</v>
      </c>
      <c r="H119" s="251">
        <v>23</v>
      </c>
      <c r="I119" s="252"/>
      <c r="J119" s="253">
        <f>ROUND(I119*H119,2)</f>
        <v>0</v>
      </c>
      <c r="K119" s="249" t="s">
        <v>198</v>
      </c>
      <c r="L119" s="254"/>
      <c r="M119" s="255" t="s">
        <v>21</v>
      </c>
      <c r="N119" s="256" t="s">
        <v>46</v>
      </c>
      <c r="O119" s="42"/>
      <c r="P119" s="211">
        <f>O119*H119</f>
        <v>0</v>
      </c>
      <c r="Q119" s="211">
        <v>0.018</v>
      </c>
      <c r="R119" s="211">
        <f>Q119*H119</f>
        <v>0.414</v>
      </c>
      <c r="S119" s="211">
        <v>0</v>
      </c>
      <c r="T119" s="212">
        <f>S119*H119</f>
        <v>0</v>
      </c>
      <c r="AR119" s="24" t="s">
        <v>233</v>
      </c>
      <c r="AT119" s="24" t="s">
        <v>412</v>
      </c>
      <c r="AU119" s="24" t="s">
        <v>85</v>
      </c>
      <c r="AY119" s="24" t="s">
        <v>192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24" t="s">
        <v>83</v>
      </c>
      <c r="BK119" s="213">
        <f>ROUND(I119*H119,2)</f>
        <v>0</v>
      </c>
      <c r="BL119" s="24" t="s">
        <v>199</v>
      </c>
      <c r="BM119" s="24" t="s">
        <v>2350</v>
      </c>
    </row>
    <row r="120" spans="2:65" s="1" customFormat="1" ht="16.5" customHeight="1">
      <c r="B120" s="41"/>
      <c r="C120" s="202" t="s">
        <v>267</v>
      </c>
      <c r="D120" s="202" t="s">
        <v>194</v>
      </c>
      <c r="E120" s="203" t="s">
        <v>2351</v>
      </c>
      <c r="F120" s="204" t="s">
        <v>2352</v>
      </c>
      <c r="G120" s="205" t="s">
        <v>1387</v>
      </c>
      <c r="H120" s="206">
        <v>23</v>
      </c>
      <c r="I120" s="207"/>
      <c r="J120" s="208">
        <f>ROUND(I120*H120,2)</f>
        <v>0</v>
      </c>
      <c r="K120" s="204" t="s">
        <v>198</v>
      </c>
      <c r="L120" s="61"/>
      <c r="M120" s="209" t="s">
        <v>21</v>
      </c>
      <c r="N120" s="210" t="s">
        <v>46</v>
      </c>
      <c r="O120" s="42"/>
      <c r="P120" s="211">
        <f>O120*H120</f>
        <v>0</v>
      </c>
      <c r="Q120" s="211">
        <v>6E-05</v>
      </c>
      <c r="R120" s="211">
        <f>Q120*H120</f>
        <v>0.00138</v>
      </c>
      <c r="S120" s="211">
        <v>0</v>
      </c>
      <c r="T120" s="212">
        <f>S120*H120</f>
        <v>0</v>
      </c>
      <c r="AR120" s="24" t="s">
        <v>199</v>
      </c>
      <c r="AT120" s="24" t="s">
        <v>194</v>
      </c>
      <c r="AU120" s="24" t="s">
        <v>85</v>
      </c>
      <c r="AY120" s="24" t="s">
        <v>192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4" t="s">
        <v>83</v>
      </c>
      <c r="BK120" s="213">
        <f>ROUND(I120*H120,2)</f>
        <v>0</v>
      </c>
      <c r="BL120" s="24" t="s">
        <v>199</v>
      </c>
      <c r="BM120" s="24" t="s">
        <v>2353</v>
      </c>
    </row>
    <row r="121" spans="2:65" s="1" customFormat="1" ht="16.5" customHeight="1">
      <c r="B121" s="41"/>
      <c r="C121" s="247" t="s">
        <v>10</v>
      </c>
      <c r="D121" s="247" t="s">
        <v>412</v>
      </c>
      <c r="E121" s="248" t="s">
        <v>2354</v>
      </c>
      <c r="F121" s="249" t="s">
        <v>2355</v>
      </c>
      <c r="G121" s="250" t="s">
        <v>197</v>
      </c>
      <c r="H121" s="251">
        <v>2.07</v>
      </c>
      <c r="I121" s="252"/>
      <c r="J121" s="253">
        <f>ROUND(I121*H121,2)</f>
        <v>0</v>
      </c>
      <c r="K121" s="249" t="s">
        <v>198</v>
      </c>
      <c r="L121" s="254"/>
      <c r="M121" s="255" t="s">
        <v>21</v>
      </c>
      <c r="N121" s="256" t="s">
        <v>46</v>
      </c>
      <c r="O121" s="42"/>
      <c r="P121" s="211">
        <f>O121*H121</f>
        <v>0</v>
      </c>
      <c r="Q121" s="211">
        <v>0.65</v>
      </c>
      <c r="R121" s="211">
        <f>Q121*H121</f>
        <v>1.3455</v>
      </c>
      <c r="S121" s="211">
        <v>0</v>
      </c>
      <c r="T121" s="212">
        <f>S121*H121</f>
        <v>0</v>
      </c>
      <c r="AR121" s="24" t="s">
        <v>233</v>
      </c>
      <c r="AT121" s="24" t="s">
        <v>412</v>
      </c>
      <c r="AU121" s="24" t="s">
        <v>85</v>
      </c>
      <c r="AY121" s="24" t="s">
        <v>192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24" t="s">
        <v>83</v>
      </c>
      <c r="BK121" s="213">
        <f>ROUND(I121*H121,2)</f>
        <v>0</v>
      </c>
      <c r="BL121" s="24" t="s">
        <v>199</v>
      </c>
      <c r="BM121" s="24" t="s">
        <v>2356</v>
      </c>
    </row>
    <row r="122" spans="2:63" s="11" customFormat="1" ht="29.85" customHeight="1">
      <c r="B122" s="186"/>
      <c r="C122" s="187"/>
      <c r="D122" s="188" t="s">
        <v>74</v>
      </c>
      <c r="E122" s="200" t="s">
        <v>95</v>
      </c>
      <c r="F122" s="200" t="s">
        <v>404</v>
      </c>
      <c r="G122" s="187"/>
      <c r="H122" s="187"/>
      <c r="I122" s="190"/>
      <c r="J122" s="201">
        <f>BK122</f>
        <v>0</v>
      </c>
      <c r="K122" s="187"/>
      <c r="L122" s="192"/>
      <c r="M122" s="193"/>
      <c r="N122" s="194"/>
      <c r="O122" s="194"/>
      <c r="P122" s="195">
        <f>SUM(P123:P138)</f>
        <v>0</v>
      </c>
      <c r="Q122" s="194"/>
      <c r="R122" s="195">
        <f>SUM(R123:R138)</f>
        <v>52.43889282999999</v>
      </c>
      <c r="S122" s="194"/>
      <c r="T122" s="196">
        <f>SUM(T123:T138)</f>
        <v>0</v>
      </c>
      <c r="AR122" s="197" t="s">
        <v>83</v>
      </c>
      <c r="AT122" s="198" t="s">
        <v>74</v>
      </c>
      <c r="AU122" s="198" t="s">
        <v>83</v>
      </c>
      <c r="AY122" s="197" t="s">
        <v>192</v>
      </c>
      <c r="BK122" s="199">
        <f>SUM(BK123:BK138)</f>
        <v>0</v>
      </c>
    </row>
    <row r="123" spans="2:65" s="1" customFormat="1" ht="16.5" customHeight="1">
      <c r="B123" s="41"/>
      <c r="C123" s="202" t="s">
        <v>303</v>
      </c>
      <c r="D123" s="202" t="s">
        <v>194</v>
      </c>
      <c r="E123" s="203" t="s">
        <v>2357</v>
      </c>
      <c r="F123" s="204" t="s">
        <v>2358</v>
      </c>
      <c r="G123" s="205" t="s">
        <v>1387</v>
      </c>
      <c r="H123" s="206">
        <v>240</v>
      </c>
      <c r="I123" s="207"/>
      <c r="J123" s="208">
        <f aca="true" t="shared" si="0" ref="J123:J132">ROUND(I123*H123,2)</f>
        <v>0</v>
      </c>
      <c r="K123" s="204" t="s">
        <v>198</v>
      </c>
      <c r="L123" s="61"/>
      <c r="M123" s="209" t="s">
        <v>21</v>
      </c>
      <c r="N123" s="210" t="s">
        <v>46</v>
      </c>
      <c r="O123" s="42"/>
      <c r="P123" s="211">
        <f aca="true" t="shared" si="1" ref="P123:P132">O123*H123</f>
        <v>0</v>
      </c>
      <c r="Q123" s="211">
        <v>0.174888</v>
      </c>
      <c r="R123" s="211">
        <f aca="true" t="shared" si="2" ref="R123:R132">Q123*H123</f>
        <v>41.973119999999994</v>
      </c>
      <c r="S123" s="211">
        <v>0</v>
      </c>
      <c r="T123" s="212">
        <f aca="true" t="shared" si="3" ref="T123:T132">S123*H123</f>
        <v>0</v>
      </c>
      <c r="AR123" s="24" t="s">
        <v>199</v>
      </c>
      <c r="AT123" s="24" t="s">
        <v>194</v>
      </c>
      <c r="AU123" s="24" t="s">
        <v>85</v>
      </c>
      <c r="AY123" s="24" t="s">
        <v>192</v>
      </c>
      <c r="BE123" s="213">
        <f aca="true" t="shared" si="4" ref="BE123:BE132">IF(N123="základní",J123,0)</f>
        <v>0</v>
      </c>
      <c r="BF123" s="213">
        <f aca="true" t="shared" si="5" ref="BF123:BF132">IF(N123="snížená",J123,0)</f>
        <v>0</v>
      </c>
      <c r="BG123" s="213">
        <f aca="true" t="shared" si="6" ref="BG123:BG132">IF(N123="zákl. přenesená",J123,0)</f>
        <v>0</v>
      </c>
      <c r="BH123" s="213">
        <f aca="true" t="shared" si="7" ref="BH123:BH132">IF(N123="sníž. přenesená",J123,0)</f>
        <v>0</v>
      </c>
      <c r="BI123" s="213">
        <f aca="true" t="shared" si="8" ref="BI123:BI132">IF(N123="nulová",J123,0)</f>
        <v>0</v>
      </c>
      <c r="BJ123" s="24" t="s">
        <v>83</v>
      </c>
      <c r="BK123" s="213">
        <f aca="true" t="shared" si="9" ref="BK123:BK132">ROUND(I123*H123,2)</f>
        <v>0</v>
      </c>
      <c r="BL123" s="24" t="s">
        <v>199</v>
      </c>
      <c r="BM123" s="24" t="s">
        <v>2359</v>
      </c>
    </row>
    <row r="124" spans="2:65" s="1" customFormat="1" ht="16.5" customHeight="1">
      <c r="B124" s="41"/>
      <c r="C124" s="247" t="s">
        <v>310</v>
      </c>
      <c r="D124" s="247" t="s">
        <v>412</v>
      </c>
      <c r="E124" s="248" t="s">
        <v>2360</v>
      </c>
      <c r="F124" s="249" t="s">
        <v>2361</v>
      </c>
      <c r="G124" s="250" t="s">
        <v>1387</v>
      </c>
      <c r="H124" s="251">
        <v>120</v>
      </c>
      <c r="I124" s="252"/>
      <c r="J124" s="253">
        <f t="shared" si="0"/>
        <v>0</v>
      </c>
      <c r="K124" s="249" t="s">
        <v>198</v>
      </c>
      <c r="L124" s="254"/>
      <c r="M124" s="255" t="s">
        <v>21</v>
      </c>
      <c r="N124" s="256" t="s">
        <v>46</v>
      </c>
      <c r="O124" s="42"/>
      <c r="P124" s="211">
        <f t="shared" si="1"/>
        <v>0</v>
      </c>
      <c r="Q124" s="211">
        <v>0.001</v>
      </c>
      <c r="R124" s="211">
        <f t="shared" si="2"/>
        <v>0.12</v>
      </c>
      <c r="S124" s="211">
        <v>0</v>
      </c>
      <c r="T124" s="212">
        <f t="shared" si="3"/>
        <v>0</v>
      </c>
      <c r="AR124" s="24" t="s">
        <v>233</v>
      </c>
      <c r="AT124" s="24" t="s">
        <v>412</v>
      </c>
      <c r="AU124" s="24" t="s">
        <v>85</v>
      </c>
      <c r="AY124" s="24" t="s">
        <v>192</v>
      </c>
      <c r="BE124" s="213">
        <f t="shared" si="4"/>
        <v>0</v>
      </c>
      <c r="BF124" s="213">
        <f t="shared" si="5"/>
        <v>0</v>
      </c>
      <c r="BG124" s="213">
        <f t="shared" si="6"/>
        <v>0</v>
      </c>
      <c r="BH124" s="213">
        <f t="shared" si="7"/>
        <v>0</v>
      </c>
      <c r="BI124" s="213">
        <f t="shared" si="8"/>
        <v>0</v>
      </c>
      <c r="BJ124" s="24" t="s">
        <v>83</v>
      </c>
      <c r="BK124" s="213">
        <f t="shared" si="9"/>
        <v>0</v>
      </c>
      <c r="BL124" s="24" t="s">
        <v>199</v>
      </c>
      <c r="BM124" s="24" t="s">
        <v>2362</v>
      </c>
    </row>
    <row r="125" spans="2:65" s="1" customFormat="1" ht="25.5" customHeight="1">
      <c r="B125" s="41"/>
      <c r="C125" s="247" t="s">
        <v>316</v>
      </c>
      <c r="D125" s="247" t="s">
        <v>412</v>
      </c>
      <c r="E125" s="248" t="s">
        <v>2363</v>
      </c>
      <c r="F125" s="249" t="s">
        <v>2364</v>
      </c>
      <c r="G125" s="250" t="s">
        <v>1387</v>
      </c>
      <c r="H125" s="251">
        <v>100</v>
      </c>
      <c r="I125" s="252"/>
      <c r="J125" s="253">
        <f t="shared" si="0"/>
        <v>0</v>
      </c>
      <c r="K125" s="249" t="s">
        <v>198</v>
      </c>
      <c r="L125" s="254"/>
      <c r="M125" s="255" t="s">
        <v>21</v>
      </c>
      <c r="N125" s="256" t="s">
        <v>46</v>
      </c>
      <c r="O125" s="42"/>
      <c r="P125" s="211">
        <f t="shared" si="1"/>
        <v>0</v>
      </c>
      <c r="Q125" s="211">
        <v>0.0035</v>
      </c>
      <c r="R125" s="211">
        <f t="shared" si="2"/>
        <v>0.35000000000000003</v>
      </c>
      <c r="S125" s="211">
        <v>0</v>
      </c>
      <c r="T125" s="212">
        <f t="shared" si="3"/>
        <v>0</v>
      </c>
      <c r="AR125" s="24" t="s">
        <v>233</v>
      </c>
      <c r="AT125" s="24" t="s">
        <v>412</v>
      </c>
      <c r="AU125" s="24" t="s">
        <v>85</v>
      </c>
      <c r="AY125" s="24" t="s">
        <v>192</v>
      </c>
      <c r="BE125" s="213">
        <f t="shared" si="4"/>
        <v>0</v>
      </c>
      <c r="BF125" s="213">
        <f t="shared" si="5"/>
        <v>0</v>
      </c>
      <c r="BG125" s="213">
        <f t="shared" si="6"/>
        <v>0</v>
      </c>
      <c r="BH125" s="213">
        <f t="shared" si="7"/>
        <v>0</v>
      </c>
      <c r="BI125" s="213">
        <f t="shared" si="8"/>
        <v>0</v>
      </c>
      <c r="BJ125" s="24" t="s">
        <v>83</v>
      </c>
      <c r="BK125" s="213">
        <f t="shared" si="9"/>
        <v>0</v>
      </c>
      <c r="BL125" s="24" t="s">
        <v>199</v>
      </c>
      <c r="BM125" s="24" t="s">
        <v>2365</v>
      </c>
    </row>
    <row r="126" spans="2:65" s="1" customFormat="1" ht="25.5" customHeight="1">
      <c r="B126" s="41"/>
      <c r="C126" s="247" t="s">
        <v>322</v>
      </c>
      <c r="D126" s="247" t="s">
        <v>412</v>
      </c>
      <c r="E126" s="248" t="s">
        <v>2366</v>
      </c>
      <c r="F126" s="249" t="s">
        <v>2367</v>
      </c>
      <c r="G126" s="250" t="s">
        <v>1387</v>
      </c>
      <c r="H126" s="251">
        <v>2</v>
      </c>
      <c r="I126" s="252"/>
      <c r="J126" s="253">
        <f t="shared" si="0"/>
        <v>0</v>
      </c>
      <c r="K126" s="249" t="s">
        <v>198</v>
      </c>
      <c r="L126" s="254"/>
      <c r="M126" s="255" t="s">
        <v>21</v>
      </c>
      <c r="N126" s="256" t="s">
        <v>46</v>
      </c>
      <c r="O126" s="42"/>
      <c r="P126" s="211">
        <f t="shared" si="1"/>
        <v>0</v>
      </c>
      <c r="Q126" s="211">
        <v>0.0043</v>
      </c>
      <c r="R126" s="211">
        <f t="shared" si="2"/>
        <v>0.0086</v>
      </c>
      <c r="S126" s="211">
        <v>0</v>
      </c>
      <c r="T126" s="212">
        <f t="shared" si="3"/>
        <v>0</v>
      </c>
      <c r="AR126" s="24" t="s">
        <v>233</v>
      </c>
      <c r="AT126" s="24" t="s">
        <v>412</v>
      </c>
      <c r="AU126" s="24" t="s">
        <v>85</v>
      </c>
      <c r="AY126" s="24" t="s">
        <v>192</v>
      </c>
      <c r="BE126" s="213">
        <f t="shared" si="4"/>
        <v>0</v>
      </c>
      <c r="BF126" s="213">
        <f t="shared" si="5"/>
        <v>0</v>
      </c>
      <c r="BG126" s="213">
        <f t="shared" si="6"/>
        <v>0</v>
      </c>
      <c r="BH126" s="213">
        <f t="shared" si="7"/>
        <v>0</v>
      </c>
      <c r="BI126" s="213">
        <f t="shared" si="8"/>
        <v>0</v>
      </c>
      <c r="BJ126" s="24" t="s">
        <v>83</v>
      </c>
      <c r="BK126" s="213">
        <f t="shared" si="9"/>
        <v>0</v>
      </c>
      <c r="BL126" s="24" t="s">
        <v>199</v>
      </c>
      <c r="BM126" s="24" t="s">
        <v>2368</v>
      </c>
    </row>
    <row r="127" spans="2:65" s="1" customFormat="1" ht="25.5" customHeight="1">
      <c r="B127" s="41"/>
      <c r="C127" s="247" t="s">
        <v>330</v>
      </c>
      <c r="D127" s="247" t="s">
        <v>412</v>
      </c>
      <c r="E127" s="248" t="s">
        <v>2369</v>
      </c>
      <c r="F127" s="249" t="s">
        <v>2370</v>
      </c>
      <c r="G127" s="250" t="s">
        <v>1387</v>
      </c>
      <c r="H127" s="251">
        <v>18</v>
      </c>
      <c r="I127" s="252"/>
      <c r="J127" s="253">
        <f t="shared" si="0"/>
        <v>0</v>
      </c>
      <c r="K127" s="249" t="s">
        <v>198</v>
      </c>
      <c r="L127" s="254"/>
      <c r="M127" s="255" t="s">
        <v>21</v>
      </c>
      <c r="N127" s="256" t="s">
        <v>46</v>
      </c>
      <c r="O127" s="42"/>
      <c r="P127" s="211">
        <f t="shared" si="1"/>
        <v>0</v>
      </c>
      <c r="Q127" s="211">
        <v>0.0034</v>
      </c>
      <c r="R127" s="211">
        <f t="shared" si="2"/>
        <v>0.0612</v>
      </c>
      <c r="S127" s="211">
        <v>0</v>
      </c>
      <c r="T127" s="212">
        <f t="shared" si="3"/>
        <v>0</v>
      </c>
      <c r="AR127" s="24" t="s">
        <v>233</v>
      </c>
      <c r="AT127" s="24" t="s">
        <v>412</v>
      </c>
      <c r="AU127" s="24" t="s">
        <v>85</v>
      </c>
      <c r="AY127" s="24" t="s">
        <v>192</v>
      </c>
      <c r="BE127" s="213">
        <f t="shared" si="4"/>
        <v>0</v>
      </c>
      <c r="BF127" s="213">
        <f t="shared" si="5"/>
        <v>0</v>
      </c>
      <c r="BG127" s="213">
        <f t="shared" si="6"/>
        <v>0</v>
      </c>
      <c r="BH127" s="213">
        <f t="shared" si="7"/>
        <v>0</v>
      </c>
      <c r="BI127" s="213">
        <f t="shared" si="8"/>
        <v>0</v>
      </c>
      <c r="BJ127" s="24" t="s">
        <v>83</v>
      </c>
      <c r="BK127" s="213">
        <f t="shared" si="9"/>
        <v>0</v>
      </c>
      <c r="BL127" s="24" t="s">
        <v>199</v>
      </c>
      <c r="BM127" s="24" t="s">
        <v>2371</v>
      </c>
    </row>
    <row r="128" spans="2:65" s="1" customFormat="1" ht="16.5" customHeight="1">
      <c r="B128" s="41"/>
      <c r="C128" s="202" t="s">
        <v>9</v>
      </c>
      <c r="D128" s="202" t="s">
        <v>194</v>
      </c>
      <c r="E128" s="203" t="s">
        <v>2372</v>
      </c>
      <c r="F128" s="204" t="s">
        <v>2373</v>
      </c>
      <c r="G128" s="205" t="s">
        <v>1387</v>
      </c>
      <c r="H128" s="206">
        <v>83</v>
      </c>
      <c r="I128" s="207"/>
      <c r="J128" s="208">
        <f t="shared" si="0"/>
        <v>0</v>
      </c>
      <c r="K128" s="204" t="s">
        <v>198</v>
      </c>
      <c r="L128" s="61"/>
      <c r="M128" s="209" t="s">
        <v>21</v>
      </c>
      <c r="N128" s="210" t="s">
        <v>46</v>
      </c>
      <c r="O128" s="42"/>
      <c r="P128" s="211">
        <f t="shared" si="1"/>
        <v>0</v>
      </c>
      <c r="Q128" s="211">
        <v>0.00702</v>
      </c>
      <c r="R128" s="211">
        <f t="shared" si="2"/>
        <v>0.5826600000000001</v>
      </c>
      <c r="S128" s="211">
        <v>0</v>
      </c>
      <c r="T128" s="212">
        <f t="shared" si="3"/>
        <v>0</v>
      </c>
      <c r="AR128" s="24" t="s">
        <v>199</v>
      </c>
      <c r="AT128" s="24" t="s">
        <v>194</v>
      </c>
      <c r="AU128" s="24" t="s">
        <v>85</v>
      </c>
      <c r="AY128" s="24" t="s">
        <v>192</v>
      </c>
      <c r="BE128" s="213">
        <f t="shared" si="4"/>
        <v>0</v>
      </c>
      <c r="BF128" s="213">
        <f t="shared" si="5"/>
        <v>0</v>
      </c>
      <c r="BG128" s="213">
        <f t="shared" si="6"/>
        <v>0</v>
      </c>
      <c r="BH128" s="213">
        <f t="shared" si="7"/>
        <v>0</v>
      </c>
      <c r="BI128" s="213">
        <f t="shared" si="8"/>
        <v>0</v>
      </c>
      <c r="BJ128" s="24" t="s">
        <v>83</v>
      </c>
      <c r="BK128" s="213">
        <f t="shared" si="9"/>
        <v>0</v>
      </c>
      <c r="BL128" s="24" t="s">
        <v>199</v>
      </c>
      <c r="BM128" s="24" t="s">
        <v>2374</v>
      </c>
    </row>
    <row r="129" spans="2:65" s="1" customFormat="1" ht="16.5" customHeight="1">
      <c r="B129" s="41"/>
      <c r="C129" s="247" t="s">
        <v>345</v>
      </c>
      <c r="D129" s="247" t="s">
        <v>412</v>
      </c>
      <c r="E129" s="248" t="s">
        <v>2375</v>
      </c>
      <c r="F129" s="249" t="s">
        <v>2376</v>
      </c>
      <c r="G129" s="250" t="s">
        <v>1387</v>
      </c>
      <c r="H129" s="251">
        <v>83</v>
      </c>
      <c r="I129" s="252"/>
      <c r="J129" s="253">
        <f t="shared" si="0"/>
        <v>0</v>
      </c>
      <c r="K129" s="249" t="s">
        <v>198</v>
      </c>
      <c r="L129" s="254"/>
      <c r="M129" s="255" t="s">
        <v>21</v>
      </c>
      <c r="N129" s="256" t="s">
        <v>46</v>
      </c>
      <c r="O129" s="42"/>
      <c r="P129" s="211">
        <f t="shared" si="1"/>
        <v>0</v>
      </c>
      <c r="Q129" s="211">
        <v>0.109</v>
      </c>
      <c r="R129" s="211">
        <f t="shared" si="2"/>
        <v>9.047</v>
      </c>
      <c r="S129" s="211">
        <v>0</v>
      </c>
      <c r="T129" s="212">
        <f t="shared" si="3"/>
        <v>0</v>
      </c>
      <c r="AR129" s="24" t="s">
        <v>233</v>
      </c>
      <c r="AT129" s="24" t="s">
        <v>412</v>
      </c>
      <c r="AU129" s="24" t="s">
        <v>85</v>
      </c>
      <c r="AY129" s="24" t="s">
        <v>192</v>
      </c>
      <c r="BE129" s="213">
        <f t="shared" si="4"/>
        <v>0</v>
      </c>
      <c r="BF129" s="213">
        <f t="shared" si="5"/>
        <v>0</v>
      </c>
      <c r="BG129" s="213">
        <f t="shared" si="6"/>
        <v>0</v>
      </c>
      <c r="BH129" s="213">
        <f t="shared" si="7"/>
        <v>0</v>
      </c>
      <c r="BI129" s="213">
        <f t="shared" si="8"/>
        <v>0</v>
      </c>
      <c r="BJ129" s="24" t="s">
        <v>83</v>
      </c>
      <c r="BK129" s="213">
        <f t="shared" si="9"/>
        <v>0</v>
      </c>
      <c r="BL129" s="24" t="s">
        <v>199</v>
      </c>
      <c r="BM129" s="24" t="s">
        <v>2377</v>
      </c>
    </row>
    <row r="130" spans="2:65" s="1" customFormat="1" ht="16.5" customHeight="1">
      <c r="B130" s="41"/>
      <c r="C130" s="247" t="s">
        <v>349</v>
      </c>
      <c r="D130" s="247" t="s">
        <v>412</v>
      </c>
      <c r="E130" s="248" t="s">
        <v>2378</v>
      </c>
      <c r="F130" s="249" t="s">
        <v>2379</v>
      </c>
      <c r="G130" s="250" t="s">
        <v>1387</v>
      </c>
      <c r="H130" s="251">
        <v>102</v>
      </c>
      <c r="I130" s="252"/>
      <c r="J130" s="253">
        <f t="shared" si="0"/>
        <v>0</v>
      </c>
      <c r="K130" s="249" t="s">
        <v>21</v>
      </c>
      <c r="L130" s="254"/>
      <c r="M130" s="255" t="s">
        <v>21</v>
      </c>
      <c r="N130" s="256" t="s">
        <v>46</v>
      </c>
      <c r="O130" s="42"/>
      <c r="P130" s="211">
        <f t="shared" si="1"/>
        <v>0</v>
      </c>
      <c r="Q130" s="211">
        <v>0</v>
      </c>
      <c r="R130" s="211">
        <f t="shared" si="2"/>
        <v>0</v>
      </c>
      <c r="S130" s="211">
        <v>0</v>
      </c>
      <c r="T130" s="212">
        <f t="shared" si="3"/>
        <v>0</v>
      </c>
      <c r="AR130" s="24" t="s">
        <v>233</v>
      </c>
      <c r="AT130" s="24" t="s">
        <v>412</v>
      </c>
      <c r="AU130" s="24" t="s">
        <v>85</v>
      </c>
      <c r="AY130" s="24" t="s">
        <v>192</v>
      </c>
      <c r="BE130" s="213">
        <f t="shared" si="4"/>
        <v>0</v>
      </c>
      <c r="BF130" s="213">
        <f t="shared" si="5"/>
        <v>0</v>
      </c>
      <c r="BG130" s="213">
        <f t="shared" si="6"/>
        <v>0</v>
      </c>
      <c r="BH130" s="213">
        <f t="shared" si="7"/>
        <v>0</v>
      </c>
      <c r="BI130" s="213">
        <f t="shared" si="8"/>
        <v>0</v>
      </c>
      <c r="BJ130" s="24" t="s">
        <v>83</v>
      </c>
      <c r="BK130" s="213">
        <f t="shared" si="9"/>
        <v>0</v>
      </c>
      <c r="BL130" s="24" t="s">
        <v>199</v>
      </c>
      <c r="BM130" s="24" t="s">
        <v>2380</v>
      </c>
    </row>
    <row r="131" spans="2:65" s="1" customFormat="1" ht="16.5" customHeight="1">
      <c r="B131" s="41"/>
      <c r="C131" s="247" t="s">
        <v>355</v>
      </c>
      <c r="D131" s="247" t="s">
        <v>412</v>
      </c>
      <c r="E131" s="248" t="s">
        <v>2381</v>
      </c>
      <c r="F131" s="249" t="s">
        <v>2382</v>
      </c>
      <c r="G131" s="250" t="s">
        <v>1387</v>
      </c>
      <c r="H131" s="251">
        <v>2</v>
      </c>
      <c r="I131" s="252"/>
      <c r="J131" s="253">
        <f t="shared" si="0"/>
        <v>0</v>
      </c>
      <c r="K131" s="249" t="s">
        <v>21</v>
      </c>
      <c r="L131" s="254"/>
      <c r="M131" s="255" t="s">
        <v>21</v>
      </c>
      <c r="N131" s="256" t="s">
        <v>46</v>
      </c>
      <c r="O131" s="42"/>
      <c r="P131" s="211">
        <f t="shared" si="1"/>
        <v>0</v>
      </c>
      <c r="Q131" s="211">
        <v>0</v>
      </c>
      <c r="R131" s="211">
        <f t="shared" si="2"/>
        <v>0</v>
      </c>
      <c r="S131" s="211">
        <v>0</v>
      </c>
      <c r="T131" s="212">
        <f t="shared" si="3"/>
        <v>0</v>
      </c>
      <c r="AR131" s="24" t="s">
        <v>233</v>
      </c>
      <c r="AT131" s="24" t="s">
        <v>412</v>
      </c>
      <c r="AU131" s="24" t="s">
        <v>85</v>
      </c>
      <c r="AY131" s="24" t="s">
        <v>192</v>
      </c>
      <c r="BE131" s="213">
        <f t="shared" si="4"/>
        <v>0</v>
      </c>
      <c r="BF131" s="213">
        <f t="shared" si="5"/>
        <v>0</v>
      </c>
      <c r="BG131" s="213">
        <f t="shared" si="6"/>
        <v>0</v>
      </c>
      <c r="BH131" s="213">
        <f t="shared" si="7"/>
        <v>0</v>
      </c>
      <c r="BI131" s="213">
        <f t="shared" si="8"/>
        <v>0</v>
      </c>
      <c r="BJ131" s="24" t="s">
        <v>83</v>
      </c>
      <c r="BK131" s="213">
        <f t="shared" si="9"/>
        <v>0</v>
      </c>
      <c r="BL131" s="24" t="s">
        <v>199</v>
      </c>
      <c r="BM131" s="24" t="s">
        <v>2383</v>
      </c>
    </row>
    <row r="132" spans="2:65" s="1" customFormat="1" ht="25.5" customHeight="1">
      <c r="B132" s="41"/>
      <c r="C132" s="202" t="s">
        <v>362</v>
      </c>
      <c r="D132" s="202" t="s">
        <v>194</v>
      </c>
      <c r="E132" s="203" t="s">
        <v>2384</v>
      </c>
      <c r="F132" s="204" t="s">
        <v>2385</v>
      </c>
      <c r="G132" s="205" t="s">
        <v>585</v>
      </c>
      <c r="H132" s="206">
        <v>205.63</v>
      </c>
      <c r="I132" s="207"/>
      <c r="J132" s="208">
        <f t="shared" si="0"/>
        <v>0</v>
      </c>
      <c r="K132" s="204" t="s">
        <v>198</v>
      </c>
      <c r="L132" s="61"/>
      <c r="M132" s="209" t="s">
        <v>21</v>
      </c>
      <c r="N132" s="210" t="s">
        <v>46</v>
      </c>
      <c r="O132" s="42"/>
      <c r="P132" s="211">
        <f t="shared" si="1"/>
        <v>0</v>
      </c>
      <c r="Q132" s="211">
        <v>0</v>
      </c>
      <c r="R132" s="211">
        <f t="shared" si="2"/>
        <v>0</v>
      </c>
      <c r="S132" s="211">
        <v>0</v>
      </c>
      <c r="T132" s="212">
        <f t="shared" si="3"/>
        <v>0</v>
      </c>
      <c r="AR132" s="24" t="s">
        <v>199</v>
      </c>
      <c r="AT132" s="24" t="s">
        <v>194</v>
      </c>
      <c r="AU132" s="24" t="s">
        <v>85</v>
      </c>
      <c r="AY132" s="24" t="s">
        <v>192</v>
      </c>
      <c r="BE132" s="213">
        <f t="shared" si="4"/>
        <v>0</v>
      </c>
      <c r="BF132" s="213">
        <f t="shared" si="5"/>
        <v>0</v>
      </c>
      <c r="BG132" s="213">
        <f t="shared" si="6"/>
        <v>0</v>
      </c>
      <c r="BH132" s="213">
        <f t="shared" si="7"/>
        <v>0</v>
      </c>
      <c r="BI132" s="213">
        <f t="shared" si="8"/>
        <v>0</v>
      </c>
      <c r="BJ132" s="24" t="s">
        <v>83</v>
      </c>
      <c r="BK132" s="213">
        <f t="shared" si="9"/>
        <v>0</v>
      </c>
      <c r="BL132" s="24" t="s">
        <v>199</v>
      </c>
      <c r="BM132" s="24" t="s">
        <v>2386</v>
      </c>
    </row>
    <row r="133" spans="2:51" s="12" customFormat="1" ht="12">
      <c r="B133" s="214"/>
      <c r="C133" s="215"/>
      <c r="D133" s="216" t="s">
        <v>201</v>
      </c>
      <c r="E133" s="217" t="s">
        <v>21</v>
      </c>
      <c r="F133" s="218" t="s">
        <v>2308</v>
      </c>
      <c r="G133" s="215"/>
      <c r="H133" s="217" t="s">
        <v>21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201</v>
      </c>
      <c r="AU133" s="224" t="s">
        <v>85</v>
      </c>
      <c r="AV133" s="12" t="s">
        <v>83</v>
      </c>
      <c r="AW133" s="12" t="s">
        <v>39</v>
      </c>
      <c r="AX133" s="12" t="s">
        <v>75</v>
      </c>
      <c r="AY133" s="224" t="s">
        <v>192</v>
      </c>
    </row>
    <row r="134" spans="2:51" s="12" customFormat="1" ht="12">
      <c r="B134" s="214"/>
      <c r="C134" s="215"/>
      <c r="D134" s="216" t="s">
        <v>201</v>
      </c>
      <c r="E134" s="217" t="s">
        <v>21</v>
      </c>
      <c r="F134" s="218" t="s">
        <v>2387</v>
      </c>
      <c r="G134" s="215"/>
      <c r="H134" s="217" t="s">
        <v>21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201</v>
      </c>
      <c r="AU134" s="224" t="s">
        <v>85</v>
      </c>
      <c r="AV134" s="12" t="s">
        <v>83</v>
      </c>
      <c r="AW134" s="12" t="s">
        <v>39</v>
      </c>
      <c r="AX134" s="12" t="s">
        <v>75</v>
      </c>
      <c r="AY134" s="224" t="s">
        <v>192</v>
      </c>
    </row>
    <row r="135" spans="2:51" s="13" customFormat="1" ht="12">
      <c r="B135" s="225"/>
      <c r="C135" s="226"/>
      <c r="D135" s="216" t="s">
        <v>201</v>
      </c>
      <c r="E135" s="227" t="s">
        <v>21</v>
      </c>
      <c r="F135" s="228" t="s">
        <v>2388</v>
      </c>
      <c r="G135" s="226"/>
      <c r="H135" s="229">
        <v>205.63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AT135" s="235" t="s">
        <v>201</v>
      </c>
      <c r="AU135" s="235" t="s">
        <v>85</v>
      </c>
      <c r="AV135" s="13" t="s">
        <v>85</v>
      </c>
      <c r="AW135" s="13" t="s">
        <v>39</v>
      </c>
      <c r="AX135" s="13" t="s">
        <v>75</v>
      </c>
      <c r="AY135" s="235" t="s">
        <v>192</v>
      </c>
    </row>
    <row r="136" spans="2:51" s="14" customFormat="1" ht="12">
      <c r="B136" s="236"/>
      <c r="C136" s="237"/>
      <c r="D136" s="216" t="s">
        <v>201</v>
      </c>
      <c r="E136" s="238" t="s">
        <v>21</v>
      </c>
      <c r="F136" s="239" t="s">
        <v>205</v>
      </c>
      <c r="G136" s="237"/>
      <c r="H136" s="240">
        <v>205.63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AT136" s="246" t="s">
        <v>201</v>
      </c>
      <c r="AU136" s="246" t="s">
        <v>85</v>
      </c>
      <c r="AV136" s="14" t="s">
        <v>199</v>
      </c>
      <c r="AW136" s="14" t="s">
        <v>39</v>
      </c>
      <c r="AX136" s="14" t="s">
        <v>83</v>
      </c>
      <c r="AY136" s="246" t="s">
        <v>192</v>
      </c>
    </row>
    <row r="137" spans="2:65" s="1" customFormat="1" ht="16.5" customHeight="1">
      <c r="B137" s="41"/>
      <c r="C137" s="247" t="s">
        <v>369</v>
      </c>
      <c r="D137" s="247" t="s">
        <v>412</v>
      </c>
      <c r="E137" s="248" t="s">
        <v>2389</v>
      </c>
      <c r="F137" s="249" t="s">
        <v>2390</v>
      </c>
      <c r="G137" s="250" t="s">
        <v>585</v>
      </c>
      <c r="H137" s="251">
        <v>226.193</v>
      </c>
      <c r="I137" s="252"/>
      <c r="J137" s="253">
        <f>ROUND(I137*H137,2)</f>
        <v>0</v>
      </c>
      <c r="K137" s="249" t="s">
        <v>198</v>
      </c>
      <c r="L137" s="254"/>
      <c r="M137" s="255" t="s">
        <v>21</v>
      </c>
      <c r="N137" s="256" t="s">
        <v>46</v>
      </c>
      <c r="O137" s="42"/>
      <c r="P137" s="211">
        <f>O137*H137</f>
        <v>0</v>
      </c>
      <c r="Q137" s="211">
        <v>0.00131</v>
      </c>
      <c r="R137" s="211">
        <f>Q137*H137</f>
        <v>0.29631283</v>
      </c>
      <c r="S137" s="211">
        <v>0</v>
      </c>
      <c r="T137" s="212">
        <f>S137*H137</f>
        <v>0</v>
      </c>
      <c r="AR137" s="24" t="s">
        <v>233</v>
      </c>
      <c r="AT137" s="24" t="s">
        <v>412</v>
      </c>
      <c r="AU137" s="24" t="s">
        <v>85</v>
      </c>
      <c r="AY137" s="24" t="s">
        <v>192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24" t="s">
        <v>83</v>
      </c>
      <c r="BK137" s="213">
        <f>ROUND(I137*H137,2)</f>
        <v>0</v>
      </c>
      <c r="BL137" s="24" t="s">
        <v>199</v>
      </c>
      <c r="BM137" s="24" t="s">
        <v>2391</v>
      </c>
    </row>
    <row r="138" spans="2:51" s="13" customFormat="1" ht="12">
      <c r="B138" s="225"/>
      <c r="C138" s="226"/>
      <c r="D138" s="216" t="s">
        <v>201</v>
      </c>
      <c r="E138" s="226"/>
      <c r="F138" s="228" t="s">
        <v>2392</v>
      </c>
      <c r="G138" s="226"/>
      <c r="H138" s="229">
        <v>226.193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201</v>
      </c>
      <c r="AU138" s="235" t="s">
        <v>85</v>
      </c>
      <c r="AV138" s="13" t="s">
        <v>85</v>
      </c>
      <c r="AW138" s="13" t="s">
        <v>6</v>
      </c>
      <c r="AX138" s="13" t="s">
        <v>83</v>
      </c>
      <c r="AY138" s="235" t="s">
        <v>192</v>
      </c>
    </row>
    <row r="139" spans="2:63" s="11" customFormat="1" ht="29.85" customHeight="1">
      <c r="B139" s="186"/>
      <c r="C139" s="187"/>
      <c r="D139" s="188" t="s">
        <v>74</v>
      </c>
      <c r="E139" s="200" t="s">
        <v>237</v>
      </c>
      <c r="F139" s="200" t="s">
        <v>630</v>
      </c>
      <c r="G139" s="187"/>
      <c r="H139" s="187"/>
      <c r="I139" s="190"/>
      <c r="J139" s="201">
        <f>BK139</f>
        <v>0</v>
      </c>
      <c r="K139" s="187"/>
      <c r="L139" s="192"/>
      <c r="M139" s="193"/>
      <c r="N139" s="194"/>
      <c r="O139" s="194"/>
      <c r="P139" s="195">
        <f>SUM(P140:P141)</f>
        <v>0</v>
      </c>
      <c r="Q139" s="194"/>
      <c r="R139" s="195">
        <f>SUM(R140:R141)</f>
        <v>0.05</v>
      </c>
      <c r="S139" s="194"/>
      <c r="T139" s="196">
        <f>SUM(T140:T141)</f>
        <v>0</v>
      </c>
      <c r="AR139" s="197" t="s">
        <v>83</v>
      </c>
      <c r="AT139" s="198" t="s">
        <v>74</v>
      </c>
      <c r="AU139" s="198" t="s">
        <v>83</v>
      </c>
      <c r="AY139" s="197" t="s">
        <v>192</v>
      </c>
      <c r="BK139" s="199">
        <f>SUM(BK140:BK141)</f>
        <v>0</v>
      </c>
    </row>
    <row r="140" spans="2:65" s="1" customFormat="1" ht="16.5" customHeight="1">
      <c r="B140" s="41"/>
      <c r="C140" s="202" t="s">
        <v>376</v>
      </c>
      <c r="D140" s="202" t="s">
        <v>194</v>
      </c>
      <c r="E140" s="203" t="s">
        <v>2393</v>
      </c>
      <c r="F140" s="204" t="s">
        <v>2394</v>
      </c>
      <c r="G140" s="205" t="s">
        <v>1387</v>
      </c>
      <c r="H140" s="206">
        <v>5</v>
      </c>
      <c r="I140" s="207"/>
      <c r="J140" s="208">
        <f>ROUND(I140*H140,2)</f>
        <v>0</v>
      </c>
      <c r="K140" s="204" t="s">
        <v>198</v>
      </c>
      <c r="L140" s="61"/>
      <c r="M140" s="209" t="s">
        <v>21</v>
      </c>
      <c r="N140" s="210" t="s">
        <v>46</v>
      </c>
      <c r="O140" s="42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AR140" s="24" t="s">
        <v>199</v>
      </c>
      <c r="AT140" s="24" t="s">
        <v>194</v>
      </c>
      <c r="AU140" s="24" t="s">
        <v>85</v>
      </c>
      <c r="AY140" s="24" t="s">
        <v>192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24" t="s">
        <v>83</v>
      </c>
      <c r="BK140" s="213">
        <f>ROUND(I140*H140,2)</f>
        <v>0</v>
      </c>
      <c r="BL140" s="24" t="s">
        <v>199</v>
      </c>
      <c r="BM140" s="24" t="s">
        <v>2395</v>
      </c>
    </row>
    <row r="141" spans="2:65" s="1" customFormat="1" ht="25.5" customHeight="1">
      <c r="B141" s="41"/>
      <c r="C141" s="247" t="s">
        <v>380</v>
      </c>
      <c r="D141" s="247" t="s">
        <v>412</v>
      </c>
      <c r="E141" s="248" t="s">
        <v>2396</v>
      </c>
      <c r="F141" s="249" t="s">
        <v>2397</v>
      </c>
      <c r="G141" s="250" t="s">
        <v>1387</v>
      </c>
      <c r="H141" s="251">
        <v>5</v>
      </c>
      <c r="I141" s="252"/>
      <c r="J141" s="253">
        <f>ROUND(I141*H141,2)</f>
        <v>0</v>
      </c>
      <c r="K141" s="249" t="s">
        <v>198</v>
      </c>
      <c r="L141" s="254"/>
      <c r="M141" s="255" t="s">
        <v>21</v>
      </c>
      <c r="N141" s="256" t="s">
        <v>46</v>
      </c>
      <c r="O141" s="42"/>
      <c r="P141" s="211">
        <f>O141*H141</f>
        <v>0</v>
      </c>
      <c r="Q141" s="211">
        <v>0.01</v>
      </c>
      <c r="R141" s="211">
        <f>Q141*H141</f>
        <v>0.05</v>
      </c>
      <c r="S141" s="211">
        <v>0</v>
      </c>
      <c r="T141" s="212">
        <f>S141*H141</f>
        <v>0</v>
      </c>
      <c r="AR141" s="24" t="s">
        <v>233</v>
      </c>
      <c r="AT141" s="24" t="s">
        <v>412</v>
      </c>
      <c r="AU141" s="24" t="s">
        <v>85</v>
      </c>
      <c r="AY141" s="24" t="s">
        <v>192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24" t="s">
        <v>83</v>
      </c>
      <c r="BK141" s="213">
        <f>ROUND(I141*H141,2)</f>
        <v>0</v>
      </c>
      <c r="BL141" s="24" t="s">
        <v>199</v>
      </c>
      <c r="BM141" s="24" t="s">
        <v>2398</v>
      </c>
    </row>
    <row r="142" spans="2:63" s="11" customFormat="1" ht="29.85" customHeight="1">
      <c r="B142" s="186"/>
      <c r="C142" s="187"/>
      <c r="D142" s="188" t="s">
        <v>74</v>
      </c>
      <c r="E142" s="200" t="s">
        <v>657</v>
      </c>
      <c r="F142" s="200" t="s">
        <v>658</v>
      </c>
      <c r="G142" s="187"/>
      <c r="H142" s="187"/>
      <c r="I142" s="190"/>
      <c r="J142" s="201">
        <f>BK142</f>
        <v>0</v>
      </c>
      <c r="K142" s="187"/>
      <c r="L142" s="192"/>
      <c r="M142" s="193"/>
      <c r="N142" s="194"/>
      <c r="O142" s="194"/>
      <c r="P142" s="195">
        <f>P143</f>
        <v>0</v>
      </c>
      <c r="Q142" s="194"/>
      <c r="R142" s="195">
        <f>R143</f>
        <v>0</v>
      </c>
      <c r="S142" s="194"/>
      <c r="T142" s="196">
        <f>T143</f>
        <v>0</v>
      </c>
      <c r="AR142" s="197" t="s">
        <v>83</v>
      </c>
      <c r="AT142" s="198" t="s">
        <v>74</v>
      </c>
      <c r="AU142" s="198" t="s">
        <v>83</v>
      </c>
      <c r="AY142" s="197" t="s">
        <v>192</v>
      </c>
      <c r="BK142" s="199">
        <f>BK143</f>
        <v>0</v>
      </c>
    </row>
    <row r="143" spans="2:65" s="1" customFormat="1" ht="38.25" customHeight="1">
      <c r="B143" s="41"/>
      <c r="C143" s="202" t="s">
        <v>386</v>
      </c>
      <c r="D143" s="202" t="s">
        <v>194</v>
      </c>
      <c r="E143" s="203" t="s">
        <v>2399</v>
      </c>
      <c r="F143" s="204" t="s">
        <v>2400</v>
      </c>
      <c r="G143" s="205" t="s">
        <v>306</v>
      </c>
      <c r="H143" s="206">
        <v>79.389</v>
      </c>
      <c r="I143" s="207"/>
      <c r="J143" s="208">
        <f>ROUND(I143*H143,2)</f>
        <v>0</v>
      </c>
      <c r="K143" s="204" t="s">
        <v>198</v>
      </c>
      <c r="L143" s="61"/>
      <c r="M143" s="209" t="s">
        <v>21</v>
      </c>
      <c r="N143" s="257" t="s">
        <v>46</v>
      </c>
      <c r="O143" s="258"/>
      <c r="P143" s="259">
        <f>O143*H143</f>
        <v>0</v>
      </c>
      <c r="Q143" s="259">
        <v>0</v>
      </c>
      <c r="R143" s="259">
        <f>Q143*H143</f>
        <v>0</v>
      </c>
      <c r="S143" s="259">
        <v>0</v>
      </c>
      <c r="T143" s="260">
        <f>S143*H143</f>
        <v>0</v>
      </c>
      <c r="AR143" s="24" t="s">
        <v>199</v>
      </c>
      <c r="AT143" s="24" t="s">
        <v>194</v>
      </c>
      <c r="AU143" s="24" t="s">
        <v>85</v>
      </c>
      <c r="AY143" s="24" t="s">
        <v>192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24" t="s">
        <v>83</v>
      </c>
      <c r="BK143" s="213">
        <f>ROUND(I143*H143,2)</f>
        <v>0</v>
      </c>
      <c r="BL143" s="24" t="s">
        <v>199</v>
      </c>
      <c r="BM143" s="24" t="s">
        <v>2401</v>
      </c>
    </row>
    <row r="144" spans="2:12" s="1" customFormat="1" ht="6.9" customHeight="1">
      <c r="B144" s="56"/>
      <c r="C144" s="57"/>
      <c r="D144" s="57"/>
      <c r="E144" s="57"/>
      <c r="F144" s="57"/>
      <c r="G144" s="57"/>
      <c r="H144" s="57"/>
      <c r="I144" s="149"/>
      <c r="J144" s="57"/>
      <c r="K144" s="57"/>
      <c r="L144" s="61"/>
    </row>
  </sheetData>
  <sheetProtection algorithmName="SHA-512" hashValue="wBnIrF4zJInOv6SzvrJv3Q4DLZU5Ot7kfl7UVTSlsrB/whIqLb1SIiUsvF7LW55EOwe+FNPYU5j1DN4XF5V5Pg==" saltValue="0flwrot8d4sFx6rHrD4brQSxOqGpilYUgaO+XdhanARYI7mxElD63dpBxO3sP/jhNdCcG5xtBSa/Bv3UTjn/1A==" spinCount="100000" sheet="1" objects="1" scenarios="1" formatColumns="0" formatRows="0" autoFilter="0"/>
  <autoFilter ref="C80:K143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132</v>
      </c>
      <c r="G1" s="392" t="s">
        <v>133</v>
      </c>
      <c r="H1" s="392"/>
      <c r="I1" s="124"/>
      <c r="J1" s="123" t="s">
        <v>134</v>
      </c>
      <c r="K1" s="122" t="s">
        <v>135</v>
      </c>
      <c r="L1" s="123" t="s">
        <v>136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131</v>
      </c>
    </row>
    <row r="3" spans="2:46" ht="6.9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85</v>
      </c>
    </row>
    <row r="4" spans="2:46" ht="36.9" customHeight="1">
      <c r="B4" s="28"/>
      <c r="C4" s="29"/>
      <c r="D4" s="30" t="s">
        <v>143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2:11" ht="16.5" customHeight="1">
      <c r="B7" s="28"/>
      <c r="C7" s="29"/>
      <c r="D7" s="29"/>
      <c r="E7" s="384" t="str">
        <f>'Rekapitulace stavby'!K6</f>
        <v>Výstavba nové haly odborného výcviku SOU Stavební Plzeň</v>
      </c>
      <c r="F7" s="385"/>
      <c r="G7" s="385"/>
      <c r="H7" s="385"/>
      <c r="I7" s="127"/>
      <c r="J7" s="29"/>
      <c r="K7" s="31"/>
    </row>
    <row r="8" spans="2:11" s="1" customFormat="1" ht="13.2">
      <c r="B8" s="41"/>
      <c r="C8" s="42"/>
      <c r="D8" s="37" t="s">
        <v>150</v>
      </c>
      <c r="E8" s="42"/>
      <c r="F8" s="42"/>
      <c r="G8" s="42"/>
      <c r="H8" s="42"/>
      <c r="I8" s="128"/>
      <c r="J8" s="42"/>
      <c r="K8" s="45"/>
    </row>
    <row r="9" spans="2:11" s="1" customFormat="1" ht="36.9" customHeight="1">
      <c r="B9" s="41"/>
      <c r="C9" s="42"/>
      <c r="D9" s="42"/>
      <c r="E9" s="386" t="s">
        <v>2402</v>
      </c>
      <c r="F9" s="387"/>
      <c r="G9" s="387"/>
      <c r="H9" s="387"/>
      <c r="I9" s="128"/>
      <c r="J9" s="42"/>
      <c r="K9" s="45"/>
    </row>
    <row r="10" spans="2:11" s="1" customFormat="1" ht="12">
      <c r="B10" s="41"/>
      <c r="C10" s="42"/>
      <c r="D10" s="42"/>
      <c r="E10" s="42"/>
      <c r="F10" s="42"/>
      <c r="G10" s="42"/>
      <c r="H10" s="42"/>
      <c r="I10" s="128"/>
      <c r="J10" s="42"/>
      <c r="K10" s="45"/>
    </row>
    <row r="11" spans="2:11" s="1" customFormat="1" ht="14.4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9" t="s">
        <v>22</v>
      </c>
      <c r="J11" s="35" t="s">
        <v>21</v>
      </c>
      <c r="K11" s="45"/>
    </row>
    <row r="12" spans="2:11" s="1" customFormat="1" ht="14.4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29" t="s">
        <v>25</v>
      </c>
      <c r="J12" s="130" t="str">
        <f>'Rekapitulace stavby'!AN8</f>
        <v>2. 11. 2017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28"/>
      <c r="J13" s="42"/>
      <c r="K13" s="45"/>
    </row>
    <row r="14" spans="2:11" s="1" customFormat="1" ht="14.4" customHeight="1">
      <c r="B14" s="41"/>
      <c r="C14" s="42"/>
      <c r="D14" s="37" t="s">
        <v>27</v>
      </c>
      <c r="E14" s="42"/>
      <c r="F14" s="42"/>
      <c r="G14" s="42"/>
      <c r="H14" s="42"/>
      <c r="I14" s="129" t="s">
        <v>28</v>
      </c>
      <c r="J14" s="35" t="s">
        <v>29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29" t="s">
        <v>31</v>
      </c>
      <c r="J15" s="35" t="s">
        <v>32</v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28"/>
      <c r="J16" s="42"/>
      <c r="K16" s="45"/>
    </row>
    <row r="17" spans="2:11" s="1" customFormat="1" ht="14.4" customHeight="1">
      <c r="B17" s="41"/>
      <c r="C17" s="42"/>
      <c r="D17" s="37" t="s">
        <v>33</v>
      </c>
      <c r="E17" s="42"/>
      <c r="F17" s="42"/>
      <c r="G17" s="42"/>
      <c r="H17" s="42"/>
      <c r="I17" s="12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28"/>
      <c r="J19" s="42"/>
      <c r="K19" s="45"/>
    </row>
    <row r="20" spans="2:11" s="1" customFormat="1" ht="14.4" customHeight="1">
      <c r="B20" s="41"/>
      <c r="C20" s="42"/>
      <c r="D20" s="37" t="s">
        <v>35</v>
      </c>
      <c r="E20" s="42"/>
      <c r="F20" s="42"/>
      <c r="G20" s="42"/>
      <c r="H20" s="42"/>
      <c r="I20" s="129" t="s">
        <v>28</v>
      </c>
      <c r="J20" s="35" t="s">
        <v>36</v>
      </c>
      <c r="K20" s="45"/>
    </row>
    <row r="21" spans="2:11" s="1" customFormat="1" ht="18" customHeight="1">
      <c r="B21" s="41"/>
      <c r="C21" s="42"/>
      <c r="D21" s="42"/>
      <c r="E21" s="35" t="s">
        <v>37</v>
      </c>
      <c r="F21" s="42"/>
      <c r="G21" s="42"/>
      <c r="H21" s="42"/>
      <c r="I21" s="129" t="s">
        <v>31</v>
      </c>
      <c r="J21" s="35" t="s">
        <v>38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28"/>
      <c r="J22" s="42"/>
      <c r="K22" s="45"/>
    </row>
    <row r="23" spans="2:11" s="1" customFormat="1" ht="14.4" customHeight="1">
      <c r="B23" s="41"/>
      <c r="C23" s="42"/>
      <c r="D23" s="37" t="s">
        <v>40</v>
      </c>
      <c r="E23" s="42"/>
      <c r="F23" s="42"/>
      <c r="G23" s="42"/>
      <c r="H23" s="42"/>
      <c r="I23" s="128"/>
      <c r="J23" s="42"/>
      <c r="K23" s="45"/>
    </row>
    <row r="24" spans="2:11" s="7" customFormat="1" ht="16.5" customHeight="1">
      <c r="B24" s="131"/>
      <c r="C24" s="132"/>
      <c r="D24" s="132"/>
      <c r="E24" s="348" t="s">
        <v>21</v>
      </c>
      <c r="F24" s="348"/>
      <c r="G24" s="348"/>
      <c r="H24" s="348"/>
      <c r="I24" s="133"/>
      <c r="J24" s="132"/>
      <c r="K24" s="13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2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35"/>
      <c r="J26" s="85"/>
      <c r="K26" s="136"/>
    </row>
    <row r="27" spans="2:11" s="1" customFormat="1" ht="25.35" customHeight="1">
      <c r="B27" s="41"/>
      <c r="C27" s="42"/>
      <c r="D27" s="137" t="s">
        <v>41</v>
      </c>
      <c r="E27" s="42"/>
      <c r="F27" s="42"/>
      <c r="G27" s="42"/>
      <c r="H27" s="42"/>
      <c r="I27" s="128"/>
      <c r="J27" s="138">
        <f>ROUND(J77,2)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5"/>
      <c r="J28" s="85"/>
      <c r="K28" s="136"/>
    </row>
    <row r="29" spans="2:11" s="1" customFormat="1" ht="14.4" customHeight="1">
      <c r="B29" s="41"/>
      <c r="C29" s="42"/>
      <c r="D29" s="42"/>
      <c r="E29" s="42"/>
      <c r="F29" s="46" t="s">
        <v>43</v>
      </c>
      <c r="G29" s="42"/>
      <c r="H29" s="42"/>
      <c r="I29" s="139" t="s">
        <v>42</v>
      </c>
      <c r="J29" s="46" t="s">
        <v>44</v>
      </c>
      <c r="K29" s="45"/>
    </row>
    <row r="30" spans="2:11" s="1" customFormat="1" ht="14.4" customHeight="1">
      <c r="B30" s="41"/>
      <c r="C30" s="42"/>
      <c r="D30" s="49" t="s">
        <v>45</v>
      </c>
      <c r="E30" s="49" t="s">
        <v>46</v>
      </c>
      <c r="F30" s="140">
        <f>ROUND(SUM(BE77:BE92),2)</f>
        <v>0</v>
      </c>
      <c r="G30" s="42"/>
      <c r="H30" s="42"/>
      <c r="I30" s="141">
        <v>0.21</v>
      </c>
      <c r="J30" s="140">
        <f>ROUND(ROUND((SUM(BE77:BE92)),2)*I30,2)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47</v>
      </c>
      <c r="F31" s="140">
        <f>ROUND(SUM(BF77:BF92),2)</f>
        <v>0</v>
      </c>
      <c r="G31" s="42"/>
      <c r="H31" s="42"/>
      <c r="I31" s="141">
        <v>0.15</v>
      </c>
      <c r="J31" s="140">
        <f>ROUND(ROUND((SUM(BF77:BF92)),2)*I31,2)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48</v>
      </c>
      <c r="F32" s="140">
        <f>ROUND(SUM(BG77:BG92),2)</f>
        <v>0</v>
      </c>
      <c r="G32" s="42"/>
      <c r="H32" s="42"/>
      <c r="I32" s="141">
        <v>0.21</v>
      </c>
      <c r="J32" s="140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49</v>
      </c>
      <c r="F33" s="140">
        <f>ROUND(SUM(BH77:BH92),2)</f>
        <v>0</v>
      </c>
      <c r="G33" s="42"/>
      <c r="H33" s="42"/>
      <c r="I33" s="141">
        <v>0.15</v>
      </c>
      <c r="J33" s="140">
        <v>0</v>
      </c>
      <c r="K33" s="45"/>
    </row>
    <row r="34" spans="2:11" s="1" customFormat="1" ht="14.4" customHeight="1" hidden="1">
      <c r="B34" s="41"/>
      <c r="C34" s="42"/>
      <c r="D34" s="42"/>
      <c r="E34" s="49" t="s">
        <v>50</v>
      </c>
      <c r="F34" s="140">
        <f>ROUND(SUM(BI77:BI92),2)</f>
        <v>0</v>
      </c>
      <c r="G34" s="42"/>
      <c r="H34" s="42"/>
      <c r="I34" s="141">
        <v>0</v>
      </c>
      <c r="J34" s="14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28"/>
      <c r="J35" s="42"/>
      <c r="K35" s="45"/>
    </row>
    <row r="36" spans="2:11" s="1" customFormat="1" ht="25.35" customHeight="1">
      <c r="B36" s="41"/>
      <c r="C36" s="142"/>
      <c r="D36" s="143" t="s">
        <v>51</v>
      </c>
      <c r="E36" s="79"/>
      <c r="F36" s="79"/>
      <c r="G36" s="144" t="s">
        <v>52</v>
      </c>
      <c r="H36" s="145" t="s">
        <v>53</v>
      </c>
      <c r="I36" s="146"/>
      <c r="J36" s="147">
        <f>SUM(J27:J34)</f>
        <v>0</v>
      </c>
      <c r="K36" s="14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49"/>
      <c r="J37" s="57"/>
      <c r="K37" s="58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1"/>
      <c r="C42" s="30" t="s">
        <v>152</v>
      </c>
      <c r="D42" s="42"/>
      <c r="E42" s="42"/>
      <c r="F42" s="42"/>
      <c r="G42" s="42"/>
      <c r="H42" s="42"/>
      <c r="I42" s="12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28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28"/>
      <c r="J44" s="42"/>
      <c r="K44" s="45"/>
    </row>
    <row r="45" spans="2:11" s="1" customFormat="1" ht="16.5" customHeight="1">
      <c r="B45" s="41"/>
      <c r="C45" s="42"/>
      <c r="D45" s="42"/>
      <c r="E45" s="384" t="str">
        <f>E7</f>
        <v>Výstavba nové haly odborného výcviku SOU Stavební Plzeň</v>
      </c>
      <c r="F45" s="385"/>
      <c r="G45" s="385"/>
      <c r="H45" s="385"/>
      <c r="I45" s="128"/>
      <c r="J45" s="42"/>
      <c r="K45" s="45"/>
    </row>
    <row r="46" spans="2:11" s="1" customFormat="1" ht="14.4" customHeight="1">
      <c r="B46" s="41"/>
      <c r="C46" s="37" t="s">
        <v>150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17.25" customHeight="1">
      <c r="B47" s="41"/>
      <c r="C47" s="42"/>
      <c r="D47" s="42"/>
      <c r="E47" s="386" t="str">
        <f>E9</f>
        <v>VRN - VRN</v>
      </c>
      <c r="F47" s="387"/>
      <c r="G47" s="387"/>
      <c r="H47" s="387"/>
      <c r="I47" s="12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2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Borská 2718/55, 301 00 Plzeň – Jižní Předměstí</v>
      </c>
      <c r="G49" s="42"/>
      <c r="H49" s="42"/>
      <c r="I49" s="129" t="s">
        <v>25</v>
      </c>
      <c r="J49" s="130" t="str">
        <f>IF(J12="","",J12)</f>
        <v>2. 11. 2017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28"/>
      <c r="J50" s="42"/>
      <c r="K50" s="45"/>
    </row>
    <row r="51" spans="2:11" s="1" customFormat="1" ht="13.2">
      <c r="B51" s="41"/>
      <c r="C51" s="37" t="s">
        <v>27</v>
      </c>
      <c r="D51" s="42"/>
      <c r="E51" s="42"/>
      <c r="F51" s="35" t="str">
        <f>E15</f>
        <v>Střední odborné učiliště stavební</v>
      </c>
      <c r="G51" s="42"/>
      <c r="H51" s="42"/>
      <c r="I51" s="129" t="s">
        <v>35</v>
      </c>
      <c r="J51" s="348" t="str">
        <f>E21</f>
        <v>Statika - Dynamika, s.r.o.</v>
      </c>
      <c r="K51" s="45"/>
    </row>
    <row r="52" spans="2:11" s="1" customFormat="1" ht="14.4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28"/>
      <c r="J52" s="388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8"/>
      <c r="J53" s="42"/>
      <c r="K53" s="45"/>
    </row>
    <row r="54" spans="2:11" s="1" customFormat="1" ht="29.25" customHeight="1">
      <c r="B54" s="41"/>
      <c r="C54" s="154" t="s">
        <v>153</v>
      </c>
      <c r="D54" s="142"/>
      <c r="E54" s="142"/>
      <c r="F54" s="142"/>
      <c r="G54" s="142"/>
      <c r="H54" s="142"/>
      <c r="I54" s="155"/>
      <c r="J54" s="156" t="s">
        <v>154</v>
      </c>
      <c r="K54" s="15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8"/>
      <c r="J55" s="42"/>
      <c r="K55" s="45"/>
    </row>
    <row r="56" spans="2:47" s="1" customFormat="1" ht="29.25" customHeight="1">
      <c r="B56" s="41"/>
      <c r="C56" s="158" t="s">
        <v>155</v>
      </c>
      <c r="D56" s="42"/>
      <c r="E56" s="42"/>
      <c r="F56" s="42"/>
      <c r="G56" s="42"/>
      <c r="H56" s="42"/>
      <c r="I56" s="128"/>
      <c r="J56" s="138">
        <f>J77</f>
        <v>0</v>
      </c>
      <c r="K56" s="45"/>
      <c r="AU56" s="24" t="s">
        <v>156</v>
      </c>
    </row>
    <row r="57" spans="2:11" s="8" customFormat="1" ht="24.9" customHeight="1">
      <c r="B57" s="159"/>
      <c r="C57" s="160"/>
      <c r="D57" s="161" t="s">
        <v>2403</v>
      </c>
      <c r="E57" s="162"/>
      <c r="F57" s="162"/>
      <c r="G57" s="162"/>
      <c r="H57" s="162"/>
      <c r="I57" s="163"/>
      <c r="J57" s="164">
        <f>J78</f>
        <v>0</v>
      </c>
      <c r="K57" s="165"/>
    </row>
    <row r="58" spans="2:11" s="1" customFormat="1" ht="21.75" customHeight="1">
      <c r="B58" s="41"/>
      <c r="C58" s="42"/>
      <c r="D58" s="42"/>
      <c r="E58" s="42"/>
      <c r="F58" s="42"/>
      <c r="G58" s="42"/>
      <c r="H58" s="42"/>
      <c r="I58" s="128"/>
      <c r="J58" s="42"/>
      <c r="K58" s="45"/>
    </row>
    <row r="59" spans="2:11" s="1" customFormat="1" ht="6.9" customHeight="1">
      <c r="B59" s="56"/>
      <c r="C59" s="57"/>
      <c r="D59" s="57"/>
      <c r="E59" s="57"/>
      <c r="F59" s="57"/>
      <c r="G59" s="57"/>
      <c r="H59" s="57"/>
      <c r="I59" s="149"/>
      <c r="J59" s="57"/>
      <c r="K59" s="58"/>
    </row>
    <row r="63" spans="2:12" s="1" customFormat="1" ht="6.9" customHeight="1">
      <c r="B63" s="59"/>
      <c r="C63" s="60"/>
      <c r="D63" s="60"/>
      <c r="E63" s="60"/>
      <c r="F63" s="60"/>
      <c r="G63" s="60"/>
      <c r="H63" s="60"/>
      <c r="I63" s="152"/>
      <c r="J63" s="60"/>
      <c r="K63" s="60"/>
      <c r="L63" s="61"/>
    </row>
    <row r="64" spans="2:12" s="1" customFormat="1" ht="36.9" customHeight="1">
      <c r="B64" s="41"/>
      <c r="C64" s="62" t="s">
        <v>176</v>
      </c>
      <c r="D64" s="63"/>
      <c r="E64" s="63"/>
      <c r="F64" s="63"/>
      <c r="G64" s="63"/>
      <c r="H64" s="63"/>
      <c r="I64" s="173"/>
      <c r="J64" s="63"/>
      <c r="K64" s="63"/>
      <c r="L64" s="61"/>
    </row>
    <row r="65" spans="2:12" s="1" customFormat="1" ht="6.9" customHeight="1">
      <c r="B65" s="41"/>
      <c r="C65" s="63"/>
      <c r="D65" s="63"/>
      <c r="E65" s="63"/>
      <c r="F65" s="63"/>
      <c r="G65" s="63"/>
      <c r="H65" s="63"/>
      <c r="I65" s="173"/>
      <c r="J65" s="63"/>
      <c r="K65" s="63"/>
      <c r="L65" s="61"/>
    </row>
    <row r="66" spans="2:12" s="1" customFormat="1" ht="14.4" customHeight="1">
      <c r="B66" s="41"/>
      <c r="C66" s="65" t="s">
        <v>18</v>
      </c>
      <c r="D66" s="63"/>
      <c r="E66" s="63"/>
      <c r="F66" s="63"/>
      <c r="G66" s="63"/>
      <c r="H66" s="63"/>
      <c r="I66" s="173"/>
      <c r="J66" s="63"/>
      <c r="K66" s="63"/>
      <c r="L66" s="61"/>
    </row>
    <row r="67" spans="2:12" s="1" customFormat="1" ht="16.5" customHeight="1">
      <c r="B67" s="41"/>
      <c r="C67" s="63"/>
      <c r="D67" s="63"/>
      <c r="E67" s="389" t="str">
        <f>E7</f>
        <v>Výstavba nové haly odborného výcviku SOU Stavební Plzeň</v>
      </c>
      <c r="F67" s="390"/>
      <c r="G67" s="390"/>
      <c r="H67" s="390"/>
      <c r="I67" s="173"/>
      <c r="J67" s="63"/>
      <c r="K67" s="63"/>
      <c r="L67" s="61"/>
    </row>
    <row r="68" spans="2:12" s="1" customFormat="1" ht="14.4" customHeight="1">
      <c r="B68" s="41"/>
      <c r="C68" s="65" t="s">
        <v>150</v>
      </c>
      <c r="D68" s="63"/>
      <c r="E68" s="63"/>
      <c r="F68" s="63"/>
      <c r="G68" s="63"/>
      <c r="H68" s="63"/>
      <c r="I68" s="173"/>
      <c r="J68" s="63"/>
      <c r="K68" s="63"/>
      <c r="L68" s="61"/>
    </row>
    <row r="69" spans="2:12" s="1" customFormat="1" ht="17.25" customHeight="1">
      <c r="B69" s="41"/>
      <c r="C69" s="63"/>
      <c r="D69" s="63"/>
      <c r="E69" s="359" t="str">
        <f>E9</f>
        <v>VRN - VRN</v>
      </c>
      <c r="F69" s="391"/>
      <c r="G69" s="391"/>
      <c r="H69" s="391"/>
      <c r="I69" s="173"/>
      <c r="J69" s="63"/>
      <c r="K69" s="63"/>
      <c r="L69" s="61"/>
    </row>
    <row r="70" spans="2:12" s="1" customFormat="1" ht="6.9" customHeight="1">
      <c r="B70" s="41"/>
      <c r="C70" s="63"/>
      <c r="D70" s="63"/>
      <c r="E70" s="63"/>
      <c r="F70" s="63"/>
      <c r="G70" s="63"/>
      <c r="H70" s="63"/>
      <c r="I70" s="173"/>
      <c r="J70" s="63"/>
      <c r="K70" s="63"/>
      <c r="L70" s="61"/>
    </row>
    <row r="71" spans="2:12" s="1" customFormat="1" ht="18" customHeight="1">
      <c r="B71" s="41"/>
      <c r="C71" s="65" t="s">
        <v>23</v>
      </c>
      <c r="D71" s="63"/>
      <c r="E71" s="63"/>
      <c r="F71" s="174" t="str">
        <f>F12</f>
        <v>Borská 2718/55, 301 00 Plzeň – Jižní Předměstí</v>
      </c>
      <c r="G71" s="63"/>
      <c r="H71" s="63"/>
      <c r="I71" s="175" t="s">
        <v>25</v>
      </c>
      <c r="J71" s="73" t="str">
        <f>IF(J12="","",J12)</f>
        <v>2. 11. 2017</v>
      </c>
      <c r="K71" s="63"/>
      <c r="L71" s="61"/>
    </row>
    <row r="72" spans="2:12" s="1" customFormat="1" ht="6.9" customHeight="1">
      <c r="B72" s="41"/>
      <c r="C72" s="63"/>
      <c r="D72" s="63"/>
      <c r="E72" s="63"/>
      <c r="F72" s="63"/>
      <c r="G72" s="63"/>
      <c r="H72" s="63"/>
      <c r="I72" s="173"/>
      <c r="J72" s="63"/>
      <c r="K72" s="63"/>
      <c r="L72" s="61"/>
    </row>
    <row r="73" spans="2:12" s="1" customFormat="1" ht="13.2">
      <c r="B73" s="41"/>
      <c r="C73" s="65" t="s">
        <v>27</v>
      </c>
      <c r="D73" s="63"/>
      <c r="E73" s="63"/>
      <c r="F73" s="174" t="str">
        <f>E15</f>
        <v>Střední odborné učiliště stavební</v>
      </c>
      <c r="G73" s="63"/>
      <c r="H73" s="63"/>
      <c r="I73" s="175" t="s">
        <v>35</v>
      </c>
      <c r="J73" s="174" t="str">
        <f>E21</f>
        <v>Statika - Dynamika, s.r.o.</v>
      </c>
      <c r="K73" s="63"/>
      <c r="L73" s="61"/>
    </row>
    <row r="74" spans="2:12" s="1" customFormat="1" ht="14.4" customHeight="1">
      <c r="B74" s="41"/>
      <c r="C74" s="65" t="s">
        <v>33</v>
      </c>
      <c r="D74" s="63"/>
      <c r="E74" s="63"/>
      <c r="F74" s="174" t="str">
        <f>IF(E18="","",E18)</f>
        <v/>
      </c>
      <c r="G74" s="63"/>
      <c r="H74" s="63"/>
      <c r="I74" s="173"/>
      <c r="J74" s="63"/>
      <c r="K74" s="63"/>
      <c r="L74" s="61"/>
    </row>
    <row r="75" spans="2:12" s="1" customFormat="1" ht="10.35" customHeight="1">
      <c r="B75" s="41"/>
      <c r="C75" s="63"/>
      <c r="D75" s="63"/>
      <c r="E75" s="63"/>
      <c r="F75" s="63"/>
      <c r="G75" s="63"/>
      <c r="H75" s="63"/>
      <c r="I75" s="173"/>
      <c r="J75" s="63"/>
      <c r="K75" s="63"/>
      <c r="L75" s="61"/>
    </row>
    <row r="76" spans="2:20" s="10" customFormat="1" ht="29.25" customHeight="1">
      <c r="B76" s="176"/>
      <c r="C76" s="177" t="s">
        <v>177</v>
      </c>
      <c r="D76" s="178" t="s">
        <v>60</v>
      </c>
      <c r="E76" s="178" t="s">
        <v>56</v>
      </c>
      <c r="F76" s="178" t="s">
        <v>178</v>
      </c>
      <c r="G76" s="178" t="s">
        <v>179</v>
      </c>
      <c r="H76" s="178" t="s">
        <v>180</v>
      </c>
      <c r="I76" s="179" t="s">
        <v>181</v>
      </c>
      <c r="J76" s="178" t="s">
        <v>154</v>
      </c>
      <c r="K76" s="180" t="s">
        <v>182</v>
      </c>
      <c r="L76" s="181"/>
      <c r="M76" s="81" t="s">
        <v>183</v>
      </c>
      <c r="N76" s="82" t="s">
        <v>45</v>
      </c>
      <c r="O76" s="82" t="s">
        <v>184</v>
      </c>
      <c r="P76" s="82" t="s">
        <v>185</v>
      </c>
      <c r="Q76" s="82" t="s">
        <v>186</v>
      </c>
      <c r="R76" s="82" t="s">
        <v>187</v>
      </c>
      <c r="S76" s="82" t="s">
        <v>188</v>
      </c>
      <c r="T76" s="83" t="s">
        <v>189</v>
      </c>
    </row>
    <row r="77" spans="2:63" s="1" customFormat="1" ht="29.25" customHeight="1">
      <c r="B77" s="41"/>
      <c r="C77" s="87" t="s">
        <v>155</v>
      </c>
      <c r="D77" s="63"/>
      <c r="E77" s="63"/>
      <c r="F77" s="63"/>
      <c r="G77" s="63"/>
      <c r="H77" s="63"/>
      <c r="I77" s="173"/>
      <c r="J77" s="182">
        <f>BK77</f>
        <v>0</v>
      </c>
      <c r="K77" s="63"/>
      <c r="L77" s="61"/>
      <c r="M77" s="84"/>
      <c r="N77" s="85"/>
      <c r="O77" s="85"/>
      <c r="P77" s="183">
        <f>P78</f>
        <v>0</v>
      </c>
      <c r="Q77" s="85"/>
      <c r="R77" s="183">
        <f>R78</f>
        <v>0</v>
      </c>
      <c r="S77" s="85"/>
      <c r="T77" s="184">
        <f>T78</f>
        <v>0</v>
      </c>
      <c r="AT77" s="24" t="s">
        <v>74</v>
      </c>
      <c r="AU77" s="24" t="s">
        <v>156</v>
      </c>
      <c r="BK77" s="185">
        <f>BK78</f>
        <v>0</v>
      </c>
    </row>
    <row r="78" spans="2:63" s="11" customFormat="1" ht="37.35" customHeight="1">
      <c r="B78" s="186"/>
      <c r="C78" s="187"/>
      <c r="D78" s="188" t="s">
        <v>74</v>
      </c>
      <c r="E78" s="189" t="s">
        <v>130</v>
      </c>
      <c r="F78" s="189" t="s">
        <v>2404</v>
      </c>
      <c r="G78" s="187"/>
      <c r="H78" s="187"/>
      <c r="I78" s="190"/>
      <c r="J78" s="191">
        <f>BK78</f>
        <v>0</v>
      </c>
      <c r="K78" s="187"/>
      <c r="L78" s="192"/>
      <c r="M78" s="193"/>
      <c r="N78" s="194"/>
      <c r="O78" s="194"/>
      <c r="P78" s="195">
        <f>SUM(P79:P92)</f>
        <v>0</v>
      </c>
      <c r="Q78" s="194"/>
      <c r="R78" s="195">
        <f>SUM(R79:R92)</f>
        <v>0</v>
      </c>
      <c r="S78" s="194"/>
      <c r="T78" s="196">
        <f>SUM(T79:T92)</f>
        <v>0</v>
      </c>
      <c r="AR78" s="197" t="s">
        <v>215</v>
      </c>
      <c r="AT78" s="198" t="s">
        <v>74</v>
      </c>
      <c r="AU78" s="198" t="s">
        <v>75</v>
      </c>
      <c r="AY78" s="197" t="s">
        <v>192</v>
      </c>
      <c r="BK78" s="199">
        <f>SUM(BK79:BK92)</f>
        <v>0</v>
      </c>
    </row>
    <row r="79" spans="2:65" s="1" customFormat="1" ht="63.75" customHeight="1">
      <c r="B79" s="41"/>
      <c r="C79" s="202" t="s">
        <v>83</v>
      </c>
      <c r="D79" s="202" t="s">
        <v>194</v>
      </c>
      <c r="E79" s="203" t="s">
        <v>2405</v>
      </c>
      <c r="F79" s="204" t="s">
        <v>2406</v>
      </c>
      <c r="G79" s="205" t="s">
        <v>895</v>
      </c>
      <c r="H79" s="206">
        <v>1</v>
      </c>
      <c r="I79" s="207"/>
      <c r="J79" s="208">
        <f aca="true" t="shared" si="0" ref="J79:J92">ROUND(I79*H79,2)</f>
        <v>0</v>
      </c>
      <c r="K79" s="204" t="s">
        <v>21</v>
      </c>
      <c r="L79" s="61"/>
      <c r="M79" s="209" t="s">
        <v>21</v>
      </c>
      <c r="N79" s="210" t="s">
        <v>46</v>
      </c>
      <c r="O79" s="42"/>
      <c r="P79" s="211">
        <f aca="true" t="shared" si="1" ref="P79:P92">O79*H79</f>
        <v>0</v>
      </c>
      <c r="Q79" s="211">
        <v>0</v>
      </c>
      <c r="R79" s="211">
        <f aca="true" t="shared" si="2" ref="R79:R92">Q79*H79</f>
        <v>0</v>
      </c>
      <c r="S79" s="211">
        <v>0</v>
      </c>
      <c r="T79" s="212">
        <f aca="true" t="shared" si="3" ref="T79:T92">S79*H79</f>
        <v>0</v>
      </c>
      <c r="AR79" s="24" t="s">
        <v>199</v>
      </c>
      <c r="AT79" s="24" t="s">
        <v>194</v>
      </c>
      <c r="AU79" s="24" t="s">
        <v>83</v>
      </c>
      <c r="AY79" s="24" t="s">
        <v>192</v>
      </c>
      <c r="BE79" s="213">
        <f aca="true" t="shared" si="4" ref="BE79:BE92">IF(N79="základní",J79,0)</f>
        <v>0</v>
      </c>
      <c r="BF79" s="213">
        <f aca="true" t="shared" si="5" ref="BF79:BF92">IF(N79="snížená",J79,0)</f>
        <v>0</v>
      </c>
      <c r="BG79" s="213">
        <f aca="true" t="shared" si="6" ref="BG79:BG92">IF(N79="zákl. přenesená",J79,0)</f>
        <v>0</v>
      </c>
      <c r="BH79" s="213">
        <f aca="true" t="shared" si="7" ref="BH79:BH92">IF(N79="sníž. přenesená",J79,0)</f>
        <v>0</v>
      </c>
      <c r="BI79" s="213">
        <f aca="true" t="shared" si="8" ref="BI79:BI92">IF(N79="nulová",J79,0)</f>
        <v>0</v>
      </c>
      <c r="BJ79" s="24" t="s">
        <v>83</v>
      </c>
      <c r="BK79" s="213">
        <f aca="true" t="shared" si="9" ref="BK79:BK92">ROUND(I79*H79,2)</f>
        <v>0</v>
      </c>
      <c r="BL79" s="24" t="s">
        <v>199</v>
      </c>
      <c r="BM79" s="24" t="s">
        <v>2407</v>
      </c>
    </row>
    <row r="80" spans="2:65" s="1" customFormat="1" ht="51" customHeight="1">
      <c r="B80" s="41"/>
      <c r="C80" s="202" t="s">
        <v>85</v>
      </c>
      <c r="D80" s="202" t="s">
        <v>194</v>
      </c>
      <c r="E80" s="203" t="s">
        <v>2408</v>
      </c>
      <c r="F80" s="204" t="s">
        <v>2409</v>
      </c>
      <c r="G80" s="205" t="s">
        <v>895</v>
      </c>
      <c r="H80" s="206">
        <v>1</v>
      </c>
      <c r="I80" s="207"/>
      <c r="J80" s="208">
        <f t="shared" si="0"/>
        <v>0</v>
      </c>
      <c r="K80" s="204" t="s">
        <v>21</v>
      </c>
      <c r="L80" s="61"/>
      <c r="M80" s="209" t="s">
        <v>21</v>
      </c>
      <c r="N80" s="210" t="s">
        <v>46</v>
      </c>
      <c r="O80" s="42"/>
      <c r="P80" s="211">
        <f t="shared" si="1"/>
        <v>0</v>
      </c>
      <c r="Q80" s="211">
        <v>0</v>
      </c>
      <c r="R80" s="211">
        <f t="shared" si="2"/>
        <v>0</v>
      </c>
      <c r="S80" s="211">
        <v>0</v>
      </c>
      <c r="T80" s="212">
        <f t="shared" si="3"/>
        <v>0</v>
      </c>
      <c r="AR80" s="24" t="s">
        <v>199</v>
      </c>
      <c r="AT80" s="24" t="s">
        <v>194</v>
      </c>
      <c r="AU80" s="24" t="s">
        <v>83</v>
      </c>
      <c r="AY80" s="24" t="s">
        <v>192</v>
      </c>
      <c r="BE80" s="213">
        <f t="shared" si="4"/>
        <v>0</v>
      </c>
      <c r="BF80" s="213">
        <f t="shared" si="5"/>
        <v>0</v>
      </c>
      <c r="BG80" s="213">
        <f t="shared" si="6"/>
        <v>0</v>
      </c>
      <c r="BH80" s="213">
        <f t="shared" si="7"/>
        <v>0</v>
      </c>
      <c r="BI80" s="213">
        <f t="shared" si="8"/>
        <v>0</v>
      </c>
      <c r="BJ80" s="24" t="s">
        <v>83</v>
      </c>
      <c r="BK80" s="213">
        <f t="shared" si="9"/>
        <v>0</v>
      </c>
      <c r="BL80" s="24" t="s">
        <v>199</v>
      </c>
      <c r="BM80" s="24" t="s">
        <v>2410</v>
      </c>
    </row>
    <row r="81" spans="2:65" s="1" customFormat="1" ht="16.5" customHeight="1">
      <c r="B81" s="41"/>
      <c r="C81" s="202" t="s">
        <v>95</v>
      </c>
      <c r="D81" s="202" t="s">
        <v>194</v>
      </c>
      <c r="E81" s="203" t="s">
        <v>2411</v>
      </c>
      <c r="F81" s="204" t="s">
        <v>2412</v>
      </c>
      <c r="G81" s="205" t="s">
        <v>895</v>
      </c>
      <c r="H81" s="206">
        <v>1</v>
      </c>
      <c r="I81" s="207"/>
      <c r="J81" s="208">
        <f t="shared" si="0"/>
        <v>0</v>
      </c>
      <c r="K81" s="204" t="s">
        <v>21</v>
      </c>
      <c r="L81" s="61"/>
      <c r="M81" s="209" t="s">
        <v>21</v>
      </c>
      <c r="N81" s="210" t="s">
        <v>46</v>
      </c>
      <c r="O81" s="42"/>
      <c r="P81" s="211">
        <f t="shared" si="1"/>
        <v>0</v>
      </c>
      <c r="Q81" s="211">
        <v>0</v>
      </c>
      <c r="R81" s="211">
        <f t="shared" si="2"/>
        <v>0</v>
      </c>
      <c r="S81" s="211">
        <v>0</v>
      </c>
      <c r="T81" s="212">
        <f t="shared" si="3"/>
        <v>0</v>
      </c>
      <c r="AR81" s="24" t="s">
        <v>199</v>
      </c>
      <c r="AT81" s="24" t="s">
        <v>194</v>
      </c>
      <c r="AU81" s="24" t="s">
        <v>83</v>
      </c>
      <c r="AY81" s="24" t="s">
        <v>192</v>
      </c>
      <c r="BE81" s="213">
        <f t="shared" si="4"/>
        <v>0</v>
      </c>
      <c r="BF81" s="213">
        <f t="shared" si="5"/>
        <v>0</v>
      </c>
      <c r="BG81" s="213">
        <f t="shared" si="6"/>
        <v>0</v>
      </c>
      <c r="BH81" s="213">
        <f t="shared" si="7"/>
        <v>0</v>
      </c>
      <c r="BI81" s="213">
        <f t="shared" si="8"/>
        <v>0</v>
      </c>
      <c r="BJ81" s="24" t="s">
        <v>83</v>
      </c>
      <c r="BK81" s="213">
        <f t="shared" si="9"/>
        <v>0</v>
      </c>
      <c r="BL81" s="24" t="s">
        <v>199</v>
      </c>
      <c r="BM81" s="24" t="s">
        <v>2413</v>
      </c>
    </row>
    <row r="82" spans="2:65" s="1" customFormat="1" ht="16.5" customHeight="1">
      <c r="B82" s="41"/>
      <c r="C82" s="202" t="s">
        <v>199</v>
      </c>
      <c r="D82" s="202" t="s">
        <v>194</v>
      </c>
      <c r="E82" s="203" t="s">
        <v>2414</v>
      </c>
      <c r="F82" s="204" t="s">
        <v>2415</v>
      </c>
      <c r="G82" s="205" t="s">
        <v>895</v>
      </c>
      <c r="H82" s="206">
        <v>1</v>
      </c>
      <c r="I82" s="207"/>
      <c r="J82" s="208">
        <f t="shared" si="0"/>
        <v>0</v>
      </c>
      <c r="K82" s="204" t="s">
        <v>21</v>
      </c>
      <c r="L82" s="61"/>
      <c r="M82" s="209" t="s">
        <v>21</v>
      </c>
      <c r="N82" s="210" t="s">
        <v>46</v>
      </c>
      <c r="O82" s="42"/>
      <c r="P82" s="211">
        <f t="shared" si="1"/>
        <v>0</v>
      </c>
      <c r="Q82" s="211">
        <v>0</v>
      </c>
      <c r="R82" s="211">
        <f t="shared" si="2"/>
        <v>0</v>
      </c>
      <c r="S82" s="211">
        <v>0</v>
      </c>
      <c r="T82" s="212">
        <f t="shared" si="3"/>
        <v>0</v>
      </c>
      <c r="AR82" s="24" t="s">
        <v>199</v>
      </c>
      <c r="AT82" s="24" t="s">
        <v>194</v>
      </c>
      <c r="AU82" s="24" t="s">
        <v>83</v>
      </c>
      <c r="AY82" s="24" t="s">
        <v>192</v>
      </c>
      <c r="BE82" s="213">
        <f t="shared" si="4"/>
        <v>0</v>
      </c>
      <c r="BF82" s="213">
        <f t="shared" si="5"/>
        <v>0</v>
      </c>
      <c r="BG82" s="213">
        <f t="shared" si="6"/>
        <v>0</v>
      </c>
      <c r="BH82" s="213">
        <f t="shared" si="7"/>
        <v>0</v>
      </c>
      <c r="BI82" s="213">
        <f t="shared" si="8"/>
        <v>0</v>
      </c>
      <c r="BJ82" s="24" t="s">
        <v>83</v>
      </c>
      <c r="BK82" s="213">
        <f t="shared" si="9"/>
        <v>0</v>
      </c>
      <c r="BL82" s="24" t="s">
        <v>199</v>
      </c>
      <c r="BM82" s="24" t="s">
        <v>2416</v>
      </c>
    </row>
    <row r="83" spans="2:65" s="1" customFormat="1" ht="16.5" customHeight="1">
      <c r="B83" s="41"/>
      <c r="C83" s="202" t="s">
        <v>215</v>
      </c>
      <c r="D83" s="202" t="s">
        <v>194</v>
      </c>
      <c r="E83" s="203" t="s">
        <v>2417</v>
      </c>
      <c r="F83" s="204" t="s">
        <v>2418</v>
      </c>
      <c r="G83" s="205" t="s">
        <v>895</v>
      </c>
      <c r="H83" s="206">
        <v>1</v>
      </c>
      <c r="I83" s="207"/>
      <c r="J83" s="208">
        <f t="shared" si="0"/>
        <v>0</v>
      </c>
      <c r="K83" s="204" t="s">
        <v>21</v>
      </c>
      <c r="L83" s="61"/>
      <c r="M83" s="209" t="s">
        <v>21</v>
      </c>
      <c r="N83" s="210" t="s">
        <v>46</v>
      </c>
      <c r="O83" s="42"/>
      <c r="P83" s="211">
        <f t="shared" si="1"/>
        <v>0</v>
      </c>
      <c r="Q83" s="211">
        <v>0</v>
      </c>
      <c r="R83" s="211">
        <f t="shared" si="2"/>
        <v>0</v>
      </c>
      <c r="S83" s="211">
        <v>0</v>
      </c>
      <c r="T83" s="212">
        <f t="shared" si="3"/>
        <v>0</v>
      </c>
      <c r="AR83" s="24" t="s">
        <v>199</v>
      </c>
      <c r="AT83" s="24" t="s">
        <v>194</v>
      </c>
      <c r="AU83" s="24" t="s">
        <v>83</v>
      </c>
      <c r="AY83" s="24" t="s">
        <v>192</v>
      </c>
      <c r="BE83" s="213">
        <f t="shared" si="4"/>
        <v>0</v>
      </c>
      <c r="BF83" s="213">
        <f t="shared" si="5"/>
        <v>0</v>
      </c>
      <c r="BG83" s="213">
        <f t="shared" si="6"/>
        <v>0</v>
      </c>
      <c r="BH83" s="213">
        <f t="shared" si="7"/>
        <v>0</v>
      </c>
      <c r="BI83" s="213">
        <f t="shared" si="8"/>
        <v>0</v>
      </c>
      <c r="BJ83" s="24" t="s">
        <v>83</v>
      </c>
      <c r="BK83" s="213">
        <f t="shared" si="9"/>
        <v>0</v>
      </c>
      <c r="BL83" s="24" t="s">
        <v>199</v>
      </c>
      <c r="BM83" s="24" t="s">
        <v>2419</v>
      </c>
    </row>
    <row r="84" spans="2:65" s="1" customFormat="1" ht="25.5" customHeight="1">
      <c r="B84" s="41"/>
      <c r="C84" s="202" t="s">
        <v>221</v>
      </c>
      <c r="D84" s="202" t="s">
        <v>194</v>
      </c>
      <c r="E84" s="203" t="s">
        <v>2420</v>
      </c>
      <c r="F84" s="204" t="s">
        <v>2421</v>
      </c>
      <c r="G84" s="205" t="s">
        <v>895</v>
      </c>
      <c r="H84" s="206">
        <v>1</v>
      </c>
      <c r="I84" s="207"/>
      <c r="J84" s="208">
        <f t="shared" si="0"/>
        <v>0</v>
      </c>
      <c r="K84" s="204" t="s">
        <v>21</v>
      </c>
      <c r="L84" s="61"/>
      <c r="M84" s="209" t="s">
        <v>21</v>
      </c>
      <c r="N84" s="210" t="s">
        <v>46</v>
      </c>
      <c r="O84" s="42"/>
      <c r="P84" s="211">
        <f t="shared" si="1"/>
        <v>0</v>
      </c>
      <c r="Q84" s="211">
        <v>0</v>
      </c>
      <c r="R84" s="211">
        <f t="shared" si="2"/>
        <v>0</v>
      </c>
      <c r="S84" s="211">
        <v>0</v>
      </c>
      <c r="T84" s="212">
        <f t="shared" si="3"/>
        <v>0</v>
      </c>
      <c r="AR84" s="24" t="s">
        <v>199</v>
      </c>
      <c r="AT84" s="24" t="s">
        <v>194</v>
      </c>
      <c r="AU84" s="24" t="s">
        <v>83</v>
      </c>
      <c r="AY84" s="24" t="s">
        <v>192</v>
      </c>
      <c r="BE84" s="213">
        <f t="shared" si="4"/>
        <v>0</v>
      </c>
      <c r="BF84" s="213">
        <f t="shared" si="5"/>
        <v>0</v>
      </c>
      <c r="BG84" s="213">
        <f t="shared" si="6"/>
        <v>0</v>
      </c>
      <c r="BH84" s="213">
        <f t="shared" si="7"/>
        <v>0</v>
      </c>
      <c r="BI84" s="213">
        <f t="shared" si="8"/>
        <v>0</v>
      </c>
      <c r="BJ84" s="24" t="s">
        <v>83</v>
      </c>
      <c r="BK84" s="213">
        <f t="shared" si="9"/>
        <v>0</v>
      </c>
      <c r="BL84" s="24" t="s">
        <v>199</v>
      </c>
      <c r="BM84" s="24" t="s">
        <v>2422</v>
      </c>
    </row>
    <row r="85" spans="2:65" s="1" customFormat="1" ht="25.5" customHeight="1">
      <c r="B85" s="41"/>
      <c r="C85" s="202" t="s">
        <v>225</v>
      </c>
      <c r="D85" s="202" t="s">
        <v>194</v>
      </c>
      <c r="E85" s="203" t="s">
        <v>2423</v>
      </c>
      <c r="F85" s="204" t="s">
        <v>2424</v>
      </c>
      <c r="G85" s="205" t="s">
        <v>895</v>
      </c>
      <c r="H85" s="206">
        <v>1</v>
      </c>
      <c r="I85" s="207"/>
      <c r="J85" s="208">
        <f t="shared" si="0"/>
        <v>0</v>
      </c>
      <c r="K85" s="204" t="s">
        <v>21</v>
      </c>
      <c r="L85" s="61"/>
      <c r="M85" s="209" t="s">
        <v>21</v>
      </c>
      <c r="N85" s="210" t="s">
        <v>46</v>
      </c>
      <c r="O85" s="42"/>
      <c r="P85" s="211">
        <f t="shared" si="1"/>
        <v>0</v>
      </c>
      <c r="Q85" s="211">
        <v>0</v>
      </c>
      <c r="R85" s="211">
        <f t="shared" si="2"/>
        <v>0</v>
      </c>
      <c r="S85" s="211">
        <v>0</v>
      </c>
      <c r="T85" s="212">
        <f t="shared" si="3"/>
        <v>0</v>
      </c>
      <c r="AR85" s="24" t="s">
        <v>199</v>
      </c>
      <c r="AT85" s="24" t="s">
        <v>194</v>
      </c>
      <c r="AU85" s="24" t="s">
        <v>83</v>
      </c>
      <c r="AY85" s="24" t="s">
        <v>192</v>
      </c>
      <c r="BE85" s="213">
        <f t="shared" si="4"/>
        <v>0</v>
      </c>
      <c r="BF85" s="213">
        <f t="shared" si="5"/>
        <v>0</v>
      </c>
      <c r="BG85" s="213">
        <f t="shared" si="6"/>
        <v>0</v>
      </c>
      <c r="BH85" s="213">
        <f t="shared" si="7"/>
        <v>0</v>
      </c>
      <c r="BI85" s="213">
        <f t="shared" si="8"/>
        <v>0</v>
      </c>
      <c r="BJ85" s="24" t="s">
        <v>83</v>
      </c>
      <c r="BK85" s="213">
        <f t="shared" si="9"/>
        <v>0</v>
      </c>
      <c r="BL85" s="24" t="s">
        <v>199</v>
      </c>
      <c r="BM85" s="24" t="s">
        <v>2425</v>
      </c>
    </row>
    <row r="86" spans="2:65" s="1" customFormat="1" ht="25.5" customHeight="1">
      <c r="B86" s="41"/>
      <c r="C86" s="202" t="s">
        <v>233</v>
      </c>
      <c r="D86" s="202" t="s">
        <v>194</v>
      </c>
      <c r="E86" s="203" t="s">
        <v>2426</v>
      </c>
      <c r="F86" s="204" t="s">
        <v>2427</v>
      </c>
      <c r="G86" s="205" t="s">
        <v>895</v>
      </c>
      <c r="H86" s="206">
        <v>1</v>
      </c>
      <c r="I86" s="207"/>
      <c r="J86" s="208">
        <f t="shared" si="0"/>
        <v>0</v>
      </c>
      <c r="K86" s="204" t="s">
        <v>21</v>
      </c>
      <c r="L86" s="61"/>
      <c r="M86" s="209" t="s">
        <v>21</v>
      </c>
      <c r="N86" s="210" t="s">
        <v>46</v>
      </c>
      <c r="O86" s="42"/>
      <c r="P86" s="211">
        <f t="shared" si="1"/>
        <v>0</v>
      </c>
      <c r="Q86" s="211">
        <v>0</v>
      </c>
      <c r="R86" s="211">
        <f t="shared" si="2"/>
        <v>0</v>
      </c>
      <c r="S86" s="211">
        <v>0</v>
      </c>
      <c r="T86" s="212">
        <f t="shared" si="3"/>
        <v>0</v>
      </c>
      <c r="AR86" s="24" t="s">
        <v>199</v>
      </c>
      <c r="AT86" s="24" t="s">
        <v>194</v>
      </c>
      <c r="AU86" s="24" t="s">
        <v>83</v>
      </c>
      <c r="AY86" s="24" t="s">
        <v>192</v>
      </c>
      <c r="BE86" s="213">
        <f t="shared" si="4"/>
        <v>0</v>
      </c>
      <c r="BF86" s="213">
        <f t="shared" si="5"/>
        <v>0</v>
      </c>
      <c r="BG86" s="213">
        <f t="shared" si="6"/>
        <v>0</v>
      </c>
      <c r="BH86" s="213">
        <f t="shared" si="7"/>
        <v>0</v>
      </c>
      <c r="BI86" s="213">
        <f t="shared" si="8"/>
        <v>0</v>
      </c>
      <c r="BJ86" s="24" t="s">
        <v>83</v>
      </c>
      <c r="BK86" s="213">
        <f t="shared" si="9"/>
        <v>0</v>
      </c>
      <c r="BL86" s="24" t="s">
        <v>199</v>
      </c>
      <c r="BM86" s="24" t="s">
        <v>2428</v>
      </c>
    </row>
    <row r="87" spans="2:65" s="1" customFormat="1" ht="25.5" customHeight="1">
      <c r="B87" s="41"/>
      <c r="C87" s="202" t="s">
        <v>237</v>
      </c>
      <c r="D87" s="202" t="s">
        <v>194</v>
      </c>
      <c r="E87" s="203" t="s">
        <v>2429</v>
      </c>
      <c r="F87" s="204" t="s">
        <v>2430</v>
      </c>
      <c r="G87" s="205" t="s">
        <v>895</v>
      </c>
      <c r="H87" s="206">
        <v>1</v>
      </c>
      <c r="I87" s="207"/>
      <c r="J87" s="208">
        <f t="shared" si="0"/>
        <v>0</v>
      </c>
      <c r="K87" s="204" t="s">
        <v>21</v>
      </c>
      <c r="L87" s="61"/>
      <c r="M87" s="209" t="s">
        <v>21</v>
      </c>
      <c r="N87" s="210" t="s">
        <v>46</v>
      </c>
      <c r="O87" s="42"/>
      <c r="P87" s="211">
        <f t="shared" si="1"/>
        <v>0</v>
      </c>
      <c r="Q87" s="211">
        <v>0</v>
      </c>
      <c r="R87" s="211">
        <f t="shared" si="2"/>
        <v>0</v>
      </c>
      <c r="S87" s="211">
        <v>0</v>
      </c>
      <c r="T87" s="212">
        <f t="shared" si="3"/>
        <v>0</v>
      </c>
      <c r="AR87" s="24" t="s">
        <v>199</v>
      </c>
      <c r="AT87" s="24" t="s">
        <v>194</v>
      </c>
      <c r="AU87" s="24" t="s">
        <v>83</v>
      </c>
      <c r="AY87" s="24" t="s">
        <v>192</v>
      </c>
      <c r="BE87" s="213">
        <f t="shared" si="4"/>
        <v>0</v>
      </c>
      <c r="BF87" s="213">
        <f t="shared" si="5"/>
        <v>0</v>
      </c>
      <c r="BG87" s="213">
        <f t="shared" si="6"/>
        <v>0</v>
      </c>
      <c r="BH87" s="213">
        <f t="shared" si="7"/>
        <v>0</v>
      </c>
      <c r="BI87" s="213">
        <f t="shared" si="8"/>
        <v>0</v>
      </c>
      <c r="BJ87" s="24" t="s">
        <v>83</v>
      </c>
      <c r="BK87" s="213">
        <f t="shared" si="9"/>
        <v>0</v>
      </c>
      <c r="BL87" s="24" t="s">
        <v>199</v>
      </c>
      <c r="BM87" s="24" t="s">
        <v>2431</v>
      </c>
    </row>
    <row r="88" spans="2:65" s="1" customFormat="1" ht="38.25" customHeight="1">
      <c r="B88" s="41"/>
      <c r="C88" s="202" t="s">
        <v>248</v>
      </c>
      <c r="D88" s="202" t="s">
        <v>194</v>
      </c>
      <c r="E88" s="203" t="s">
        <v>2432</v>
      </c>
      <c r="F88" s="204" t="s">
        <v>2433</v>
      </c>
      <c r="G88" s="205" t="s">
        <v>895</v>
      </c>
      <c r="H88" s="206">
        <v>1</v>
      </c>
      <c r="I88" s="207"/>
      <c r="J88" s="208">
        <f t="shared" si="0"/>
        <v>0</v>
      </c>
      <c r="K88" s="204" t="s">
        <v>21</v>
      </c>
      <c r="L88" s="61"/>
      <c r="M88" s="209" t="s">
        <v>21</v>
      </c>
      <c r="N88" s="210" t="s">
        <v>46</v>
      </c>
      <c r="O88" s="42"/>
      <c r="P88" s="211">
        <f t="shared" si="1"/>
        <v>0</v>
      </c>
      <c r="Q88" s="211">
        <v>0</v>
      </c>
      <c r="R88" s="211">
        <f t="shared" si="2"/>
        <v>0</v>
      </c>
      <c r="S88" s="211">
        <v>0</v>
      </c>
      <c r="T88" s="212">
        <f t="shared" si="3"/>
        <v>0</v>
      </c>
      <c r="AR88" s="24" t="s">
        <v>199</v>
      </c>
      <c r="AT88" s="24" t="s">
        <v>194</v>
      </c>
      <c r="AU88" s="24" t="s">
        <v>83</v>
      </c>
      <c r="AY88" s="24" t="s">
        <v>192</v>
      </c>
      <c r="BE88" s="213">
        <f t="shared" si="4"/>
        <v>0</v>
      </c>
      <c r="BF88" s="213">
        <f t="shared" si="5"/>
        <v>0</v>
      </c>
      <c r="BG88" s="213">
        <f t="shared" si="6"/>
        <v>0</v>
      </c>
      <c r="BH88" s="213">
        <f t="shared" si="7"/>
        <v>0</v>
      </c>
      <c r="BI88" s="213">
        <f t="shared" si="8"/>
        <v>0</v>
      </c>
      <c r="BJ88" s="24" t="s">
        <v>83</v>
      </c>
      <c r="BK88" s="213">
        <f t="shared" si="9"/>
        <v>0</v>
      </c>
      <c r="BL88" s="24" t="s">
        <v>199</v>
      </c>
      <c r="BM88" s="24" t="s">
        <v>2434</v>
      </c>
    </row>
    <row r="89" spans="2:65" s="1" customFormat="1" ht="38.25" customHeight="1">
      <c r="B89" s="41"/>
      <c r="C89" s="202" t="s">
        <v>252</v>
      </c>
      <c r="D89" s="202" t="s">
        <v>194</v>
      </c>
      <c r="E89" s="203" t="s">
        <v>2435</v>
      </c>
      <c r="F89" s="204" t="s">
        <v>2436</v>
      </c>
      <c r="G89" s="205" t="s">
        <v>895</v>
      </c>
      <c r="H89" s="206">
        <v>1</v>
      </c>
      <c r="I89" s="207"/>
      <c r="J89" s="208">
        <f t="shared" si="0"/>
        <v>0</v>
      </c>
      <c r="K89" s="204" t="s">
        <v>21</v>
      </c>
      <c r="L89" s="61"/>
      <c r="M89" s="209" t="s">
        <v>21</v>
      </c>
      <c r="N89" s="210" t="s">
        <v>46</v>
      </c>
      <c r="O89" s="42"/>
      <c r="P89" s="211">
        <f t="shared" si="1"/>
        <v>0</v>
      </c>
      <c r="Q89" s="211">
        <v>0</v>
      </c>
      <c r="R89" s="211">
        <f t="shared" si="2"/>
        <v>0</v>
      </c>
      <c r="S89" s="211">
        <v>0</v>
      </c>
      <c r="T89" s="212">
        <f t="shared" si="3"/>
        <v>0</v>
      </c>
      <c r="AR89" s="24" t="s">
        <v>199</v>
      </c>
      <c r="AT89" s="24" t="s">
        <v>194</v>
      </c>
      <c r="AU89" s="24" t="s">
        <v>83</v>
      </c>
      <c r="AY89" s="24" t="s">
        <v>192</v>
      </c>
      <c r="BE89" s="213">
        <f t="shared" si="4"/>
        <v>0</v>
      </c>
      <c r="BF89" s="213">
        <f t="shared" si="5"/>
        <v>0</v>
      </c>
      <c r="BG89" s="213">
        <f t="shared" si="6"/>
        <v>0</v>
      </c>
      <c r="BH89" s="213">
        <f t="shared" si="7"/>
        <v>0</v>
      </c>
      <c r="BI89" s="213">
        <f t="shared" si="8"/>
        <v>0</v>
      </c>
      <c r="BJ89" s="24" t="s">
        <v>83</v>
      </c>
      <c r="BK89" s="213">
        <f t="shared" si="9"/>
        <v>0</v>
      </c>
      <c r="BL89" s="24" t="s">
        <v>199</v>
      </c>
      <c r="BM89" s="24" t="s">
        <v>2437</v>
      </c>
    </row>
    <row r="90" spans="2:65" s="1" customFormat="1" ht="16.5" customHeight="1">
      <c r="B90" s="41"/>
      <c r="C90" s="202" t="s">
        <v>259</v>
      </c>
      <c r="D90" s="202" t="s">
        <v>194</v>
      </c>
      <c r="E90" s="203" t="s">
        <v>2438</v>
      </c>
      <c r="F90" s="204" t="s">
        <v>2439</v>
      </c>
      <c r="G90" s="205" t="s">
        <v>895</v>
      </c>
      <c r="H90" s="206">
        <v>1</v>
      </c>
      <c r="I90" s="207"/>
      <c r="J90" s="208">
        <f t="shared" si="0"/>
        <v>0</v>
      </c>
      <c r="K90" s="204" t="s">
        <v>21</v>
      </c>
      <c r="L90" s="61"/>
      <c r="M90" s="209" t="s">
        <v>21</v>
      </c>
      <c r="N90" s="210" t="s">
        <v>46</v>
      </c>
      <c r="O90" s="42"/>
      <c r="P90" s="211">
        <f t="shared" si="1"/>
        <v>0</v>
      </c>
      <c r="Q90" s="211">
        <v>0</v>
      </c>
      <c r="R90" s="211">
        <f t="shared" si="2"/>
        <v>0</v>
      </c>
      <c r="S90" s="211">
        <v>0</v>
      </c>
      <c r="T90" s="212">
        <f t="shared" si="3"/>
        <v>0</v>
      </c>
      <c r="AR90" s="24" t="s">
        <v>199</v>
      </c>
      <c r="AT90" s="24" t="s">
        <v>194</v>
      </c>
      <c r="AU90" s="24" t="s">
        <v>83</v>
      </c>
      <c r="AY90" s="24" t="s">
        <v>192</v>
      </c>
      <c r="BE90" s="213">
        <f t="shared" si="4"/>
        <v>0</v>
      </c>
      <c r="BF90" s="213">
        <f t="shared" si="5"/>
        <v>0</v>
      </c>
      <c r="BG90" s="213">
        <f t="shared" si="6"/>
        <v>0</v>
      </c>
      <c r="BH90" s="213">
        <f t="shared" si="7"/>
        <v>0</v>
      </c>
      <c r="BI90" s="213">
        <f t="shared" si="8"/>
        <v>0</v>
      </c>
      <c r="BJ90" s="24" t="s">
        <v>83</v>
      </c>
      <c r="BK90" s="213">
        <f t="shared" si="9"/>
        <v>0</v>
      </c>
      <c r="BL90" s="24" t="s">
        <v>199</v>
      </c>
      <c r="BM90" s="24" t="s">
        <v>2440</v>
      </c>
    </row>
    <row r="91" spans="2:65" s="1" customFormat="1" ht="25.5" customHeight="1">
      <c r="B91" s="41"/>
      <c r="C91" s="202" t="s">
        <v>263</v>
      </c>
      <c r="D91" s="202" t="s">
        <v>194</v>
      </c>
      <c r="E91" s="203" t="s">
        <v>2441</v>
      </c>
      <c r="F91" s="204" t="s">
        <v>2442</v>
      </c>
      <c r="G91" s="205" t="s">
        <v>895</v>
      </c>
      <c r="H91" s="206">
        <v>1</v>
      </c>
      <c r="I91" s="207"/>
      <c r="J91" s="208">
        <f t="shared" si="0"/>
        <v>0</v>
      </c>
      <c r="K91" s="204" t="s">
        <v>21</v>
      </c>
      <c r="L91" s="61"/>
      <c r="M91" s="209" t="s">
        <v>21</v>
      </c>
      <c r="N91" s="210" t="s">
        <v>46</v>
      </c>
      <c r="O91" s="42"/>
      <c r="P91" s="211">
        <f t="shared" si="1"/>
        <v>0</v>
      </c>
      <c r="Q91" s="211">
        <v>0</v>
      </c>
      <c r="R91" s="211">
        <f t="shared" si="2"/>
        <v>0</v>
      </c>
      <c r="S91" s="211">
        <v>0</v>
      </c>
      <c r="T91" s="212">
        <f t="shared" si="3"/>
        <v>0</v>
      </c>
      <c r="AR91" s="24" t="s">
        <v>199</v>
      </c>
      <c r="AT91" s="24" t="s">
        <v>194</v>
      </c>
      <c r="AU91" s="24" t="s">
        <v>83</v>
      </c>
      <c r="AY91" s="24" t="s">
        <v>192</v>
      </c>
      <c r="BE91" s="213">
        <f t="shared" si="4"/>
        <v>0</v>
      </c>
      <c r="BF91" s="213">
        <f t="shared" si="5"/>
        <v>0</v>
      </c>
      <c r="BG91" s="213">
        <f t="shared" si="6"/>
        <v>0</v>
      </c>
      <c r="BH91" s="213">
        <f t="shared" si="7"/>
        <v>0</v>
      </c>
      <c r="BI91" s="213">
        <f t="shared" si="8"/>
        <v>0</v>
      </c>
      <c r="BJ91" s="24" t="s">
        <v>83</v>
      </c>
      <c r="BK91" s="213">
        <f t="shared" si="9"/>
        <v>0</v>
      </c>
      <c r="BL91" s="24" t="s">
        <v>199</v>
      </c>
      <c r="BM91" s="24" t="s">
        <v>2443</v>
      </c>
    </row>
    <row r="92" spans="2:65" s="1" customFormat="1" ht="25.5" customHeight="1">
      <c r="B92" s="41"/>
      <c r="C92" s="202" t="s">
        <v>267</v>
      </c>
      <c r="D92" s="202" t="s">
        <v>194</v>
      </c>
      <c r="E92" s="203" t="s">
        <v>2444</v>
      </c>
      <c r="F92" s="204" t="s">
        <v>2445</v>
      </c>
      <c r="G92" s="205" t="s">
        <v>895</v>
      </c>
      <c r="H92" s="206">
        <v>1</v>
      </c>
      <c r="I92" s="207"/>
      <c r="J92" s="208">
        <f t="shared" si="0"/>
        <v>0</v>
      </c>
      <c r="K92" s="204" t="s">
        <v>21</v>
      </c>
      <c r="L92" s="61"/>
      <c r="M92" s="209" t="s">
        <v>21</v>
      </c>
      <c r="N92" s="257" t="s">
        <v>46</v>
      </c>
      <c r="O92" s="258"/>
      <c r="P92" s="259">
        <f t="shared" si="1"/>
        <v>0</v>
      </c>
      <c r="Q92" s="259">
        <v>0</v>
      </c>
      <c r="R92" s="259">
        <f t="shared" si="2"/>
        <v>0</v>
      </c>
      <c r="S92" s="259">
        <v>0</v>
      </c>
      <c r="T92" s="260">
        <f t="shared" si="3"/>
        <v>0</v>
      </c>
      <c r="AR92" s="24" t="s">
        <v>199</v>
      </c>
      <c r="AT92" s="24" t="s">
        <v>194</v>
      </c>
      <c r="AU92" s="24" t="s">
        <v>83</v>
      </c>
      <c r="AY92" s="24" t="s">
        <v>192</v>
      </c>
      <c r="BE92" s="213">
        <f t="shared" si="4"/>
        <v>0</v>
      </c>
      <c r="BF92" s="213">
        <f t="shared" si="5"/>
        <v>0</v>
      </c>
      <c r="BG92" s="213">
        <f t="shared" si="6"/>
        <v>0</v>
      </c>
      <c r="BH92" s="213">
        <f t="shared" si="7"/>
        <v>0</v>
      </c>
      <c r="BI92" s="213">
        <f t="shared" si="8"/>
        <v>0</v>
      </c>
      <c r="BJ92" s="24" t="s">
        <v>83</v>
      </c>
      <c r="BK92" s="213">
        <f t="shared" si="9"/>
        <v>0</v>
      </c>
      <c r="BL92" s="24" t="s">
        <v>199</v>
      </c>
      <c r="BM92" s="24" t="s">
        <v>2446</v>
      </c>
    </row>
    <row r="93" spans="2:12" s="1" customFormat="1" ht="6.9" customHeight="1">
      <c r="B93" s="56"/>
      <c r="C93" s="57"/>
      <c r="D93" s="57"/>
      <c r="E93" s="57"/>
      <c r="F93" s="57"/>
      <c r="G93" s="57"/>
      <c r="H93" s="57"/>
      <c r="I93" s="149"/>
      <c r="J93" s="57"/>
      <c r="K93" s="57"/>
      <c r="L93" s="61"/>
    </row>
  </sheetData>
  <sheetProtection algorithmName="SHA-512" hashValue="Nl+MCqD01pwLJhOWe6mJ/ffot7CtOyhzCr58M7VD0QTzu+P8z/ejIkw/imnltIeK6qOS9dbbAGzv9VdhXnYqIw==" saltValue="6SjYzjz+5GIReDoVtkLJ4X+IupUBSUm0GMdZpaADf8qx+t2D7wweCNU/zTqmgKE0+zu4jqZVioId9GmesgaOdw==" spinCount="100000" sheet="1" objects="1" scenarios="1" formatColumns="0" formatRows="0" autoFilter="0"/>
  <autoFilter ref="C76:K92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3" customWidth="1"/>
    <col min="2" max="2" width="1.66796875" style="263" customWidth="1"/>
    <col min="3" max="4" width="5" style="263" customWidth="1"/>
    <col min="5" max="5" width="11.66015625" style="263" customWidth="1"/>
    <col min="6" max="6" width="9.16015625" style="263" customWidth="1"/>
    <col min="7" max="7" width="5" style="263" customWidth="1"/>
    <col min="8" max="8" width="77.83203125" style="263" customWidth="1"/>
    <col min="9" max="10" width="20" style="263" customWidth="1"/>
    <col min="11" max="11" width="1.66796875" style="263" customWidth="1"/>
  </cols>
  <sheetData>
    <row r="1" ht="37.5" customHeight="1"/>
    <row r="2" spans="2:1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398" t="s">
        <v>2447</v>
      </c>
      <c r="D3" s="398"/>
      <c r="E3" s="398"/>
      <c r="F3" s="398"/>
      <c r="G3" s="398"/>
      <c r="H3" s="398"/>
      <c r="I3" s="398"/>
      <c r="J3" s="398"/>
      <c r="K3" s="268"/>
    </row>
    <row r="4" spans="2:11" ht="25.5" customHeight="1">
      <c r="B4" s="269"/>
      <c r="C4" s="402" t="s">
        <v>2448</v>
      </c>
      <c r="D4" s="402"/>
      <c r="E4" s="402"/>
      <c r="F4" s="402"/>
      <c r="G4" s="402"/>
      <c r="H4" s="402"/>
      <c r="I4" s="402"/>
      <c r="J4" s="402"/>
      <c r="K4" s="270"/>
    </row>
    <row r="5" spans="2:11" ht="5.25" customHeight="1">
      <c r="B5" s="269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9"/>
      <c r="C6" s="401" t="s">
        <v>2449</v>
      </c>
      <c r="D6" s="401"/>
      <c r="E6" s="401"/>
      <c r="F6" s="401"/>
      <c r="G6" s="401"/>
      <c r="H6" s="401"/>
      <c r="I6" s="401"/>
      <c r="J6" s="401"/>
      <c r="K6" s="270"/>
    </row>
    <row r="7" spans="2:11" ht="15" customHeight="1">
      <c r="B7" s="273"/>
      <c r="C7" s="401" t="s">
        <v>2450</v>
      </c>
      <c r="D7" s="401"/>
      <c r="E7" s="401"/>
      <c r="F7" s="401"/>
      <c r="G7" s="401"/>
      <c r="H7" s="401"/>
      <c r="I7" s="401"/>
      <c r="J7" s="401"/>
      <c r="K7" s="270"/>
    </row>
    <row r="8" spans="2:1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ht="15" customHeight="1">
      <c r="B9" s="273"/>
      <c r="C9" s="401" t="s">
        <v>2451</v>
      </c>
      <c r="D9" s="401"/>
      <c r="E9" s="401"/>
      <c r="F9" s="401"/>
      <c r="G9" s="401"/>
      <c r="H9" s="401"/>
      <c r="I9" s="401"/>
      <c r="J9" s="401"/>
      <c r="K9" s="270"/>
    </row>
    <row r="10" spans="2:11" ht="15" customHeight="1">
      <c r="B10" s="273"/>
      <c r="C10" s="272"/>
      <c r="D10" s="401" t="s">
        <v>2452</v>
      </c>
      <c r="E10" s="401"/>
      <c r="F10" s="401"/>
      <c r="G10" s="401"/>
      <c r="H10" s="401"/>
      <c r="I10" s="401"/>
      <c r="J10" s="401"/>
      <c r="K10" s="270"/>
    </row>
    <row r="11" spans="2:11" ht="15" customHeight="1">
      <c r="B11" s="273"/>
      <c r="C11" s="274"/>
      <c r="D11" s="401" t="s">
        <v>2453</v>
      </c>
      <c r="E11" s="401"/>
      <c r="F11" s="401"/>
      <c r="G11" s="401"/>
      <c r="H11" s="401"/>
      <c r="I11" s="401"/>
      <c r="J11" s="401"/>
      <c r="K11" s="270"/>
    </row>
    <row r="12" spans="2:11" ht="12.75" customHeight="1">
      <c r="B12" s="273"/>
      <c r="C12" s="274"/>
      <c r="D12" s="274"/>
      <c r="E12" s="274"/>
      <c r="F12" s="274"/>
      <c r="G12" s="274"/>
      <c r="H12" s="274"/>
      <c r="I12" s="274"/>
      <c r="J12" s="274"/>
      <c r="K12" s="270"/>
    </row>
    <row r="13" spans="2:11" ht="15" customHeight="1">
      <c r="B13" s="273"/>
      <c r="C13" s="274"/>
      <c r="D13" s="401" t="s">
        <v>2454</v>
      </c>
      <c r="E13" s="401"/>
      <c r="F13" s="401"/>
      <c r="G13" s="401"/>
      <c r="H13" s="401"/>
      <c r="I13" s="401"/>
      <c r="J13" s="401"/>
      <c r="K13" s="270"/>
    </row>
    <row r="14" spans="2:11" ht="15" customHeight="1">
      <c r="B14" s="273"/>
      <c r="C14" s="274"/>
      <c r="D14" s="401" t="s">
        <v>2455</v>
      </c>
      <c r="E14" s="401"/>
      <c r="F14" s="401"/>
      <c r="G14" s="401"/>
      <c r="H14" s="401"/>
      <c r="I14" s="401"/>
      <c r="J14" s="401"/>
      <c r="K14" s="270"/>
    </row>
    <row r="15" spans="2:11" ht="15" customHeight="1">
      <c r="B15" s="273"/>
      <c r="C15" s="274"/>
      <c r="D15" s="401" t="s">
        <v>2456</v>
      </c>
      <c r="E15" s="401"/>
      <c r="F15" s="401"/>
      <c r="G15" s="401"/>
      <c r="H15" s="401"/>
      <c r="I15" s="401"/>
      <c r="J15" s="401"/>
      <c r="K15" s="270"/>
    </row>
    <row r="16" spans="2:11" ht="15" customHeight="1">
      <c r="B16" s="273"/>
      <c r="C16" s="274"/>
      <c r="D16" s="274"/>
      <c r="E16" s="275" t="s">
        <v>82</v>
      </c>
      <c r="F16" s="401" t="s">
        <v>2457</v>
      </c>
      <c r="G16" s="401"/>
      <c r="H16" s="401"/>
      <c r="I16" s="401"/>
      <c r="J16" s="401"/>
      <c r="K16" s="270"/>
    </row>
    <row r="17" spans="2:11" ht="15" customHeight="1">
      <c r="B17" s="273"/>
      <c r="C17" s="274"/>
      <c r="D17" s="274"/>
      <c r="E17" s="275" t="s">
        <v>2458</v>
      </c>
      <c r="F17" s="401" t="s">
        <v>2459</v>
      </c>
      <c r="G17" s="401"/>
      <c r="H17" s="401"/>
      <c r="I17" s="401"/>
      <c r="J17" s="401"/>
      <c r="K17" s="270"/>
    </row>
    <row r="18" spans="2:11" ht="15" customHeight="1">
      <c r="B18" s="273"/>
      <c r="C18" s="274"/>
      <c r="D18" s="274"/>
      <c r="E18" s="275" t="s">
        <v>2460</v>
      </c>
      <c r="F18" s="401" t="s">
        <v>2461</v>
      </c>
      <c r="G18" s="401"/>
      <c r="H18" s="401"/>
      <c r="I18" s="401"/>
      <c r="J18" s="401"/>
      <c r="K18" s="270"/>
    </row>
    <row r="19" spans="2:11" ht="15" customHeight="1">
      <c r="B19" s="273"/>
      <c r="C19" s="274"/>
      <c r="D19" s="274"/>
      <c r="E19" s="275" t="s">
        <v>2462</v>
      </c>
      <c r="F19" s="401" t="s">
        <v>2463</v>
      </c>
      <c r="G19" s="401"/>
      <c r="H19" s="401"/>
      <c r="I19" s="401"/>
      <c r="J19" s="401"/>
      <c r="K19" s="270"/>
    </row>
    <row r="20" spans="2:11" ht="15" customHeight="1">
      <c r="B20" s="273"/>
      <c r="C20" s="274"/>
      <c r="D20" s="274"/>
      <c r="E20" s="275" t="s">
        <v>1853</v>
      </c>
      <c r="F20" s="401" t="s">
        <v>1854</v>
      </c>
      <c r="G20" s="401"/>
      <c r="H20" s="401"/>
      <c r="I20" s="401"/>
      <c r="J20" s="401"/>
      <c r="K20" s="270"/>
    </row>
    <row r="21" spans="2:11" ht="15" customHeight="1">
      <c r="B21" s="273"/>
      <c r="C21" s="274"/>
      <c r="D21" s="274"/>
      <c r="E21" s="275" t="s">
        <v>91</v>
      </c>
      <c r="F21" s="401" t="s">
        <v>2464</v>
      </c>
      <c r="G21" s="401"/>
      <c r="H21" s="401"/>
      <c r="I21" s="401"/>
      <c r="J21" s="401"/>
      <c r="K21" s="270"/>
    </row>
    <row r="22" spans="2:11" ht="12.75" customHeight="1">
      <c r="B22" s="273"/>
      <c r="C22" s="274"/>
      <c r="D22" s="274"/>
      <c r="E22" s="274"/>
      <c r="F22" s="274"/>
      <c r="G22" s="274"/>
      <c r="H22" s="274"/>
      <c r="I22" s="274"/>
      <c r="J22" s="274"/>
      <c r="K22" s="270"/>
    </row>
    <row r="23" spans="2:11" ht="15" customHeight="1">
      <c r="B23" s="273"/>
      <c r="C23" s="401" t="s">
        <v>2465</v>
      </c>
      <c r="D23" s="401"/>
      <c r="E23" s="401"/>
      <c r="F23" s="401"/>
      <c r="G23" s="401"/>
      <c r="H23" s="401"/>
      <c r="I23" s="401"/>
      <c r="J23" s="401"/>
      <c r="K23" s="270"/>
    </row>
    <row r="24" spans="2:11" ht="15" customHeight="1">
      <c r="B24" s="273"/>
      <c r="C24" s="401" t="s">
        <v>2466</v>
      </c>
      <c r="D24" s="401"/>
      <c r="E24" s="401"/>
      <c r="F24" s="401"/>
      <c r="G24" s="401"/>
      <c r="H24" s="401"/>
      <c r="I24" s="401"/>
      <c r="J24" s="401"/>
      <c r="K24" s="270"/>
    </row>
    <row r="25" spans="2:11" ht="15" customHeight="1">
      <c r="B25" s="273"/>
      <c r="C25" s="272"/>
      <c r="D25" s="401" t="s">
        <v>2467</v>
      </c>
      <c r="E25" s="401"/>
      <c r="F25" s="401"/>
      <c r="G25" s="401"/>
      <c r="H25" s="401"/>
      <c r="I25" s="401"/>
      <c r="J25" s="401"/>
      <c r="K25" s="270"/>
    </row>
    <row r="26" spans="2:11" ht="15" customHeight="1">
      <c r="B26" s="273"/>
      <c r="C26" s="274"/>
      <c r="D26" s="401" t="s">
        <v>2468</v>
      </c>
      <c r="E26" s="401"/>
      <c r="F26" s="401"/>
      <c r="G26" s="401"/>
      <c r="H26" s="401"/>
      <c r="I26" s="401"/>
      <c r="J26" s="401"/>
      <c r="K26" s="270"/>
    </row>
    <row r="27" spans="2:11" ht="12.75" customHeight="1">
      <c r="B27" s="273"/>
      <c r="C27" s="274"/>
      <c r="D27" s="274"/>
      <c r="E27" s="274"/>
      <c r="F27" s="274"/>
      <c r="G27" s="274"/>
      <c r="H27" s="274"/>
      <c r="I27" s="274"/>
      <c r="J27" s="274"/>
      <c r="K27" s="270"/>
    </row>
    <row r="28" spans="2:11" ht="15" customHeight="1">
      <c r="B28" s="273"/>
      <c r="C28" s="274"/>
      <c r="D28" s="401" t="s">
        <v>2469</v>
      </c>
      <c r="E28" s="401"/>
      <c r="F28" s="401"/>
      <c r="G28" s="401"/>
      <c r="H28" s="401"/>
      <c r="I28" s="401"/>
      <c r="J28" s="401"/>
      <c r="K28" s="270"/>
    </row>
    <row r="29" spans="2:11" ht="15" customHeight="1">
      <c r="B29" s="273"/>
      <c r="C29" s="274"/>
      <c r="D29" s="401" t="s">
        <v>2470</v>
      </c>
      <c r="E29" s="401"/>
      <c r="F29" s="401"/>
      <c r="G29" s="401"/>
      <c r="H29" s="401"/>
      <c r="I29" s="401"/>
      <c r="J29" s="401"/>
      <c r="K29" s="270"/>
    </row>
    <row r="30" spans="2:11" ht="12.75" customHeight="1">
      <c r="B30" s="273"/>
      <c r="C30" s="274"/>
      <c r="D30" s="274"/>
      <c r="E30" s="274"/>
      <c r="F30" s="274"/>
      <c r="G30" s="274"/>
      <c r="H30" s="274"/>
      <c r="I30" s="274"/>
      <c r="J30" s="274"/>
      <c r="K30" s="270"/>
    </row>
    <row r="31" spans="2:11" ht="15" customHeight="1">
      <c r="B31" s="273"/>
      <c r="C31" s="274"/>
      <c r="D31" s="401" t="s">
        <v>2471</v>
      </c>
      <c r="E31" s="401"/>
      <c r="F31" s="401"/>
      <c r="G31" s="401"/>
      <c r="H31" s="401"/>
      <c r="I31" s="401"/>
      <c r="J31" s="401"/>
      <c r="K31" s="270"/>
    </row>
    <row r="32" spans="2:11" ht="15" customHeight="1">
      <c r="B32" s="273"/>
      <c r="C32" s="274"/>
      <c r="D32" s="401" t="s">
        <v>2472</v>
      </c>
      <c r="E32" s="401"/>
      <c r="F32" s="401"/>
      <c r="G32" s="401"/>
      <c r="H32" s="401"/>
      <c r="I32" s="401"/>
      <c r="J32" s="401"/>
      <c r="K32" s="270"/>
    </row>
    <row r="33" spans="2:11" ht="15" customHeight="1">
      <c r="B33" s="273"/>
      <c r="C33" s="274"/>
      <c r="D33" s="401" t="s">
        <v>2473</v>
      </c>
      <c r="E33" s="401"/>
      <c r="F33" s="401"/>
      <c r="G33" s="401"/>
      <c r="H33" s="401"/>
      <c r="I33" s="401"/>
      <c r="J33" s="401"/>
      <c r="K33" s="270"/>
    </row>
    <row r="34" spans="2:11" ht="15" customHeight="1">
      <c r="B34" s="273"/>
      <c r="C34" s="274"/>
      <c r="D34" s="272"/>
      <c r="E34" s="276" t="s">
        <v>177</v>
      </c>
      <c r="F34" s="272"/>
      <c r="G34" s="401" t="s">
        <v>2474</v>
      </c>
      <c r="H34" s="401"/>
      <c r="I34" s="401"/>
      <c r="J34" s="401"/>
      <c r="K34" s="270"/>
    </row>
    <row r="35" spans="2:11" ht="30.75" customHeight="1">
      <c r="B35" s="273"/>
      <c r="C35" s="274"/>
      <c r="D35" s="272"/>
      <c r="E35" s="276" t="s">
        <v>2475</v>
      </c>
      <c r="F35" s="272"/>
      <c r="G35" s="401" t="s">
        <v>2476</v>
      </c>
      <c r="H35" s="401"/>
      <c r="I35" s="401"/>
      <c r="J35" s="401"/>
      <c r="K35" s="270"/>
    </row>
    <row r="36" spans="2:11" ht="15" customHeight="1">
      <c r="B36" s="273"/>
      <c r="C36" s="274"/>
      <c r="D36" s="272"/>
      <c r="E36" s="276" t="s">
        <v>56</v>
      </c>
      <c r="F36" s="272"/>
      <c r="G36" s="401" t="s">
        <v>2477</v>
      </c>
      <c r="H36" s="401"/>
      <c r="I36" s="401"/>
      <c r="J36" s="401"/>
      <c r="K36" s="270"/>
    </row>
    <row r="37" spans="2:11" ht="15" customHeight="1">
      <c r="B37" s="273"/>
      <c r="C37" s="274"/>
      <c r="D37" s="272"/>
      <c r="E37" s="276" t="s">
        <v>178</v>
      </c>
      <c r="F37" s="272"/>
      <c r="G37" s="401" t="s">
        <v>2478</v>
      </c>
      <c r="H37" s="401"/>
      <c r="I37" s="401"/>
      <c r="J37" s="401"/>
      <c r="K37" s="270"/>
    </row>
    <row r="38" spans="2:11" ht="15" customHeight="1">
      <c r="B38" s="273"/>
      <c r="C38" s="274"/>
      <c r="D38" s="272"/>
      <c r="E38" s="276" t="s">
        <v>179</v>
      </c>
      <c r="F38" s="272"/>
      <c r="G38" s="401" t="s">
        <v>2479</v>
      </c>
      <c r="H38" s="401"/>
      <c r="I38" s="401"/>
      <c r="J38" s="401"/>
      <c r="K38" s="270"/>
    </row>
    <row r="39" spans="2:11" ht="15" customHeight="1">
      <c r="B39" s="273"/>
      <c r="C39" s="274"/>
      <c r="D39" s="272"/>
      <c r="E39" s="276" t="s">
        <v>180</v>
      </c>
      <c r="F39" s="272"/>
      <c r="G39" s="401" t="s">
        <v>2480</v>
      </c>
      <c r="H39" s="401"/>
      <c r="I39" s="401"/>
      <c r="J39" s="401"/>
      <c r="K39" s="270"/>
    </row>
    <row r="40" spans="2:11" ht="15" customHeight="1">
      <c r="B40" s="273"/>
      <c r="C40" s="274"/>
      <c r="D40" s="272"/>
      <c r="E40" s="276" t="s">
        <v>2481</v>
      </c>
      <c r="F40" s="272"/>
      <c r="G40" s="401" t="s">
        <v>2482</v>
      </c>
      <c r="H40" s="401"/>
      <c r="I40" s="401"/>
      <c r="J40" s="401"/>
      <c r="K40" s="270"/>
    </row>
    <row r="41" spans="2:11" ht="15" customHeight="1">
      <c r="B41" s="273"/>
      <c r="C41" s="274"/>
      <c r="D41" s="272"/>
      <c r="E41" s="276"/>
      <c r="F41" s="272"/>
      <c r="G41" s="401" t="s">
        <v>2483</v>
      </c>
      <c r="H41" s="401"/>
      <c r="I41" s="401"/>
      <c r="J41" s="401"/>
      <c r="K41" s="270"/>
    </row>
    <row r="42" spans="2:11" ht="15" customHeight="1">
      <c r="B42" s="273"/>
      <c r="C42" s="274"/>
      <c r="D42" s="272"/>
      <c r="E42" s="276" t="s">
        <v>2484</v>
      </c>
      <c r="F42" s="272"/>
      <c r="G42" s="401" t="s">
        <v>2485</v>
      </c>
      <c r="H42" s="401"/>
      <c r="I42" s="401"/>
      <c r="J42" s="401"/>
      <c r="K42" s="270"/>
    </row>
    <row r="43" spans="2:11" ht="15" customHeight="1">
      <c r="B43" s="273"/>
      <c r="C43" s="274"/>
      <c r="D43" s="272"/>
      <c r="E43" s="276" t="s">
        <v>182</v>
      </c>
      <c r="F43" s="272"/>
      <c r="G43" s="401" t="s">
        <v>2486</v>
      </c>
      <c r="H43" s="401"/>
      <c r="I43" s="401"/>
      <c r="J43" s="401"/>
      <c r="K43" s="270"/>
    </row>
    <row r="44" spans="2:11" ht="12.75" customHeight="1">
      <c r="B44" s="273"/>
      <c r="C44" s="274"/>
      <c r="D44" s="272"/>
      <c r="E44" s="272"/>
      <c r="F44" s="272"/>
      <c r="G44" s="272"/>
      <c r="H44" s="272"/>
      <c r="I44" s="272"/>
      <c r="J44" s="272"/>
      <c r="K44" s="270"/>
    </row>
    <row r="45" spans="2:11" ht="15" customHeight="1">
      <c r="B45" s="273"/>
      <c r="C45" s="274"/>
      <c r="D45" s="401" t="s">
        <v>2487</v>
      </c>
      <c r="E45" s="401"/>
      <c r="F45" s="401"/>
      <c r="G45" s="401"/>
      <c r="H45" s="401"/>
      <c r="I45" s="401"/>
      <c r="J45" s="401"/>
      <c r="K45" s="270"/>
    </row>
    <row r="46" spans="2:11" ht="15" customHeight="1">
      <c r="B46" s="273"/>
      <c r="C46" s="274"/>
      <c r="D46" s="274"/>
      <c r="E46" s="401" t="s">
        <v>2488</v>
      </c>
      <c r="F46" s="401"/>
      <c r="G46" s="401"/>
      <c r="H46" s="401"/>
      <c r="I46" s="401"/>
      <c r="J46" s="401"/>
      <c r="K46" s="270"/>
    </row>
    <row r="47" spans="2:11" ht="15" customHeight="1">
      <c r="B47" s="273"/>
      <c r="C47" s="274"/>
      <c r="D47" s="274"/>
      <c r="E47" s="401" t="s">
        <v>2489</v>
      </c>
      <c r="F47" s="401"/>
      <c r="G47" s="401"/>
      <c r="H47" s="401"/>
      <c r="I47" s="401"/>
      <c r="J47" s="401"/>
      <c r="K47" s="270"/>
    </row>
    <row r="48" spans="2:11" ht="15" customHeight="1">
      <c r="B48" s="273"/>
      <c r="C48" s="274"/>
      <c r="D48" s="274"/>
      <c r="E48" s="401" t="s">
        <v>2490</v>
      </c>
      <c r="F48" s="401"/>
      <c r="G48" s="401"/>
      <c r="H48" s="401"/>
      <c r="I48" s="401"/>
      <c r="J48" s="401"/>
      <c r="K48" s="270"/>
    </row>
    <row r="49" spans="2:11" ht="15" customHeight="1">
      <c r="B49" s="273"/>
      <c r="C49" s="274"/>
      <c r="D49" s="401" t="s">
        <v>2491</v>
      </c>
      <c r="E49" s="401"/>
      <c r="F49" s="401"/>
      <c r="G49" s="401"/>
      <c r="H49" s="401"/>
      <c r="I49" s="401"/>
      <c r="J49" s="401"/>
      <c r="K49" s="270"/>
    </row>
    <row r="50" spans="2:11" ht="25.5" customHeight="1">
      <c r="B50" s="269"/>
      <c r="C50" s="402" t="s">
        <v>2492</v>
      </c>
      <c r="D50" s="402"/>
      <c r="E50" s="402"/>
      <c r="F50" s="402"/>
      <c r="G50" s="402"/>
      <c r="H50" s="402"/>
      <c r="I50" s="402"/>
      <c r="J50" s="402"/>
      <c r="K50" s="270"/>
    </row>
    <row r="51" spans="2:11" ht="5.25" customHeight="1">
      <c r="B51" s="269"/>
      <c r="C51" s="271"/>
      <c r="D51" s="271"/>
      <c r="E51" s="271"/>
      <c r="F51" s="271"/>
      <c r="G51" s="271"/>
      <c r="H51" s="271"/>
      <c r="I51" s="271"/>
      <c r="J51" s="271"/>
      <c r="K51" s="270"/>
    </row>
    <row r="52" spans="2:11" ht="15" customHeight="1">
      <c r="B52" s="269"/>
      <c r="C52" s="401" t="s">
        <v>2493</v>
      </c>
      <c r="D52" s="401"/>
      <c r="E52" s="401"/>
      <c r="F52" s="401"/>
      <c r="G52" s="401"/>
      <c r="H52" s="401"/>
      <c r="I52" s="401"/>
      <c r="J52" s="401"/>
      <c r="K52" s="270"/>
    </row>
    <row r="53" spans="2:11" ht="15" customHeight="1">
      <c r="B53" s="269"/>
      <c r="C53" s="401" t="s">
        <v>2494</v>
      </c>
      <c r="D53" s="401"/>
      <c r="E53" s="401"/>
      <c r="F53" s="401"/>
      <c r="G53" s="401"/>
      <c r="H53" s="401"/>
      <c r="I53" s="401"/>
      <c r="J53" s="401"/>
      <c r="K53" s="270"/>
    </row>
    <row r="54" spans="2:11" ht="12.75" customHeight="1">
      <c r="B54" s="269"/>
      <c r="C54" s="272"/>
      <c r="D54" s="272"/>
      <c r="E54" s="272"/>
      <c r="F54" s="272"/>
      <c r="G54" s="272"/>
      <c r="H54" s="272"/>
      <c r="I54" s="272"/>
      <c r="J54" s="272"/>
      <c r="K54" s="270"/>
    </row>
    <row r="55" spans="2:11" ht="15" customHeight="1">
      <c r="B55" s="269"/>
      <c r="C55" s="401" t="s">
        <v>2495</v>
      </c>
      <c r="D55" s="401"/>
      <c r="E55" s="401"/>
      <c r="F55" s="401"/>
      <c r="G55" s="401"/>
      <c r="H55" s="401"/>
      <c r="I55" s="401"/>
      <c r="J55" s="401"/>
      <c r="K55" s="270"/>
    </row>
    <row r="56" spans="2:11" ht="15" customHeight="1">
      <c r="B56" s="269"/>
      <c r="C56" s="274"/>
      <c r="D56" s="401" t="s">
        <v>2496</v>
      </c>
      <c r="E56" s="401"/>
      <c r="F56" s="401"/>
      <c r="G56" s="401"/>
      <c r="H56" s="401"/>
      <c r="I56" s="401"/>
      <c r="J56" s="401"/>
      <c r="K56" s="270"/>
    </row>
    <row r="57" spans="2:11" ht="15" customHeight="1">
      <c r="B57" s="269"/>
      <c r="C57" s="274"/>
      <c r="D57" s="401" t="s">
        <v>2497</v>
      </c>
      <c r="E57" s="401"/>
      <c r="F57" s="401"/>
      <c r="G57" s="401"/>
      <c r="H57" s="401"/>
      <c r="I57" s="401"/>
      <c r="J57" s="401"/>
      <c r="K57" s="270"/>
    </row>
    <row r="58" spans="2:11" ht="15" customHeight="1">
      <c r="B58" s="269"/>
      <c r="C58" s="274"/>
      <c r="D58" s="401" t="s">
        <v>2498</v>
      </c>
      <c r="E58" s="401"/>
      <c r="F58" s="401"/>
      <c r="G58" s="401"/>
      <c r="H58" s="401"/>
      <c r="I58" s="401"/>
      <c r="J58" s="401"/>
      <c r="K58" s="270"/>
    </row>
    <row r="59" spans="2:11" ht="15" customHeight="1">
      <c r="B59" s="269"/>
      <c r="C59" s="274"/>
      <c r="D59" s="401" t="s">
        <v>2499</v>
      </c>
      <c r="E59" s="401"/>
      <c r="F59" s="401"/>
      <c r="G59" s="401"/>
      <c r="H59" s="401"/>
      <c r="I59" s="401"/>
      <c r="J59" s="401"/>
      <c r="K59" s="270"/>
    </row>
    <row r="60" spans="2:11" ht="15" customHeight="1">
      <c r="B60" s="269"/>
      <c r="C60" s="274"/>
      <c r="D60" s="400" t="s">
        <v>2500</v>
      </c>
      <c r="E60" s="400"/>
      <c r="F60" s="400"/>
      <c r="G60" s="400"/>
      <c r="H60" s="400"/>
      <c r="I60" s="400"/>
      <c r="J60" s="400"/>
      <c r="K60" s="270"/>
    </row>
    <row r="61" spans="2:11" ht="15" customHeight="1">
      <c r="B61" s="269"/>
      <c r="C61" s="274"/>
      <c r="D61" s="401" t="s">
        <v>2501</v>
      </c>
      <c r="E61" s="401"/>
      <c r="F61" s="401"/>
      <c r="G61" s="401"/>
      <c r="H61" s="401"/>
      <c r="I61" s="401"/>
      <c r="J61" s="401"/>
      <c r="K61" s="270"/>
    </row>
    <row r="62" spans="2:11" ht="12.75" customHeight="1">
      <c r="B62" s="269"/>
      <c r="C62" s="274"/>
      <c r="D62" s="274"/>
      <c r="E62" s="277"/>
      <c r="F62" s="274"/>
      <c r="G62" s="274"/>
      <c r="H62" s="274"/>
      <c r="I62" s="274"/>
      <c r="J62" s="274"/>
      <c r="K62" s="270"/>
    </row>
    <row r="63" spans="2:11" ht="15" customHeight="1">
      <c r="B63" s="269"/>
      <c r="C63" s="274"/>
      <c r="D63" s="401" t="s">
        <v>2502</v>
      </c>
      <c r="E63" s="401"/>
      <c r="F63" s="401"/>
      <c r="G63" s="401"/>
      <c r="H63" s="401"/>
      <c r="I63" s="401"/>
      <c r="J63" s="401"/>
      <c r="K63" s="270"/>
    </row>
    <row r="64" spans="2:11" ht="15" customHeight="1">
      <c r="B64" s="269"/>
      <c r="C64" s="274"/>
      <c r="D64" s="400" t="s">
        <v>2503</v>
      </c>
      <c r="E64" s="400"/>
      <c r="F64" s="400"/>
      <c r="G64" s="400"/>
      <c r="H64" s="400"/>
      <c r="I64" s="400"/>
      <c r="J64" s="400"/>
      <c r="K64" s="270"/>
    </row>
    <row r="65" spans="2:11" ht="15" customHeight="1">
      <c r="B65" s="269"/>
      <c r="C65" s="274"/>
      <c r="D65" s="401" t="s">
        <v>2504</v>
      </c>
      <c r="E65" s="401"/>
      <c r="F65" s="401"/>
      <c r="G65" s="401"/>
      <c r="H65" s="401"/>
      <c r="I65" s="401"/>
      <c r="J65" s="401"/>
      <c r="K65" s="270"/>
    </row>
    <row r="66" spans="2:11" ht="15" customHeight="1">
      <c r="B66" s="269"/>
      <c r="C66" s="274"/>
      <c r="D66" s="401" t="s">
        <v>2505</v>
      </c>
      <c r="E66" s="401"/>
      <c r="F66" s="401"/>
      <c r="G66" s="401"/>
      <c r="H66" s="401"/>
      <c r="I66" s="401"/>
      <c r="J66" s="401"/>
      <c r="K66" s="270"/>
    </row>
    <row r="67" spans="2:11" ht="15" customHeight="1">
      <c r="B67" s="269"/>
      <c r="C67" s="274"/>
      <c r="D67" s="401" t="s">
        <v>2506</v>
      </c>
      <c r="E67" s="401"/>
      <c r="F67" s="401"/>
      <c r="G67" s="401"/>
      <c r="H67" s="401"/>
      <c r="I67" s="401"/>
      <c r="J67" s="401"/>
      <c r="K67" s="270"/>
    </row>
    <row r="68" spans="2:11" ht="15" customHeight="1">
      <c r="B68" s="269"/>
      <c r="C68" s="274"/>
      <c r="D68" s="401" t="s">
        <v>2507</v>
      </c>
      <c r="E68" s="401"/>
      <c r="F68" s="401"/>
      <c r="G68" s="401"/>
      <c r="H68" s="401"/>
      <c r="I68" s="401"/>
      <c r="J68" s="401"/>
      <c r="K68" s="270"/>
    </row>
    <row r="69" spans="2:11" ht="12.75" customHeight="1">
      <c r="B69" s="278"/>
      <c r="C69" s="279"/>
      <c r="D69" s="279"/>
      <c r="E69" s="279"/>
      <c r="F69" s="279"/>
      <c r="G69" s="279"/>
      <c r="H69" s="279"/>
      <c r="I69" s="279"/>
      <c r="J69" s="279"/>
      <c r="K69" s="280"/>
    </row>
    <row r="70" spans="2:11" ht="18.75" customHeight="1">
      <c r="B70" s="281"/>
      <c r="C70" s="281"/>
      <c r="D70" s="281"/>
      <c r="E70" s="281"/>
      <c r="F70" s="281"/>
      <c r="G70" s="281"/>
      <c r="H70" s="281"/>
      <c r="I70" s="281"/>
      <c r="J70" s="281"/>
      <c r="K70" s="282"/>
    </row>
    <row r="71" spans="2:11" ht="18.75" customHeight="1">
      <c r="B71" s="282"/>
      <c r="C71" s="282"/>
      <c r="D71" s="282"/>
      <c r="E71" s="282"/>
      <c r="F71" s="282"/>
      <c r="G71" s="282"/>
      <c r="H71" s="282"/>
      <c r="I71" s="282"/>
      <c r="J71" s="282"/>
      <c r="K71" s="282"/>
    </row>
    <row r="72" spans="2:11" ht="7.5" customHeight="1">
      <c r="B72" s="283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ht="45" customHeight="1">
      <c r="B73" s="286"/>
      <c r="C73" s="399" t="s">
        <v>136</v>
      </c>
      <c r="D73" s="399"/>
      <c r="E73" s="399"/>
      <c r="F73" s="399"/>
      <c r="G73" s="399"/>
      <c r="H73" s="399"/>
      <c r="I73" s="399"/>
      <c r="J73" s="399"/>
      <c r="K73" s="287"/>
    </row>
    <row r="74" spans="2:11" ht="17.25" customHeight="1">
      <c r="B74" s="286"/>
      <c r="C74" s="288" t="s">
        <v>2508</v>
      </c>
      <c r="D74" s="288"/>
      <c r="E74" s="288"/>
      <c r="F74" s="288" t="s">
        <v>2509</v>
      </c>
      <c r="G74" s="289"/>
      <c r="H74" s="288" t="s">
        <v>178</v>
      </c>
      <c r="I74" s="288" t="s">
        <v>60</v>
      </c>
      <c r="J74" s="288" t="s">
        <v>2510</v>
      </c>
      <c r="K74" s="287"/>
    </row>
    <row r="75" spans="2:11" ht="17.25" customHeight="1">
      <c r="B75" s="286"/>
      <c r="C75" s="290" t="s">
        <v>2511</v>
      </c>
      <c r="D75" s="290"/>
      <c r="E75" s="290"/>
      <c r="F75" s="291" t="s">
        <v>2512</v>
      </c>
      <c r="G75" s="292"/>
      <c r="H75" s="290"/>
      <c r="I75" s="290"/>
      <c r="J75" s="290" t="s">
        <v>2513</v>
      </c>
      <c r="K75" s="287"/>
    </row>
    <row r="76" spans="2:11" ht="5.25" customHeight="1">
      <c r="B76" s="286"/>
      <c r="C76" s="293"/>
      <c r="D76" s="293"/>
      <c r="E76" s="293"/>
      <c r="F76" s="293"/>
      <c r="G76" s="294"/>
      <c r="H76" s="293"/>
      <c r="I76" s="293"/>
      <c r="J76" s="293"/>
      <c r="K76" s="287"/>
    </row>
    <row r="77" spans="2:11" ht="15" customHeight="1">
      <c r="B77" s="286"/>
      <c r="C77" s="276" t="s">
        <v>56</v>
      </c>
      <c r="D77" s="293"/>
      <c r="E77" s="293"/>
      <c r="F77" s="295" t="s">
        <v>2514</v>
      </c>
      <c r="G77" s="294"/>
      <c r="H77" s="276" t="s">
        <v>2515</v>
      </c>
      <c r="I77" s="276" t="s">
        <v>2516</v>
      </c>
      <c r="J77" s="276">
        <v>20</v>
      </c>
      <c r="K77" s="287"/>
    </row>
    <row r="78" spans="2:11" ht="15" customHeight="1">
      <c r="B78" s="286"/>
      <c r="C78" s="276" t="s">
        <v>2517</v>
      </c>
      <c r="D78" s="276"/>
      <c r="E78" s="276"/>
      <c r="F78" s="295" t="s">
        <v>2514</v>
      </c>
      <c r="G78" s="294"/>
      <c r="H78" s="276" t="s">
        <v>2518</v>
      </c>
      <c r="I78" s="276" t="s">
        <v>2516</v>
      </c>
      <c r="J78" s="276">
        <v>120</v>
      </c>
      <c r="K78" s="287"/>
    </row>
    <row r="79" spans="2:11" ht="15" customHeight="1">
      <c r="B79" s="296"/>
      <c r="C79" s="276" t="s">
        <v>2519</v>
      </c>
      <c r="D79" s="276"/>
      <c r="E79" s="276"/>
      <c r="F79" s="295" t="s">
        <v>2520</v>
      </c>
      <c r="G79" s="294"/>
      <c r="H79" s="276" t="s">
        <v>2521</v>
      </c>
      <c r="I79" s="276" t="s">
        <v>2516</v>
      </c>
      <c r="J79" s="276">
        <v>50</v>
      </c>
      <c r="K79" s="287"/>
    </row>
    <row r="80" spans="2:11" ht="15" customHeight="1">
      <c r="B80" s="296"/>
      <c r="C80" s="276" t="s">
        <v>2522</v>
      </c>
      <c r="D80" s="276"/>
      <c r="E80" s="276"/>
      <c r="F80" s="295" t="s">
        <v>2514</v>
      </c>
      <c r="G80" s="294"/>
      <c r="H80" s="276" t="s">
        <v>2523</v>
      </c>
      <c r="I80" s="276" t="s">
        <v>2524</v>
      </c>
      <c r="J80" s="276"/>
      <c r="K80" s="287"/>
    </row>
    <row r="81" spans="2:11" ht="15" customHeight="1">
      <c r="B81" s="296"/>
      <c r="C81" s="297" t="s">
        <v>2525</v>
      </c>
      <c r="D81" s="297"/>
      <c r="E81" s="297"/>
      <c r="F81" s="298" t="s">
        <v>2520</v>
      </c>
      <c r="G81" s="297"/>
      <c r="H81" s="297" t="s">
        <v>2526</v>
      </c>
      <c r="I81" s="297" t="s">
        <v>2516</v>
      </c>
      <c r="J81" s="297">
        <v>15</v>
      </c>
      <c r="K81" s="287"/>
    </row>
    <row r="82" spans="2:11" ht="15" customHeight="1">
      <c r="B82" s="296"/>
      <c r="C82" s="297" t="s">
        <v>2527</v>
      </c>
      <c r="D82" s="297"/>
      <c r="E82" s="297"/>
      <c r="F82" s="298" t="s">
        <v>2520</v>
      </c>
      <c r="G82" s="297"/>
      <c r="H82" s="297" t="s">
        <v>2528</v>
      </c>
      <c r="I82" s="297" t="s">
        <v>2516</v>
      </c>
      <c r="J82" s="297">
        <v>15</v>
      </c>
      <c r="K82" s="287"/>
    </row>
    <row r="83" spans="2:11" ht="15" customHeight="1">
      <c r="B83" s="296"/>
      <c r="C83" s="297" t="s">
        <v>2529</v>
      </c>
      <c r="D83" s="297"/>
      <c r="E83" s="297"/>
      <c r="F83" s="298" t="s">
        <v>2520</v>
      </c>
      <c r="G83" s="297"/>
      <c r="H83" s="297" t="s">
        <v>2530</v>
      </c>
      <c r="I83" s="297" t="s">
        <v>2516</v>
      </c>
      <c r="J83" s="297">
        <v>20</v>
      </c>
      <c r="K83" s="287"/>
    </row>
    <row r="84" spans="2:11" ht="15" customHeight="1">
      <c r="B84" s="296"/>
      <c r="C84" s="297" t="s">
        <v>2531</v>
      </c>
      <c r="D84" s="297"/>
      <c r="E84" s="297"/>
      <c r="F84" s="298" t="s">
        <v>2520</v>
      </c>
      <c r="G84" s="297"/>
      <c r="H84" s="297" t="s">
        <v>2532</v>
      </c>
      <c r="I84" s="297" t="s">
        <v>2516</v>
      </c>
      <c r="J84" s="297">
        <v>20</v>
      </c>
      <c r="K84" s="287"/>
    </row>
    <row r="85" spans="2:11" ht="15" customHeight="1">
      <c r="B85" s="296"/>
      <c r="C85" s="276" t="s">
        <v>2533</v>
      </c>
      <c r="D85" s="276"/>
      <c r="E85" s="276"/>
      <c r="F85" s="295" t="s">
        <v>2520</v>
      </c>
      <c r="G85" s="294"/>
      <c r="H85" s="276" t="s">
        <v>2534</v>
      </c>
      <c r="I85" s="276" t="s">
        <v>2516</v>
      </c>
      <c r="J85" s="276">
        <v>50</v>
      </c>
      <c r="K85" s="287"/>
    </row>
    <row r="86" spans="2:11" ht="15" customHeight="1">
      <c r="B86" s="296"/>
      <c r="C86" s="276" t="s">
        <v>2535</v>
      </c>
      <c r="D86" s="276"/>
      <c r="E86" s="276"/>
      <c r="F86" s="295" t="s">
        <v>2520</v>
      </c>
      <c r="G86" s="294"/>
      <c r="H86" s="276" t="s">
        <v>2536</v>
      </c>
      <c r="I86" s="276" t="s">
        <v>2516</v>
      </c>
      <c r="J86" s="276">
        <v>20</v>
      </c>
      <c r="K86" s="287"/>
    </row>
    <row r="87" spans="2:11" ht="15" customHeight="1">
      <c r="B87" s="296"/>
      <c r="C87" s="276" t="s">
        <v>2537</v>
      </c>
      <c r="D87" s="276"/>
      <c r="E87" s="276"/>
      <c r="F87" s="295" t="s">
        <v>2520</v>
      </c>
      <c r="G87" s="294"/>
      <c r="H87" s="276" t="s">
        <v>2538</v>
      </c>
      <c r="I87" s="276" t="s">
        <v>2516</v>
      </c>
      <c r="J87" s="276">
        <v>20</v>
      </c>
      <c r="K87" s="287"/>
    </row>
    <row r="88" spans="2:11" ht="15" customHeight="1">
      <c r="B88" s="296"/>
      <c r="C88" s="276" t="s">
        <v>2539</v>
      </c>
      <c r="D88" s="276"/>
      <c r="E88" s="276"/>
      <c r="F88" s="295" t="s">
        <v>2520</v>
      </c>
      <c r="G88" s="294"/>
      <c r="H88" s="276" t="s">
        <v>2540</v>
      </c>
      <c r="I88" s="276" t="s">
        <v>2516</v>
      </c>
      <c r="J88" s="276">
        <v>50</v>
      </c>
      <c r="K88" s="287"/>
    </row>
    <row r="89" spans="2:11" ht="15" customHeight="1">
      <c r="B89" s="296"/>
      <c r="C89" s="276" t="s">
        <v>2541</v>
      </c>
      <c r="D89" s="276"/>
      <c r="E89" s="276"/>
      <c r="F89" s="295" t="s">
        <v>2520</v>
      </c>
      <c r="G89" s="294"/>
      <c r="H89" s="276" t="s">
        <v>2541</v>
      </c>
      <c r="I89" s="276" t="s">
        <v>2516</v>
      </c>
      <c r="J89" s="276">
        <v>50</v>
      </c>
      <c r="K89" s="287"/>
    </row>
    <row r="90" spans="2:11" ht="15" customHeight="1">
      <c r="B90" s="296"/>
      <c r="C90" s="276" t="s">
        <v>183</v>
      </c>
      <c r="D90" s="276"/>
      <c r="E90" s="276"/>
      <c r="F90" s="295" t="s">
        <v>2520</v>
      </c>
      <c r="G90" s="294"/>
      <c r="H90" s="276" t="s">
        <v>2542</v>
      </c>
      <c r="I90" s="276" t="s">
        <v>2516</v>
      </c>
      <c r="J90" s="276">
        <v>255</v>
      </c>
      <c r="K90" s="287"/>
    </row>
    <row r="91" spans="2:11" ht="15" customHeight="1">
      <c r="B91" s="296"/>
      <c r="C91" s="276" t="s">
        <v>2543</v>
      </c>
      <c r="D91" s="276"/>
      <c r="E91" s="276"/>
      <c r="F91" s="295" t="s">
        <v>2514</v>
      </c>
      <c r="G91" s="294"/>
      <c r="H91" s="276" t="s">
        <v>2544</v>
      </c>
      <c r="I91" s="276" t="s">
        <v>2545</v>
      </c>
      <c r="J91" s="276"/>
      <c r="K91" s="287"/>
    </row>
    <row r="92" spans="2:11" ht="15" customHeight="1">
      <c r="B92" s="296"/>
      <c r="C92" s="276" t="s">
        <v>2546</v>
      </c>
      <c r="D92" s="276"/>
      <c r="E92" s="276"/>
      <c r="F92" s="295" t="s">
        <v>2514</v>
      </c>
      <c r="G92" s="294"/>
      <c r="H92" s="276" t="s">
        <v>2547</v>
      </c>
      <c r="I92" s="276" t="s">
        <v>2548</v>
      </c>
      <c r="J92" s="276"/>
      <c r="K92" s="287"/>
    </row>
    <row r="93" spans="2:11" ht="15" customHeight="1">
      <c r="B93" s="296"/>
      <c r="C93" s="276" t="s">
        <v>2549</v>
      </c>
      <c r="D93" s="276"/>
      <c r="E93" s="276"/>
      <c r="F93" s="295" t="s">
        <v>2514</v>
      </c>
      <c r="G93" s="294"/>
      <c r="H93" s="276" t="s">
        <v>2549</v>
      </c>
      <c r="I93" s="276" t="s">
        <v>2548</v>
      </c>
      <c r="J93" s="276"/>
      <c r="K93" s="287"/>
    </row>
    <row r="94" spans="2:11" ht="15" customHeight="1">
      <c r="B94" s="296"/>
      <c r="C94" s="276" t="s">
        <v>41</v>
      </c>
      <c r="D94" s="276"/>
      <c r="E94" s="276"/>
      <c r="F94" s="295" t="s">
        <v>2514</v>
      </c>
      <c r="G94" s="294"/>
      <c r="H94" s="276" t="s">
        <v>2550</v>
      </c>
      <c r="I94" s="276" t="s">
        <v>2548</v>
      </c>
      <c r="J94" s="276"/>
      <c r="K94" s="287"/>
    </row>
    <row r="95" spans="2:11" ht="15" customHeight="1">
      <c r="B95" s="296"/>
      <c r="C95" s="276" t="s">
        <v>51</v>
      </c>
      <c r="D95" s="276"/>
      <c r="E95" s="276"/>
      <c r="F95" s="295" t="s">
        <v>2514</v>
      </c>
      <c r="G95" s="294"/>
      <c r="H95" s="276" t="s">
        <v>2551</v>
      </c>
      <c r="I95" s="276" t="s">
        <v>2548</v>
      </c>
      <c r="J95" s="276"/>
      <c r="K95" s="287"/>
    </row>
    <row r="96" spans="2:11" ht="15" customHeight="1">
      <c r="B96" s="299"/>
      <c r="C96" s="300"/>
      <c r="D96" s="300"/>
      <c r="E96" s="300"/>
      <c r="F96" s="300"/>
      <c r="G96" s="300"/>
      <c r="H96" s="300"/>
      <c r="I96" s="300"/>
      <c r="J96" s="300"/>
      <c r="K96" s="301"/>
    </row>
    <row r="97" spans="2:11" ht="18.75" customHeight="1">
      <c r="B97" s="302"/>
      <c r="C97" s="303"/>
      <c r="D97" s="303"/>
      <c r="E97" s="303"/>
      <c r="F97" s="303"/>
      <c r="G97" s="303"/>
      <c r="H97" s="303"/>
      <c r="I97" s="303"/>
      <c r="J97" s="303"/>
      <c r="K97" s="302"/>
    </row>
    <row r="98" spans="2:11" ht="18.75" customHeight="1">
      <c r="B98" s="282"/>
      <c r="C98" s="282"/>
      <c r="D98" s="282"/>
      <c r="E98" s="282"/>
      <c r="F98" s="282"/>
      <c r="G98" s="282"/>
      <c r="H98" s="282"/>
      <c r="I98" s="282"/>
      <c r="J98" s="282"/>
      <c r="K98" s="282"/>
    </row>
    <row r="99" spans="2:11" ht="7.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5"/>
    </row>
    <row r="100" spans="2:11" ht="45" customHeight="1">
      <c r="B100" s="286"/>
      <c r="C100" s="399" t="s">
        <v>2552</v>
      </c>
      <c r="D100" s="399"/>
      <c r="E100" s="399"/>
      <c r="F100" s="399"/>
      <c r="G100" s="399"/>
      <c r="H100" s="399"/>
      <c r="I100" s="399"/>
      <c r="J100" s="399"/>
      <c r="K100" s="287"/>
    </row>
    <row r="101" spans="2:11" ht="17.25" customHeight="1">
      <c r="B101" s="286"/>
      <c r="C101" s="288" t="s">
        <v>2508</v>
      </c>
      <c r="D101" s="288"/>
      <c r="E101" s="288"/>
      <c r="F101" s="288" t="s">
        <v>2509</v>
      </c>
      <c r="G101" s="289"/>
      <c r="H101" s="288" t="s">
        <v>178</v>
      </c>
      <c r="I101" s="288" t="s">
        <v>60</v>
      </c>
      <c r="J101" s="288" t="s">
        <v>2510</v>
      </c>
      <c r="K101" s="287"/>
    </row>
    <row r="102" spans="2:11" ht="17.25" customHeight="1">
      <c r="B102" s="286"/>
      <c r="C102" s="290" t="s">
        <v>2511</v>
      </c>
      <c r="D102" s="290"/>
      <c r="E102" s="290"/>
      <c r="F102" s="291" t="s">
        <v>2512</v>
      </c>
      <c r="G102" s="292"/>
      <c r="H102" s="290"/>
      <c r="I102" s="290"/>
      <c r="J102" s="290" t="s">
        <v>2513</v>
      </c>
      <c r="K102" s="287"/>
    </row>
    <row r="103" spans="2:11" ht="5.25" customHeight="1">
      <c r="B103" s="286"/>
      <c r="C103" s="288"/>
      <c r="D103" s="288"/>
      <c r="E103" s="288"/>
      <c r="F103" s="288"/>
      <c r="G103" s="304"/>
      <c r="H103" s="288"/>
      <c r="I103" s="288"/>
      <c r="J103" s="288"/>
      <c r="K103" s="287"/>
    </row>
    <row r="104" spans="2:11" ht="15" customHeight="1">
      <c r="B104" s="286"/>
      <c r="C104" s="276" t="s">
        <v>56</v>
      </c>
      <c r="D104" s="293"/>
      <c r="E104" s="293"/>
      <c r="F104" s="295" t="s">
        <v>2514</v>
      </c>
      <c r="G104" s="304"/>
      <c r="H104" s="276" t="s">
        <v>2553</v>
      </c>
      <c r="I104" s="276" t="s">
        <v>2516</v>
      </c>
      <c r="J104" s="276">
        <v>20</v>
      </c>
      <c r="K104" s="287"/>
    </row>
    <row r="105" spans="2:11" ht="15" customHeight="1">
      <c r="B105" s="286"/>
      <c r="C105" s="276" t="s">
        <v>2517</v>
      </c>
      <c r="D105" s="276"/>
      <c r="E105" s="276"/>
      <c r="F105" s="295" t="s">
        <v>2514</v>
      </c>
      <c r="G105" s="276"/>
      <c r="H105" s="276" t="s">
        <v>2553</v>
      </c>
      <c r="I105" s="276" t="s">
        <v>2516</v>
      </c>
      <c r="J105" s="276">
        <v>120</v>
      </c>
      <c r="K105" s="287"/>
    </row>
    <row r="106" spans="2:11" ht="15" customHeight="1">
      <c r="B106" s="296"/>
      <c r="C106" s="276" t="s">
        <v>2519</v>
      </c>
      <c r="D106" s="276"/>
      <c r="E106" s="276"/>
      <c r="F106" s="295" t="s">
        <v>2520</v>
      </c>
      <c r="G106" s="276"/>
      <c r="H106" s="276" t="s">
        <v>2553</v>
      </c>
      <c r="I106" s="276" t="s">
        <v>2516</v>
      </c>
      <c r="J106" s="276">
        <v>50</v>
      </c>
      <c r="K106" s="287"/>
    </row>
    <row r="107" spans="2:11" ht="15" customHeight="1">
      <c r="B107" s="296"/>
      <c r="C107" s="276" t="s">
        <v>2522</v>
      </c>
      <c r="D107" s="276"/>
      <c r="E107" s="276"/>
      <c r="F107" s="295" t="s">
        <v>2514</v>
      </c>
      <c r="G107" s="276"/>
      <c r="H107" s="276" t="s">
        <v>2553</v>
      </c>
      <c r="I107" s="276" t="s">
        <v>2524</v>
      </c>
      <c r="J107" s="276"/>
      <c r="K107" s="287"/>
    </row>
    <row r="108" spans="2:11" ht="15" customHeight="1">
      <c r="B108" s="296"/>
      <c r="C108" s="276" t="s">
        <v>2533</v>
      </c>
      <c r="D108" s="276"/>
      <c r="E108" s="276"/>
      <c r="F108" s="295" t="s">
        <v>2520</v>
      </c>
      <c r="G108" s="276"/>
      <c r="H108" s="276" t="s">
        <v>2553</v>
      </c>
      <c r="I108" s="276" t="s">
        <v>2516</v>
      </c>
      <c r="J108" s="276">
        <v>50</v>
      </c>
      <c r="K108" s="287"/>
    </row>
    <row r="109" spans="2:11" ht="15" customHeight="1">
      <c r="B109" s="296"/>
      <c r="C109" s="276" t="s">
        <v>2541</v>
      </c>
      <c r="D109" s="276"/>
      <c r="E109" s="276"/>
      <c r="F109" s="295" t="s">
        <v>2520</v>
      </c>
      <c r="G109" s="276"/>
      <c r="H109" s="276" t="s">
        <v>2553</v>
      </c>
      <c r="I109" s="276" t="s">
        <v>2516</v>
      </c>
      <c r="J109" s="276">
        <v>50</v>
      </c>
      <c r="K109" s="287"/>
    </row>
    <row r="110" spans="2:11" ht="15" customHeight="1">
      <c r="B110" s="296"/>
      <c r="C110" s="276" t="s">
        <v>2539</v>
      </c>
      <c r="D110" s="276"/>
      <c r="E110" s="276"/>
      <c r="F110" s="295" t="s">
        <v>2520</v>
      </c>
      <c r="G110" s="276"/>
      <c r="H110" s="276" t="s">
        <v>2553</v>
      </c>
      <c r="I110" s="276" t="s">
        <v>2516</v>
      </c>
      <c r="J110" s="276">
        <v>50</v>
      </c>
      <c r="K110" s="287"/>
    </row>
    <row r="111" spans="2:11" ht="15" customHeight="1">
      <c r="B111" s="296"/>
      <c r="C111" s="276" t="s">
        <v>56</v>
      </c>
      <c r="D111" s="276"/>
      <c r="E111" s="276"/>
      <c r="F111" s="295" t="s">
        <v>2514</v>
      </c>
      <c r="G111" s="276"/>
      <c r="H111" s="276" t="s">
        <v>2554</v>
      </c>
      <c r="I111" s="276" t="s">
        <v>2516</v>
      </c>
      <c r="J111" s="276">
        <v>20</v>
      </c>
      <c r="K111" s="287"/>
    </row>
    <row r="112" spans="2:11" ht="15" customHeight="1">
      <c r="B112" s="296"/>
      <c r="C112" s="276" t="s">
        <v>2555</v>
      </c>
      <c r="D112" s="276"/>
      <c r="E112" s="276"/>
      <c r="F112" s="295" t="s">
        <v>2514</v>
      </c>
      <c r="G112" s="276"/>
      <c r="H112" s="276" t="s">
        <v>2556</v>
      </c>
      <c r="I112" s="276" t="s">
        <v>2516</v>
      </c>
      <c r="J112" s="276">
        <v>120</v>
      </c>
      <c r="K112" s="287"/>
    </row>
    <row r="113" spans="2:11" ht="15" customHeight="1">
      <c r="B113" s="296"/>
      <c r="C113" s="276" t="s">
        <v>41</v>
      </c>
      <c r="D113" s="276"/>
      <c r="E113" s="276"/>
      <c r="F113" s="295" t="s">
        <v>2514</v>
      </c>
      <c r="G113" s="276"/>
      <c r="H113" s="276" t="s">
        <v>2557</v>
      </c>
      <c r="I113" s="276" t="s">
        <v>2548</v>
      </c>
      <c r="J113" s="276"/>
      <c r="K113" s="287"/>
    </row>
    <row r="114" spans="2:11" ht="15" customHeight="1">
      <c r="B114" s="296"/>
      <c r="C114" s="276" t="s">
        <v>51</v>
      </c>
      <c r="D114" s="276"/>
      <c r="E114" s="276"/>
      <c r="F114" s="295" t="s">
        <v>2514</v>
      </c>
      <c r="G114" s="276"/>
      <c r="H114" s="276" t="s">
        <v>2558</v>
      </c>
      <c r="I114" s="276" t="s">
        <v>2548</v>
      </c>
      <c r="J114" s="276"/>
      <c r="K114" s="287"/>
    </row>
    <row r="115" spans="2:11" ht="15" customHeight="1">
      <c r="B115" s="296"/>
      <c r="C115" s="276" t="s">
        <v>60</v>
      </c>
      <c r="D115" s="276"/>
      <c r="E115" s="276"/>
      <c r="F115" s="295" t="s">
        <v>2514</v>
      </c>
      <c r="G115" s="276"/>
      <c r="H115" s="276" t="s">
        <v>2559</v>
      </c>
      <c r="I115" s="276" t="s">
        <v>2560</v>
      </c>
      <c r="J115" s="276"/>
      <c r="K115" s="287"/>
    </row>
    <row r="116" spans="2:11" ht="15" customHeight="1">
      <c r="B116" s="299"/>
      <c r="C116" s="305"/>
      <c r="D116" s="305"/>
      <c r="E116" s="305"/>
      <c r="F116" s="305"/>
      <c r="G116" s="305"/>
      <c r="H116" s="305"/>
      <c r="I116" s="305"/>
      <c r="J116" s="305"/>
      <c r="K116" s="301"/>
    </row>
    <row r="117" spans="2:11" ht="18.75" customHeight="1">
      <c r="B117" s="306"/>
      <c r="C117" s="272"/>
      <c r="D117" s="272"/>
      <c r="E117" s="272"/>
      <c r="F117" s="307"/>
      <c r="G117" s="272"/>
      <c r="H117" s="272"/>
      <c r="I117" s="272"/>
      <c r="J117" s="272"/>
      <c r="K117" s="306"/>
    </row>
    <row r="118" spans="2:11" ht="18.75" customHeight="1"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</row>
    <row r="119" spans="2:11" ht="7.5" customHeight="1">
      <c r="B119" s="308"/>
      <c r="C119" s="309"/>
      <c r="D119" s="309"/>
      <c r="E119" s="309"/>
      <c r="F119" s="309"/>
      <c r="G119" s="309"/>
      <c r="H119" s="309"/>
      <c r="I119" s="309"/>
      <c r="J119" s="309"/>
      <c r="K119" s="310"/>
    </row>
    <row r="120" spans="2:11" ht="45" customHeight="1">
      <c r="B120" s="311"/>
      <c r="C120" s="398" t="s">
        <v>2561</v>
      </c>
      <c r="D120" s="398"/>
      <c r="E120" s="398"/>
      <c r="F120" s="398"/>
      <c r="G120" s="398"/>
      <c r="H120" s="398"/>
      <c r="I120" s="398"/>
      <c r="J120" s="398"/>
      <c r="K120" s="312"/>
    </row>
    <row r="121" spans="2:11" ht="17.25" customHeight="1">
      <c r="B121" s="313"/>
      <c r="C121" s="288" t="s">
        <v>2508</v>
      </c>
      <c r="D121" s="288"/>
      <c r="E121" s="288"/>
      <c r="F121" s="288" t="s">
        <v>2509</v>
      </c>
      <c r="G121" s="289"/>
      <c r="H121" s="288" t="s">
        <v>178</v>
      </c>
      <c r="I121" s="288" t="s">
        <v>60</v>
      </c>
      <c r="J121" s="288" t="s">
        <v>2510</v>
      </c>
      <c r="K121" s="314"/>
    </row>
    <row r="122" spans="2:11" ht="17.25" customHeight="1">
      <c r="B122" s="313"/>
      <c r="C122" s="290" t="s">
        <v>2511</v>
      </c>
      <c r="D122" s="290"/>
      <c r="E122" s="290"/>
      <c r="F122" s="291" t="s">
        <v>2512</v>
      </c>
      <c r="G122" s="292"/>
      <c r="H122" s="290"/>
      <c r="I122" s="290"/>
      <c r="J122" s="290" t="s">
        <v>2513</v>
      </c>
      <c r="K122" s="314"/>
    </row>
    <row r="123" spans="2:11" ht="5.25" customHeight="1">
      <c r="B123" s="315"/>
      <c r="C123" s="293"/>
      <c r="D123" s="293"/>
      <c r="E123" s="293"/>
      <c r="F123" s="293"/>
      <c r="G123" s="276"/>
      <c r="H123" s="293"/>
      <c r="I123" s="293"/>
      <c r="J123" s="293"/>
      <c r="K123" s="316"/>
    </row>
    <row r="124" spans="2:11" ht="15" customHeight="1">
      <c r="B124" s="315"/>
      <c r="C124" s="276" t="s">
        <v>2517</v>
      </c>
      <c r="D124" s="293"/>
      <c r="E124" s="293"/>
      <c r="F124" s="295" t="s">
        <v>2514</v>
      </c>
      <c r="G124" s="276"/>
      <c r="H124" s="276" t="s">
        <v>2553</v>
      </c>
      <c r="I124" s="276" t="s">
        <v>2516</v>
      </c>
      <c r="J124" s="276">
        <v>120</v>
      </c>
      <c r="K124" s="317"/>
    </row>
    <row r="125" spans="2:11" ht="15" customHeight="1">
      <c r="B125" s="315"/>
      <c r="C125" s="276" t="s">
        <v>2562</v>
      </c>
      <c r="D125" s="276"/>
      <c r="E125" s="276"/>
      <c r="F125" s="295" t="s">
        <v>2514</v>
      </c>
      <c r="G125" s="276"/>
      <c r="H125" s="276" t="s">
        <v>2563</v>
      </c>
      <c r="I125" s="276" t="s">
        <v>2516</v>
      </c>
      <c r="J125" s="276" t="s">
        <v>2564</v>
      </c>
      <c r="K125" s="317"/>
    </row>
    <row r="126" spans="2:11" ht="15" customHeight="1">
      <c r="B126" s="315"/>
      <c r="C126" s="276" t="s">
        <v>91</v>
      </c>
      <c r="D126" s="276"/>
      <c r="E126" s="276"/>
      <c r="F126" s="295" t="s">
        <v>2514</v>
      </c>
      <c r="G126" s="276"/>
      <c r="H126" s="276" t="s">
        <v>2565</v>
      </c>
      <c r="I126" s="276" t="s">
        <v>2516</v>
      </c>
      <c r="J126" s="276" t="s">
        <v>2564</v>
      </c>
      <c r="K126" s="317"/>
    </row>
    <row r="127" spans="2:11" ht="15" customHeight="1">
      <c r="B127" s="315"/>
      <c r="C127" s="276" t="s">
        <v>2525</v>
      </c>
      <c r="D127" s="276"/>
      <c r="E127" s="276"/>
      <c r="F127" s="295" t="s">
        <v>2520</v>
      </c>
      <c r="G127" s="276"/>
      <c r="H127" s="276" t="s">
        <v>2526</v>
      </c>
      <c r="I127" s="276" t="s">
        <v>2516</v>
      </c>
      <c r="J127" s="276">
        <v>15</v>
      </c>
      <c r="K127" s="317"/>
    </row>
    <row r="128" spans="2:11" ht="15" customHeight="1">
      <c r="B128" s="315"/>
      <c r="C128" s="297" t="s">
        <v>2527</v>
      </c>
      <c r="D128" s="297"/>
      <c r="E128" s="297"/>
      <c r="F128" s="298" t="s">
        <v>2520</v>
      </c>
      <c r="G128" s="297"/>
      <c r="H128" s="297" t="s">
        <v>2528</v>
      </c>
      <c r="I128" s="297" t="s">
        <v>2516</v>
      </c>
      <c r="J128" s="297">
        <v>15</v>
      </c>
      <c r="K128" s="317"/>
    </row>
    <row r="129" spans="2:11" ht="15" customHeight="1">
      <c r="B129" s="315"/>
      <c r="C129" s="297" t="s">
        <v>2529</v>
      </c>
      <c r="D129" s="297"/>
      <c r="E129" s="297"/>
      <c r="F129" s="298" t="s">
        <v>2520</v>
      </c>
      <c r="G129" s="297"/>
      <c r="H129" s="297" t="s">
        <v>2530</v>
      </c>
      <c r="I129" s="297" t="s">
        <v>2516</v>
      </c>
      <c r="J129" s="297">
        <v>20</v>
      </c>
      <c r="K129" s="317"/>
    </row>
    <row r="130" spans="2:11" ht="15" customHeight="1">
      <c r="B130" s="315"/>
      <c r="C130" s="297" t="s">
        <v>2531</v>
      </c>
      <c r="D130" s="297"/>
      <c r="E130" s="297"/>
      <c r="F130" s="298" t="s">
        <v>2520</v>
      </c>
      <c r="G130" s="297"/>
      <c r="H130" s="297" t="s">
        <v>2532</v>
      </c>
      <c r="I130" s="297" t="s">
        <v>2516</v>
      </c>
      <c r="J130" s="297">
        <v>20</v>
      </c>
      <c r="K130" s="317"/>
    </row>
    <row r="131" spans="2:11" ht="15" customHeight="1">
      <c r="B131" s="315"/>
      <c r="C131" s="276" t="s">
        <v>2519</v>
      </c>
      <c r="D131" s="276"/>
      <c r="E131" s="276"/>
      <c r="F131" s="295" t="s">
        <v>2520</v>
      </c>
      <c r="G131" s="276"/>
      <c r="H131" s="276" t="s">
        <v>2553</v>
      </c>
      <c r="I131" s="276" t="s">
        <v>2516</v>
      </c>
      <c r="J131" s="276">
        <v>50</v>
      </c>
      <c r="K131" s="317"/>
    </row>
    <row r="132" spans="2:11" ht="15" customHeight="1">
      <c r="B132" s="315"/>
      <c r="C132" s="276" t="s">
        <v>2533</v>
      </c>
      <c r="D132" s="276"/>
      <c r="E132" s="276"/>
      <c r="F132" s="295" t="s">
        <v>2520</v>
      </c>
      <c r="G132" s="276"/>
      <c r="H132" s="276" t="s">
        <v>2553</v>
      </c>
      <c r="I132" s="276" t="s">
        <v>2516</v>
      </c>
      <c r="J132" s="276">
        <v>50</v>
      </c>
      <c r="K132" s="317"/>
    </row>
    <row r="133" spans="2:11" ht="15" customHeight="1">
      <c r="B133" s="315"/>
      <c r="C133" s="276" t="s">
        <v>2539</v>
      </c>
      <c r="D133" s="276"/>
      <c r="E133" s="276"/>
      <c r="F133" s="295" t="s">
        <v>2520</v>
      </c>
      <c r="G133" s="276"/>
      <c r="H133" s="276" t="s">
        <v>2553</v>
      </c>
      <c r="I133" s="276" t="s">
        <v>2516</v>
      </c>
      <c r="J133" s="276">
        <v>50</v>
      </c>
      <c r="K133" s="317"/>
    </row>
    <row r="134" spans="2:11" ht="15" customHeight="1">
      <c r="B134" s="315"/>
      <c r="C134" s="276" t="s">
        <v>2541</v>
      </c>
      <c r="D134" s="276"/>
      <c r="E134" s="276"/>
      <c r="F134" s="295" t="s">
        <v>2520</v>
      </c>
      <c r="G134" s="276"/>
      <c r="H134" s="276" t="s">
        <v>2553</v>
      </c>
      <c r="I134" s="276" t="s">
        <v>2516</v>
      </c>
      <c r="J134" s="276">
        <v>50</v>
      </c>
      <c r="K134" s="317"/>
    </row>
    <row r="135" spans="2:11" ht="15" customHeight="1">
      <c r="B135" s="315"/>
      <c r="C135" s="276" t="s">
        <v>183</v>
      </c>
      <c r="D135" s="276"/>
      <c r="E135" s="276"/>
      <c r="F135" s="295" t="s">
        <v>2520</v>
      </c>
      <c r="G135" s="276"/>
      <c r="H135" s="276" t="s">
        <v>2566</v>
      </c>
      <c r="I135" s="276" t="s">
        <v>2516</v>
      </c>
      <c r="J135" s="276">
        <v>255</v>
      </c>
      <c r="K135" s="317"/>
    </row>
    <row r="136" spans="2:11" ht="15" customHeight="1">
      <c r="B136" s="315"/>
      <c r="C136" s="276" t="s">
        <v>2543</v>
      </c>
      <c r="D136" s="276"/>
      <c r="E136" s="276"/>
      <c r="F136" s="295" t="s">
        <v>2514</v>
      </c>
      <c r="G136" s="276"/>
      <c r="H136" s="276" t="s">
        <v>2567</v>
      </c>
      <c r="I136" s="276" t="s">
        <v>2545</v>
      </c>
      <c r="J136" s="276"/>
      <c r="K136" s="317"/>
    </row>
    <row r="137" spans="2:11" ht="15" customHeight="1">
      <c r="B137" s="315"/>
      <c r="C137" s="276" t="s">
        <v>2546</v>
      </c>
      <c r="D137" s="276"/>
      <c r="E137" s="276"/>
      <c r="F137" s="295" t="s">
        <v>2514</v>
      </c>
      <c r="G137" s="276"/>
      <c r="H137" s="276" t="s">
        <v>2568</v>
      </c>
      <c r="I137" s="276" t="s">
        <v>2548</v>
      </c>
      <c r="J137" s="276"/>
      <c r="K137" s="317"/>
    </row>
    <row r="138" spans="2:11" ht="15" customHeight="1">
      <c r="B138" s="315"/>
      <c r="C138" s="276" t="s">
        <v>2549</v>
      </c>
      <c r="D138" s="276"/>
      <c r="E138" s="276"/>
      <c r="F138" s="295" t="s">
        <v>2514</v>
      </c>
      <c r="G138" s="276"/>
      <c r="H138" s="276" t="s">
        <v>2549</v>
      </c>
      <c r="I138" s="276" t="s">
        <v>2548</v>
      </c>
      <c r="J138" s="276"/>
      <c r="K138" s="317"/>
    </row>
    <row r="139" spans="2:11" ht="15" customHeight="1">
      <c r="B139" s="315"/>
      <c r="C139" s="276" t="s">
        <v>41</v>
      </c>
      <c r="D139" s="276"/>
      <c r="E139" s="276"/>
      <c r="F139" s="295" t="s">
        <v>2514</v>
      </c>
      <c r="G139" s="276"/>
      <c r="H139" s="276" t="s">
        <v>2569</v>
      </c>
      <c r="I139" s="276" t="s">
        <v>2548</v>
      </c>
      <c r="J139" s="276"/>
      <c r="K139" s="317"/>
    </row>
    <row r="140" spans="2:11" ht="15" customHeight="1">
      <c r="B140" s="315"/>
      <c r="C140" s="276" t="s">
        <v>2570</v>
      </c>
      <c r="D140" s="276"/>
      <c r="E140" s="276"/>
      <c r="F140" s="295" t="s">
        <v>2514</v>
      </c>
      <c r="G140" s="276"/>
      <c r="H140" s="276" t="s">
        <v>2571</v>
      </c>
      <c r="I140" s="276" t="s">
        <v>2548</v>
      </c>
      <c r="J140" s="276"/>
      <c r="K140" s="317"/>
    </row>
    <row r="141" spans="2:11" ht="15" customHeight="1">
      <c r="B141" s="318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2:11" ht="18.75" customHeight="1">
      <c r="B142" s="272"/>
      <c r="C142" s="272"/>
      <c r="D142" s="272"/>
      <c r="E142" s="272"/>
      <c r="F142" s="307"/>
      <c r="G142" s="272"/>
      <c r="H142" s="272"/>
      <c r="I142" s="272"/>
      <c r="J142" s="272"/>
      <c r="K142" s="272"/>
    </row>
    <row r="143" spans="2:11" ht="18.75" customHeight="1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</row>
    <row r="144" spans="2:11" ht="7.5" customHeight="1">
      <c r="B144" s="283"/>
      <c r="C144" s="284"/>
      <c r="D144" s="284"/>
      <c r="E144" s="284"/>
      <c r="F144" s="284"/>
      <c r="G144" s="284"/>
      <c r="H144" s="284"/>
      <c r="I144" s="284"/>
      <c r="J144" s="284"/>
      <c r="K144" s="285"/>
    </row>
    <row r="145" spans="2:11" ht="45" customHeight="1">
      <c r="B145" s="286"/>
      <c r="C145" s="399" t="s">
        <v>2572</v>
      </c>
      <c r="D145" s="399"/>
      <c r="E145" s="399"/>
      <c r="F145" s="399"/>
      <c r="G145" s="399"/>
      <c r="H145" s="399"/>
      <c r="I145" s="399"/>
      <c r="J145" s="399"/>
      <c r="K145" s="287"/>
    </row>
    <row r="146" spans="2:11" ht="17.25" customHeight="1">
      <c r="B146" s="286"/>
      <c r="C146" s="288" t="s">
        <v>2508</v>
      </c>
      <c r="D146" s="288"/>
      <c r="E146" s="288"/>
      <c r="F146" s="288" t="s">
        <v>2509</v>
      </c>
      <c r="G146" s="289"/>
      <c r="H146" s="288" t="s">
        <v>178</v>
      </c>
      <c r="I146" s="288" t="s">
        <v>60</v>
      </c>
      <c r="J146" s="288" t="s">
        <v>2510</v>
      </c>
      <c r="K146" s="287"/>
    </row>
    <row r="147" spans="2:11" ht="17.25" customHeight="1">
      <c r="B147" s="286"/>
      <c r="C147" s="290" t="s">
        <v>2511</v>
      </c>
      <c r="D147" s="290"/>
      <c r="E147" s="290"/>
      <c r="F147" s="291" t="s">
        <v>2512</v>
      </c>
      <c r="G147" s="292"/>
      <c r="H147" s="290"/>
      <c r="I147" s="290"/>
      <c r="J147" s="290" t="s">
        <v>2513</v>
      </c>
      <c r="K147" s="287"/>
    </row>
    <row r="148" spans="2:11" ht="5.25" customHeight="1">
      <c r="B148" s="296"/>
      <c r="C148" s="293"/>
      <c r="D148" s="293"/>
      <c r="E148" s="293"/>
      <c r="F148" s="293"/>
      <c r="G148" s="294"/>
      <c r="H148" s="293"/>
      <c r="I148" s="293"/>
      <c r="J148" s="293"/>
      <c r="K148" s="317"/>
    </row>
    <row r="149" spans="2:11" ht="15" customHeight="1">
      <c r="B149" s="296"/>
      <c r="C149" s="321" t="s">
        <v>2517</v>
      </c>
      <c r="D149" s="276"/>
      <c r="E149" s="276"/>
      <c r="F149" s="322" t="s">
        <v>2514</v>
      </c>
      <c r="G149" s="276"/>
      <c r="H149" s="321" t="s">
        <v>2553</v>
      </c>
      <c r="I149" s="321" t="s">
        <v>2516</v>
      </c>
      <c r="J149" s="321">
        <v>120</v>
      </c>
      <c r="K149" s="317"/>
    </row>
    <row r="150" spans="2:11" ht="15" customHeight="1">
      <c r="B150" s="296"/>
      <c r="C150" s="321" t="s">
        <v>2562</v>
      </c>
      <c r="D150" s="276"/>
      <c r="E150" s="276"/>
      <c r="F150" s="322" t="s">
        <v>2514</v>
      </c>
      <c r="G150" s="276"/>
      <c r="H150" s="321" t="s">
        <v>2573</v>
      </c>
      <c r="I150" s="321" t="s">
        <v>2516</v>
      </c>
      <c r="J150" s="321" t="s">
        <v>2564</v>
      </c>
      <c r="K150" s="317"/>
    </row>
    <row r="151" spans="2:11" ht="15" customHeight="1">
      <c r="B151" s="296"/>
      <c r="C151" s="321" t="s">
        <v>91</v>
      </c>
      <c r="D151" s="276"/>
      <c r="E151" s="276"/>
      <c r="F151" s="322" t="s">
        <v>2514</v>
      </c>
      <c r="G151" s="276"/>
      <c r="H151" s="321" t="s">
        <v>2574</v>
      </c>
      <c r="I151" s="321" t="s">
        <v>2516</v>
      </c>
      <c r="J151" s="321" t="s">
        <v>2564</v>
      </c>
      <c r="K151" s="317"/>
    </row>
    <row r="152" spans="2:11" ht="15" customHeight="1">
      <c r="B152" s="296"/>
      <c r="C152" s="321" t="s">
        <v>2519</v>
      </c>
      <c r="D152" s="276"/>
      <c r="E152" s="276"/>
      <c r="F152" s="322" t="s">
        <v>2520</v>
      </c>
      <c r="G152" s="276"/>
      <c r="H152" s="321" t="s">
        <v>2553</v>
      </c>
      <c r="I152" s="321" t="s">
        <v>2516</v>
      </c>
      <c r="J152" s="321">
        <v>50</v>
      </c>
      <c r="K152" s="317"/>
    </row>
    <row r="153" spans="2:11" ht="15" customHeight="1">
      <c r="B153" s="296"/>
      <c r="C153" s="321" t="s">
        <v>2522</v>
      </c>
      <c r="D153" s="276"/>
      <c r="E153" s="276"/>
      <c r="F153" s="322" t="s">
        <v>2514</v>
      </c>
      <c r="G153" s="276"/>
      <c r="H153" s="321" t="s">
        <v>2553</v>
      </c>
      <c r="I153" s="321" t="s">
        <v>2524</v>
      </c>
      <c r="J153" s="321"/>
      <c r="K153" s="317"/>
    </row>
    <row r="154" spans="2:11" ht="15" customHeight="1">
      <c r="B154" s="296"/>
      <c r="C154" s="321" t="s">
        <v>2533</v>
      </c>
      <c r="D154" s="276"/>
      <c r="E154" s="276"/>
      <c r="F154" s="322" t="s">
        <v>2520</v>
      </c>
      <c r="G154" s="276"/>
      <c r="H154" s="321" t="s">
        <v>2553</v>
      </c>
      <c r="I154" s="321" t="s">
        <v>2516</v>
      </c>
      <c r="J154" s="321">
        <v>50</v>
      </c>
      <c r="K154" s="317"/>
    </row>
    <row r="155" spans="2:11" ht="15" customHeight="1">
      <c r="B155" s="296"/>
      <c r="C155" s="321" t="s">
        <v>2541</v>
      </c>
      <c r="D155" s="276"/>
      <c r="E155" s="276"/>
      <c r="F155" s="322" t="s">
        <v>2520</v>
      </c>
      <c r="G155" s="276"/>
      <c r="H155" s="321" t="s">
        <v>2553</v>
      </c>
      <c r="I155" s="321" t="s">
        <v>2516</v>
      </c>
      <c r="J155" s="321">
        <v>50</v>
      </c>
      <c r="K155" s="317"/>
    </row>
    <row r="156" spans="2:11" ht="15" customHeight="1">
      <c r="B156" s="296"/>
      <c r="C156" s="321" t="s">
        <v>2539</v>
      </c>
      <c r="D156" s="276"/>
      <c r="E156" s="276"/>
      <c r="F156" s="322" t="s">
        <v>2520</v>
      </c>
      <c r="G156" s="276"/>
      <c r="H156" s="321" t="s">
        <v>2553</v>
      </c>
      <c r="I156" s="321" t="s">
        <v>2516</v>
      </c>
      <c r="J156" s="321">
        <v>50</v>
      </c>
      <c r="K156" s="317"/>
    </row>
    <row r="157" spans="2:11" ht="15" customHeight="1">
      <c r="B157" s="296"/>
      <c r="C157" s="321" t="s">
        <v>153</v>
      </c>
      <c r="D157" s="276"/>
      <c r="E157" s="276"/>
      <c r="F157" s="322" t="s">
        <v>2514</v>
      </c>
      <c r="G157" s="276"/>
      <c r="H157" s="321" t="s">
        <v>2575</v>
      </c>
      <c r="I157" s="321" t="s">
        <v>2516</v>
      </c>
      <c r="J157" s="321" t="s">
        <v>2576</v>
      </c>
      <c r="K157" s="317"/>
    </row>
    <row r="158" spans="2:11" ht="15" customHeight="1">
      <c r="B158" s="296"/>
      <c r="C158" s="321" t="s">
        <v>2577</v>
      </c>
      <c r="D158" s="276"/>
      <c r="E158" s="276"/>
      <c r="F158" s="322" t="s">
        <v>2514</v>
      </c>
      <c r="G158" s="276"/>
      <c r="H158" s="321" t="s">
        <v>2578</v>
      </c>
      <c r="I158" s="321" t="s">
        <v>2548</v>
      </c>
      <c r="J158" s="321"/>
      <c r="K158" s="317"/>
    </row>
    <row r="159" spans="2:11" ht="15" customHeight="1">
      <c r="B159" s="323"/>
      <c r="C159" s="305"/>
      <c r="D159" s="305"/>
      <c r="E159" s="305"/>
      <c r="F159" s="305"/>
      <c r="G159" s="305"/>
      <c r="H159" s="305"/>
      <c r="I159" s="305"/>
      <c r="J159" s="305"/>
      <c r="K159" s="324"/>
    </row>
    <row r="160" spans="2:11" ht="18.75" customHeight="1">
      <c r="B160" s="272"/>
      <c r="C160" s="276"/>
      <c r="D160" s="276"/>
      <c r="E160" s="276"/>
      <c r="F160" s="295"/>
      <c r="G160" s="276"/>
      <c r="H160" s="276"/>
      <c r="I160" s="276"/>
      <c r="J160" s="276"/>
      <c r="K160" s="272"/>
    </row>
    <row r="161" spans="2:11" ht="18.75" customHeight="1"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</row>
    <row r="162" spans="2:11" ht="7.5" customHeight="1">
      <c r="B162" s="264"/>
      <c r="C162" s="265"/>
      <c r="D162" s="265"/>
      <c r="E162" s="265"/>
      <c r="F162" s="265"/>
      <c r="G162" s="265"/>
      <c r="H162" s="265"/>
      <c r="I162" s="265"/>
      <c r="J162" s="265"/>
      <c r="K162" s="266"/>
    </row>
    <row r="163" spans="2:11" ht="45" customHeight="1">
      <c r="B163" s="267"/>
      <c r="C163" s="398" t="s">
        <v>2579</v>
      </c>
      <c r="D163" s="398"/>
      <c r="E163" s="398"/>
      <c r="F163" s="398"/>
      <c r="G163" s="398"/>
      <c r="H163" s="398"/>
      <c r="I163" s="398"/>
      <c r="J163" s="398"/>
      <c r="K163" s="268"/>
    </row>
    <row r="164" spans="2:11" ht="17.25" customHeight="1">
      <c r="B164" s="267"/>
      <c r="C164" s="288" t="s">
        <v>2508</v>
      </c>
      <c r="D164" s="288"/>
      <c r="E164" s="288"/>
      <c r="F164" s="288" t="s">
        <v>2509</v>
      </c>
      <c r="G164" s="325"/>
      <c r="H164" s="326" t="s">
        <v>178</v>
      </c>
      <c r="I164" s="326" t="s">
        <v>60</v>
      </c>
      <c r="J164" s="288" t="s">
        <v>2510</v>
      </c>
      <c r="K164" s="268"/>
    </row>
    <row r="165" spans="2:11" ht="17.25" customHeight="1">
      <c r="B165" s="269"/>
      <c r="C165" s="290" t="s">
        <v>2511</v>
      </c>
      <c r="D165" s="290"/>
      <c r="E165" s="290"/>
      <c r="F165" s="291" t="s">
        <v>2512</v>
      </c>
      <c r="G165" s="327"/>
      <c r="H165" s="328"/>
      <c r="I165" s="328"/>
      <c r="J165" s="290" t="s">
        <v>2513</v>
      </c>
      <c r="K165" s="270"/>
    </row>
    <row r="166" spans="2:11" ht="5.25" customHeight="1">
      <c r="B166" s="296"/>
      <c r="C166" s="293"/>
      <c r="D166" s="293"/>
      <c r="E166" s="293"/>
      <c r="F166" s="293"/>
      <c r="G166" s="294"/>
      <c r="H166" s="293"/>
      <c r="I166" s="293"/>
      <c r="J166" s="293"/>
      <c r="K166" s="317"/>
    </row>
    <row r="167" spans="2:11" ht="15" customHeight="1">
      <c r="B167" s="296"/>
      <c r="C167" s="276" t="s">
        <v>2517</v>
      </c>
      <c r="D167" s="276"/>
      <c r="E167" s="276"/>
      <c r="F167" s="295" t="s">
        <v>2514</v>
      </c>
      <c r="G167" s="276"/>
      <c r="H167" s="276" t="s">
        <v>2553</v>
      </c>
      <c r="I167" s="276" t="s">
        <v>2516</v>
      </c>
      <c r="J167" s="276">
        <v>120</v>
      </c>
      <c r="K167" s="317"/>
    </row>
    <row r="168" spans="2:11" ht="15" customHeight="1">
      <c r="B168" s="296"/>
      <c r="C168" s="276" t="s">
        <v>2562</v>
      </c>
      <c r="D168" s="276"/>
      <c r="E168" s="276"/>
      <c r="F168" s="295" t="s">
        <v>2514</v>
      </c>
      <c r="G168" s="276"/>
      <c r="H168" s="276" t="s">
        <v>2563</v>
      </c>
      <c r="I168" s="276" t="s">
        <v>2516</v>
      </c>
      <c r="J168" s="276" t="s">
        <v>2564</v>
      </c>
      <c r="K168" s="317"/>
    </row>
    <row r="169" spans="2:11" ht="15" customHeight="1">
      <c r="B169" s="296"/>
      <c r="C169" s="276" t="s">
        <v>91</v>
      </c>
      <c r="D169" s="276"/>
      <c r="E169" s="276"/>
      <c r="F169" s="295" t="s">
        <v>2514</v>
      </c>
      <c r="G169" s="276"/>
      <c r="H169" s="276" t="s">
        <v>2580</v>
      </c>
      <c r="I169" s="276" t="s">
        <v>2516</v>
      </c>
      <c r="J169" s="276" t="s">
        <v>2564</v>
      </c>
      <c r="K169" s="317"/>
    </row>
    <row r="170" spans="2:11" ht="15" customHeight="1">
      <c r="B170" s="296"/>
      <c r="C170" s="276" t="s">
        <v>2519</v>
      </c>
      <c r="D170" s="276"/>
      <c r="E170" s="276"/>
      <c r="F170" s="295" t="s">
        <v>2520</v>
      </c>
      <c r="G170" s="276"/>
      <c r="H170" s="276" t="s">
        <v>2580</v>
      </c>
      <c r="I170" s="276" t="s">
        <v>2516</v>
      </c>
      <c r="J170" s="276">
        <v>50</v>
      </c>
      <c r="K170" s="317"/>
    </row>
    <row r="171" spans="2:11" ht="15" customHeight="1">
      <c r="B171" s="296"/>
      <c r="C171" s="276" t="s">
        <v>2522</v>
      </c>
      <c r="D171" s="276"/>
      <c r="E171" s="276"/>
      <c r="F171" s="295" t="s">
        <v>2514</v>
      </c>
      <c r="G171" s="276"/>
      <c r="H171" s="276" t="s">
        <v>2580</v>
      </c>
      <c r="I171" s="276" t="s">
        <v>2524</v>
      </c>
      <c r="J171" s="276"/>
      <c r="K171" s="317"/>
    </row>
    <row r="172" spans="2:11" ht="15" customHeight="1">
      <c r="B172" s="296"/>
      <c r="C172" s="276" t="s">
        <v>2533</v>
      </c>
      <c r="D172" s="276"/>
      <c r="E172" s="276"/>
      <c r="F172" s="295" t="s">
        <v>2520</v>
      </c>
      <c r="G172" s="276"/>
      <c r="H172" s="276" t="s">
        <v>2580</v>
      </c>
      <c r="I172" s="276" t="s">
        <v>2516</v>
      </c>
      <c r="J172" s="276">
        <v>50</v>
      </c>
      <c r="K172" s="317"/>
    </row>
    <row r="173" spans="2:11" ht="15" customHeight="1">
      <c r="B173" s="296"/>
      <c r="C173" s="276" t="s">
        <v>2541</v>
      </c>
      <c r="D173" s="276"/>
      <c r="E173" s="276"/>
      <c r="F173" s="295" t="s">
        <v>2520</v>
      </c>
      <c r="G173" s="276"/>
      <c r="H173" s="276" t="s">
        <v>2580</v>
      </c>
      <c r="I173" s="276" t="s">
        <v>2516</v>
      </c>
      <c r="J173" s="276">
        <v>50</v>
      </c>
      <c r="K173" s="317"/>
    </row>
    <row r="174" spans="2:11" ht="15" customHeight="1">
      <c r="B174" s="296"/>
      <c r="C174" s="276" t="s">
        <v>2539</v>
      </c>
      <c r="D174" s="276"/>
      <c r="E174" s="276"/>
      <c r="F174" s="295" t="s">
        <v>2520</v>
      </c>
      <c r="G174" s="276"/>
      <c r="H174" s="276" t="s">
        <v>2580</v>
      </c>
      <c r="I174" s="276" t="s">
        <v>2516</v>
      </c>
      <c r="J174" s="276">
        <v>50</v>
      </c>
      <c r="K174" s="317"/>
    </row>
    <row r="175" spans="2:11" ht="15" customHeight="1">
      <c r="B175" s="296"/>
      <c r="C175" s="276" t="s">
        <v>177</v>
      </c>
      <c r="D175" s="276"/>
      <c r="E175" s="276"/>
      <c r="F175" s="295" t="s">
        <v>2514</v>
      </c>
      <c r="G175" s="276"/>
      <c r="H175" s="276" t="s">
        <v>2581</v>
      </c>
      <c r="I175" s="276" t="s">
        <v>2582</v>
      </c>
      <c r="J175" s="276"/>
      <c r="K175" s="317"/>
    </row>
    <row r="176" spans="2:11" ht="15" customHeight="1">
      <c r="B176" s="296"/>
      <c r="C176" s="276" t="s">
        <v>60</v>
      </c>
      <c r="D176" s="276"/>
      <c r="E176" s="276"/>
      <c r="F176" s="295" t="s">
        <v>2514</v>
      </c>
      <c r="G176" s="276"/>
      <c r="H176" s="276" t="s">
        <v>2583</v>
      </c>
      <c r="I176" s="276" t="s">
        <v>2584</v>
      </c>
      <c r="J176" s="276">
        <v>1</v>
      </c>
      <c r="K176" s="317"/>
    </row>
    <row r="177" spans="2:11" ht="15" customHeight="1">
      <c r="B177" s="296"/>
      <c r="C177" s="276" t="s">
        <v>56</v>
      </c>
      <c r="D177" s="276"/>
      <c r="E177" s="276"/>
      <c r="F177" s="295" t="s">
        <v>2514</v>
      </c>
      <c r="G177" s="276"/>
      <c r="H177" s="276" t="s">
        <v>2585</v>
      </c>
      <c r="I177" s="276" t="s">
        <v>2516</v>
      </c>
      <c r="J177" s="276">
        <v>20</v>
      </c>
      <c r="K177" s="317"/>
    </row>
    <row r="178" spans="2:11" ht="15" customHeight="1">
      <c r="B178" s="296"/>
      <c r="C178" s="276" t="s">
        <v>178</v>
      </c>
      <c r="D178" s="276"/>
      <c r="E178" s="276"/>
      <c r="F178" s="295" t="s">
        <v>2514</v>
      </c>
      <c r="G178" s="276"/>
      <c r="H178" s="276" t="s">
        <v>2586</v>
      </c>
      <c r="I178" s="276" t="s">
        <v>2516</v>
      </c>
      <c r="J178" s="276">
        <v>255</v>
      </c>
      <c r="K178" s="317"/>
    </row>
    <row r="179" spans="2:11" ht="15" customHeight="1">
      <c r="B179" s="296"/>
      <c r="C179" s="276" t="s">
        <v>179</v>
      </c>
      <c r="D179" s="276"/>
      <c r="E179" s="276"/>
      <c r="F179" s="295" t="s">
        <v>2514</v>
      </c>
      <c r="G179" s="276"/>
      <c r="H179" s="276" t="s">
        <v>2479</v>
      </c>
      <c r="I179" s="276" t="s">
        <v>2516</v>
      </c>
      <c r="J179" s="276">
        <v>10</v>
      </c>
      <c r="K179" s="317"/>
    </row>
    <row r="180" spans="2:11" ht="15" customHeight="1">
      <c r="B180" s="296"/>
      <c r="C180" s="276" t="s">
        <v>180</v>
      </c>
      <c r="D180" s="276"/>
      <c r="E180" s="276"/>
      <c r="F180" s="295" t="s">
        <v>2514</v>
      </c>
      <c r="G180" s="276"/>
      <c r="H180" s="276" t="s">
        <v>2587</v>
      </c>
      <c r="I180" s="276" t="s">
        <v>2548</v>
      </c>
      <c r="J180" s="276"/>
      <c r="K180" s="317"/>
    </row>
    <row r="181" spans="2:11" ht="15" customHeight="1">
      <c r="B181" s="296"/>
      <c r="C181" s="276" t="s">
        <v>2588</v>
      </c>
      <c r="D181" s="276"/>
      <c r="E181" s="276"/>
      <c r="F181" s="295" t="s">
        <v>2514</v>
      </c>
      <c r="G181" s="276"/>
      <c r="H181" s="276" t="s">
        <v>2589</v>
      </c>
      <c r="I181" s="276" t="s">
        <v>2548</v>
      </c>
      <c r="J181" s="276"/>
      <c r="K181" s="317"/>
    </row>
    <row r="182" spans="2:11" ht="15" customHeight="1">
      <c r="B182" s="296"/>
      <c r="C182" s="276" t="s">
        <v>2577</v>
      </c>
      <c r="D182" s="276"/>
      <c r="E182" s="276"/>
      <c r="F182" s="295" t="s">
        <v>2514</v>
      </c>
      <c r="G182" s="276"/>
      <c r="H182" s="276" t="s">
        <v>2590</v>
      </c>
      <c r="I182" s="276" t="s">
        <v>2548</v>
      </c>
      <c r="J182" s="276"/>
      <c r="K182" s="317"/>
    </row>
    <row r="183" spans="2:11" ht="15" customHeight="1">
      <c r="B183" s="296"/>
      <c r="C183" s="276" t="s">
        <v>182</v>
      </c>
      <c r="D183" s="276"/>
      <c r="E183" s="276"/>
      <c r="F183" s="295" t="s">
        <v>2520</v>
      </c>
      <c r="G183" s="276"/>
      <c r="H183" s="276" t="s">
        <v>2591</v>
      </c>
      <c r="I183" s="276" t="s">
        <v>2516</v>
      </c>
      <c r="J183" s="276">
        <v>50</v>
      </c>
      <c r="K183" s="317"/>
    </row>
    <row r="184" spans="2:11" ht="15" customHeight="1">
      <c r="B184" s="296"/>
      <c r="C184" s="276" t="s">
        <v>2592</v>
      </c>
      <c r="D184" s="276"/>
      <c r="E184" s="276"/>
      <c r="F184" s="295" t="s">
        <v>2520</v>
      </c>
      <c r="G184" s="276"/>
      <c r="H184" s="276" t="s">
        <v>2593</v>
      </c>
      <c r="I184" s="276" t="s">
        <v>2594</v>
      </c>
      <c r="J184" s="276"/>
      <c r="K184" s="317"/>
    </row>
    <row r="185" spans="2:11" ht="15" customHeight="1">
      <c r="B185" s="296"/>
      <c r="C185" s="276" t="s">
        <v>2595</v>
      </c>
      <c r="D185" s="276"/>
      <c r="E185" s="276"/>
      <c r="F185" s="295" t="s">
        <v>2520</v>
      </c>
      <c r="G185" s="276"/>
      <c r="H185" s="276" t="s">
        <v>2596</v>
      </c>
      <c r="I185" s="276" t="s">
        <v>2594</v>
      </c>
      <c r="J185" s="276"/>
      <c r="K185" s="317"/>
    </row>
    <row r="186" spans="2:11" ht="15" customHeight="1">
      <c r="B186" s="296"/>
      <c r="C186" s="276" t="s">
        <v>2597</v>
      </c>
      <c r="D186" s="276"/>
      <c r="E186" s="276"/>
      <c r="F186" s="295" t="s">
        <v>2520</v>
      </c>
      <c r="G186" s="276"/>
      <c r="H186" s="276" t="s">
        <v>2598</v>
      </c>
      <c r="I186" s="276" t="s">
        <v>2594</v>
      </c>
      <c r="J186" s="276"/>
      <c r="K186" s="317"/>
    </row>
    <row r="187" spans="2:11" ht="15" customHeight="1">
      <c r="B187" s="296"/>
      <c r="C187" s="329" t="s">
        <v>2599</v>
      </c>
      <c r="D187" s="276"/>
      <c r="E187" s="276"/>
      <c r="F187" s="295" t="s">
        <v>2520</v>
      </c>
      <c r="G187" s="276"/>
      <c r="H187" s="276" t="s">
        <v>2600</v>
      </c>
      <c r="I187" s="276" t="s">
        <v>2601</v>
      </c>
      <c r="J187" s="330" t="s">
        <v>2602</v>
      </c>
      <c r="K187" s="317"/>
    </row>
    <row r="188" spans="2:11" ht="15" customHeight="1">
      <c r="B188" s="296"/>
      <c r="C188" s="281" t="s">
        <v>45</v>
      </c>
      <c r="D188" s="276"/>
      <c r="E188" s="276"/>
      <c r="F188" s="295" t="s">
        <v>2514</v>
      </c>
      <c r="G188" s="276"/>
      <c r="H188" s="272" t="s">
        <v>2603</v>
      </c>
      <c r="I188" s="276" t="s">
        <v>2604</v>
      </c>
      <c r="J188" s="276"/>
      <c r="K188" s="317"/>
    </row>
    <row r="189" spans="2:11" ht="15" customHeight="1">
      <c r="B189" s="296"/>
      <c r="C189" s="281" t="s">
        <v>2605</v>
      </c>
      <c r="D189" s="276"/>
      <c r="E189" s="276"/>
      <c r="F189" s="295" t="s">
        <v>2514</v>
      </c>
      <c r="G189" s="276"/>
      <c r="H189" s="276" t="s">
        <v>2606</v>
      </c>
      <c r="I189" s="276" t="s">
        <v>2548</v>
      </c>
      <c r="J189" s="276"/>
      <c r="K189" s="317"/>
    </row>
    <row r="190" spans="2:11" ht="15" customHeight="1">
      <c r="B190" s="296"/>
      <c r="C190" s="281" t="s">
        <v>2607</v>
      </c>
      <c r="D190" s="276"/>
      <c r="E190" s="276"/>
      <c r="F190" s="295" t="s">
        <v>2514</v>
      </c>
      <c r="G190" s="276"/>
      <c r="H190" s="276" t="s">
        <v>2608</v>
      </c>
      <c r="I190" s="276" t="s">
        <v>2548</v>
      </c>
      <c r="J190" s="276"/>
      <c r="K190" s="317"/>
    </row>
    <row r="191" spans="2:11" ht="15" customHeight="1">
      <c r="B191" s="296"/>
      <c r="C191" s="281" t="s">
        <v>2609</v>
      </c>
      <c r="D191" s="276"/>
      <c r="E191" s="276"/>
      <c r="F191" s="295" t="s">
        <v>2520</v>
      </c>
      <c r="G191" s="276"/>
      <c r="H191" s="276" t="s">
        <v>2610</v>
      </c>
      <c r="I191" s="276" t="s">
        <v>2548</v>
      </c>
      <c r="J191" s="276"/>
      <c r="K191" s="317"/>
    </row>
    <row r="192" spans="2:11" ht="15" customHeight="1">
      <c r="B192" s="323"/>
      <c r="C192" s="331"/>
      <c r="D192" s="305"/>
      <c r="E192" s="305"/>
      <c r="F192" s="305"/>
      <c r="G192" s="305"/>
      <c r="H192" s="305"/>
      <c r="I192" s="305"/>
      <c r="J192" s="305"/>
      <c r="K192" s="324"/>
    </row>
    <row r="193" spans="2:11" ht="18.75" customHeight="1">
      <c r="B193" s="272"/>
      <c r="C193" s="276"/>
      <c r="D193" s="276"/>
      <c r="E193" s="276"/>
      <c r="F193" s="295"/>
      <c r="G193" s="276"/>
      <c r="H193" s="276"/>
      <c r="I193" s="276"/>
      <c r="J193" s="276"/>
      <c r="K193" s="272"/>
    </row>
    <row r="194" spans="2:11" ht="18.75" customHeight="1">
      <c r="B194" s="272"/>
      <c r="C194" s="276"/>
      <c r="D194" s="276"/>
      <c r="E194" s="276"/>
      <c r="F194" s="295"/>
      <c r="G194" s="276"/>
      <c r="H194" s="276"/>
      <c r="I194" s="276"/>
      <c r="J194" s="276"/>
      <c r="K194" s="272"/>
    </row>
    <row r="195" spans="2:11" ht="18.75" customHeight="1">
      <c r="B195" s="282"/>
      <c r="C195" s="282"/>
      <c r="D195" s="282"/>
      <c r="E195" s="282"/>
      <c r="F195" s="282"/>
      <c r="G195" s="282"/>
      <c r="H195" s="282"/>
      <c r="I195" s="282"/>
      <c r="J195" s="282"/>
      <c r="K195" s="282"/>
    </row>
    <row r="196" spans="2:11" ht="13.5">
      <c r="B196" s="264"/>
      <c r="C196" s="265"/>
      <c r="D196" s="265"/>
      <c r="E196" s="265"/>
      <c r="F196" s="265"/>
      <c r="G196" s="265"/>
      <c r="H196" s="265"/>
      <c r="I196" s="265"/>
      <c r="J196" s="265"/>
      <c r="K196" s="266"/>
    </row>
    <row r="197" spans="2:11" ht="22.2">
      <c r="B197" s="267"/>
      <c r="C197" s="398" t="s">
        <v>2611</v>
      </c>
      <c r="D197" s="398"/>
      <c r="E197" s="398"/>
      <c r="F197" s="398"/>
      <c r="G197" s="398"/>
      <c r="H197" s="398"/>
      <c r="I197" s="398"/>
      <c r="J197" s="398"/>
      <c r="K197" s="268"/>
    </row>
    <row r="198" spans="2:11" ht="25.5" customHeight="1">
      <c r="B198" s="267"/>
      <c r="C198" s="332" t="s">
        <v>2612</v>
      </c>
      <c r="D198" s="332"/>
      <c r="E198" s="332"/>
      <c r="F198" s="332" t="s">
        <v>2613</v>
      </c>
      <c r="G198" s="333"/>
      <c r="H198" s="397" t="s">
        <v>2614</v>
      </c>
      <c r="I198" s="397"/>
      <c r="J198" s="397"/>
      <c r="K198" s="268"/>
    </row>
    <row r="199" spans="2:11" ht="5.25" customHeight="1">
      <c r="B199" s="296"/>
      <c r="C199" s="293"/>
      <c r="D199" s="293"/>
      <c r="E199" s="293"/>
      <c r="F199" s="293"/>
      <c r="G199" s="276"/>
      <c r="H199" s="293"/>
      <c r="I199" s="293"/>
      <c r="J199" s="293"/>
      <c r="K199" s="317"/>
    </row>
    <row r="200" spans="2:11" ht="15" customHeight="1">
      <c r="B200" s="296"/>
      <c r="C200" s="276" t="s">
        <v>2604</v>
      </c>
      <c r="D200" s="276"/>
      <c r="E200" s="276"/>
      <c r="F200" s="295" t="s">
        <v>46</v>
      </c>
      <c r="G200" s="276"/>
      <c r="H200" s="395" t="s">
        <v>2615</v>
      </c>
      <c r="I200" s="395"/>
      <c r="J200" s="395"/>
      <c r="K200" s="317"/>
    </row>
    <row r="201" spans="2:11" ht="15" customHeight="1">
      <c r="B201" s="296"/>
      <c r="C201" s="302"/>
      <c r="D201" s="276"/>
      <c r="E201" s="276"/>
      <c r="F201" s="295" t="s">
        <v>47</v>
      </c>
      <c r="G201" s="276"/>
      <c r="H201" s="395" t="s">
        <v>2616</v>
      </c>
      <c r="I201" s="395"/>
      <c r="J201" s="395"/>
      <c r="K201" s="317"/>
    </row>
    <row r="202" spans="2:11" ht="15" customHeight="1">
      <c r="B202" s="296"/>
      <c r="C202" s="302"/>
      <c r="D202" s="276"/>
      <c r="E202" s="276"/>
      <c r="F202" s="295" t="s">
        <v>50</v>
      </c>
      <c r="G202" s="276"/>
      <c r="H202" s="395" t="s">
        <v>2617</v>
      </c>
      <c r="I202" s="395"/>
      <c r="J202" s="395"/>
      <c r="K202" s="317"/>
    </row>
    <row r="203" spans="2:11" ht="15" customHeight="1">
      <c r="B203" s="296"/>
      <c r="C203" s="276"/>
      <c r="D203" s="276"/>
      <c r="E203" s="276"/>
      <c r="F203" s="295" t="s">
        <v>48</v>
      </c>
      <c r="G203" s="276"/>
      <c r="H203" s="395" t="s">
        <v>2618</v>
      </c>
      <c r="I203" s="395"/>
      <c r="J203" s="395"/>
      <c r="K203" s="317"/>
    </row>
    <row r="204" spans="2:11" ht="15" customHeight="1">
      <c r="B204" s="296"/>
      <c r="C204" s="276"/>
      <c r="D204" s="276"/>
      <c r="E204" s="276"/>
      <c r="F204" s="295" t="s">
        <v>49</v>
      </c>
      <c r="G204" s="276"/>
      <c r="H204" s="395" t="s">
        <v>2619</v>
      </c>
      <c r="I204" s="395"/>
      <c r="J204" s="395"/>
      <c r="K204" s="317"/>
    </row>
    <row r="205" spans="2:11" ht="15" customHeight="1">
      <c r="B205" s="296"/>
      <c r="C205" s="276"/>
      <c r="D205" s="276"/>
      <c r="E205" s="276"/>
      <c r="F205" s="295"/>
      <c r="G205" s="276"/>
      <c r="H205" s="276"/>
      <c r="I205" s="276"/>
      <c r="J205" s="276"/>
      <c r="K205" s="317"/>
    </row>
    <row r="206" spans="2:11" ht="15" customHeight="1">
      <c r="B206" s="296"/>
      <c r="C206" s="276" t="s">
        <v>2560</v>
      </c>
      <c r="D206" s="276"/>
      <c r="E206" s="276"/>
      <c r="F206" s="295" t="s">
        <v>82</v>
      </c>
      <c r="G206" s="276"/>
      <c r="H206" s="395" t="s">
        <v>2620</v>
      </c>
      <c r="I206" s="395"/>
      <c r="J206" s="395"/>
      <c r="K206" s="317"/>
    </row>
    <row r="207" spans="2:11" ht="15" customHeight="1">
      <c r="B207" s="296"/>
      <c r="C207" s="302"/>
      <c r="D207" s="276"/>
      <c r="E207" s="276"/>
      <c r="F207" s="295" t="s">
        <v>2460</v>
      </c>
      <c r="G207" s="276"/>
      <c r="H207" s="395" t="s">
        <v>2461</v>
      </c>
      <c r="I207" s="395"/>
      <c r="J207" s="395"/>
      <c r="K207" s="317"/>
    </row>
    <row r="208" spans="2:11" ht="15" customHeight="1">
      <c r="B208" s="296"/>
      <c r="C208" s="276"/>
      <c r="D208" s="276"/>
      <c r="E208" s="276"/>
      <c r="F208" s="295" t="s">
        <v>2458</v>
      </c>
      <c r="G208" s="276"/>
      <c r="H208" s="395" t="s">
        <v>2621</v>
      </c>
      <c r="I208" s="395"/>
      <c r="J208" s="395"/>
      <c r="K208" s="317"/>
    </row>
    <row r="209" spans="2:11" ht="15" customHeight="1">
      <c r="B209" s="334"/>
      <c r="C209" s="302"/>
      <c r="D209" s="302"/>
      <c r="E209" s="302"/>
      <c r="F209" s="295" t="s">
        <v>2462</v>
      </c>
      <c r="G209" s="281"/>
      <c r="H209" s="396" t="s">
        <v>2463</v>
      </c>
      <c r="I209" s="396"/>
      <c r="J209" s="396"/>
      <c r="K209" s="335"/>
    </row>
    <row r="210" spans="2:11" ht="15" customHeight="1">
      <c r="B210" s="334"/>
      <c r="C210" s="302"/>
      <c r="D210" s="302"/>
      <c r="E210" s="302"/>
      <c r="F210" s="295" t="s">
        <v>1853</v>
      </c>
      <c r="G210" s="281"/>
      <c r="H210" s="396" t="s">
        <v>2622</v>
      </c>
      <c r="I210" s="396"/>
      <c r="J210" s="396"/>
      <c r="K210" s="335"/>
    </row>
    <row r="211" spans="2:11" ht="15" customHeight="1">
      <c r="B211" s="334"/>
      <c r="C211" s="302"/>
      <c r="D211" s="302"/>
      <c r="E211" s="302"/>
      <c r="F211" s="336"/>
      <c r="G211" s="281"/>
      <c r="H211" s="337"/>
      <c r="I211" s="337"/>
      <c r="J211" s="337"/>
      <c r="K211" s="335"/>
    </row>
    <row r="212" spans="2:11" ht="15" customHeight="1">
      <c r="B212" s="334"/>
      <c r="C212" s="276" t="s">
        <v>2584</v>
      </c>
      <c r="D212" s="302"/>
      <c r="E212" s="302"/>
      <c r="F212" s="295">
        <v>1</v>
      </c>
      <c r="G212" s="281"/>
      <c r="H212" s="396" t="s">
        <v>2623</v>
      </c>
      <c r="I212" s="396"/>
      <c r="J212" s="396"/>
      <c r="K212" s="335"/>
    </row>
    <row r="213" spans="2:11" ht="15" customHeight="1">
      <c r="B213" s="334"/>
      <c r="C213" s="302"/>
      <c r="D213" s="302"/>
      <c r="E213" s="302"/>
      <c r="F213" s="295">
        <v>2</v>
      </c>
      <c r="G213" s="281"/>
      <c r="H213" s="396" t="s">
        <v>2624</v>
      </c>
      <c r="I213" s="396"/>
      <c r="J213" s="396"/>
      <c r="K213" s="335"/>
    </row>
    <row r="214" spans="2:11" ht="15" customHeight="1">
      <c r="B214" s="334"/>
      <c r="C214" s="302"/>
      <c r="D214" s="302"/>
      <c r="E214" s="302"/>
      <c r="F214" s="295">
        <v>3</v>
      </c>
      <c r="G214" s="281"/>
      <c r="H214" s="396" t="s">
        <v>2625</v>
      </c>
      <c r="I214" s="396"/>
      <c r="J214" s="396"/>
      <c r="K214" s="335"/>
    </row>
    <row r="215" spans="2:11" ht="15" customHeight="1">
      <c r="B215" s="334"/>
      <c r="C215" s="302"/>
      <c r="D215" s="302"/>
      <c r="E215" s="302"/>
      <c r="F215" s="295">
        <v>4</v>
      </c>
      <c r="G215" s="281"/>
      <c r="H215" s="396" t="s">
        <v>2626</v>
      </c>
      <c r="I215" s="396"/>
      <c r="J215" s="396"/>
      <c r="K215" s="335"/>
    </row>
    <row r="216" spans="2:11" ht="12.75" customHeight="1">
      <c r="B216" s="338"/>
      <c r="C216" s="339"/>
      <c r="D216" s="339"/>
      <c r="E216" s="339"/>
      <c r="F216" s="339"/>
      <c r="G216" s="339"/>
      <c r="H216" s="339"/>
      <c r="I216" s="339"/>
      <c r="J216" s="339"/>
      <c r="K216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4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132</v>
      </c>
      <c r="G1" s="392" t="s">
        <v>133</v>
      </c>
      <c r="H1" s="392"/>
      <c r="I1" s="124"/>
      <c r="J1" s="123" t="s">
        <v>134</v>
      </c>
      <c r="K1" s="122" t="s">
        <v>135</v>
      </c>
      <c r="L1" s="123" t="s">
        <v>136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84</v>
      </c>
      <c r="AZ2" s="125" t="s">
        <v>137</v>
      </c>
      <c r="BA2" s="125" t="s">
        <v>138</v>
      </c>
      <c r="BB2" s="125" t="s">
        <v>139</v>
      </c>
      <c r="BC2" s="125" t="s">
        <v>140</v>
      </c>
      <c r="BD2" s="125" t="s">
        <v>85</v>
      </c>
    </row>
    <row r="3" spans="2:56" ht="6.9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85</v>
      </c>
      <c r="AZ3" s="125" t="s">
        <v>141</v>
      </c>
      <c r="BA3" s="125" t="s">
        <v>21</v>
      </c>
      <c r="BB3" s="125" t="s">
        <v>21</v>
      </c>
      <c r="BC3" s="125" t="s">
        <v>142</v>
      </c>
      <c r="BD3" s="125" t="s">
        <v>85</v>
      </c>
    </row>
    <row r="4" spans="2:56" ht="36.9" customHeight="1">
      <c r="B4" s="28"/>
      <c r="C4" s="29"/>
      <c r="D4" s="30" t="s">
        <v>143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  <c r="AZ4" s="125" t="s">
        <v>144</v>
      </c>
      <c r="BA4" s="125" t="s">
        <v>21</v>
      </c>
      <c r="BB4" s="125" t="s">
        <v>21</v>
      </c>
      <c r="BC4" s="125" t="s">
        <v>145</v>
      </c>
      <c r="BD4" s="125" t="s">
        <v>85</v>
      </c>
    </row>
    <row r="5" spans="2:56" ht="6.9" customHeight="1">
      <c r="B5" s="28"/>
      <c r="C5" s="29"/>
      <c r="D5" s="29"/>
      <c r="E5" s="29"/>
      <c r="F5" s="29"/>
      <c r="G5" s="29"/>
      <c r="H5" s="29"/>
      <c r="I5" s="127"/>
      <c r="J5" s="29"/>
      <c r="K5" s="31"/>
      <c r="AZ5" s="125" t="s">
        <v>146</v>
      </c>
      <c r="BA5" s="125" t="s">
        <v>21</v>
      </c>
      <c r="BB5" s="125" t="s">
        <v>21</v>
      </c>
      <c r="BC5" s="125" t="s">
        <v>147</v>
      </c>
      <c r="BD5" s="125" t="s">
        <v>85</v>
      </c>
    </row>
    <row r="6" spans="2:56" ht="13.2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  <c r="AZ6" s="125" t="s">
        <v>148</v>
      </c>
      <c r="BA6" s="125" t="s">
        <v>21</v>
      </c>
      <c r="BB6" s="125" t="s">
        <v>21</v>
      </c>
      <c r="BC6" s="125" t="s">
        <v>149</v>
      </c>
      <c r="BD6" s="125" t="s">
        <v>85</v>
      </c>
    </row>
    <row r="7" spans="2:11" ht="16.5" customHeight="1">
      <c r="B7" s="28"/>
      <c r="C7" s="29"/>
      <c r="D7" s="29"/>
      <c r="E7" s="384" t="str">
        <f>'Rekapitulace stavby'!K6</f>
        <v>Výstavba nové haly odborného výcviku SOU Stavební Plzeň</v>
      </c>
      <c r="F7" s="385"/>
      <c r="G7" s="385"/>
      <c r="H7" s="385"/>
      <c r="I7" s="127"/>
      <c r="J7" s="29"/>
      <c r="K7" s="31"/>
    </row>
    <row r="8" spans="2:11" s="1" customFormat="1" ht="13.2">
      <c r="B8" s="41"/>
      <c r="C8" s="42"/>
      <c r="D8" s="37" t="s">
        <v>150</v>
      </c>
      <c r="E8" s="42"/>
      <c r="F8" s="42"/>
      <c r="G8" s="42"/>
      <c r="H8" s="42"/>
      <c r="I8" s="128"/>
      <c r="J8" s="42"/>
      <c r="K8" s="45"/>
    </row>
    <row r="9" spans="2:11" s="1" customFormat="1" ht="36.9" customHeight="1">
      <c r="B9" s="41"/>
      <c r="C9" s="42"/>
      <c r="D9" s="42"/>
      <c r="E9" s="386" t="s">
        <v>151</v>
      </c>
      <c r="F9" s="387"/>
      <c r="G9" s="387"/>
      <c r="H9" s="387"/>
      <c r="I9" s="128"/>
      <c r="J9" s="42"/>
      <c r="K9" s="45"/>
    </row>
    <row r="10" spans="2:11" s="1" customFormat="1" ht="12">
      <c r="B10" s="41"/>
      <c r="C10" s="42"/>
      <c r="D10" s="42"/>
      <c r="E10" s="42"/>
      <c r="F10" s="42"/>
      <c r="G10" s="42"/>
      <c r="H10" s="42"/>
      <c r="I10" s="128"/>
      <c r="J10" s="42"/>
      <c r="K10" s="45"/>
    </row>
    <row r="11" spans="2:11" s="1" customFormat="1" ht="14.4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9" t="s">
        <v>22</v>
      </c>
      <c r="J11" s="35" t="s">
        <v>21</v>
      </c>
      <c r="K11" s="45"/>
    </row>
    <row r="12" spans="2:11" s="1" customFormat="1" ht="14.4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29" t="s">
        <v>25</v>
      </c>
      <c r="J12" s="130" t="str">
        <f>'Rekapitulace stavby'!AN8</f>
        <v>2. 11. 2017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28"/>
      <c r="J13" s="42"/>
      <c r="K13" s="45"/>
    </row>
    <row r="14" spans="2:11" s="1" customFormat="1" ht="14.4" customHeight="1">
      <c r="B14" s="41"/>
      <c r="C14" s="42"/>
      <c r="D14" s="37" t="s">
        <v>27</v>
      </c>
      <c r="E14" s="42"/>
      <c r="F14" s="42"/>
      <c r="G14" s="42"/>
      <c r="H14" s="42"/>
      <c r="I14" s="129" t="s">
        <v>28</v>
      </c>
      <c r="J14" s="35" t="s">
        <v>29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29" t="s">
        <v>31</v>
      </c>
      <c r="J15" s="35" t="s">
        <v>32</v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28"/>
      <c r="J16" s="42"/>
      <c r="K16" s="45"/>
    </row>
    <row r="17" spans="2:11" s="1" customFormat="1" ht="14.4" customHeight="1">
      <c r="B17" s="41"/>
      <c r="C17" s="42"/>
      <c r="D17" s="37" t="s">
        <v>33</v>
      </c>
      <c r="E17" s="42"/>
      <c r="F17" s="42"/>
      <c r="G17" s="42"/>
      <c r="H17" s="42"/>
      <c r="I17" s="12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28"/>
      <c r="J19" s="42"/>
      <c r="K19" s="45"/>
    </row>
    <row r="20" spans="2:11" s="1" customFormat="1" ht="14.4" customHeight="1">
      <c r="B20" s="41"/>
      <c r="C20" s="42"/>
      <c r="D20" s="37" t="s">
        <v>35</v>
      </c>
      <c r="E20" s="42"/>
      <c r="F20" s="42"/>
      <c r="G20" s="42"/>
      <c r="H20" s="42"/>
      <c r="I20" s="129" t="s">
        <v>28</v>
      </c>
      <c r="J20" s="35" t="s">
        <v>36</v>
      </c>
      <c r="K20" s="45"/>
    </row>
    <row r="21" spans="2:11" s="1" customFormat="1" ht="18" customHeight="1">
      <c r="B21" s="41"/>
      <c r="C21" s="42"/>
      <c r="D21" s="42"/>
      <c r="E21" s="35" t="s">
        <v>37</v>
      </c>
      <c r="F21" s="42"/>
      <c r="G21" s="42"/>
      <c r="H21" s="42"/>
      <c r="I21" s="129" t="s">
        <v>31</v>
      </c>
      <c r="J21" s="35" t="s">
        <v>38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28"/>
      <c r="J22" s="42"/>
      <c r="K22" s="45"/>
    </row>
    <row r="23" spans="2:11" s="1" customFormat="1" ht="14.4" customHeight="1">
      <c r="B23" s="41"/>
      <c r="C23" s="42"/>
      <c r="D23" s="37" t="s">
        <v>40</v>
      </c>
      <c r="E23" s="42"/>
      <c r="F23" s="42"/>
      <c r="G23" s="42"/>
      <c r="H23" s="42"/>
      <c r="I23" s="128"/>
      <c r="J23" s="42"/>
      <c r="K23" s="45"/>
    </row>
    <row r="24" spans="2:11" s="7" customFormat="1" ht="16.5" customHeight="1">
      <c r="B24" s="131"/>
      <c r="C24" s="132"/>
      <c r="D24" s="132"/>
      <c r="E24" s="348" t="s">
        <v>21</v>
      </c>
      <c r="F24" s="348"/>
      <c r="G24" s="348"/>
      <c r="H24" s="348"/>
      <c r="I24" s="133"/>
      <c r="J24" s="132"/>
      <c r="K24" s="13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2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35"/>
      <c r="J26" s="85"/>
      <c r="K26" s="136"/>
    </row>
    <row r="27" spans="2:11" s="1" customFormat="1" ht="25.35" customHeight="1">
      <c r="B27" s="41"/>
      <c r="C27" s="42"/>
      <c r="D27" s="137" t="s">
        <v>41</v>
      </c>
      <c r="E27" s="42"/>
      <c r="F27" s="42"/>
      <c r="G27" s="42"/>
      <c r="H27" s="42"/>
      <c r="I27" s="128"/>
      <c r="J27" s="138">
        <f>ROUND(J95,2)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5"/>
      <c r="J28" s="85"/>
      <c r="K28" s="136"/>
    </row>
    <row r="29" spans="2:11" s="1" customFormat="1" ht="14.4" customHeight="1">
      <c r="B29" s="41"/>
      <c r="C29" s="42"/>
      <c r="D29" s="42"/>
      <c r="E29" s="42"/>
      <c r="F29" s="46" t="s">
        <v>43</v>
      </c>
      <c r="G29" s="42"/>
      <c r="H29" s="42"/>
      <c r="I29" s="139" t="s">
        <v>42</v>
      </c>
      <c r="J29" s="46" t="s">
        <v>44</v>
      </c>
      <c r="K29" s="45"/>
    </row>
    <row r="30" spans="2:11" s="1" customFormat="1" ht="14.4" customHeight="1">
      <c r="B30" s="41"/>
      <c r="C30" s="42"/>
      <c r="D30" s="49" t="s">
        <v>45</v>
      </c>
      <c r="E30" s="49" t="s">
        <v>46</v>
      </c>
      <c r="F30" s="140">
        <f>ROUND(SUM(BE95:BE843),2)</f>
        <v>0</v>
      </c>
      <c r="G30" s="42"/>
      <c r="H30" s="42"/>
      <c r="I30" s="141">
        <v>0.21</v>
      </c>
      <c r="J30" s="140">
        <f>ROUND(ROUND((SUM(BE95:BE843)),2)*I30,2)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47</v>
      </c>
      <c r="F31" s="140">
        <f>ROUND(SUM(BF95:BF843),2)</f>
        <v>0</v>
      </c>
      <c r="G31" s="42"/>
      <c r="H31" s="42"/>
      <c r="I31" s="141">
        <v>0.15</v>
      </c>
      <c r="J31" s="140">
        <f>ROUND(ROUND((SUM(BF95:BF843)),2)*I31,2)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48</v>
      </c>
      <c r="F32" s="140">
        <f>ROUND(SUM(BG95:BG843),2)</f>
        <v>0</v>
      </c>
      <c r="G32" s="42"/>
      <c r="H32" s="42"/>
      <c r="I32" s="141">
        <v>0.21</v>
      </c>
      <c r="J32" s="140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49</v>
      </c>
      <c r="F33" s="140">
        <f>ROUND(SUM(BH95:BH843),2)</f>
        <v>0</v>
      </c>
      <c r="G33" s="42"/>
      <c r="H33" s="42"/>
      <c r="I33" s="141">
        <v>0.15</v>
      </c>
      <c r="J33" s="140">
        <v>0</v>
      </c>
      <c r="K33" s="45"/>
    </row>
    <row r="34" spans="2:11" s="1" customFormat="1" ht="14.4" customHeight="1" hidden="1">
      <c r="B34" s="41"/>
      <c r="C34" s="42"/>
      <c r="D34" s="42"/>
      <c r="E34" s="49" t="s">
        <v>50</v>
      </c>
      <c r="F34" s="140">
        <f>ROUND(SUM(BI95:BI843),2)</f>
        <v>0</v>
      </c>
      <c r="G34" s="42"/>
      <c r="H34" s="42"/>
      <c r="I34" s="141">
        <v>0</v>
      </c>
      <c r="J34" s="14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28"/>
      <c r="J35" s="42"/>
      <c r="K35" s="45"/>
    </row>
    <row r="36" spans="2:11" s="1" customFormat="1" ht="25.35" customHeight="1">
      <c r="B36" s="41"/>
      <c r="C36" s="142"/>
      <c r="D36" s="143" t="s">
        <v>51</v>
      </c>
      <c r="E36" s="79"/>
      <c r="F36" s="79"/>
      <c r="G36" s="144" t="s">
        <v>52</v>
      </c>
      <c r="H36" s="145" t="s">
        <v>53</v>
      </c>
      <c r="I36" s="146"/>
      <c r="J36" s="147">
        <f>SUM(J27:J34)</f>
        <v>0</v>
      </c>
      <c r="K36" s="14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49"/>
      <c r="J37" s="57"/>
      <c r="K37" s="58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1"/>
      <c r="C42" s="30" t="s">
        <v>152</v>
      </c>
      <c r="D42" s="42"/>
      <c r="E42" s="42"/>
      <c r="F42" s="42"/>
      <c r="G42" s="42"/>
      <c r="H42" s="42"/>
      <c r="I42" s="12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28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28"/>
      <c r="J44" s="42"/>
      <c r="K44" s="45"/>
    </row>
    <row r="45" spans="2:11" s="1" customFormat="1" ht="16.5" customHeight="1">
      <c r="B45" s="41"/>
      <c r="C45" s="42"/>
      <c r="D45" s="42"/>
      <c r="E45" s="384" t="str">
        <f>E7</f>
        <v>Výstavba nové haly odborného výcviku SOU Stavební Plzeň</v>
      </c>
      <c r="F45" s="385"/>
      <c r="G45" s="385"/>
      <c r="H45" s="385"/>
      <c r="I45" s="128"/>
      <c r="J45" s="42"/>
      <c r="K45" s="45"/>
    </row>
    <row r="46" spans="2:11" s="1" customFormat="1" ht="14.4" customHeight="1">
      <c r="B46" s="41"/>
      <c r="C46" s="37" t="s">
        <v>150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17.25" customHeight="1">
      <c r="B47" s="41"/>
      <c r="C47" s="42"/>
      <c r="D47" s="42"/>
      <c r="E47" s="386" t="str">
        <f>E9</f>
        <v>D.1.1 - Hala</v>
      </c>
      <c r="F47" s="387"/>
      <c r="G47" s="387"/>
      <c r="H47" s="387"/>
      <c r="I47" s="12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2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Borská 2718/55, 301 00 Plzeň – Jižní Předměstí</v>
      </c>
      <c r="G49" s="42"/>
      <c r="H49" s="42"/>
      <c r="I49" s="129" t="s">
        <v>25</v>
      </c>
      <c r="J49" s="130" t="str">
        <f>IF(J12="","",J12)</f>
        <v>2. 11. 2017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28"/>
      <c r="J50" s="42"/>
      <c r="K50" s="45"/>
    </row>
    <row r="51" spans="2:11" s="1" customFormat="1" ht="13.2">
      <c r="B51" s="41"/>
      <c r="C51" s="37" t="s">
        <v>27</v>
      </c>
      <c r="D51" s="42"/>
      <c r="E51" s="42"/>
      <c r="F51" s="35" t="str">
        <f>E15</f>
        <v>Střední odborné učiliště stavební</v>
      </c>
      <c r="G51" s="42"/>
      <c r="H51" s="42"/>
      <c r="I51" s="129" t="s">
        <v>35</v>
      </c>
      <c r="J51" s="348" t="str">
        <f>E21</f>
        <v>Statika - Dynamika, s.r.o.</v>
      </c>
      <c r="K51" s="45"/>
    </row>
    <row r="52" spans="2:11" s="1" customFormat="1" ht="14.4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28"/>
      <c r="J52" s="388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8"/>
      <c r="J53" s="42"/>
      <c r="K53" s="45"/>
    </row>
    <row r="54" spans="2:11" s="1" customFormat="1" ht="29.25" customHeight="1">
      <c r="B54" s="41"/>
      <c r="C54" s="154" t="s">
        <v>153</v>
      </c>
      <c r="D54" s="142"/>
      <c r="E54" s="142"/>
      <c r="F54" s="142"/>
      <c r="G54" s="142"/>
      <c r="H54" s="142"/>
      <c r="I54" s="155"/>
      <c r="J54" s="156" t="s">
        <v>154</v>
      </c>
      <c r="K54" s="15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8"/>
      <c r="J55" s="42"/>
      <c r="K55" s="45"/>
    </row>
    <row r="56" spans="2:47" s="1" customFormat="1" ht="29.25" customHeight="1">
      <c r="B56" s="41"/>
      <c r="C56" s="158" t="s">
        <v>155</v>
      </c>
      <c r="D56" s="42"/>
      <c r="E56" s="42"/>
      <c r="F56" s="42"/>
      <c r="G56" s="42"/>
      <c r="H56" s="42"/>
      <c r="I56" s="128"/>
      <c r="J56" s="138">
        <f>J95</f>
        <v>0</v>
      </c>
      <c r="K56" s="45"/>
      <c r="AU56" s="24" t="s">
        <v>156</v>
      </c>
    </row>
    <row r="57" spans="2:11" s="8" customFormat="1" ht="24.9" customHeight="1">
      <c r="B57" s="159"/>
      <c r="C57" s="160"/>
      <c r="D57" s="161" t="s">
        <v>157</v>
      </c>
      <c r="E57" s="162"/>
      <c r="F57" s="162"/>
      <c r="G57" s="162"/>
      <c r="H57" s="162"/>
      <c r="I57" s="163"/>
      <c r="J57" s="164">
        <f>J96</f>
        <v>0</v>
      </c>
      <c r="K57" s="165"/>
    </row>
    <row r="58" spans="2:11" s="9" customFormat="1" ht="19.95" customHeight="1">
      <c r="B58" s="166"/>
      <c r="C58" s="167"/>
      <c r="D58" s="168" t="s">
        <v>158</v>
      </c>
      <c r="E58" s="169"/>
      <c r="F58" s="169"/>
      <c r="G58" s="169"/>
      <c r="H58" s="169"/>
      <c r="I58" s="170"/>
      <c r="J58" s="171">
        <f>J97</f>
        <v>0</v>
      </c>
      <c r="K58" s="172"/>
    </row>
    <row r="59" spans="2:11" s="9" customFormat="1" ht="19.95" customHeight="1">
      <c r="B59" s="166"/>
      <c r="C59" s="167"/>
      <c r="D59" s="168" t="s">
        <v>159</v>
      </c>
      <c r="E59" s="169"/>
      <c r="F59" s="169"/>
      <c r="G59" s="169"/>
      <c r="H59" s="169"/>
      <c r="I59" s="170"/>
      <c r="J59" s="171">
        <f>J201</f>
        <v>0</v>
      </c>
      <c r="K59" s="172"/>
    </row>
    <row r="60" spans="2:11" s="9" customFormat="1" ht="19.95" customHeight="1">
      <c r="B60" s="166"/>
      <c r="C60" s="167"/>
      <c r="D60" s="168" t="s">
        <v>160</v>
      </c>
      <c r="E60" s="169"/>
      <c r="F60" s="169"/>
      <c r="G60" s="169"/>
      <c r="H60" s="169"/>
      <c r="I60" s="170"/>
      <c r="J60" s="171">
        <f>J288</f>
        <v>0</v>
      </c>
      <c r="K60" s="172"/>
    </row>
    <row r="61" spans="2:11" s="9" customFormat="1" ht="19.95" customHeight="1">
      <c r="B61" s="166"/>
      <c r="C61" s="167"/>
      <c r="D61" s="168" t="s">
        <v>161</v>
      </c>
      <c r="E61" s="169"/>
      <c r="F61" s="169"/>
      <c r="G61" s="169"/>
      <c r="H61" s="169"/>
      <c r="I61" s="170"/>
      <c r="J61" s="171">
        <f>J359</f>
        <v>0</v>
      </c>
      <c r="K61" s="172"/>
    </row>
    <row r="62" spans="2:11" s="9" customFormat="1" ht="19.95" customHeight="1">
      <c r="B62" s="166"/>
      <c r="C62" s="167"/>
      <c r="D62" s="168" t="s">
        <v>162</v>
      </c>
      <c r="E62" s="169"/>
      <c r="F62" s="169"/>
      <c r="G62" s="169"/>
      <c r="H62" s="169"/>
      <c r="I62" s="170"/>
      <c r="J62" s="171">
        <f>J389</f>
        <v>0</v>
      </c>
      <c r="K62" s="172"/>
    </row>
    <row r="63" spans="2:11" s="9" customFormat="1" ht="19.95" customHeight="1">
      <c r="B63" s="166"/>
      <c r="C63" s="167"/>
      <c r="D63" s="168" t="s">
        <v>163</v>
      </c>
      <c r="E63" s="169"/>
      <c r="F63" s="169"/>
      <c r="G63" s="169"/>
      <c r="H63" s="169"/>
      <c r="I63" s="170"/>
      <c r="J63" s="171">
        <f>J485</f>
        <v>0</v>
      </c>
      <c r="K63" s="172"/>
    </row>
    <row r="64" spans="2:11" s="9" customFormat="1" ht="19.95" customHeight="1">
      <c r="B64" s="166"/>
      <c r="C64" s="167"/>
      <c r="D64" s="168" t="s">
        <v>164</v>
      </c>
      <c r="E64" s="169"/>
      <c r="F64" s="169"/>
      <c r="G64" s="169"/>
      <c r="H64" s="169"/>
      <c r="I64" s="170"/>
      <c r="J64" s="171">
        <f>J497</f>
        <v>0</v>
      </c>
      <c r="K64" s="172"/>
    </row>
    <row r="65" spans="2:11" s="8" customFormat="1" ht="24.9" customHeight="1">
      <c r="B65" s="159"/>
      <c r="C65" s="160"/>
      <c r="D65" s="161" t="s">
        <v>165</v>
      </c>
      <c r="E65" s="162"/>
      <c r="F65" s="162"/>
      <c r="G65" s="162"/>
      <c r="H65" s="162"/>
      <c r="I65" s="163"/>
      <c r="J65" s="164">
        <f>J499</f>
        <v>0</v>
      </c>
      <c r="K65" s="165"/>
    </row>
    <row r="66" spans="2:11" s="9" customFormat="1" ht="19.95" customHeight="1">
      <c r="B66" s="166"/>
      <c r="C66" s="167"/>
      <c r="D66" s="168" t="s">
        <v>166</v>
      </c>
      <c r="E66" s="169"/>
      <c r="F66" s="169"/>
      <c r="G66" s="169"/>
      <c r="H66" s="169"/>
      <c r="I66" s="170"/>
      <c r="J66" s="171">
        <f>J500</f>
        <v>0</v>
      </c>
      <c r="K66" s="172"/>
    </row>
    <row r="67" spans="2:11" s="9" customFormat="1" ht="19.95" customHeight="1">
      <c r="B67" s="166"/>
      <c r="C67" s="167"/>
      <c r="D67" s="168" t="s">
        <v>167</v>
      </c>
      <c r="E67" s="169"/>
      <c r="F67" s="169"/>
      <c r="G67" s="169"/>
      <c r="H67" s="169"/>
      <c r="I67" s="170"/>
      <c r="J67" s="171">
        <f>J545</f>
        <v>0</v>
      </c>
      <c r="K67" s="172"/>
    </row>
    <row r="68" spans="2:11" s="9" customFormat="1" ht="19.95" customHeight="1">
      <c r="B68" s="166"/>
      <c r="C68" s="167"/>
      <c r="D68" s="168" t="s">
        <v>168</v>
      </c>
      <c r="E68" s="169"/>
      <c r="F68" s="169"/>
      <c r="G68" s="169"/>
      <c r="H68" s="169"/>
      <c r="I68" s="170"/>
      <c r="J68" s="171">
        <f>J590</f>
        <v>0</v>
      </c>
      <c r="K68" s="172"/>
    </row>
    <row r="69" spans="2:11" s="9" customFormat="1" ht="19.95" customHeight="1">
      <c r="B69" s="166"/>
      <c r="C69" s="167"/>
      <c r="D69" s="168" t="s">
        <v>169</v>
      </c>
      <c r="E69" s="169"/>
      <c r="F69" s="169"/>
      <c r="G69" s="169"/>
      <c r="H69" s="169"/>
      <c r="I69" s="170"/>
      <c r="J69" s="171">
        <f>J679</f>
        <v>0</v>
      </c>
      <c r="K69" s="172"/>
    </row>
    <row r="70" spans="2:11" s="9" customFormat="1" ht="19.95" customHeight="1">
      <c r="B70" s="166"/>
      <c r="C70" s="167"/>
      <c r="D70" s="168" t="s">
        <v>170</v>
      </c>
      <c r="E70" s="169"/>
      <c r="F70" s="169"/>
      <c r="G70" s="169"/>
      <c r="H70" s="169"/>
      <c r="I70" s="170"/>
      <c r="J70" s="171">
        <f>J709</f>
        <v>0</v>
      </c>
      <c r="K70" s="172"/>
    </row>
    <row r="71" spans="2:11" s="9" customFormat="1" ht="19.95" customHeight="1">
      <c r="B71" s="166"/>
      <c r="C71" s="167"/>
      <c r="D71" s="168" t="s">
        <v>171</v>
      </c>
      <c r="E71" s="169"/>
      <c r="F71" s="169"/>
      <c r="G71" s="169"/>
      <c r="H71" s="169"/>
      <c r="I71" s="170"/>
      <c r="J71" s="171">
        <f>J725</f>
        <v>0</v>
      </c>
      <c r="K71" s="172"/>
    </row>
    <row r="72" spans="2:11" s="9" customFormat="1" ht="19.95" customHeight="1">
      <c r="B72" s="166"/>
      <c r="C72" s="167"/>
      <c r="D72" s="168" t="s">
        <v>172</v>
      </c>
      <c r="E72" s="169"/>
      <c r="F72" s="169"/>
      <c r="G72" s="169"/>
      <c r="H72" s="169"/>
      <c r="I72" s="170"/>
      <c r="J72" s="171">
        <f>J740</f>
        <v>0</v>
      </c>
      <c r="K72" s="172"/>
    </row>
    <row r="73" spans="2:11" s="9" customFormat="1" ht="19.95" customHeight="1">
      <c r="B73" s="166"/>
      <c r="C73" s="167"/>
      <c r="D73" s="168" t="s">
        <v>173</v>
      </c>
      <c r="E73" s="169"/>
      <c r="F73" s="169"/>
      <c r="G73" s="169"/>
      <c r="H73" s="169"/>
      <c r="I73" s="170"/>
      <c r="J73" s="171">
        <f>J762</f>
        <v>0</v>
      </c>
      <c r="K73" s="172"/>
    </row>
    <row r="74" spans="2:11" s="9" customFormat="1" ht="19.95" customHeight="1">
      <c r="B74" s="166"/>
      <c r="C74" s="167"/>
      <c r="D74" s="168" t="s">
        <v>174</v>
      </c>
      <c r="E74" s="169"/>
      <c r="F74" s="169"/>
      <c r="G74" s="169"/>
      <c r="H74" s="169"/>
      <c r="I74" s="170"/>
      <c r="J74" s="171">
        <f>J818</f>
        <v>0</v>
      </c>
      <c r="K74" s="172"/>
    </row>
    <row r="75" spans="2:11" s="9" customFormat="1" ht="19.95" customHeight="1">
      <c r="B75" s="166"/>
      <c r="C75" s="167"/>
      <c r="D75" s="168" t="s">
        <v>175</v>
      </c>
      <c r="E75" s="169"/>
      <c r="F75" s="169"/>
      <c r="G75" s="169"/>
      <c r="H75" s="169"/>
      <c r="I75" s="170"/>
      <c r="J75" s="171">
        <f>J826</f>
        <v>0</v>
      </c>
      <c r="K75" s="172"/>
    </row>
    <row r="76" spans="2:11" s="1" customFormat="1" ht="21.75" customHeight="1">
      <c r="B76" s="41"/>
      <c r="C76" s="42"/>
      <c r="D76" s="42"/>
      <c r="E76" s="42"/>
      <c r="F76" s="42"/>
      <c r="G76" s="42"/>
      <c r="H76" s="42"/>
      <c r="I76" s="128"/>
      <c r="J76" s="42"/>
      <c r="K76" s="45"/>
    </row>
    <row r="77" spans="2:11" s="1" customFormat="1" ht="6.9" customHeight="1">
      <c r="B77" s="56"/>
      <c r="C77" s="57"/>
      <c r="D77" s="57"/>
      <c r="E77" s="57"/>
      <c r="F77" s="57"/>
      <c r="G77" s="57"/>
      <c r="H77" s="57"/>
      <c r="I77" s="149"/>
      <c r="J77" s="57"/>
      <c r="K77" s="58"/>
    </row>
    <row r="81" spans="2:12" s="1" customFormat="1" ht="6.9" customHeight="1">
      <c r="B81" s="59"/>
      <c r="C81" s="60"/>
      <c r="D81" s="60"/>
      <c r="E81" s="60"/>
      <c r="F81" s="60"/>
      <c r="G81" s="60"/>
      <c r="H81" s="60"/>
      <c r="I81" s="152"/>
      <c r="J81" s="60"/>
      <c r="K81" s="60"/>
      <c r="L81" s="61"/>
    </row>
    <row r="82" spans="2:12" s="1" customFormat="1" ht="36.9" customHeight="1">
      <c r="B82" s="41"/>
      <c r="C82" s="62" t="s">
        <v>176</v>
      </c>
      <c r="D82" s="63"/>
      <c r="E82" s="63"/>
      <c r="F82" s="63"/>
      <c r="G82" s="63"/>
      <c r="H82" s="63"/>
      <c r="I82" s="173"/>
      <c r="J82" s="63"/>
      <c r="K82" s="63"/>
      <c r="L82" s="61"/>
    </row>
    <row r="83" spans="2:12" s="1" customFormat="1" ht="6.9" customHeight="1">
      <c r="B83" s="41"/>
      <c r="C83" s="63"/>
      <c r="D83" s="63"/>
      <c r="E83" s="63"/>
      <c r="F83" s="63"/>
      <c r="G83" s="63"/>
      <c r="H83" s="63"/>
      <c r="I83" s="173"/>
      <c r="J83" s="63"/>
      <c r="K83" s="63"/>
      <c r="L83" s="61"/>
    </row>
    <row r="84" spans="2:12" s="1" customFormat="1" ht="14.4" customHeight="1">
      <c r="B84" s="41"/>
      <c r="C84" s="65" t="s">
        <v>18</v>
      </c>
      <c r="D84" s="63"/>
      <c r="E84" s="63"/>
      <c r="F84" s="63"/>
      <c r="G84" s="63"/>
      <c r="H84" s="63"/>
      <c r="I84" s="173"/>
      <c r="J84" s="63"/>
      <c r="K84" s="63"/>
      <c r="L84" s="61"/>
    </row>
    <row r="85" spans="2:12" s="1" customFormat="1" ht="16.5" customHeight="1">
      <c r="B85" s="41"/>
      <c r="C85" s="63"/>
      <c r="D85" s="63"/>
      <c r="E85" s="389" t="str">
        <f>E7</f>
        <v>Výstavba nové haly odborného výcviku SOU Stavební Plzeň</v>
      </c>
      <c r="F85" s="390"/>
      <c r="G85" s="390"/>
      <c r="H85" s="390"/>
      <c r="I85" s="173"/>
      <c r="J85" s="63"/>
      <c r="K85" s="63"/>
      <c r="L85" s="61"/>
    </row>
    <row r="86" spans="2:12" s="1" customFormat="1" ht="14.4" customHeight="1">
      <c r="B86" s="41"/>
      <c r="C86" s="65" t="s">
        <v>150</v>
      </c>
      <c r="D86" s="63"/>
      <c r="E86" s="63"/>
      <c r="F86" s="63"/>
      <c r="G86" s="63"/>
      <c r="H86" s="63"/>
      <c r="I86" s="173"/>
      <c r="J86" s="63"/>
      <c r="K86" s="63"/>
      <c r="L86" s="61"/>
    </row>
    <row r="87" spans="2:12" s="1" customFormat="1" ht="17.25" customHeight="1">
      <c r="B87" s="41"/>
      <c r="C87" s="63"/>
      <c r="D87" s="63"/>
      <c r="E87" s="359" t="str">
        <f>E9</f>
        <v>D.1.1 - Hala</v>
      </c>
      <c r="F87" s="391"/>
      <c r="G87" s="391"/>
      <c r="H87" s="391"/>
      <c r="I87" s="173"/>
      <c r="J87" s="63"/>
      <c r="K87" s="63"/>
      <c r="L87" s="61"/>
    </row>
    <row r="88" spans="2:12" s="1" customFormat="1" ht="6.9" customHeight="1">
      <c r="B88" s="41"/>
      <c r="C88" s="63"/>
      <c r="D88" s="63"/>
      <c r="E88" s="63"/>
      <c r="F88" s="63"/>
      <c r="G88" s="63"/>
      <c r="H88" s="63"/>
      <c r="I88" s="173"/>
      <c r="J88" s="63"/>
      <c r="K88" s="63"/>
      <c r="L88" s="61"/>
    </row>
    <row r="89" spans="2:12" s="1" customFormat="1" ht="18" customHeight="1">
      <c r="B89" s="41"/>
      <c r="C89" s="65" t="s">
        <v>23</v>
      </c>
      <c r="D89" s="63"/>
      <c r="E89" s="63"/>
      <c r="F89" s="174" t="str">
        <f>F12</f>
        <v>Borská 2718/55, 301 00 Plzeň – Jižní Předměstí</v>
      </c>
      <c r="G89" s="63"/>
      <c r="H89" s="63"/>
      <c r="I89" s="175" t="s">
        <v>25</v>
      </c>
      <c r="J89" s="73" t="str">
        <f>IF(J12="","",J12)</f>
        <v>2. 11. 2017</v>
      </c>
      <c r="K89" s="63"/>
      <c r="L89" s="61"/>
    </row>
    <row r="90" spans="2:12" s="1" customFormat="1" ht="6.9" customHeight="1">
      <c r="B90" s="41"/>
      <c r="C90" s="63"/>
      <c r="D90" s="63"/>
      <c r="E90" s="63"/>
      <c r="F90" s="63"/>
      <c r="G90" s="63"/>
      <c r="H90" s="63"/>
      <c r="I90" s="173"/>
      <c r="J90" s="63"/>
      <c r="K90" s="63"/>
      <c r="L90" s="61"/>
    </row>
    <row r="91" spans="2:12" s="1" customFormat="1" ht="13.2">
      <c r="B91" s="41"/>
      <c r="C91" s="65" t="s">
        <v>27</v>
      </c>
      <c r="D91" s="63"/>
      <c r="E91" s="63"/>
      <c r="F91" s="174" t="str">
        <f>E15</f>
        <v>Střední odborné učiliště stavební</v>
      </c>
      <c r="G91" s="63"/>
      <c r="H91" s="63"/>
      <c r="I91" s="175" t="s">
        <v>35</v>
      </c>
      <c r="J91" s="174" t="str">
        <f>E21</f>
        <v>Statika - Dynamika, s.r.o.</v>
      </c>
      <c r="K91" s="63"/>
      <c r="L91" s="61"/>
    </row>
    <row r="92" spans="2:12" s="1" customFormat="1" ht="14.4" customHeight="1">
      <c r="B92" s="41"/>
      <c r="C92" s="65" t="s">
        <v>33</v>
      </c>
      <c r="D92" s="63"/>
      <c r="E92" s="63"/>
      <c r="F92" s="174" t="str">
        <f>IF(E18="","",E18)</f>
        <v/>
      </c>
      <c r="G92" s="63"/>
      <c r="H92" s="63"/>
      <c r="I92" s="173"/>
      <c r="J92" s="63"/>
      <c r="K92" s="63"/>
      <c r="L92" s="61"/>
    </row>
    <row r="93" spans="2:12" s="1" customFormat="1" ht="10.35" customHeight="1">
      <c r="B93" s="41"/>
      <c r="C93" s="63"/>
      <c r="D93" s="63"/>
      <c r="E93" s="63"/>
      <c r="F93" s="63"/>
      <c r="G93" s="63"/>
      <c r="H93" s="63"/>
      <c r="I93" s="173"/>
      <c r="J93" s="63"/>
      <c r="K93" s="63"/>
      <c r="L93" s="61"/>
    </row>
    <row r="94" spans="2:20" s="10" customFormat="1" ht="29.25" customHeight="1">
      <c r="B94" s="176"/>
      <c r="C94" s="177" t="s">
        <v>177</v>
      </c>
      <c r="D94" s="178" t="s">
        <v>60</v>
      </c>
      <c r="E94" s="178" t="s">
        <v>56</v>
      </c>
      <c r="F94" s="178" t="s">
        <v>178</v>
      </c>
      <c r="G94" s="178" t="s">
        <v>179</v>
      </c>
      <c r="H94" s="178" t="s">
        <v>180</v>
      </c>
      <c r="I94" s="179" t="s">
        <v>181</v>
      </c>
      <c r="J94" s="178" t="s">
        <v>154</v>
      </c>
      <c r="K94" s="180" t="s">
        <v>182</v>
      </c>
      <c r="L94" s="181"/>
      <c r="M94" s="81" t="s">
        <v>183</v>
      </c>
      <c r="N94" s="82" t="s">
        <v>45</v>
      </c>
      <c r="O94" s="82" t="s">
        <v>184</v>
      </c>
      <c r="P94" s="82" t="s">
        <v>185</v>
      </c>
      <c r="Q94" s="82" t="s">
        <v>186</v>
      </c>
      <c r="R94" s="82" t="s">
        <v>187</v>
      </c>
      <c r="S94" s="82" t="s">
        <v>188</v>
      </c>
      <c r="T94" s="83" t="s">
        <v>189</v>
      </c>
    </row>
    <row r="95" spans="2:63" s="1" customFormat="1" ht="29.25" customHeight="1">
      <c r="B95" s="41"/>
      <c r="C95" s="87" t="s">
        <v>155</v>
      </c>
      <c r="D95" s="63"/>
      <c r="E95" s="63"/>
      <c r="F95" s="63"/>
      <c r="G95" s="63"/>
      <c r="H95" s="63"/>
      <c r="I95" s="173"/>
      <c r="J95" s="182">
        <f>BK95</f>
        <v>0</v>
      </c>
      <c r="K95" s="63"/>
      <c r="L95" s="61"/>
      <c r="M95" s="84"/>
      <c r="N95" s="85"/>
      <c r="O95" s="85"/>
      <c r="P95" s="183">
        <f>P96+P499</f>
        <v>0</v>
      </c>
      <c r="Q95" s="85"/>
      <c r="R95" s="183">
        <f>R96+R499</f>
        <v>2238.19983340472</v>
      </c>
      <c r="S95" s="85"/>
      <c r="T95" s="184">
        <f>T96+T499</f>
        <v>0</v>
      </c>
      <c r="AT95" s="24" t="s">
        <v>74</v>
      </c>
      <c r="AU95" s="24" t="s">
        <v>156</v>
      </c>
      <c r="BK95" s="185">
        <f>BK96+BK499</f>
        <v>0</v>
      </c>
    </row>
    <row r="96" spans="2:63" s="11" customFormat="1" ht="37.35" customHeight="1">
      <c r="B96" s="186"/>
      <c r="C96" s="187"/>
      <c r="D96" s="188" t="s">
        <v>74</v>
      </c>
      <c r="E96" s="189" t="s">
        <v>190</v>
      </c>
      <c r="F96" s="189" t="s">
        <v>191</v>
      </c>
      <c r="G96" s="187"/>
      <c r="H96" s="187"/>
      <c r="I96" s="190"/>
      <c r="J96" s="191">
        <f>BK96</f>
        <v>0</v>
      </c>
      <c r="K96" s="187"/>
      <c r="L96" s="192"/>
      <c r="M96" s="193"/>
      <c r="N96" s="194"/>
      <c r="O96" s="194"/>
      <c r="P96" s="195">
        <f>P97+P201+P288+P359+P389+P485+P497</f>
        <v>0</v>
      </c>
      <c r="Q96" s="194"/>
      <c r="R96" s="195">
        <f>R97+R201+R288+R359+R389+R485+R497</f>
        <v>2115.49277533</v>
      </c>
      <c r="S96" s="194"/>
      <c r="T96" s="196">
        <f>T97+T201+T288+T359+T389+T485+T497</f>
        <v>0</v>
      </c>
      <c r="AR96" s="197" t="s">
        <v>83</v>
      </c>
      <c r="AT96" s="198" t="s">
        <v>74</v>
      </c>
      <c r="AU96" s="198" t="s">
        <v>75</v>
      </c>
      <c r="AY96" s="197" t="s">
        <v>192</v>
      </c>
      <c r="BK96" s="199">
        <f>BK97+BK201+BK288+BK359+BK389+BK485+BK497</f>
        <v>0</v>
      </c>
    </row>
    <row r="97" spans="2:63" s="11" customFormat="1" ht="19.95" customHeight="1">
      <c r="B97" s="186"/>
      <c r="C97" s="187"/>
      <c r="D97" s="188" t="s">
        <v>74</v>
      </c>
      <c r="E97" s="200" t="s">
        <v>83</v>
      </c>
      <c r="F97" s="200" t="s">
        <v>193</v>
      </c>
      <c r="G97" s="187"/>
      <c r="H97" s="187"/>
      <c r="I97" s="190"/>
      <c r="J97" s="201">
        <f>BK97</f>
        <v>0</v>
      </c>
      <c r="K97" s="187"/>
      <c r="L97" s="192"/>
      <c r="M97" s="193"/>
      <c r="N97" s="194"/>
      <c r="O97" s="194"/>
      <c r="P97" s="195">
        <f>SUM(P98:P200)</f>
        <v>0</v>
      </c>
      <c r="Q97" s="194"/>
      <c r="R97" s="195">
        <f>SUM(R98:R200)</f>
        <v>0</v>
      </c>
      <c r="S97" s="194"/>
      <c r="T97" s="196">
        <f>SUM(T98:T200)</f>
        <v>0</v>
      </c>
      <c r="AR97" s="197" t="s">
        <v>83</v>
      </c>
      <c r="AT97" s="198" t="s">
        <v>74</v>
      </c>
      <c r="AU97" s="198" t="s">
        <v>83</v>
      </c>
      <c r="AY97" s="197" t="s">
        <v>192</v>
      </c>
      <c r="BK97" s="199">
        <f>SUM(BK98:BK200)</f>
        <v>0</v>
      </c>
    </row>
    <row r="98" spans="2:65" s="1" customFormat="1" ht="38.25" customHeight="1">
      <c r="B98" s="41"/>
      <c r="C98" s="202" t="s">
        <v>83</v>
      </c>
      <c r="D98" s="202" t="s">
        <v>194</v>
      </c>
      <c r="E98" s="203" t="s">
        <v>195</v>
      </c>
      <c r="F98" s="204" t="s">
        <v>196</v>
      </c>
      <c r="G98" s="205" t="s">
        <v>197</v>
      </c>
      <c r="H98" s="206">
        <v>300</v>
      </c>
      <c r="I98" s="207"/>
      <c r="J98" s="208">
        <f>ROUND(I98*H98,2)</f>
        <v>0</v>
      </c>
      <c r="K98" s="204" t="s">
        <v>198</v>
      </c>
      <c r="L98" s="61"/>
      <c r="M98" s="209" t="s">
        <v>21</v>
      </c>
      <c r="N98" s="210" t="s">
        <v>46</v>
      </c>
      <c r="O98" s="42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AR98" s="24" t="s">
        <v>199</v>
      </c>
      <c r="AT98" s="24" t="s">
        <v>194</v>
      </c>
      <c r="AU98" s="24" t="s">
        <v>85</v>
      </c>
      <c r="AY98" s="24" t="s">
        <v>192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4" t="s">
        <v>83</v>
      </c>
      <c r="BK98" s="213">
        <f>ROUND(I98*H98,2)</f>
        <v>0</v>
      </c>
      <c r="BL98" s="24" t="s">
        <v>199</v>
      </c>
      <c r="BM98" s="24" t="s">
        <v>200</v>
      </c>
    </row>
    <row r="99" spans="2:51" s="12" customFormat="1" ht="12">
      <c r="B99" s="214"/>
      <c r="C99" s="215"/>
      <c r="D99" s="216" t="s">
        <v>201</v>
      </c>
      <c r="E99" s="217" t="s">
        <v>21</v>
      </c>
      <c r="F99" s="218" t="s">
        <v>202</v>
      </c>
      <c r="G99" s="215"/>
      <c r="H99" s="217" t="s">
        <v>21</v>
      </c>
      <c r="I99" s="219"/>
      <c r="J99" s="215"/>
      <c r="K99" s="215"/>
      <c r="L99" s="220"/>
      <c r="M99" s="221"/>
      <c r="N99" s="222"/>
      <c r="O99" s="222"/>
      <c r="P99" s="222"/>
      <c r="Q99" s="222"/>
      <c r="R99" s="222"/>
      <c r="S99" s="222"/>
      <c r="T99" s="223"/>
      <c r="AT99" s="224" t="s">
        <v>201</v>
      </c>
      <c r="AU99" s="224" t="s">
        <v>85</v>
      </c>
      <c r="AV99" s="12" t="s">
        <v>83</v>
      </c>
      <c r="AW99" s="12" t="s">
        <v>39</v>
      </c>
      <c r="AX99" s="12" t="s">
        <v>75</v>
      </c>
      <c r="AY99" s="224" t="s">
        <v>192</v>
      </c>
    </row>
    <row r="100" spans="2:51" s="12" customFormat="1" ht="12">
      <c r="B100" s="214"/>
      <c r="C100" s="215"/>
      <c r="D100" s="216" t="s">
        <v>201</v>
      </c>
      <c r="E100" s="217" t="s">
        <v>21</v>
      </c>
      <c r="F100" s="218" t="s">
        <v>203</v>
      </c>
      <c r="G100" s="215"/>
      <c r="H100" s="217" t="s">
        <v>21</v>
      </c>
      <c r="I100" s="219"/>
      <c r="J100" s="215"/>
      <c r="K100" s="215"/>
      <c r="L100" s="220"/>
      <c r="M100" s="221"/>
      <c r="N100" s="222"/>
      <c r="O100" s="222"/>
      <c r="P100" s="222"/>
      <c r="Q100" s="222"/>
      <c r="R100" s="222"/>
      <c r="S100" s="222"/>
      <c r="T100" s="223"/>
      <c r="AT100" s="224" t="s">
        <v>201</v>
      </c>
      <c r="AU100" s="224" t="s">
        <v>85</v>
      </c>
      <c r="AV100" s="12" t="s">
        <v>83</v>
      </c>
      <c r="AW100" s="12" t="s">
        <v>39</v>
      </c>
      <c r="AX100" s="12" t="s">
        <v>75</v>
      </c>
      <c r="AY100" s="224" t="s">
        <v>192</v>
      </c>
    </row>
    <row r="101" spans="2:51" s="13" customFormat="1" ht="12">
      <c r="B101" s="225"/>
      <c r="C101" s="226"/>
      <c r="D101" s="216" t="s">
        <v>201</v>
      </c>
      <c r="E101" s="227" t="s">
        <v>21</v>
      </c>
      <c r="F101" s="228" t="s">
        <v>204</v>
      </c>
      <c r="G101" s="226"/>
      <c r="H101" s="229">
        <v>300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AT101" s="235" t="s">
        <v>201</v>
      </c>
      <c r="AU101" s="235" t="s">
        <v>85</v>
      </c>
      <c r="AV101" s="13" t="s">
        <v>85</v>
      </c>
      <c r="AW101" s="13" t="s">
        <v>39</v>
      </c>
      <c r="AX101" s="13" t="s">
        <v>75</v>
      </c>
      <c r="AY101" s="235" t="s">
        <v>192</v>
      </c>
    </row>
    <row r="102" spans="2:51" s="14" customFormat="1" ht="12">
      <c r="B102" s="236"/>
      <c r="C102" s="237"/>
      <c r="D102" s="216" t="s">
        <v>201</v>
      </c>
      <c r="E102" s="238" t="s">
        <v>21</v>
      </c>
      <c r="F102" s="239" t="s">
        <v>205</v>
      </c>
      <c r="G102" s="237"/>
      <c r="H102" s="240">
        <v>300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AT102" s="246" t="s">
        <v>201</v>
      </c>
      <c r="AU102" s="246" t="s">
        <v>85</v>
      </c>
      <c r="AV102" s="14" t="s">
        <v>199</v>
      </c>
      <c r="AW102" s="14" t="s">
        <v>39</v>
      </c>
      <c r="AX102" s="14" t="s">
        <v>83</v>
      </c>
      <c r="AY102" s="246" t="s">
        <v>192</v>
      </c>
    </row>
    <row r="103" spans="2:65" s="1" customFormat="1" ht="16.5" customHeight="1">
      <c r="B103" s="41"/>
      <c r="C103" s="202" t="s">
        <v>85</v>
      </c>
      <c r="D103" s="202" t="s">
        <v>194</v>
      </c>
      <c r="E103" s="203" t="s">
        <v>206</v>
      </c>
      <c r="F103" s="204" t="s">
        <v>207</v>
      </c>
      <c r="G103" s="205" t="s">
        <v>197</v>
      </c>
      <c r="H103" s="206">
        <v>300</v>
      </c>
      <c r="I103" s="207"/>
      <c r="J103" s="208">
        <f>ROUND(I103*H103,2)</f>
        <v>0</v>
      </c>
      <c r="K103" s="204" t="s">
        <v>198</v>
      </c>
      <c r="L103" s="61"/>
      <c r="M103" s="209" t="s">
        <v>21</v>
      </c>
      <c r="N103" s="210" t="s">
        <v>46</v>
      </c>
      <c r="O103" s="42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4" t="s">
        <v>199</v>
      </c>
      <c r="AT103" s="24" t="s">
        <v>194</v>
      </c>
      <c r="AU103" s="24" t="s">
        <v>85</v>
      </c>
      <c r="AY103" s="24" t="s">
        <v>192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4" t="s">
        <v>83</v>
      </c>
      <c r="BK103" s="213">
        <f>ROUND(I103*H103,2)</f>
        <v>0</v>
      </c>
      <c r="BL103" s="24" t="s">
        <v>199</v>
      </c>
      <c r="BM103" s="24" t="s">
        <v>208</v>
      </c>
    </row>
    <row r="104" spans="2:65" s="1" customFormat="1" ht="25.5" customHeight="1">
      <c r="B104" s="41"/>
      <c r="C104" s="202" t="s">
        <v>95</v>
      </c>
      <c r="D104" s="202" t="s">
        <v>194</v>
      </c>
      <c r="E104" s="203" t="s">
        <v>209</v>
      </c>
      <c r="F104" s="204" t="s">
        <v>210</v>
      </c>
      <c r="G104" s="205" t="s">
        <v>197</v>
      </c>
      <c r="H104" s="206">
        <v>300</v>
      </c>
      <c r="I104" s="207"/>
      <c r="J104" s="208">
        <f>ROUND(I104*H104,2)</f>
        <v>0</v>
      </c>
      <c r="K104" s="204" t="s">
        <v>198</v>
      </c>
      <c r="L104" s="61"/>
      <c r="M104" s="209" t="s">
        <v>21</v>
      </c>
      <c r="N104" s="210" t="s">
        <v>46</v>
      </c>
      <c r="O104" s="42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24" t="s">
        <v>199</v>
      </c>
      <c r="AT104" s="24" t="s">
        <v>194</v>
      </c>
      <c r="AU104" s="24" t="s">
        <v>85</v>
      </c>
      <c r="AY104" s="24" t="s">
        <v>192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4" t="s">
        <v>83</v>
      </c>
      <c r="BK104" s="213">
        <f>ROUND(I104*H104,2)</f>
        <v>0</v>
      </c>
      <c r="BL104" s="24" t="s">
        <v>199</v>
      </c>
      <c r="BM104" s="24" t="s">
        <v>211</v>
      </c>
    </row>
    <row r="105" spans="2:65" s="1" customFormat="1" ht="16.5" customHeight="1">
      <c r="B105" s="41"/>
      <c r="C105" s="202" t="s">
        <v>199</v>
      </c>
      <c r="D105" s="202" t="s">
        <v>194</v>
      </c>
      <c r="E105" s="203" t="s">
        <v>212</v>
      </c>
      <c r="F105" s="204" t="s">
        <v>213</v>
      </c>
      <c r="G105" s="205" t="s">
        <v>197</v>
      </c>
      <c r="H105" s="206">
        <v>300</v>
      </c>
      <c r="I105" s="207"/>
      <c r="J105" s="208">
        <f>ROUND(I105*H105,2)</f>
        <v>0</v>
      </c>
      <c r="K105" s="204" t="s">
        <v>198</v>
      </c>
      <c r="L105" s="61"/>
      <c r="M105" s="209" t="s">
        <v>21</v>
      </c>
      <c r="N105" s="210" t="s">
        <v>46</v>
      </c>
      <c r="O105" s="42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4" t="s">
        <v>199</v>
      </c>
      <c r="AT105" s="24" t="s">
        <v>194</v>
      </c>
      <c r="AU105" s="24" t="s">
        <v>85</v>
      </c>
      <c r="AY105" s="24" t="s">
        <v>192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4" t="s">
        <v>83</v>
      </c>
      <c r="BK105" s="213">
        <f>ROUND(I105*H105,2)</f>
        <v>0</v>
      </c>
      <c r="BL105" s="24" t="s">
        <v>199</v>
      </c>
      <c r="BM105" s="24" t="s">
        <v>214</v>
      </c>
    </row>
    <row r="106" spans="2:65" s="1" customFormat="1" ht="25.5" customHeight="1">
      <c r="B106" s="41"/>
      <c r="C106" s="202" t="s">
        <v>215</v>
      </c>
      <c r="D106" s="202" t="s">
        <v>194</v>
      </c>
      <c r="E106" s="203" t="s">
        <v>216</v>
      </c>
      <c r="F106" s="204" t="s">
        <v>217</v>
      </c>
      <c r="G106" s="205" t="s">
        <v>197</v>
      </c>
      <c r="H106" s="206">
        <v>328.32</v>
      </c>
      <c r="I106" s="207"/>
      <c r="J106" s="208">
        <f>ROUND(I106*H106,2)</f>
        <v>0</v>
      </c>
      <c r="K106" s="204" t="s">
        <v>198</v>
      </c>
      <c r="L106" s="61"/>
      <c r="M106" s="209" t="s">
        <v>21</v>
      </c>
      <c r="N106" s="210" t="s">
        <v>46</v>
      </c>
      <c r="O106" s="42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4" t="s">
        <v>199</v>
      </c>
      <c r="AT106" s="24" t="s">
        <v>194</v>
      </c>
      <c r="AU106" s="24" t="s">
        <v>85</v>
      </c>
      <c r="AY106" s="24" t="s">
        <v>192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4" t="s">
        <v>83</v>
      </c>
      <c r="BK106" s="213">
        <f>ROUND(I106*H106,2)</f>
        <v>0</v>
      </c>
      <c r="BL106" s="24" t="s">
        <v>199</v>
      </c>
      <c r="BM106" s="24" t="s">
        <v>218</v>
      </c>
    </row>
    <row r="107" spans="2:51" s="12" customFormat="1" ht="12">
      <c r="B107" s="214"/>
      <c r="C107" s="215"/>
      <c r="D107" s="216" t="s">
        <v>201</v>
      </c>
      <c r="E107" s="217" t="s">
        <v>21</v>
      </c>
      <c r="F107" s="218" t="s">
        <v>202</v>
      </c>
      <c r="G107" s="215"/>
      <c r="H107" s="217" t="s">
        <v>21</v>
      </c>
      <c r="I107" s="219"/>
      <c r="J107" s="215"/>
      <c r="K107" s="215"/>
      <c r="L107" s="220"/>
      <c r="M107" s="221"/>
      <c r="N107" s="222"/>
      <c r="O107" s="222"/>
      <c r="P107" s="222"/>
      <c r="Q107" s="222"/>
      <c r="R107" s="222"/>
      <c r="S107" s="222"/>
      <c r="T107" s="223"/>
      <c r="AT107" s="224" t="s">
        <v>201</v>
      </c>
      <c r="AU107" s="224" t="s">
        <v>85</v>
      </c>
      <c r="AV107" s="12" t="s">
        <v>83</v>
      </c>
      <c r="AW107" s="12" t="s">
        <v>39</v>
      </c>
      <c r="AX107" s="12" t="s">
        <v>75</v>
      </c>
      <c r="AY107" s="224" t="s">
        <v>192</v>
      </c>
    </row>
    <row r="108" spans="2:51" s="12" customFormat="1" ht="12">
      <c r="B108" s="214"/>
      <c r="C108" s="215"/>
      <c r="D108" s="216" t="s">
        <v>201</v>
      </c>
      <c r="E108" s="217" t="s">
        <v>21</v>
      </c>
      <c r="F108" s="218" t="s">
        <v>219</v>
      </c>
      <c r="G108" s="215"/>
      <c r="H108" s="217" t="s">
        <v>21</v>
      </c>
      <c r="I108" s="219"/>
      <c r="J108" s="215"/>
      <c r="K108" s="215"/>
      <c r="L108" s="220"/>
      <c r="M108" s="221"/>
      <c r="N108" s="222"/>
      <c r="O108" s="222"/>
      <c r="P108" s="222"/>
      <c r="Q108" s="222"/>
      <c r="R108" s="222"/>
      <c r="S108" s="222"/>
      <c r="T108" s="223"/>
      <c r="AT108" s="224" t="s">
        <v>201</v>
      </c>
      <c r="AU108" s="224" t="s">
        <v>85</v>
      </c>
      <c r="AV108" s="12" t="s">
        <v>83</v>
      </c>
      <c r="AW108" s="12" t="s">
        <v>39</v>
      </c>
      <c r="AX108" s="12" t="s">
        <v>75</v>
      </c>
      <c r="AY108" s="224" t="s">
        <v>192</v>
      </c>
    </row>
    <row r="109" spans="2:51" s="13" customFormat="1" ht="12">
      <c r="B109" s="225"/>
      <c r="C109" s="226"/>
      <c r="D109" s="216" t="s">
        <v>201</v>
      </c>
      <c r="E109" s="227" t="s">
        <v>21</v>
      </c>
      <c r="F109" s="228" t="s">
        <v>220</v>
      </c>
      <c r="G109" s="226"/>
      <c r="H109" s="229">
        <v>328.32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AT109" s="235" t="s">
        <v>201</v>
      </c>
      <c r="AU109" s="235" t="s">
        <v>85</v>
      </c>
      <c r="AV109" s="13" t="s">
        <v>85</v>
      </c>
      <c r="AW109" s="13" t="s">
        <v>39</v>
      </c>
      <c r="AX109" s="13" t="s">
        <v>75</v>
      </c>
      <c r="AY109" s="235" t="s">
        <v>192</v>
      </c>
    </row>
    <row r="110" spans="2:51" s="14" customFormat="1" ht="12">
      <c r="B110" s="236"/>
      <c r="C110" s="237"/>
      <c r="D110" s="216" t="s">
        <v>201</v>
      </c>
      <c r="E110" s="238" t="s">
        <v>141</v>
      </c>
      <c r="F110" s="239" t="s">
        <v>205</v>
      </c>
      <c r="G110" s="237"/>
      <c r="H110" s="240">
        <v>328.32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AT110" s="246" t="s">
        <v>201</v>
      </c>
      <c r="AU110" s="246" t="s">
        <v>85</v>
      </c>
      <c r="AV110" s="14" t="s">
        <v>199</v>
      </c>
      <c r="AW110" s="14" t="s">
        <v>39</v>
      </c>
      <c r="AX110" s="14" t="s">
        <v>83</v>
      </c>
      <c r="AY110" s="246" t="s">
        <v>192</v>
      </c>
    </row>
    <row r="111" spans="2:65" s="1" customFormat="1" ht="25.5" customHeight="1">
      <c r="B111" s="41"/>
      <c r="C111" s="202" t="s">
        <v>221</v>
      </c>
      <c r="D111" s="202" t="s">
        <v>194</v>
      </c>
      <c r="E111" s="203" t="s">
        <v>222</v>
      </c>
      <c r="F111" s="204" t="s">
        <v>223</v>
      </c>
      <c r="G111" s="205" t="s">
        <v>197</v>
      </c>
      <c r="H111" s="206">
        <v>328.32</v>
      </c>
      <c r="I111" s="207"/>
      <c r="J111" s="208">
        <f>ROUND(I111*H111,2)</f>
        <v>0</v>
      </c>
      <c r="K111" s="204" t="s">
        <v>198</v>
      </c>
      <c r="L111" s="61"/>
      <c r="M111" s="209" t="s">
        <v>21</v>
      </c>
      <c r="N111" s="210" t="s">
        <v>46</v>
      </c>
      <c r="O111" s="42"/>
      <c r="P111" s="211">
        <f>O111*H111</f>
        <v>0</v>
      </c>
      <c r="Q111" s="211">
        <v>0</v>
      </c>
      <c r="R111" s="211">
        <f>Q111*H111</f>
        <v>0</v>
      </c>
      <c r="S111" s="211">
        <v>0</v>
      </c>
      <c r="T111" s="212">
        <f>S111*H111</f>
        <v>0</v>
      </c>
      <c r="AR111" s="24" t="s">
        <v>199</v>
      </c>
      <c r="AT111" s="24" t="s">
        <v>194</v>
      </c>
      <c r="AU111" s="24" t="s">
        <v>85</v>
      </c>
      <c r="AY111" s="24" t="s">
        <v>192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4" t="s">
        <v>83</v>
      </c>
      <c r="BK111" s="213">
        <f>ROUND(I111*H111,2)</f>
        <v>0</v>
      </c>
      <c r="BL111" s="24" t="s">
        <v>199</v>
      </c>
      <c r="BM111" s="24" t="s">
        <v>224</v>
      </c>
    </row>
    <row r="112" spans="2:65" s="1" customFormat="1" ht="38.25" customHeight="1">
      <c r="B112" s="41"/>
      <c r="C112" s="202" t="s">
        <v>225</v>
      </c>
      <c r="D112" s="202" t="s">
        <v>194</v>
      </c>
      <c r="E112" s="203" t="s">
        <v>226</v>
      </c>
      <c r="F112" s="204" t="s">
        <v>227</v>
      </c>
      <c r="G112" s="205" t="s">
        <v>197</v>
      </c>
      <c r="H112" s="206">
        <v>198.384</v>
      </c>
      <c r="I112" s="207"/>
      <c r="J112" s="208">
        <f>ROUND(I112*H112,2)</f>
        <v>0</v>
      </c>
      <c r="K112" s="204" t="s">
        <v>198</v>
      </c>
      <c r="L112" s="61"/>
      <c r="M112" s="209" t="s">
        <v>21</v>
      </c>
      <c r="N112" s="210" t="s">
        <v>46</v>
      </c>
      <c r="O112" s="42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24" t="s">
        <v>199</v>
      </c>
      <c r="AT112" s="24" t="s">
        <v>194</v>
      </c>
      <c r="AU112" s="24" t="s">
        <v>85</v>
      </c>
      <c r="AY112" s="24" t="s">
        <v>192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4" t="s">
        <v>83</v>
      </c>
      <c r="BK112" s="213">
        <f>ROUND(I112*H112,2)</f>
        <v>0</v>
      </c>
      <c r="BL112" s="24" t="s">
        <v>199</v>
      </c>
      <c r="BM112" s="24" t="s">
        <v>228</v>
      </c>
    </row>
    <row r="113" spans="2:51" s="12" customFormat="1" ht="12">
      <c r="B113" s="214"/>
      <c r="C113" s="215"/>
      <c r="D113" s="216" t="s">
        <v>201</v>
      </c>
      <c r="E113" s="217" t="s">
        <v>21</v>
      </c>
      <c r="F113" s="218" t="s">
        <v>202</v>
      </c>
      <c r="G113" s="215"/>
      <c r="H113" s="217" t="s">
        <v>21</v>
      </c>
      <c r="I113" s="219"/>
      <c r="J113" s="215"/>
      <c r="K113" s="215"/>
      <c r="L113" s="220"/>
      <c r="M113" s="221"/>
      <c r="N113" s="222"/>
      <c r="O113" s="222"/>
      <c r="P113" s="222"/>
      <c r="Q113" s="222"/>
      <c r="R113" s="222"/>
      <c r="S113" s="222"/>
      <c r="T113" s="223"/>
      <c r="AT113" s="224" t="s">
        <v>201</v>
      </c>
      <c r="AU113" s="224" t="s">
        <v>85</v>
      </c>
      <c r="AV113" s="12" t="s">
        <v>83</v>
      </c>
      <c r="AW113" s="12" t="s">
        <v>39</v>
      </c>
      <c r="AX113" s="12" t="s">
        <v>75</v>
      </c>
      <c r="AY113" s="224" t="s">
        <v>192</v>
      </c>
    </row>
    <row r="114" spans="2:51" s="12" customFormat="1" ht="12">
      <c r="B114" s="214"/>
      <c r="C114" s="215"/>
      <c r="D114" s="216" t="s">
        <v>201</v>
      </c>
      <c r="E114" s="217" t="s">
        <v>21</v>
      </c>
      <c r="F114" s="218" t="s">
        <v>229</v>
      </c>
      <c r="G114" s="215"/>
      <c r="H114" s="217" t="s">
        <v>21</v>
      </c>
      <c r="I114" s="219"/>
      <c r="J114" s="215"/>
      <c r="K114" s="215"/>
      <c r="L114" s="220"/>
      <c r="M114" s="221"/>
      <c r="N114" s="222"/>
      <c r="O114" s="222"/>
      <c r="P114" s="222"/>
      <c r="Q114" s="222"/>
      <c r="R114" s="222"/>
      <c r="S114" s="222"/>
      <c r="T114" s="223"/>
      <c r="AT114" s="224" t="s">
        <v>201</v>
      </c>
      <c r="AU114" s="224" t="s">
        <v>85</v>
      </c>
      <c r="AV114" s="12" t="s">
        <v>83</v>
      </c>
      <c r="AW114" s="12" t="s">
        <v>39</v>
      </c>
      <c r="AX114" s="12" t="s">
        <v>75</v>
      </c>
      <c r="AY114" s="224" t="s">
        <v>192</v>
      </c>
    </row>
    <row r="115" spans="2:51" s="12" customFormat="1" ht="12">
      <c r="B115" s="214"/>
      <c r="C115" s="215"/>
      <c r="D115" s="216" t="s">
        <v>201</v>
      </c>
      <c r="E115" s="217" t="s">
        <v>21</v>
      </c>
      <c r="F115" s="218" t="s">
        <v>230</v>
      </c>
      <c r="G115" s="215"/>
      <c r="H115" s="217" t="s">
        <v>21</v>
      </c>
      <c r="I115" s="219"/>
      <c r="J115" s="215"/>
      <c r="K115" s="215"/>
      <c r="L115" s="220"/>
      <c r="M115" s="221"/>
      <c r="N115" s="222"/>
      <c r="O115" s="222"/>
      <c r="P115" s="222"/>
      <c r="Q115" s="222"/>
      <c r="R115" s="222"/>
      <c r="S115" s="222"/>
      <c r="T115" s="223"/>
      <c r="AT115" s="224" t="s">
        <v>201</v>
      </c>
      <c r="AU115" s="224" t="s">
        <v>85</v>
      </c>
      <c r="AV115" s="12" t="s">
        <v>83</v>
      </c>
      <c r="AW115" s="12" t="s">
        <v>39</v>
      </c>
      <c r="AX115" s="12" t="s">
        <v>75</v>
      </c>
      <c r="AY115" s="224" t="s">
        <v>192</v>
      </c>
    </row>
    <row r="116" spans="2:51" s="13" customFormat="1" ht="12">
      <c r="B116" s="225"/>
      <c r="C116" s="226"/>
      <c r="D116" s="216" t="s">
        <v>201</v>
      </c>
      <c r="E116" s="227" t="s">
        <v>21</v>
      </c>
      <c r="F116" s="228" t="s">
        <v>231</v>
      </c>
      <c r="G116" s="226"/>
      <c r="H116" s="229">
        <v>125.766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AT116" s="235" t="s">
        <v>201</v>
      </c>
      <c r="AU116" s="235" t="s">
        <v>85</v>
      </c>
      <c r="AV116" s="13" t="s">
        <v>85</v>
      </c>
      <c r="AW116" s="13" t="s">
        <v>39</v>
      </c>
      <c r="AX116" s="13" t="s">
        <v>75</v>
      </c>
      <c r="AY116" s="235" t="s">
        <v>192</v>
      </c>
    </row>
    <row r="117" spans="2:51" s="13" customFormat="1" ht="12">
      <c r="B117" s="225"/>
      <c r="C117" s="226"/>
      <c r="D117" s="216" t="s">
        <v>201</v>
      </c>
      <c r="E117" s="227" t="s">
        <v>21</v>
      </c>
      <c r="F117" s="228" t="s">
        <v>232</v>
      </c>
      <c r="G117" s="226"/>
      <c r="H117" s="229">
        <v>72.618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AT117" s="235" t="s">
        <v>201</v>
      </c>
      <c r="AU117" s="235" t="s">
        <v>85</v>
      </c>
      <c r="AV117" s="13" t="s">
        <v>85</v>
      </c>
      <c r="AW117" s="13" t="s">
        <v>39</v>
      </c>
      <c r="AX117" s="13" t="s">
        <v>75</v>
      </c>
      <c r="AY117" s="235" t="s">
        <v>192</v>
      </c>
    </row>
    <row r="118" spans="2:51" s="14" customFormat="1" ht="12">
      <c r="B118" s="236"/>
      <c r="C118" s="237"/>
      <c r="D118" s="216" t="s">
        <v>201</v>
      </c>
      <c r="E118" s="238" t="s">
        <v>144</v>
      </c>
      <c r="F118" s="239" t="s">
        <v>205</v>
      </c>
      <c r="G118" s="237"/>
      <c r="H118" s="240">
        <v>198.384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AT118" s="246" t="s">
        <v>201</v>
      </c>
      <c r="AU118" s="246" t="s">
        <v>85</v>
      </c>
      <c r="AV118" s="14" t="s">
        <v>199</v>
      </c>
      <c r="AW118" s="14" t="s">
        <v>39</v>
      </c>
      <c r="AX118" s="14" t="s">
        <v>83</v>
      </c>
      <c r="AY118" s="246" t="s">
        <v>192</v>
      </c>
    </row>
    <row r="119" spans="2:65" s="1" customFormat="1" ht="38.25" customHeight="1">
      <c r="B119" s="41"/>
      <c r="C119" s="202" t="s">
        <v>233</v>
      </c>
      <c r="D119" s="202" t="s">
        <v>194</v>
      </c>
      <c r="E119" s="203" t="s">
        <v>234</v>
      </c>
      <c r="F119" s="204" t="s">
        <v>235</v>
      </c>
      <c r="G119" s="205" t="s">
        <v>197</v>
      </c>
      <c r="H119" s="206">
        <v>198.384</v>
      </c>
      <c r="I119" s="207"/>
      <c r="J119" s="208">
        <f>ROUND(I119*H119,2)</f>
        <v>0</v>
      </c>
      <c r="K119" s="204" t="s">
        <v>198</v>
      </c>
      <c r="L119" s="61"/>
      <c r="M119" s="209" t="s">
        <v>21</v>
      </c>
      <c r="N119" s="210" t="s">
        <v>46</v>
      </c>
      <c r="O119" s="42"/>
      <c r="P119" s="211">
        <f>O119*H119</f>
        <v>0</v>
      </c>
      <c r="Q119" s="211">
        <v>0</v>
      </c>
      <c r="R119" s="211">
        <f>Q119*H119</f>
        <v>0</v>
      </c>
      <c r="S119" s="211">
        <v>0</v>
      </c>
      <c r="T119" s="212">
        <f>S119*H119</f>
        <v>0</v>
      </c>
      <c r="AR119" s="24" t="s">
        <v>199</v>
      </c>
      <c r="AT119" s="24" t="s">
        <v>194</v>
      </c>
      <c r="AU119" s="24" t="s">
        <v>85</v>
      </c>
      <c r="AY119" s="24" t="s">
        <v>192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24" t="s">
        <v>83</v>
      </c>
      <c r="BK119" s="213">
        <f>ROUND(I119*H119,2)</f>
        <v>0</v>
      </c>
      <c r="BL119" s="24" t="s">
        <v>199</v>
      </c>
      <c r="BM119" s="24" t="s">
        <v>236</v>
      </c>
    </row>
    <row r="120" spans="2:65" s="1" customFormat="1" ht="25.5" customHeight="1">
      <c r="B120" s="41"/>
      <c r="C120" s="202" t="s">
        <v>237</v>
      </c>
      <c r="D120" s="202" t="s">
        <v>194</v>
      </c>
      <c r="E120" s="203" t="s">
        <v>238</v>
      </c>
      <c r="F120" s="204" t="s">
        <v>239</v>
      </c>
      <c r="G120" s="205" t="s">
        <v>197</v>
      </c>
      <c r="H120" s="206">
        <v>243.364</v>
      </c>
      <c r="I120" s="207"/>
      <c r="J120" s="208">
        <f>ROUND(I120*H120,2)</f>
        <v>0</v>
      </c>
      <c r="K120" s="204" t="s">
        <v>198</v>
      </c>
      <c r="L120" s="61"/>
      <c r="M120" s="209" t="s">
        <v>21</v>
      </c>
      <c r="N120" s="210" t="s">
        <v>46</v>
      </c>
      <c r="O120" s="42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4" t="s">
        <v>199</v>
      </c>
      <c r="AT120" s="24" t="s">
        <v>194</v>
      </c>
      <c r="AU120" s="24" t="s">
        <v>85</v>
      </c>
      <c r="AY120" s="24" t="s">
        <v>192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4" t="s">
        <v>83</v>
      </c>
      <c r="BK120" s="213">
        <f>ROUND(I120*H120,2)</f>
        <v>0</v>
      </c>
      <c r="BL120" s="24" t="s">
        <v>199</v>
      </c>
      <c r="BM120" s="24" t="s">
        <v>240</v>
      </c>
    </row>
    <row r="121" spans="2:51" s="12" customFormat="1" ht="12">
      <c r="B121" s="214"/>
      <c r="C121" s="215"/>
      <c r="D121" s="216" t="s">
        <v>201</v>
      </c>
      <c r="E121" s="217" t="s">
        <v>21</v>
      </c>
      <c r="F121" s="218" t="s">
        <v>202</v>
      </c>
      <c r="G121" s="215"/>
      <c r="H121" s="217" t="s">
        <v>21</v>
      </c>
      <c r="I121" s="219"/>
      <c r="J121" s="215"/>
      <c r="K121" s="215"/>
      <c r="L121" s="220"/>
      <c r="M121" s="221"/>
      <c r="N121" s="222"/>
      <c r="O121" s="222"/>
      <c r="P121" s="222"/>
      <c r="Q121" s="222"/>
      <c r="R121" s="222"/>
      <c r="S121" s="222"/>
      <c r="T121" s="223"/>
      <c r="AT121" s="224" t="s">
        <v>201</v>
      </c>
      <c r="AU121" s="224" t="s">
        <v>85</v>
      </c>
      <c r="AV121" s="12" t="s">
        <v>83</v>
      </c>
      <c r="AW121" s="12" t="s">
        <v>39</v>
      </c>
      <c r="AX121" s="12" t="s">
        <v>75</v>
      </c>
      <c r="AY121" s="224" t="s">
        <v>192</v>
      </c>
    </row>
    <row r="122" spans="2:51" s="12" customFormat="1" ht="12">
      <c r="B122" s="214"/>
      <c r="C122" s="215"/>
      <c r="D122" s="216" t="s">
        <v>201</v>
      </c>
      <c r="E122" s="217" t="s">
        <v>21</v>
      </c>
      <c r="F122" s="218" t="s">
        <v>241</v>
      </c>
      <c r="G122" s="215"/>
      <c r="H122" s="217" t="s">
        <v>21</v>
      </c>
      <c r="I122" s="219"/>
      <c r="J122" s="215"/>
      <c r="K122" s="215"/>
      <c r="L122" s="220"/>
      <c r="M122" s="221"/>
      <c r="N122" s="222"/>
      <c r="O122" s="222"/>
      <c r="P122" s="222"/>
      <c r="Q122" s="222"/>
      <c r="R122" s="222"/>
      <c r="S122" s="222"/>
      <c r="T122" s="223"/>
      <c r="AT122" s="224" t="s">
        <v>201</v>
      </c>
      <c r="AU122" s="224" t="s">
        <v>85</v>
      </c>
      <c r="AV122" s="12" t="s">
        <v>83</v>
      </c>
      <c r="AW122" s="12" t="s">
        <v>39</v>
      </c>
      <c r="AX122" s="12" t="s">
        <v>75</v>
      </c>
      <c r="AY122" s="224" t="s">
        <v>192</v>
      </c>
    </row>
    <row r="123" spans="2:51" s="12" customFormat="1" ht="12">
      <c r="B123" s="214"/>
      <c r="C123" s="215"/>
      <c r="D123" s="216" t="s">
        <v>201</v>
      </c>
      <c r="E123" s="217" t="s">
        <v>21</v>
      </c>
      <c r="F123" s="218" t="s">
        <v>242</v>
      </c>
      <c r="G123" s="215"/>
      <c r="H123" s="217" t="s">
        <v>21</v>
      </c>
      <c r="I123" s="219"/>
      <c r="J123" s="215"/>
      <c r="K123" s="215"/>
      <c r="L123" s="220"/>
      <c r="M123" s="221"/>
      <c r="N123" s="222"/>
      <c r="O123" s="222"/>
      <c r="P123" s="222"/>
      <c r="Q123" s="222"/>
      <c r="R123" s="222"/>
      <c r="S123" s="222"/>
      <c r="T123" s="223"/>
      <c r="AT123" s="224" t="s">
        <v>201</v>
      </c>
      <c r="AU123" s="224" t="s">
        <v>85</v>
      </c>
      <c r="AV123" s="12" t="s">
        <v>83</v>
      </c>
      <c r="AW123" s="12" t="s">
        <v>39</v>
      </c>
      <c r="AX123" s="12" t="s">
        <v>75</v>
      </c>
      <c r="AY123" s="224" t="s">
        <v>192</v>
      </c>
    </row>
    <row r="124" spans="2:51" s="13" customFormat="1" ht="12">
      <c r="B124" s="225"/>
      <c r="C124" s="226"/>
      <c r="D124" s="216" t="s">
        <v>201</v>
      </c>
      <c r="E124" s="227" t="s">
        <v>21</v>
      </c>
      <c r="F124" s="228" t="s">
        <v>243</v>
      </c>
      <c r="G124" s="226"/>
      <c r="H124" s="229">
        <v>171.072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AT124" s="235" t="s">
        <v>201</v>
      </c>
      <c r="AU124" s="235" t="s">
        <v>85</v>
      </c>
      <c r="AV124" s="13" t="s">
        <v>85</v>
      </c>
      <c r="AW124" s="13" t="s">
        <v>39</v>
      </c>
      <c r="AX124" s="13" t="s">
        <v>75</v>
      </c>
      <c r="AY124" s="235" t="s">
        <v>192</v>
      </c>
    </row>
    <row r="125" spans="2:51" s="12" customFormat="1" ht="12">
      <c r="B125" s="214"/>
      <c r="C125" s="215"/>
      <c r="D125" s="216" t="s">
        <v>201</v>
      </c>
      <c r="E125" s="217" t="s">
        <v>21</v>
      </c>
      <c r="F125" s="218" t="s">
        <v>244</v>
      </c>
      <c r="G125" s="215"/>
      <c r="H125" s="217" t="s">
        <v>21</v>
      </c>
      <c r="I125" s="219"/>
      <c r="J125" s="215"/>
      <c r="K125" s="215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201</v>
      </c>
      <c r="AU125" s="224" t="s">
        <v>85</v>
      </c>
      <c r="AV125" s="12" t="s">
        <v>83</v>
      </c>
      <c r="AW125" s="12" t="s">
        <v>39</v>
      </c>
      <c r="AX125" s="12" t="s">
        <v>75</v>
      </c>
      <c r="AY125" s="224" t="s">
        <v>192</v>
      </c>
    </row>
    <row r="126" spans="2:51" s="13" customFormat="1" ht="12">
      <c r="B126" s="225"/>
      <c r="C126" s="226"/>
      <c r="D126" s="216" t="s">
        <v>201</v>
      </c>
      <c r="E126" s="227" t="s">
        <v>21</v>
      </c>
      <c r="F126" s="228" t="s">
        <v>245</v>
      </c>
      <c r="G126" s="226"/>
      <c r="H126" s="229">
        <v>42.592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AT126" s="235" t="s">
        <v>201</v>
      </c>
      <c r="AU126" s="235" t="s">
        <v>85</v>
      </c>
      <c r="AV126" s="13" t="s">
        <v>85</v>
      </c>
      <c r="AW126" s="13" t="s">
        <v>39</v>
      </c>
      <c r="AX126" s="13" t="s">
        <v>75</v>
      </c>
      <c r="AY126" s="235" t="s">
        <v>192</v>
      </c>
    </row>
    <row r="127" spans="2:51" s="12" customFormat="1" ht="12">
      <c r="B127" s="214"/>
      <c r="C127" s="215"/>
      <c r="D127" s="216" t="s">
        <v>201</v>
      </c>
      <c r="E127" s="217" t="s">
        <v>21</v>
      </c>
      <c r="F127" s="218" t="s">
        <v>246</v>
      </c>
      <c r="G127" s="215"/>
      <c r="H127" s="217" t="s">
        <v>21</v>
      </c>
      <c r="I127" s="219"/>
      <c r="J127" s="215"/>
      <c r="K127" s="215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201</v>
      </c>
      <c r="AU127" s="224" t="s">
        <v>85</v>
      </c>
      <c r="AV127" s="12" t="s">
        <v>83</v>
      </c>
      <c r="AW127" s="12" t="s">
        <v>39</v>
      </c>
      <c r="AX127" s="12" t="s">
        <v>75</v>
      </c>
      <c r="AY127" s="224" t="s">
        <v>192</v>
      </c>
    </row>
    <row r="128" spans="2:51" s="13" customFormat="1" ht="12">
      <c r="B128" s="225"/>
      <c r="C128" s="226"/>
      <c r="D128" s="216" t="s">
        <v>201</v>
      </c>
      <c r="E128" s="227" t="s">
        <v>21</v>
      </c>
      <c r="F128" s="228" t="s">
        <v>247</v>
      </c>
      <c r="G128" s="226"/>
      <c r="H128" s="229">
        <v>29.7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AT128" s="235" t="s">
        <v>201</v>
      </c>
      <c r="AU128" s="235" t="s">
        <v>85</v>
      </c>
      <c r="AV128" s="13" t="s">
        <v>85</v>
      </c>
      <c r="AW128" s="13" t="s">
        <v>39</v>
      </c>
      <c r="AX128" s="13" t="s">
        <v>75</v>
      </c>
      <c r="AY128" s="235" t="s">
        <v>192</v>
      </c>
    </row>
    <row r="129" spans="2:51" s="14" customFormat="1" ht="12">
      <c r="B129" s="236"/>
      <c r="C129" s="237"/>
      <c r="D129" s="216" t="s">
        <v>201</v>
      </c>
      <c r="E129" s="238" t="s">
        <v>146</v>
      </c>
      <c r="F129" s="239" t="s">
        <v>205</v>
      </c>
      <c r="G129" s="237"/>
      <c r="H129" s="240">
        <v>243.364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AT129" s="246" t="s">
        <v>201</v>
      </c>
      <c r="AU129" s="246" t="s">
        <v>85</v>
      </c>
      <c r="AV129" s="14" t="s">
        <v>199</v>
      </c>
      <c r="AW129" s="14" t="s">
        <v>39</v>
      </c>
      <c r="AX129" s="14" t="s">
        <v>83</v>
      </c>
      <c r="AY129" s="246" t="s">
        <v>192</v>
      </c>
    </row>
    <row r="130" spans="2:65" s="1" customFormat="1" ht="38.25" customHeight="1">
      <c r="B130" s="41"/>
      <c r="C130" s="202" t="s">
        <v>248</v>
      </c>
      <c r="D130" s="202" t="s">
        <v>194</v>
      </c>
      <c r="E130" s="203" t="s">
        <v>249</v>
      </c>
      <c r="F130" s="204" t="s">
        <v>250</v>
      </c>
      <c r="G130" s="205" t="s">
        <v>197</v>
      </c>
      <c r="H130" s="206">
        <v>243.364</v>
      </c>
      <c r="I130" s="207"/>
      <c r="J130" s="208">
        <f>ROUND(I130*H130,2)</f>
        <v>0</v>
      </c>
      <c r="K130" s="204" t="s">
        <v>198</v>
      </c>
      <c r="L130" s="61"/>
      <c r="M130" s="209" t="s">
        <v>21</v>
      </c>
      <c r="N130" s="210" t="s">
        <v>46</v>
      </c>
      <c r="O130" s="42"/>
      <c r="P130" s="211">
        <f>O130*H130</f>
        <v>0</v>
      </c>
      <c r="Q130" s="211">
        <v>0</v>
      </c>
      <c r="R130" s="211">
        <f>Q130*H130</f>
        <v>0</v>
      </c>
      <c r="S130" s="211">
        <v>0</v>
      </c>
      <c r="T130" s="212">
        <f>S130*H130</f>
        <v>0</v>
      </c>
      <c r="AR130" s="24" t="s">
        <v>199</v>
      </c>
      <c r="AT130" s="24" t="s">
        <v>194</v>
      </c>
      <c r="AU130" s="24" t="s">
        <v>85</v>
      </c>
      <c r="AY130" s="24" t="s">
        <v>192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24" t="s">
        <v>83</v>
      </c>
      <c r="BK130" s="213">
        <f>ROUND(I130*H130,2)</f>
        <v>0</v>
      </c>
      <c r="BL130" s="24" t="s">
        <v>199</v>
      </c>
      <c r="BM130" s="24" t="s">
        <v>251</v>
      </c>
    </row>
    <row r="131" spans="2:65" s="1" customFormat="1" ht="38.25" customHeight="1">
      <c r="B131" s="41"/>
      <c r="C131" s="202" t="s">
        <v>252</v>
      </c>
      <c r="D131" s="202" t="s">
        <v>194</v>
      </c>
      <c r="E131" s="203" t="s">
        <v>253</v>
      </c>
      <c r="F131" s="204" t="s">
        <v>254</v>
      </c>
      <c r="G131" s="205" t="s">
        <v>197</v>
      </c>
      <c r="H131" s="206">
        <v>1071.483</v>
      </c>
      <c r="I131" s="207"/>
      <c r="J131" s="208">
        <f>ROUND(I131*H131,2)</f>
        <v>0</v>
      </c>
      <c r="K131" s="204" t="s">
        <v>198</v>
      </c>
      <c r="L131" s="61"/>
      <c r="M131" s="209" t="s">
        <v>21</v>
      </c>
      <c r="N131" s="210" t="s">
        <v>46</v>
      </c>
      <c r="O131" s="42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24" t="s">
        <v>199</v>
      </c>
      <c r="AT131" s="24" t="s">
        <v>194</v>
      </c>
      <c r="AU131" s="24" t="s">
        <v>85</v>
      </c>
      <c r="AY131" s="24" t="s">
        <v>192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4" t="s">
        <v>83</v>
      </c>
      <c r="BK131" s="213">
        <f>ROUND(I131*H131,2)</f>
        <v>0</v>
      </c>
      <c r="BL131" s="24" t="s">
        <v>199</v>
      </c>
      <c r="BM131" s="24" t="s">
        <v>255</v>
      </c>
    </row>
    <row r="132" spans="2:51" s="12" customFormat="1" ht="12">
      <c r="B132" s="214"/>
      <c r="C132" s="215"/>
      <c r="D132" s="216" t="s">
        <v>201</v>
      </c>
      <c r="E132" s="217" t="s">
        <v>21</v>
      </c>
      <c r="F132" s="218" t="s">
        <v>202</v>
      </c>
      <c r="G132" s="215"/>
      <c r="H132" s="217" t="s">
        <v>21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201</v>
      </c>
      <c r="AU132" s="224" t="s">
        <v>85</v>
      </c>
      <c r="AV132" s="12" t="s">
        <v>83</v>
      </c>
      <c r="AW132" s="12" t="s">
        <v>39</v>
      </c>
      <c r="AX132" s="12" t="s">
        <v>75</v>
      </c>
      <c r="AY132" s="224" t="s">
        <v>192</v>
      </c>
    </row>
    <row r="133" spans="2:51" s="12" customFormat="1" ht="12">
      <c r="B133" s="214"/>
      <c r="C133" s="215"/>
      <c r="D133" s="216" t="s">
        <v>201</v>
      </c>
      <c r="E133" s="217" t="s">
        <v>21</v>
      </c>
      <c r="F133" s="218" t="s">
        <v>256</v>
      </c>
      <c r="G133" s="215"/>
      <c r="H133" s="217" t="s">
        <v>21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201</v>
      </c>
      <c r="AU133" s="224" t="s">
        <v>85</v>
      </c>
      <c r="AV133" s="12" t="s">
        <v>83</v>
      </c>
      <c r="AW133" s="12" t="s">
        <v>39</v>
      </c>
      <c r="AX133" s="12" t="s">
        <v>75</v>
      </c>
      <c r="AY133" s="224" t="s">
        <v>192</v>
      </c>
    </row>
    <row r="134" spans="2:51" s="13" customFormat="1" ht="12">
      <c r="B134" s="225"/>
      <c r="C134" s="226"/>
      <c r="D134" s="216" t="s">
        <v>201</v>
      </c>
      <c r="E134" s="227" t="s">
        <v>21</v>
      </c>
      <c r="F134" s="228" t="s">
        <v>141</v>
      </c>
      <c r="G134" s="226"/>
      <c r="H134" s="229">
        <v>328.32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201</v>
      </c>
      <c r="AU134" s="235" t="s">
        <v>85</v>
      </c>
      <c r="AV134" s="13" t="s">
        <v>85</v>
      </c>
      <c r="AW134" s="13" t="s">
        <v>39</v>
      </c>
      <c r="AX134" s="13" t="s">
        <v>75</v>
      </c>
      <c r="AY134" s="235" t="s">
        <v>192</v>
      </c>
    </row>
    <row r="135" spans="2:51" s="12" customFormat="1" ht="12">
      <c r="B135" s="214"/>
      <c r="C135" s="215"/>
      <c r="D135" s="216" t="s">
        <v>201</v>
      </c>
      <c r="E135" s="217" t="s">
        <v>21</v>
      </c>
      <c r="F135" s="218" t="s">
        <v>229</v>
      </c>
      <c r="G135" s="215"/>
      <c r="H135" s="217" t="s">
        <v>21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201</v>
      </c>
      <c r="AU135" s="224" t="s">
        <v>85</v>
      </c>
      <c r="AV135" s="12" t="s">
        <v>83</v>
      </c>
      <c r="AW135" s="12" t="s">
        <v>39</v>
      </c>
      <c r="AX135" s="12" t="s">
        <v>75</v>
      </c>
      <c r="AY135" s="224" t="s">
        <v>192</v>
      </c>
    </row>
    <row r="136" spans="2:51" s="13" customFormat="1" ht="12">
      <c r="B136" s="225"/>
      <c r="C136" s="226"/>
      <c r="D136" s="216" t="s">
        <v>201</v>
      </c>
      <c r="E136" s="227" t="s">
        <v>21</v>
      </c>
      <c r="F136" s="228" t="s">
        <v>144</v>
      </c>
      <c r="G136" s="226"/>
      <c r="H136" s="229">
        <v>198.384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AT136" s="235" t="s">
        <v>201</v>
      </c>
      <c r="AU136" s="235" t="s">
        <v>85</v>
      </c>
      <c r="AV136" s="13" t="s">
        <v>85</v>
      </c>
      <c r="AW136" s="13" t="s">
        <v>39</v>
      </c>
      <c r="AX136" s="13" t="s">
        <v>75</v>
      </c>
      <c r="AY136" s="235" t="s">
        <v>192</v>
      </c>
    </row>
    <row r="137" spans="2:51" s="12" customFormat="1" ht="12">
      <c r="B137" s="214"/>
      <c r="C137" s="215"/>
      <c r="D137" s="216" t="s">
        <v>201</v>
      </c>
      <c r="E137" s="217" t="s">
        <v>21</v>
      </c>
      <c r="F137" s="218" t="s">
        <v>257</v>
      </c>
      <c r="G137" s="215"/>
      <c r="H137" s="217" t="s">
        <v>21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201</v>
      </c>
      <c r="AU137" s="224" t="s">
        <v>85</v>
      </c>
      <c r="AV137" s="12" t="s">
        <v>83</v>
      </c>
      <c r="AW137" s="12" t="s">
        <v>39</v>
      </c>
      <c r="AX137" s="12" t="s">
        <v>75</v>
      </c>
      <c r="AY137" s="224" t="s">
        <v>192</v>
      </c>
    </row>
    <row r="138" spans="2:51" s="13" customFormat="1" ht="12">
      <c r="B138" s="225"/>
      <c r="C138" s="226"/>
      <c r="D138" s="216" t="s">
        <v>201</v>
      </c>
      <c r="E138" s="227" t="s">
        <v>21</v>
      </c>
      <c r="F138" s="228" t="s">
        <v>146</v>
      </c>
      <c r="G138" s="226"/>
      <c r="H138" s="229">
        <v>243.364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201</v>
      </c>
      <c r="AU138" s="235" t="s">
        <v>85</v>
      </c>
      <c r="AV138" s="13" t="s">
        <v>85</v>
      </c>
      <c r="AW138" s="13" t="s">
        <v>39</v>
      </c>
      <c r="AX138" s="13" t="s">
        <v>75</v>
      </c>
      <c r="AY138" s="235" t="s">
        <v>192</v>
      </c>
    </row>
    <row r="139" spans="2:51" s="12" customFormat="1" ht="12">
      <c r="B139" s="214"/>
      <c r="C139" s="215"/>
      <c r="D139" s="216" t="s">
        <v>201</v>
      </c>
      <c r="E139" s="217" t="s">
        <v>21</v>
      </c>
      <c r="F139" s="218" t="s">
        <v>258</v>
      </c>
      <c r="G139" s="215"/>
      <c r="H139" s="217" t="s">
        <v>21</v>
      </c>
      <c r="I139" s="219"/>
      <c r="J139" s="215"/>
      <c r="K139" s="215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201</v>
      </c>
      <c r="AU139" s="224" t="s">
        <v>85</v>
      </c>
      <c r="AV139" s="12" t="s">
        <v>83</v>
      </c>
      <c r="AW139" s="12" t="s">
        <v>39</v>
      </c>
      <c r="AX139" s="12" t="s">
        <v>75</v>
      </c>
      <c r="AY139" s="224" t="s">
        <v>192</v>
      </c>
    </row>
    <row r="140" spans="2:51" s="13" customFormat="1" ht="12">
      <c r="B140" s="225"/>
      <c r="C140" s="226"/>
      <c r="D140" s="216" t="s">
        <v>201</v>
      </c>
      <c r="E140" s="227" t="s">
        <v>21</v>
      </c>
      <c r="F140" s="228" t="s">
        <v>148</v>
      </c>
      <c r="G140" s="226"/>
      <c r="H140" s="229">
        <v>301.415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AT140" s="235" t="s">
        <v>201</v>
      </c>
      <c r="AU140" s="235" t="s">
        <v>85</v>
      </c>
      <c r="AV140" s="13" t="s">
        <v>85</v>
      </c>
      <c r="AW140" s="13" t="s">
        <v>39</v>
      </c>
      <c r="AX140" s="13" t="s">
        <v>75</v>
      </c>
      <c r="AY140" s="235" t="s">
        <v>192</v>
      </c>
    </row>
    <row r="141" spans="2:51" s="14" customFormat="1" ht="12">
      <c r="B141" s="236"/>
      <c r="C141" s="237"/>
      <c r="D141" s="216" t="s">
        <v>201</v>
      </c>
      <c r="E141" s="238" t="s">
        <v>21</v>
      </c>
      <c r="F141" s="239" t="s">
        <v>205</v>
      </c>
      <c r="G141" s="237"/>
      <c r="H141" s="240">
        <v>1071.483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AT141" s="246" t="s">
        <v>201</v>
      </c>
      <c r="AU141" s="246" t="s">
        <v>85</v>
      </c>
      <c r="AV141" s="14" t="s">
        <v>199</v>
      </c>
      <c r="AW141" s="14" t="s">
        <v>39</v>
      </c>
      <c r="AX141" s="14" t="s">
        <v>83</v>
      </c>
      <c r="AY141" s="246" t="s">
        <v>192</v>
      </c>
    </row>
    <row r="142" spans="2:65" s="1" customFormat="1" ht="16.5" customHeight="1">
      <c r="B142" s="41"/>
      <c r="C142" s="202" t="s">
        <v>259</v>
      </c>
      <c r="D142" s="202" t="s">
        <v>194</v>
      </c>
      <c r="E142" s="203" t="s">
        <v>260</v>
      </c>
      <c r="F142" s="204" t="s">
        <v>261</v>
      </c>
      <c r="G142" s="205" t="s">
        <v>197</v>
      </c>
      <c r="H142" s="206">
        <v>770.068</v>
      </c>
      <c r="I142" s="207"/>
      <c r="J142" s="208">
        <f>ROUND(I142*H142,2)</f>
        <v>0</v>
      </c>
      <c r="K142" s="204" t="s">
        <v>198</v>
      </c>
      <c r="L142" s="61"/>
      <c r="M142" s="209" t="s">
        <v>21</v>
      </c>
      <c r="N142" s="210" t="s">
        <v>46</v>
      </c>
      <c r="O142" s="42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AR142" s="24" t="s">
        <v>199</v>
      </c>
      <c r="AT142" s="24" t="s">
        <v>194</v>
      </c>
      <c r="AU142" s="24" t="s">
        <v>85</v>
      </c>
      <c r="AY142" s="24" t="s">
        <v>192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24" t="s">
        <v>83</v>
      </c>
      <c r="BK142" s="213">
        <f>ROUND(I142*H142,2)</f>
        <v>0</v>
      </c>
      <c r="BL142" s="24" t="s">
        <v>199</v>
      </c>
      <c r="BM142" s="24" t="s">
        <v>262</v>
      </c>
    </row>
    <row r="143" spans="2:51" s="12" customFormat="1" ht="12">
      <c r="B143" s="214"/>
      <c r="C143" s="215"/>
      <c r="D143" s="216" t="s">
        <v>201</v>
      </c>
      <c r="E143" s="217" t="s">
        <v>21</v>
      </c>
      <c r="F143" s="218" t="s">
        <v>202</v>
      </c>
      <c r="G143" s="215"/>
      <c r="H143" s="217" t="s">
        <v>21</v>
      </c>
      <c r="I143" s="219"/>
      <c r="J143" s="215"/>
      <c r="K143" s="215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201</v>
      </c>
      <c r="AU143" s="224" t="s">
        <v>85</v>
      </c>
      <c r="AV143" s="12" t="s">
        <v>83</v>
      </c>
      <c r="AW143" s="12" t="s">
        <v>39</v>
      </c>
      <c r="AX143" s="12" t="s">
        <v>75</v>
      </c>
      <c r="AY143" s="224" t="s">
        <v>192</v>
      </c>
    </row>
    <row r="144" spans="2:51" s="12" customFormat="1" ht="12">
      <c r="B144" s="214"/>
      <c r="C144" s="215"/>
      <c r="D144" s="216" t="s">
        <v>201</v>
      </c>
      <c r="E144" s="217" t="s">
        <v>21</v>
      </c>
      <c r="F144" s="218" t="s">
        <v>256</v>
      </c>
      <c r="G144" s="215"/>
      <c r="H144" s="217" t="s">
        <v>21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201</v>
      </c>
      <c r="AU144" s="224" t="s">
        <v>85</v>
      </c>
      <c r="AV144" s="12" t="s">
        <v>83</v>
      </c>
      <c r="AW144" s="12" t="s">
        <v>39</v>
      </c>
      <c r="AX144" s="12" t="s">
        <v>75</v>
      </c>
      <c r="AY144" s="224" t="s">
        <v>192</v>
      </c>
    </row>
    <row r="145" spans="2:51" s="13" customFormat="1" ht="12">
      <c r="B145" s="225"/>
      <c r="C145" s="226"/>
      <c r="D145" s="216" t="s">
        <v>201</v>
      </c>
      <c r="E145" s="227" t="s">
        <v>21</v>
      </c>
      <c r="F145" s="228" t="s">
        <v>141</v>
      </c>
      <c r="G145" s="226"/>
      <c r="H145" s="229">
        <v>328.32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AT145" s="235" t="s">
        <v>201</v>
      </c>
      <c r="AU145" s="235" t="s">
        <v>85</v>
      </c>
      <c r="AV145" s="13" t="s">
        <v>85</v>
      </c>
      <c r="AW145" s="13" t="s">
        <v>39</v>
      </c>
      <c r="AX145" s="13" t="s">
        <v>75</v>
      </c>
      <c r="AY145" s="235" t="s">
        <v>192</v>
      </c>
    </row>
    <row r="146" spans="2:51" s="12" customFormat="1" ht="12">
      <c r="B146" s="214"/>
      <c r="C146" s="215"/>
      <c r="D146" s="216" t="s">
        <v>201</v>
      </c>
      <c r="E146" s="217" t="s">
        <v>21</v>
      </c>
      <c r="F146" s="218" t="s">
        <v>229</v>
      </c>
      <c r="G146" s="215"/>
      <c r="H146" s="217" t="s">
        <v>21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201</v>
      </c>
      <c r="AU146" s="224" t="s">
        <v>85</v>
      </c>
      <c r="AV146" s="12" t="s">
        <v>83</v>
      </c>
      <c r="AW146" s="12" t="s">
        <v>39</v>
      </c>
      <c r="AX146" s="12" t="s">
        <v>75</v>
      </c>
      <c r="AY146" s="224" t="s">
        <v>192</v>
      </c>
    </row>
    <row r="147" spans="2:51" s="13" customFormat="1" ht="12">
      <c r="B147" s="225"/>
      <c r="C147" s="226"/>
      <c r="D147" s="216" t="s">
        <v>201</v>
      </c>
      <c r="E147" s="227" t="s">
        <v>21</v>
      </c>
      <c r="F147" s="228" t="s">
        <v>144</v>
      </c>
      <c r="G147" s="226"/>
      <c r="H147" s="229">
        <v>198.384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201</v>
      </c>
      <c r="AU147" s="235" t="s">
        <v>85</v>
      </c>
      <c r="AV147" s="13" t="s">
        <v>85</v>
      </c>
      <c r="AW147" s="13" t="s">
        <v>39</v>
      </c>
      <c r="AX147" s="13" t="s">
        <v>75</v>
      </c>
      <c r="AY147" s="235" t="s">
        <v>192</v>
      </c>
    </row>
    <row r="148" spans="2:51" s="12" customFormat="1" ht="12">
      <c r="B148" s="214"/>
      <c r="C148" s="215"/>
      <c r="D148" s="216" t="s">
        <v>201</v>
      </c>
      <c r="E148" s="217" t="s">
        <v>21</v>
      </c>
      <c r="F148" s="218" t="s">
        <v>257</v>
      </c>
      <c r="G148" s="215"/>
      <c r="H148" s="217" t="s">
        <v>21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201</v>
      </c>
      <c r="AU148" s="224" t="s">
        <v>85</v>
      </c>
      <c r="AV148" s="12" t="s">
        <v>83</v>
      </c>
      <c r="AW148" s="12" t="s">
        <v>39</v>
      </c>
      <c r="AX148" s="12" t="s">
        <v>75</v>
      </c>
      <c r="AY148" s="224" t="s">
        <v>192</v>
      </c>
    </row>
    <row r="149" spans="2:51" s="13" customFormat="1" ht="12">
      <c r="B149" s="225"/>
      <c r="C149" s="226"/>
      <c r="D149" s="216" t="s">
        <v>201</v>
      </c>
      <c r="E149" s="227" t="s">
        <v>21</v>
      </c>
      <c r="F149" s="228" t="s">
        <v>146</v>
      </c>
      <c r="G149" s="226"/>
      <c r="H149" s="229">
        <v>243.364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201</v>
      </c>
      <c r="AU149" s="235" t="s">
        <v>85</v>
      </c>
      <c r="AV149" s="13" t="s">
        <v>85</v>
      </c>
      <c r="AW149" s="13" t="s">
        <v>39</v>
      </c>
      <c r="AX149" s="13" t="s">
        <v>75</v>
      </c>
      <c r="AY149" s="235" t="s">
        <v>192</v>
      </c>
    </row>
    <row r="150" spans="2:51" s="14" customFormat="1" ht="12">
      <c r="B150" s="236"/>
      <c r="C150" s="237"/>
      <c r="D150" s="216" t="s">
        <v>201</v>
      </c>
      <c r="E150" s="238" t="s">
        <v>21</v>
      </c>
      <c r="F150" s="239" t="s">
        <v>205</v>
      </c>
      <c r="G150" s="237"/>
      <c r="H150" s="240">
        <v>770.068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AT150" s="246" t="s">
        <v>201</v>
      </c>
      <c r="AU150" s="246" t="s">
        <v>85</v>
      </c>
      <c r="AV150" s="14" t="s">
        <v>199</v>
      </c>
      <c r="AW150" s="14" t="s">
        <v>39</v>
      </c>
      <c r="AX150" s="14" t="s">
        <v>83</v>
      </c>
      <c r="AY150" s="246" t="s">
        <v>192</v>
      </c>
    </row>
    <row r="151" spans="2:65" s="1" customFormat="1" ht="25.5" customHeight="1">
      <c r="B151" s="41"/>
      <c r="C151" s="202" t="s">
        <v>263</v>
      </c>
      <c r="D151" s="202" t="s">
        <v>194</v>
      </c>
      <c r="E151" s="203" t="s">
        <v>264</v>
      </c>
      <c r="F151" s="204" t="s">
        <v>265</v>
      </c>
      <c r="G151" s="205" t="s">
        <v>197</v>
      </c>
      <c r="H151" s="206">
        <v>770.068</v>
      </c>
      <c r="I151" s="207"/>
      <c r="J151" s="208">
        <f>ROUND(I151*H151,2)</f>
        <v>0</v>
      </c>
      <c r="K151" s="204" t="s">
        <v>198</v>
      </c>
      <c r="L151" s="61"/>
      <c r="M151" s="209" t="s">
        <v>21</v>
      </c>
      <c r="N151" s="210" t="s">
        <v>46</v>
      </c>
      <c r="O151" s="42"/>
      <c r="P151" s="211">
        <f>O151*H151</f>
        <v>0</v>
      </c>
      <c r="Q151" s="211">
        <v>0</v>
      </c>
      <c r="R151" s="211">
        <f>Q151*H151</f>
        <v>0</v>
      </c>
      <c r="S151" s="211">
        <v>0</v>
      </c>
      <c r="T151" s="212">
        <f>S151*H151</f>
        <v>0</v>
      </c>
      <c r="AR151" s="24" t="s">
        <v>199</v>
      </c>
      <c r="AT151" s="24" t="s">
        <v>194</v>
      </c>
      <c r="AU151" s="24" t="s">
        <v>85</v>
      </c>
      <c r="AY151" s="24" t="s">
        <v>192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24" t="s">
        <v>83</v>
      </c>
      <c r="BK151" s="213">
        <f>ROUND(I151*H151,2)</f>
        <v>0</v>
      </c>
      <c r="BL151" s="24" t="s">
        <v>199</v>
      </c>
      <c r="BM151" s="24" t="s">
        <v>266</v>
      </c>
    </row>
    <row r="152" spans="2:51" s="12" customFormat="1" ht="12">
      <c r="B152" s="214"/>
      <c r="C152" s="215"/>
      <c r="D152" s="216" t="s">
        <v>201</v>
      </c>
      <c r="E152" s="217" t="s">
        <v>21</v>
      </c>
      <c r="F152" s="218" t="s">
        <v>202</v>
      </c>
      <c r="G152" s="215"/>
      <c r="H152" s="217" t="s">
        <v>21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201</v>
      </c>
      <c r="AU152" s="224" t="s">
        <v>85</v>
      </c>
      <c r="AV152" s="12" t="s">
        <v>83</v>
      </c>
      <c r="AW152" s="12" t="s">
        <v>39</v>
      </c>
      <c r="AX152" s="12" t="s">
        <v>75</v>
      </c>
      <c r="AY152" s="224" t="s">
        <v>192</v>
      </c>
    </row>
    <row r="153" spans="2:51" s="12" customFormat="1" ht="12">
      <c r="B153" s="214"/>
      <c r="C153" s="215"/>
      <c r="D153" s="216" t="s">
        <v>201</v>
      </c>
      <c r="E153" s="217" t="s">
        <v>21</v>
      </c>
      <c r="F153" s="218" t="s">
        <v>256</v>
      </c>
      <c r="G153" s="215"/>
      <c r="H153" s="217" t="s">
        <v>21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201</v>
      </c>
      <c r="AU153" s="224" t="s">
        <v>85</v>
      </c>
      <c r="AV153" s="12" t="s">
        <v>83</v>
      </c>
      <c r="AW153" s="12" t="s">
        <v>39</v>
      </c>
      <c r="AX153" s="12" t="s">
        <v>75</v>
      </c>
      <c r="AY153" s="224" t="s">
        <v>192</v>
      </c>
    </row>
    <row r="154" spans="2:51" s="13" customFormat="1" ht="12">
      <c r="B154" s="225"/>
      <c r="C154" s="226"/>
      <c r="D154" s="216" t="s">
        <v>201</v>
      </c>
      <c r="E154" s="227" t="s">
        <v>21</v>
      </c>
      <c r="F154" s="228" t="s">
        <v>141</v>
      </c>
      <c r="G154" s="226"/>
      <c r="H154" s="229">
        <v>328.32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201</v>
      </c>
      <c r="AU154" s="235" t="s">
        <v>85</v>
      </c>
      <c r="AV154" s="13" t="s">
        <v>85</v>
      </c>
      <c r="AW154" s="13" t="s">
        <v>39</v>
      </c>
      <c r="AX154" s="13" t="s">
        <v>75</v>
      </c>
      <c r="AY154" s="235" t="s">
        <v>192</v>
      </c>
    </row>
    <row r="155" spans="2:51" s="12" customFormat="1" ht="12">
      <c r="B155" s="214"/>
      <c r="C155" s="215"/>
      <c r="D155" s="216" t="s">
        <v>201</v>
      </c>
      <c r="E155" s="217" t="s">
        <v>21</v>
      </c>
      <c r="F155" s="218" t="s">
        <v>229</v>
      </c>
      <c r="G155" s="215"/>
      <c r="H155" s="217" t="s">
        <v>21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201</v>
      </c>
      <c r="AU155" s="224" t="s">
        <v>85</v>
      </c>
      <c r="AV155" s="12" t="s">
        <v>83</v>
      </c>
      <c r="AW155" s="12" t="s">
        <v>39</v>
      </c>
      <c r="AX155" s="12" t="s">
        <v>75</v>
      </c>
      <c r="AY155" s="224" t="s">
        <v>192</v>
      </c>
    </row>
    <row r="156" spans="2:51" s="13" customFormat="1" ht="12">
      <c r="B156" s="225"/>
      <c r="C156" s="226"/>
      <c r="D156" s="216" t="s">
        <v>201</v>
      </c>
      <c r="E156" s="227" t="s">
        <v>21</v>
      </c>
      <c r="F156" s="228" t="s">
        <v>144</v>
      </c>
      <c r="G156" s="226"/>
      <c r="H156" s="229">
        <v>198.384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201</v>
      </c>
      <c r="AU156" s="235" t="s">
        <v>85</v>
      </c>
      <c r="AV156" s="13" t="s">
        <v>85</v>
      </c>
      <c r="AW156" s="13" t="s">
        <v>39</v>
      </c>
      <c r="AX156" s="13" t="s">
        <v>75</v>
      </c>
      <c r="AY156" s="235" t="s">
        <v>192</v>
      </c>
    </row>
    <row r="157" spans="2:51" s="12" customFormat="1" ht="12">
      <c r="B157" s="214"/>
      <c r="C157" s="215"/>
      <c r="D157" s="216" t="s">
        <v>201</v>
      </c>
      <c r="E157" s="217" t="s">
        <v>21</v>
      </c>
      <c r="F157" s="218" t="s">
        <v>257</v>
      </c>
      <c r="G157" s="215"/>
      <c r="H157" s="217" t="s">
        <v>21</v>
      </c>
      <c r="I157" s="219"/>
      <c r="J157" s="215"/>
      <c r="K157" s="215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201</v>
      </c>
      <c r="AU157" s="224" t="s">
        <v>85</v>
      </c>
      <c r="AV157" s="12" t="s">
        <v>83</v>
      </c>
      <c r="AW157" s="12" t="s">
        <v>39</v>
      </c>
      <c r="AX157" s="12" t="s">
        <v>75</v>
      </c>
      <c r="AY157" s="224" t="s">
        <v>192</v>
      </c>
    </row>
    <row r="158" spans="2:51" s="13" customFormat="1" ht="12">
      <c r="B158" s="225"/>
      <c r="C158" s="226"/>
      <c r="D158" s="216" t="s">
        <v>201</v>
      </c>
      <c r="E158" s="227" t="s">
        <v>21</v>
      </c>
      <c r="F158" s="228" t="s">
        <v>146</v>
      </c>
      <c r="G158" s="226"/>
      <c r="H158" s="229">
        <v>243.364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AT158" s="235" t="s">
        <v>201</v>
      </c>
      <c r="AU158" s="235" t="s">
        <v>85</v>
      </c>
      <c r="AV158" s="13" t="s">
        <v>85</v>
      </c>
      <c r="AW158" s="13" t="s">
        <v>39</v>
      </c>
      <c r="AX158" s="13" t="s">
        <v>75</v>
      </c>
      <c r="AY158" s="235" t="s">
        <v>192</v>
      </c>
    </row>
    <row r="159" spans="2:51" s="14" customFormat="1" ht="12">
      <c r="B159" s="236"/>
      <c r="C159" s="237"/>
      <c r="D159" s="216" t="s">
        <v>201</v>
      </c>
      <c r="E159" s="238" t="s">
        <v>21</v>
      </c>
      <c r="F159" s="239" t="s">
        <v>205</v>
      </c>
      <c r="G159" s="237"/>
      <c r="H159" s="240">
        <v>770.068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AT159" s="246" t="s">
        <v>201</v>
      </c>
      <c r="AU159" s="246" t="s">
        <v>85</v>
      </c>
      <c r="AV159" s="14" t="s">
        <v>199</v>
      </c>
      <c r="AW159" s="14" t="s">
        <v>39</v>
      </c>
      <c r="AX159" s="14" t="s">
        <v>83</v>
      </c>
      <c r="AY159" s="246" t="s">
        <v>192</v>
      </c>
    </row>
    <row r="160" spans="2:65" s="1" customFormat="1" ht="25.5" customHeight="1">
      <c r="B160" s="41"/>
      <c r="C160" s="202" t="s">
        <v>267</v>
      </c>
      <c r="D160" s="202" t="s">
        <v>194</v>
      </c>
      <c r="E160" s="203" t="s">
        <v>268</v>
      </c>
      <c r="F160" s="204" t="s">
        <v>269</v>
      </c>
      <c r="G160" s="205" t="s">
        <v>197</v>
      </c>
      <c r="H160" s="206">
        <v>301.415</v>
      </c>
      <c r="I160" s="207"/>
      <c r="J160" s="208">
        <f>ROUND(I160*H160,2)</f>
        <v>0</v>
      </c>
      <c r="K160" s="204" t="s">
        <v>198</v>
      </c>
      <c r="L160" s="61"/>
      <c r="M160" s="209" t="s">
        <v>21</v>
      </c>
      <c r="N160" s="210" t="s">
        <v>46</v>
      </c>
      <c r="O160" s="42"/>
      <c r="P160" s="211">
        <f>O160*H160</f>
        <v>0</v>
      </c>
      <c r="Q160" s="211">
        <v>0</v>
      </c>
      <c r="R160" s="211">
        <f>Q160*H160</f>
        <v>0</v>
      </c>
      <c r="S160" s="211">
        <v>0</v>
      </c>
      <c r="T160" s="212">
        <f>S160*H160</f>
        <v>0</v>
      </c>
      <c r="AR160" s="24" t="s">
        <v>199</v>
      </c>
      <c r="AT160" s="24" t="s">
        <v>194</v>
      </c>
      <c r="AU160" s="24" t="s">
        <v>85</v>
      </c>
      <c r="AY160" s="24" t="s">
        <v>192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24" t="s">
        <v>83</v>
      </c>
      <c r="BK160" s="213">
        <f>ROUND(I160*H160,2)</f>
        <v>0</v>
      </c>
      <c r="BL160" s="24" t="s">
        <v>199</v>
      </c>
      <c r="BM160" s="24" t="s">
        <v>270</v>
      </c>
    </row>
    <row r="161" spans="2:51" s="12" customFormat="1" ht="12">
      <c r="B161" s="214"/>
      <c r="C161" s="215"/>
      <c r="D161" s="216" t="s">
        <v>201</v>
      </c>
      <c r="E161" s="217" t="s">
        <v>21</v>
      </c>
      <c r="F161" s="218" t="s">
        <v>202</v>
      </c>
      <c r="G161" s="215"/>
      <c r="H161" s="217" t="s">
        <v>21</v>
      </c>
      <c r="I161" s="219"/>
      <c r="J161" s="215"/>
      <c r="K161" s="215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201</v>
      </c>
      <c r="AU161" s="224" t="s">
        <v>85</v>
      </c>
      <c r="AV161" s="12" t="s">
        <v>83</v>
      </c>
      <c r="AW161" s="12" t="s">
        <v>39</v>
      </c>
      <c r="AX161" s="12" t="s">
        <v>75</v>
      </c>
      <c r="AY161" s="224" t="s">
        <v>192</v>
      </c>
    </row>
    <row r="162" spans="2:51" s="12" customFormat="1" ht="12">
      <c r="B162" s="214"/>
      <c r="C162" s="215"/>
      <c r="D162" s="216" t="s">
        <v>201</v>
      </c>
      <c r="E162" s="217" t="s">
        <v>21</v>
      </c>
      <c r="F162" s="218" t="s">
        <v>258</v>
      </c>
      <c r="G162" s="215"/>
      <c r="H162" s="217" t="s">
        <v>21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201</v>
      </c>
      <c r="AU162" s="224" t="s">
        <v>85</v>
      </c>
      <c r="AV162" s="12" t="s">
        <v>83</v>
      </c>
      <c r="AW162" s="12" t="s">
        <v>39</v>
      </c>
      <c r="AX162" s="12" t="s">
        <v>75</v>
      </c>
      <c r="AY162" s="224" t="s">
        <v>192</v>
      </c>
    </row>
    <row r="163" spans="2:51" s="12" customFormat="1" ht="12">
      <c r="B163" s="214"/>
      <c r="C163" s="215"/>
      <c r="D163" s="216" t="s">
        <v>201</v>
      </c>
      <c r="E163" s="217" t="s">
        <v>21</v>
      </c>
      <c r="F163" s="218" t="s">
        <v>271</v>
      </c>
      <c r="G163" s="215"/>
      <c r="H163" s="217" t="s">
        <v>21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201</v>
      </c>
      <c r="AU163" s="224" t="s">
        <v>85</v>
      </c>
      <c r="AV163" s="12" t="s">
        <v>83</v>
      </c>
      <c r="AW163" s="12" t="s">
        <v>39</v>
      </c>
      <c r="AX163" s="12" t="s">
        <v>75</v>
      </c>
      <c r="AY163" s="224" t="s">
        <v>192</v>
      </c>
    </row>
    <row r="164" spans="2:51" s="13" customFormat="1" ht="12">
      <c r="B164" s="225"/>
      <c r="C164" s="226"/>
      <c r="D164" s="216" t="s">
        <v>201</v>
      </c>
      <c r="E164" s="227" t="s">
        <v>21</v>
      </c>
      <c r="F164" s="228" t="s">
        <v>272</v>
      </c>
      <c r="G164" s="226"/>
      <c r="H164" s="229">
        <v>7.688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201</v>
      </c>
      <c r="AU164" s="235" t="s">
        <v>85</v>
      </c>
      <c r="AV164" s="13" t="s">
        <v>85</v>
      </c>
      <c r="AW164" s="13" t="s">
        <v>39</v>
      </c>
      <c r="AX164" s="13" t="s">
        <v>75</v>
      </c>
      <c r="AY164" s="235" t="s">
        <v>192</v>
      </c>
    </row>
    <row r="165" spans="2:51" s="13" customFormat="1" ht="12">
      <c r="B165" s="225"/>
      <c r="C165" s="226"/>
      <c r="D165" s="216" t="s">
        <v>201</v>
      </c>
      <c r="E165" s="227" t="s">
        <v>21</v>
      </c>
      <c r="F165" s="228" t="s">
        <v>273</v>
      </c>
      <c r="G165" s="226"/>
      <c r="H165" s="229">
        <v>3.354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201</v>
      </c>
      <c r="AU165" s="235" t="s">
        <v>85</v>
      </c>
      <c r="AV165" s="13" t="s">
        <v>85</v>
      </c>
      <c r="AW165" s="13" t="s">
        <v>39</v>
      </c>
      <c r="AX165" s="13" t="s">
        <v>75</v>
      </c>
      <c r="AY165" s="235" t="s">
        <v>192</v>
      </c>
    </row>
    <row r="166" spans="2:51" s="13" customFormat="1" ht="12">
      <c r="B166" s="225"/>
      <c r="C166" s="226"/>
      <c r="D166" s="216" t="s">
        <v>201</v>
      </c>
      <c r="E166" s="227" t="s">
        <v>21</v>
      </c>
      <c r="F166" s="228" t="s">
        <v>274</v>
      </c>
      <c r="G166" s="226"/>
      <c r="H166" s="229">
        <v>20.588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AT166" s="235" t="s">
        <v>201</v>
      </c>
      <c r="AU166" s="235" t="s">
        <v>85</v>
      </c>
      <c r="AV166" s="13" t="s">
        <v>85</v>
      </c>
      <c r="AW166" s="13" t="s">
        <v>39</v>
      </c>
      <c r="AX166" s="13" t="s">
        <v>75</v>
      </c>
      <c r="AY166" s="235" t="s">
        <v>192</v>
      </c>
    </row>
    <row r="167" spans="2:51" s="13" customFormat="1" ht="12">
      <c r="B167" s="225"/>
      <c r="C167" s="226"/>
      <c r="D167" s="216" t="s">
        <v>201</v>
      </c>
      <c r="E167" s="227" t="s">
        <v>21</v>
      </c>
      <c r="F167" s="228" t="s">
        <v>275</v>
      </c>
      <c r="G167" s="226"/>
      <c r="H167" s="229">
        <v>5.47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201</v>
      </c>
      <c r="AU167" s="235" t="s">
        <v>85</v>
      </c>
      <c r="AV167" s="13" t="s">
        <v>85</v>
      </c>
      <c r="AW167" s="13" t="s">
        <v>39</v>
      </c>
      <c r="AX167" s="13" t="s">
        <v>75</v>
      </c>
      <c r="AY167" s="235" t="s">
        <v>192</v>
      </c>
    </row>
    <row r="168" spans="2:51" s="13" customFormat="1" ht="12">
      <c r="B168" s="225"/>
      <c r="C168" s="226"/>
      <c r="D168" s="216" t="s">
        <v>201</v>
      </c>
      <c r="E168" s="227" t="s">
        <v>21</v>
      </c>
      <c r="F168" s="228" t="s">
        <v>276</v>
      </c>
      <c r="G168" s="226"/>
      <c r="H168" s="229">
        <v>39.629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AT168" s="235" t="s">
        <v>201</v>
      </c>
      <c r="AU168" s="235" t="s">
        <v>85</v>
      </c>
      <c r="AV168" s="13" t="s">
        <v>85</v>
      </c>
      <c r="AW168" s="13" t="s">
        <v>39</v>
      </c>
      <c r="AX168" s="13" t="s">
        <v>75</v>
      </c>
      <c r="AY168" s="235" t="s">
        <v>192</v>
      </c>
    </row>
    <row r="169" spans="2:51" s="13" customFormat="1" ht="12">
      <c r="B169" s="225"/>
      <c r="C169" s="226"/>
      <c r="D169" s="216" t="s">
        <v>201</v>
      </c>
      <c r="E169" s="227" t="s">
        <v>21</v>
      </c>
      <c r="F169" s="228" t="s">
        <v>277</v>
      </c>
      <c r="G169" s="226"/>
      <c r="H169" s="229">
        <v>9.804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AT169" s="235" t="s">
        <v>201</v>
      </c>
      <c r="AU169" s="235" t="s">
        <v>85</v>
      </c>
      <c r="AV169" s="13" t="s">
        <v>85</v>
      </c>
      <c r="AW169" s="13" t="s">
        <v>39</v>
      </c>
      <c r="AX169" s="13" t="s">
        <v>75</v>
      </c>
      <c r="AY169" s="235" t="s">
        <v>192</v>
      </c>
    </row>
    <row r="170" spans="2:51" s="13" customFormat="1" ht="12">
      <c r="B170" s="225"/>
      <c r="C170" s="226"/>
      <c r="D170" s="216" t="s">
        <v>201</v>
      </c>
      <c r="E170" s="227" t="s">
        <v>21</v>
      </c>
      <c r="F170" s="228" t="s">
        <v>278</v>
      </c>
      <c r="G170" s="226"/>
      <c r="H170" s="229">
        <v>12.126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AT170" s="235" t="s">
        <v>201</v>
      </c>
      <c r="AU170" s="235" t="s">
        <v>85</v>
      </c>
      <c r="AV170" s="13" t="s">
        <v>85</v>
      </c>
      <c r="AW170" s="13" t="s">
        <v>39</v>
      </c>
      <c r="AX170" s="13" t="s">
        <v>75</v>
      </c>
      <c r="AY170" s="235" t="s">
        <v>192</v>
      </c>
    </row>
    <row r="171" spans="2:51" s="13" customFormat="1" ht="12">
      <c r="B171" s="225"/>
      <c r="C171" s="226"/>
      <c r="D171" s="216" t="s">
        <v>201</v>
      </c>
      <c r="E171" s="227" t="s">
        <v>21</v>
      </c>
      <c r="F171" s="228" t="s">
        <v>279</v>
      </c>
      <c r="G171" s="226"/>
      <c r="H171" s="229">
        <v>2.322</v>
      </c>
      <c r="I171" s="230"/>
      <c r="J171" s="226"/>
      <c r="K171" s="226"/>
      <c r="L171" s="231"/>
      <c r="M171" s="232"/>
      <c r="N171" s="233"/>
      <c r="O171" s="233"/>
      <c r="P171" s="233"/>
      <c r="Q171" s="233"/>
      <c r="R171" s="233"/>
      <c r="S171" s="233"/>
      <c r="T171" s="234"/>
      <c r="AT171" s="235" t="s">
        <v>201</v>
      </c>
      <c r="AU171" s="235" t="s">
        <v>85</v>
      </c>
      <c r="AV171" s="13" t="s">
        <v>85</v>
      </c>
      <c r="AW171" s="13" t="s">
        <v>39</v>
      </c>
      <c r="AX171" s="13" t="s">
        <v>75</v>
      </c>
      <c r="AY171" s="235" t="s">
        <v>192</v>
      </c>
    </row>
    <row r="172" spans="2:51" s="13" customFormat="1" ht="12">
      <c r="B172" s="225"/>
      <c r="C172" s="226"/>
      <c r="D172" s="216" t="s">
        <v>201</v>
      </c>
      <c r="E172" s="227" t="s">
        <v>21</v>
      </c>
      <c r="F172" s="228" t="s">
        <v>280</v>
      </c>
      <c r="G172" s="226"/>
      <c r="H172" s="229">
        <v>3.87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201</v>
      </c>
      <c r="AU172" s="235" t="s">
        <v>85</v>
      </c>
      <c r="AV172" s="13" t="s">
        <v>85</v>
      </c>
      <c r="AW172" s="13" t="s">
        <v>39</v>
      </c>
      <c r="AX172" s="13" t="s">
        <v>75</v>
      </c>
      <c r="AY172" s="235" t="s">
        <v>192</v>
      </c>
    </row>
    <row r="173" spans="2:51" s="13" customFormat="1" ht="12">
      <c r="B173" s="225"/>
      <c r="C173" s="226"/>
      <c r="D173" s="216" t="s">
        <v>201</v>
      </c>
      <c r="E173" s="227" t="s">
        <v>21</v>
      </c>
      <c r="F173" s="228" t="s">
        <v>281</v>
      </c>
      <c r="G173" s="226"/>
      <c r="H173" s="229">
        <v>3.612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AT173" s="235" t="s">
        <v>201</v>
      </c>
      <c r="AU173" s="235" t="s">
        <v>85</v>
      </c>
      <c r="AV173" s="13" t="s">
        <v>85</v>
      </c>
      <c r="AW173" s="13" t="s">
        <v>39</v>
      </c>
      <c r="AX173" s="13" t="s">
        <v>75</v>
      </c>
      <c r="AY173" s="235" t="s">
        <v>192</v>
      </c>
    </row>
    <row r="174" spans="2:51" s="13" customFormat="1" ht="12">
      <c r="B174" s="225"/>
      <c r="C174" s="226"/>
      <c r="D174" s="216" t="s">
        <v>201</v>
      </c>
      <c r="E174" s="227" t="s">
        <v>21</v>
      </c>
      <c r="F174" s="228" t="s">
        <v>282</v>
      </c>
      <c r="G174" s="226"/>
      <c r="H174" s="229">
        <v>8.669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AT174" s="235" t="s">
        <v>201</v>
      </c>
      <c r="AU174" s="235" t="s">
        <v>85</v>
      </c>
      <c r="AV174" s="13" t="s">
        <v>85</v>
      </c>
      <c r="AW174" s="13" t="s">
        <v>39</v>
      </c>
      <c r="AX174" s="13" t="s">
        <v>75</v>
      </c>
      <c r="AY174" s="235" t="s">
        <v>192</v>
      </c>
    </row>
    <row r="175" spans="2:51" s="13" customFormat="1" ht="12">
      <c r="B175" s="225"/>
      <c r="C175" s="226"/>
      <c r="D175" s="216" t="s">
        <v>201</v>
      </c>
      <c r="E175" s="227" t="s">
        <v>21</v>
      </c>
      <c r="F175" s="228" t="s">
        <v>283</v>
      </c>
      <c r="G175" s="226"/>
      <c r="H175" s="229">
        <v>2.58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AT175" s="235" t="s">
        <v>201</v>
      </c>
      <c r="AU175" s="235" t="s">
        <v>85</v>
      </c>
      <c r="AV175" s="13" t="s">
        <v>85</v>
      </c>
      <c r="AW175" s="13" t="s">
        <v>39</v>
      </c>
      <c r="AX175" s="13" t="s">
        <v>75</v>
      </c>
      <c r="AY175" s="235" t="s">
        <v>192</v>
      </c>
    </row>
    <row r="176" spans="2:51" s="13" customFormat="1" ht="12">
      <c r="B176" s="225"/>
      <c r="C176" s="226"/>
      <c r="D176" s="216" t="s">
        <v>201</v>
      </c>
      <c r="E176" s="227" t="s">
        <v>21</v>
      </c>
      <c r="F176" s="228" t="s">
        <v>284</v>
      </c>
      <c r="G176" s="226"/>
      <c r="H176" s="229">
        <v>2.064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AT176" s="235" t="s">
        <v>201</v>
      </c>
      <c r="AU176" s="235" t="s">
        <v>85</v>
      </c>
      <c r="AV176" s="13" t="s">
        <v>85</v>
      </c>
      <c r="AW176" s="13" t="s">
        <v>39</v>
      </c>
      <c r="AX176" s="13" t="s">
        <v>75</v>
      </c>
      <c r="AY176" s="235" t="s">
        <v>192</v>
      </c>
    </row>
    <row r="177" spans="2:51" s="13" customFormat="1" ht="12">
      <c r="B177" s="225"/>
      <c r="C177" s="226"/>
      <c r="D177" s="216" t="s">
        <v>201</v>
      </c>
      <c r="E177" s="227" t="s">
        <v>21</v>
      </c>
      <c r="F177" s="228" t="s">
        <v>285</v>
      </c>
      <c r="G177" s="226"/>
      <c r="H177" s="229">
        <v>1.806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201</v>
      </c>
      <c r="AU177" s="235" t="s">
        <v>85</v>
      </c>
      <c r="AV177" s="13" t="s">
        <v>85</v>
      </c>
      <c r="AW177" s="13" t="s">
        <v>39</v>
      </c>
      <c r="AX177" s="13" t="s">
        <v>75</v>
      </c>
      <c r="AY177" s="235" t="s">
        <v>192</v>
      </c>
    </row>
    <row r="178" spans="2:51" s="13" customFormat="1" ht="12">
      <c r="B178" s="225"/>
      <c r="C178" s="226"/>
      <c r="D178" s="216" t="s">
        <v>201</v>
      </c>
      <c r="E178" s="227" t="s">
        <v>21</v>
      </c>
      <c r="F178" s="228" t="s">
        <v>286</v>
      </c>
      <c r="G178" s="226"/>
      <c r="H178" s="229">
        <v>2.709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AT178" s="235" t="s">
        <v>201</v>
      </c>
      <c r="AU178" s="235" t="s">
        <v>85</v>
      </c>
      <c r="AV178" s="13" t="s">
        <v>85</v>
      </c>
      <c r="AW178" s="13" t="s">
        <v>39</v>
      </c>
      <c r="AX178" s="13" t="s">
        <v>75</v>
      </c>
      <c r="AY178" s="235" t="s">
        <v>192</v>
      </c>
    </row>
    <row r="179" spans="2:51" s="13" customFormat="1" ht="12">
      <c r="B179" s="225"/>
      <c r="C179" s="226"/>
      <c r="D179" s="216" t="s">
        <v>201</v>
      </c>
      <c r="E179" s="227" t="s">
        <v>21</v>
      </c>
      <c r="F179" s="228" t="s">
        <v>287</v>
      </c>
      <c r="G179" s="226"/>
      <c r="H179" s="229">
        <v>14.976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AT179" s="235" t="s">
        <v>201</v>
      </c>
      <c r="AU179" s="235" t="s">
        <v>85</v>
      </c>
      <c r="AV179" s="13" t="s">
        <v>85</v>
      </c>
      <c r="AW179" s="13" t="s">
        <v>39</v>
      </c>
      <c r="AX179" s="13" t="s">
        <v>75</v>
      </c>
      <c r="AY179" s="235" t="s">
        <v>192</v>
      </c>
    </row>
    <row r="180" spans="2:51" s="13" customFormat="1" ht="12">
      <c r="B180" s="225"/>
      <c r="C180" s="226"/>
      <c r="D180" s="216" t="s">
        <v>201</v>
      </c>
      <c r="E180" s="227" t="s">
        <v>21</v>
      </c>
      <c r="F180" s="228" t="s">
        <v>288</v>
      </c>
      <c r="G180" s="226"/>
      <c r="H180" s="229">
        <v>1.382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AT180" s="235" t="s">
        <v>201</v>
      </c>
      <c r="AU180" s="235" t="s">
        <v>85</v>
      </c>
      <c r="AV180" s="13" t="s">
        <v>85</v>
      </c>
      <c r="AW180" s="13" t="s">
        <v>39</v>
      </c>
      <c r="AX180" s="13" t="s">
        <v>75</v>
      </c>
      <c r="AY180" s="235" t="s">
        <v>192</v>
      </c>
    </row>
    <row r="181" spans="2:51" s="12" customFormat="1" ht="12">
      <c r="B181" s="214"/>
      <c r="C181" s="215"/>
      <c r="D181" s="216" t="s">
        <v>201</v>
      </c>
      <c r="E181" s="217" t="s">
        <v>21</v>
      </c>
      <c r="F181" s="218" t="s">
        <v>289</v>
      </c>
      <c r="G181" s="215"/>
      <c r="H181" s="217" t="s">
        <v>21</v>
      </c>
      <c r="I181" s="219"/>
      <c r="J181" s="215"/>
      <c r="K181" s="215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201</v>
      </c>
      <c r="AU181" s="224" t="s">
        <v>85</v>
      </c>
      <c r="AV181" s="12" t="s">
        <v>83</v>
      </c>
      <c r="AW181" s="12" t="s">
        <v>39</v>
      </c>
      <c r="AX181" s="12" t="s">
        <v>75</v>
      </c>
      <c r="AY181" s="224" t="s">
        <v>192</v>
      </c>
    </row>
    <row r="182" spans="2:51" s="13" customFormat="1" ht="12">
      <c r="B182" s="225"/>
      <c r="C182" s="226"/>
      <c r="D182" s="216" t="s">
        <v>201</v>
      </c>
      <c r="E182" s="227" t="s">
        <v>21</v>
      </c>
      <c r="F182" s="228" t="s">
        <v>290</v>
      </c>
      <c r="G182" s="226"/>
      <c r="H182" s="229">
        <v>117.936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AT182" s="235" t="s">
        <v>201</v>
      </c>
      <c r="AU182" s="235" t="s">
        <v>85</v>
      </c>
      <c r="AV182" s="13" t="s">
        <v>85</v>
      </c>
      <c r="AW182" s="13" t="s">
        <v>39</v>
      </c>
      <c r="AX182" s="13" t="s">
        <v>75</v>
      </c>
      <c r="AY182" s="235" t="s">
        <v>192</v>
      </c>
    </row>
    <row r="183" spans="2:51" s="13" customFormat="1" ht="12">
      <c r="B183" s="225"/>
      <c r="C183" s="226"/>
      <c r="D183" s="216" t="s">
        <v>201</v>
      </c>
      <c r="E183" s="227" t="s">
        <v>21</v>
      </c>
      <c r="F183" s="228" t="s">
        <v>291</v>
      </c>
      <c r="G183" s="226"/>
      <c r="H183" s="229">
        <v>27.68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201</v>
      </c>
      <c r="AU183" s="235" t="s">
        <v>85</v>
      </c>
      <c r="AV183" s="13" t="s">
        <v>85</v>
      </c>
      <c r="AW183" s="13" t="s">
        <v>39</v>
      </c>
      <c r="AX183" s="13" t="s">
        <v>75</v>
      </c>
      <c r="AY183" s="235" t="s">
        <v>192</v>
      </c>
    </row>
    <row r="184" spans="2:51" s="13" customFormat="1" ht="12">
      <c r="B184" s="225"/>
      <c r="C184" s="226"/>
      <c r="D184" s="216" t="s">
        <v>201</v>
      </c>
      <c r="E184" s="227" t="s">
        <v>21</v>
      </c>
      <c r="F184" s="228" t="s">
        <v>292</v>
      </c>
      <c r="G184" s="226"/>
      <c r="H184" s="229">
        <v>13.15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AT184" s="235" t="s">
        <v>201</v>
      </c>
      <c r="AU184" s="235" t="s">
        <v>85</v>
      </c>
      <c r="AV184" s="13" t="s">
        <v>85</v>
      </c>
      <c r="AW184" s="13" t="s">
        <v>39</v>
      </c>
      <c r="AX184" s="13" t="s">
        <v>75</v>
      </c>
      <c r="AY184" s="235" t="s">
        <v>192</v>
      </c>
    </row>
    <row r="185" spans="2:51" s="14" customFormat="1" ht="12">
      <c r="B185" s="236"/>
      <c r="C185" s="237"/>
      <c r="D185" s="216" t="s">
        <v>201</v>
      </c>
      <c r="E185" s="238" t="s">
        <v>148</v>
      </c>
      <c r="F185" s="239" t="s">
        <v>205</v>
      </c>
      <c r="G185" s="237"/>
      <c r="H185" s="240">
        <v>301.415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AT185" s="246" t="s">
        <v>201</v>
      </c>
      <c r="AU185" s="246" t="s">
        <v>85</v>
      </c>
      <c r="AV185" s="14" t="s">
        <v>199</v>
      </c>
      <c r="AW185" s="14" t="s">
        <v>39</v>
      </c>
      <c r="AX185" s="14" t="s">
        <v>83</v>
      </c>
      <c r="AY185" s="246" t="s">
        <v>192</v>
      </c>
    </row>
    <row r="186" spans="2:65" s="1" customFormat="1" ht="38.25" customHeight="1">
      <c r="B186" s="41"/>
      <c r="C186" s="202" t="s">
        <v>10</v>
      </c>
      <c r="D186" s="202" t="s">
        <v>194</v>
      </c>
      <c r="E186" s="203" t="s">
        <v>293</v>
      </c>
      <c r="F186" s="204" t="s">
        <v>294</v>
      </c>
      <c r="G186" s="205" t="s">
        <v>197</v>
      </c>
      <c r="H186" s="206">
        <v>468.653</v>
      </c>
      <c r="I186" s="207"/>
      <c r="J186" s="208">
        <f>ROUND(I186*H186,2)</f>
        <v>0</v>
      </c>
      <c r="K186" s="204" t="s">
        <v>198</v>
      </c>
      <c r="L186" s="61"/>
      <c r="M186" s="209" t="s">
        <v>21</v>
      </c>
      <c r="N186" s="210" t="s">
        <v>46</v>
      </c>
      <c r="O186" s="42"/>
      <c r="P186" s="211">
        <f>O186*H186</f>
        <v>0</v>
      </c>
      <c r="Q186" s="211">
        <v>0</v>
      </c>
      <c r="R186" s="211">
        <f>Q186*H186</f>
        <v>0</v>
      </c>
      <c r="S186" s="211">
        <v>0</v>
      </c>
      <c r="T186" s="212">
        <f>S186*H186</f>
        <v>0</v>
      </c>
      <c r="AR186" s="24" t="s">
        <v>199</v>
      </c>
      <c r="AT186" s="24" t="s">
        <v>194</v>
      </c>
      <c r="AU186" s="24" t="s">
        <v>85</v>
      </c>
      <c r="AY186" s="24" t="s">
        <v>192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24" t="s">
        <v>83</v>
      </c>
      <c r="BK186" s="213">
        <f>ROUND(I186*H186,2)</f>
        <v>0</v>
      </c>
      <c r="BL186" s="24" t="s">
        <v>199</v>
      </c>
      <c r="BM186" s="24" t="s">
        <v>295</v>
      </c>
    </row>
    <row r="187" spans="2:51" s="12" customFormat="1" ht="12">
      <c r="B187" s="214"/>
      <c r="C187" s="215"/>
      <c r="D187" s="216" t="s">
        <v>201</v>
      </c>
      <c r="E187" s="217" t="s">
        <v>21</v>
      </c>
      <c r="F187" s="218" t="s">
        <v>202</v>
      </c>
      <c r="G187" s="215"/>
      <c r="H187" s="217" t="s">
        <v>21</v>
      </c>
      <c r="I187" s="219"/>
      <c r="J187" s="215"/>
      <c r="K187" s="215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201</v>
      </c>
      <c r="AU187" s="224" t="s">
        <v>85</v>
      </c>
      <c r="AV187" s="12" t="s">
        <v>83</v>
      </c>
      <c r="AW187" s="12" t="s">
        <v>39</v>
      </c>
      <c r="AX187" s="12" t="s">
        <v>75</v>
      </c>
      <c r="AY187" s="224" t="s">
        <v>192</v>
      </c>
    </row>
    <row r="188" spans="2:51" s="12" customFormat="1" ht="12">
      <c r="B188" s="214"/>
      <c r="C188" s="215"/>
      <c r="D188" s="216" t="s">
        <v>201</v>
      </c>
      <c r="E188" s="217" t="s">
        <v>21</v>
      </c>
      <c r="F188" s="218" t="s">
        <v>256</v>
      </c>
      <c r="G188" s="215"/>
      <c r="H188" s="217" t="s">
        <v>21</v>
      </c>
      <c r="I188" s="219"/>
      <c r="J188" s="215"/>
      <c r="K188" s="215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201</v>
      </c>
      <c r="AU188" s="224" t="s">
        <v>85</v>
      </c>
      <c r="AV188" s="12" t="s">
        <v>83</v>
      </c>
      <c r="AW188" s="12" t="s">
        <v>39</v>
      </c>
      <c r="AX188" s="12" t="s">
        <v>75</v>
      </c>
      <c r="AY188" s="224" t="s">
        <v>192</v>
      </c>
    </row>
    <row r="189" spans="2:51" s="13" customFormat="1" ht="12">
      <c r="B189" s="225"/>
      <c r="C189" s="226"/>
      <c r="D189" s="216" t="s">
        <v>201</v>
      </c>
      <c r="E189" s="227" t="s">
        <v>21</v>
      </c>
      <c r="F189" s="228" t="s">
        <v>141</v>
      </c>
      <c r="G189" s="226"/>
      <c r="H189" s="229">
        <v>328.32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AT189" s="235" t="s">
        <v>201</v>
      </c>
      <c r="AU189" s="235" t="s">
        <v>85</v>
      </c>
      <c r="AV189" s="13" t="s">
        <v>85</v>
      </c>
      <c r="AW189" s="13" t="s">
        <v>39</v>
      </c>
      <c r="AX189" s="13" t="s">
        <v>75</v>
      </c>
      <c r="AY189" s="235" t="s">
        <v>192</v>
      </c>
    </row>
    <row r="190" spans="2:51" s="12" customFormat="1" ht="12">
      <c r="B190" s="214"/>
      <c r="C190" s="215"/>
      <c r="D190" s="216" t="s">
        <v>201</v>
      </c>
      <c r="E190" s="217" t="s">
        <v>21</v>
      </c>
      <c r="F190" s="218" t="s">
        <v>229</v>
      </c>
      <c r="G190" s="215"/>
      <c r="H190" s="217" t="s">
        <v>21</v>
      </c>
      <c r="I190" s="219"/>
      <c r="J190" s="215"/>
      <c r="K190" s="215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201</v>
      </c>
      <c r="AU190" s="224" t="s">
        <v>85</v>
      </c>
      <c r="AV190" s="12" t="s">
        <v>83</v>
      </c>
      <c r="AW190" s="12" t="s">
        <v>39</v>
      </c>
      <c r="AX190" s="12" t="s">
        <v>75</v>
      </c>
      <c r="AY190" s="224" t="s">
        <v>192</v>
      </c>
    </row>
    <row r="191" spans="2:51" s="13" customFormat="1" ht="12">
      <c r="B191" s="225"/>
      <c r="C191" s="226"/>
      <c r="D191" s="216" t="s">
        <v>201</v>
      </c>
      <c r="E191" s="227" t="s">
        <v>21</v>
      </c>
      <c r="F191" s="228" t="s">
        <v>144</v>
      </c>
      <c r="G191" s="226"/>
      <c r="H191" s="229">
        <v>198.384</v>
      </c>
      <c r="I191" s="230"/>
      <c r="J191" s="226"/>
      <c r="K191" s="226"/>
      <c r="L191" s="231"/>
      <c r="M191" s="232"/>
      <c r="N191" s="233"/>
      <c r="O191" s="233"/>
      <c r="P191" s="233"/>
      <c r="Q191" s="233"/>
      <c r="R191" s="233"/>
      <c r="S191" s="233"/>
      <c r="T191" s="234"/>
      <c r="AT191" s="235" t="s">
        <v>201</v>
      </c>
      <c r="AU191" s="235" t="s">
        <v>85</v>
      </c>
      <c r="AV191" s="13" t="s">
        <v>85</v>
      </c>
      <c r="AW191" s="13" t="s">
        <v>39</v>
      </c>
      <c r="AX191" s="13" t="s">
        <v>75</v>
      </c>
      <c r="AY191" s="235" t="s">
        <v>192</v>
      </c>
    </row>
    <row r="192" spans="2:51" s="12" customFormat="1" ht="12">
      <c r="B192" s="214"/>
      <c r="C192" s="215"/>
      <c r="D192" s="216" t="s">
        <v>201</v>
      </c>
      <c r="E192" s="217" t="s">
        <v>21</v>
      </c>
      <c r="F192" s="218" t="s">
        <v>257</v>
      </c>
      <c r="G192" s="215"/>
      <c r="H192" s="217" t="s">
        <v>21</v>
      </c>
      <c r="I192" s="219"/>
      <c r="J192" s="215"/>
      <c r="K192" s="215"/>
      <c r="L192" s="220"/>
      <c r="M192" s="221"/>
      <c r="N192" s="222"/>
      <c r="O192" s="222"/>
      <c r="P192" s="222"/>
      <c r="Q192" s="222"/>
      <c r="R192" s="222"/>
      <c r="S192" s="222"/>
      <c r="T192" s="223"/>
      <c r="AT192" s="224" t="s">
        <v>201</v>
      </c>
      <c r="AU192" s="224" t="s">
        <v>85</v>
      </c>
      <c r="AV192" s="12" t="s">
        <v>83</v>
      </c>
      <c r="AW192" s="12" t="s">
        <v>39</v>
      </c>
      <c r="AX192" s="12" t="s">
        <v>75</v>
      </c>
      <c r="AY192" s="224" t="s">
        <v>192</v>
      </c>
    </row>
    <row r="193" spans="2:51" s="13" customFormat="1" ht="12">
      <c r="B193" s="225"/>
      <c r="C193" s="226"/>
      <c r="D193" s="216" t="s">
        <v>201</v>
      </c>
      <c r="E193" s="227" t="s">
        <v>21</v>
      </c>
      <c r="F193" s="228" t="s">
        <v>146</v>
      </c>
      <c r="G193" s="226"/>
      <c r="H193" s="229">
        <v>243.364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AT193" s="235" t="s">
        <v>201</v>
      </c>
      <c r="AU193" s="235" t="s">
        <v>85</v>
      </c>
      <c r="AV193" s="13" t="s">
        <v>85</v>
      </c>
      <c r="AW193" s="13" t="s">
        <v>39</v>
      </c>
      <c r="AX193" s="13" t="s">
        <v>75</v>
      </c>
      <c r="AY193" s="235" t="s">
        <v>192</v>
      </c>
    </row>
    <row r="194" spans="2:51" s="12" customFormat="1" ht="12">
      <c r="B194" s="214"/>
      <c r="C194" s="215"/>
      <c r="D194" s="216" t="s">
        <v>201</v>
      </c>
      <c r="E194" s="217" t="s">
        <v>21</v>
      </c>
      <c r="F194" s="218" t="s">
        <v>296</v>
      </c>
      <c r="G194" s="215"/>
      <c r="H194" s="217" t="s">
        <v>21</v>
      </c>
      <c r="I194" s="219"/>
      <c r="J194" s="215"/>
      <c r="K194" s="215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201</v>
      </c>
      <c r="AU194" s="224" t="s">
        <v>85</v>
      </c>
      <c r="AV194" s="12" t="s">
        <v>83</v>
      </c>
      <c r="AW194" s="12" t="s">
        <v>39</v>
      </c>
      <c r="AX194" s="12" t="s">
        <v>75</v>
      </c>
      <c r="AY194" s="224" t="s">
        <v>192</v>
      </c>
    </row>
    <row r="195" spans="2:51" s="13" customFormat="1" ht="12">
      <c r="B195" s="225"/>
      <c r="C195" s="226"/>
      <c r="D195" s="216" t="s">
        <v>201</v>
      </c>
      <c r="E195" s="227" t="s">
        <v>21</v>
      </c>
      <c r="F195" s="228" t="s">
        <v>297</v>
      </c>
      <c r="G195" s="226"/>
      <c r="H195" s="229">
        <v>-301.415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AT195" s="235" t="s">
        <v>201</v>
      </c>
      <c r="AU195" s="235" t="s">
        <v>85</v>
      </c>
      <c r="AV195" s="13" t="s">
        <v>85</v>
      </c>
      <c r="AW195" s="13" t="s">
        <v>39</v>
      </c>
      <c r="AX195" s="13" t="s">
        <v>75</v>
      </c>
      <c r="AY195" s="235" t="s">
        <v>192</v>
      </c>
    </row>
    <row r="196" spans="2:51" s="14" customFormat="1" ht="12">
      <c r="B196" s="236"/>
      <c r="C196" s="237"/>
      <c r="D196" s="216" t="s">
        <v>201</v>
      </c>
      <c r="E196" s="238" t="s">
        <v>21</v>
      </c>
      <c r="F196" s="239" t="s">
        <v>205</v>
      </c>
      <c r="G196" s="237"/>
      <c r="H196" s="240">
        <v>468.653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AT196" s="246" t="s">
        <v>201</v>
      </c>
      <c r="AU196" s="246" t="s">
        <v>85</v>
      </c>
      <c r="AV196" s="14" t="s">
        <v>199</v>
      </c>
      <c r="AW196" s="14" t="s">
        <v>39</v>
      </c>
      <c r="AX196" s="14" t="s">
        <v>83</v>
      </c>
      <c r="AY196" s="246" t="s">
        <v>192</v>
      </c>
    </row>
    <row r="197" spans="2:65" s="1" customFormat="1" ht="51" customHeight="1">
      <c r="B197" s="41"/>
      <c r="C197" s="202" t="s">
        <v>298</v>
      </c>
      <c r="D197" s="202" t="s">
        <v>194</v>
      </c>
      <c r="E197" s="203" t="s">
        <v>299</v>
      </c>
      <c r="F197" s="204" t="s">
        <v>300</v>
      </c>
      <c r="G197" s="205" t="s">
        <v>197</v>
      </c>
      <c r="H197" s="206">
        <v>2343.265</v>
      </c>
      <c r="I197" s="207"/>
      <c r="J197" s="208">
        <f>ROUND(I197*H197,2)</f>
        <v>0</v>
      </c>
      <c r="K197" s="204" t="s">
        <v>198</v>
      </c>
      <c r="L197" s="61"/>
      <c r="M197" s="209" t="s">
        <v>21</v>
      </c>
      <c r="N197" s="210" t="s">
        <v>46</v>
      </c>
      <c r="O197" s="42"/>
      <c r="P197" s="211">
        <f>O197*H197</f>
        <v>0</v>
      </c>
      <c r="Q197" s="211">
        <v>0</v>
      </c>
      <c r="R197" s="211">
        <f>Q197*H197</f>
        <v>0</v>
      </c>
      <c r="S197" s="211">
        <v>0</v>
      </c>
      <c r="T197" s="212">
        <f>S197*H197</f>
        <v>0</v>
      </c>
      <c r="AR197" s="24" t="s">
        <v>199</v>
      </c>
      <c r="AT197" s="24" t="s">
        <v>194</v>
      </c>
      <c r="AU197" s="24" t="s">
        <v>85</v>
      </c>
      <c r="AY197" s="24" t="s">
        <v>192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24" t="s">
        <v>83</v>
      </c>
      <c r="BK197" s="213">
        <f>ROUND(I197*H197,2)</f>
        <v>0</v>
      </c>
      <c r="BL197" s="24" t="s">
        <v>199</v>
      </c>
      <c r="BM197" s="24" t="s">
        <v>301</v>
      </c>
    </row>
    <row r="198" spans="2:51" s="13" customFormat="1" ht="12">
      <c r="B198" s="225"/>
      <c r="C198" s="226"/>
      <c r="D198" s="216" t="s">
        <v>201</v>
      </c>
      <c r="E198" s="226"/>
      <c r="F198" s="228" t="s">
        <v>302</v>
      </c>
      <c r="G198" s="226"/>
      <c r="H198" s="229">
        <v>2343.265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AT198" s="235" t="s">
        <v>201</v>
      </c>
      <c r="AU198" s="235" t="s">
        <v>85</v>
      </c>
      <c r="AV198" s="13" t="s">
        <v>85</v>
      </c>
      <c r="AW198" s="13" t="s">
        <v>6</v>
      </c>
      <c r="AX198" s="13" t="s">
        <v>83</v>
      </c>
      <c r="AY198" s="235" t="s">
        <v>192</v>
      </c>
    </row>
    <row r="199" spans="2:65" s="1" customFormat="1" ht="16.5" customHeight="1">
      <c r="B199" s="41"/>
      <c r="C199" s="202" t="s">
        <v>303</v>
      </c>
      <c r="D199" s="202" t="s">
        <v>194</v>
      </c>
      <c r="E199" s="203" t="s">
        <v>304</v>
      </c>
      <c r="F199" s="204" t="s">
        <v>305</v>
      </c>
      <c r="G199" s="205" t="s">
        <v>306</v>
      </c>
      <c r="H199" s="206">
        <v>843.575</v>
      </c>
      <c r="I199" s="207"/>
      <c r="J199" s="208">
        <f>ROUND(I199*H199,2)</f>
        <v>0</v>
      </c>
      <c r="K199" s="204" t="s">
        <v>198</v>
      </c>
      <c r="L199" s="61"/>
      <c r="M199" s="209" t="s">
        <v>21</v>
      </c>
      <c r="N199" s="210" t="s">
        <v>46</v>
      </c>
      <c r="O199" s="42"/>
      <c r="P199" s="211">
        <f>O199*H199</f>
        <v>0</v>
      </c>
      <c r="Q199" s="211">
        <v>0</v>
      </c>
      <c r="R199" s="211">
        <f>Q199*H199</f>
        <v>0</v>
      </c>
      <c r="S199" s="211">
        <v>0</v>
      </c>
      <c r="T199" s="212">
        <f>S199*H199</f>
        <v>0</v>
      </c>
      <c r="AR199" s="24" t="s">
        <v>199</v>
      </c>
      <c r="AT199" s="24" t="s">
        <v>194</v>
      </c>
      <c r="AU199" s="24" t="s">
        <v>85</v>
      </c>
      <c r="AY199" s="24" t="s">
        <v>192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24" t="s">
        <v>83</v>
      </c>
      <c r="BK199" s="213">
        <f>ROUND(I199*H199,2)</f>
        <v>0</v>
      </c>
      <c r="BL199" s="24" t="s">
        <v>199</v>
      </c>
      <c r="BM199" s="24" t="s">
        <v>307</v>
      </c>
    </row>
    <row r="200" spans="2:51" s="13" customFormat="1" ht="12">
      <c r="B200" s="225"/>
      <c r="C200" s="226"/>
      <c r="D200" s="216" t="s">
        <v>201</v>
      </c>
      <c r="E200" s="226"/>
      <c r="F200" s="228" t="s">
        <v>308</v>
      </c>
      <c r="G200" s="226"/>
      <c r="H200" s="229">
        <v>843.575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AT200" s="235" t="s">
        <v>201</v>
      </c>
      <c r="AU200" s="235" t="s">
        <v>85</v>
      </c>
      <c r="AV200" s="13" t="s">
        <v>85</v>
      </c>
      <c r="AW200" s="13" t="s">
        <v>6</v>
      </c>
      <c r="AX200" s="13" t="s">
        <v>83</v>
      </c>
      <c r="AY200" s="235" t="s">
        <v>192</v>
      </c>
    </row>
    <row r="201" spans="2:63" s="11" customFormat="1" ht="29.85" customHeight="1">
      <c r="B201" s="186"/>
      <c r="C201" s="187"/>
      <c r="D201" s="188" t="s">
        <v>74</v>
      </c>
      <c r="E201" s="200" t="s">
        <v>85</v>
      </c>
      <c r="F201" s="200" t="s">
        <v>309</v>
      </c>
      <c r="G201" s="187"/>
      <c r="H201" s="187"/>
      <c r="I201" s="190"/>
      <c r="J201" s="201">
        <f>BK201</f>
        <v>0</v>
      </c>
      <c r="K201" s="187"/>
      <c r="L201" s="192"/>
      <c r="M201" s="193"/>
      <c r="N201" s="194"/>
      <c r="O201" s="194"/>
      <c r="P201" s="195">
        <f>SUM(P202:P287)</f>
        <v>0</v>
      </c>
      <c r="Q201" s="194"/>
      <c r="R201" s="195">
        <f>SUM(R202:R287)</f>
        <v>1235.95410426</v>
      </c>
      <c r="S201" s="194"/>
      <c r="T201" s="196">
        <f>SUM(T202:T287)</f>
        <v>0</v>
      </c>
      <c r="AR201" s="197" t="s">
        <v>83</v>
      </c>
      <c r="AT201" s="198" t="s">
        <v>74</v>
      </c>
      <c r="AU201" s="198" t="s">
        <v>83</v>
      </c>
      <c r="AY201" s="197" t="s">
        <v>192</v>
      </c>
      <c r="BK201" s="199">
        <f>SUM(BK202:BK287)</f>
        <v>0</v>
      </c>
    </row>
    <row r="202" spans="2:65" s="1" customFormat="1" ht="38.25" customHeight="1">
      <c r="B202" s="41"/>
      <c r="C202" s="202" t="s">
        <v>310</v>
      </c>
      <c r="D202" s="202" t="s">
        <v>194</v>
      </c>
      <c r="E202" s="203" t="s">
        <v>311</v>
      </c>
      <c r="F202" s="204" t="s">
        <v>312</v>
      </c>
      <c r="G202" s="205" t="s">
        <v>139</v>
      </c>
      <c r="H202" s="206">
        <v>1368</v>
      </c>
      <c r="I202" s="207"/>
      <c r="J202" s="208">
        <f>ROUND(I202*H202,2)</f>
        <v>0</v>
      </c>
      <c r="K202" s="204" t="s">
        <v>198</v>
      </c>
      <c r="L202" s="61"/>
      <c r="M202" s="209" t="s">
        <v>21</v>
      </c>
      <c r="N202" s="210" t="s">
        <v>46</v>
      </c>
      <c r="O202" s="42"/>
      <c r="P202" s="211">
        <f>O202*H202</f>
        <v>0</v>
      </c>
      <c r="Q202" s="211">
        <v>0</v>
      </c>
      <c r="R202" s="211">
        <f>Q202*H202</f>
        <v>0</v>
      </c>
      <c r="S202" s="211">
        <v>0</v>
      </c>
      <c r="T202" s="212">
        <f>S202*H202</f>
        <v>0</v>
      </c>
      <c r="AR202" s="24" t="s">
        <v>199</v>
      </c>
      <c r="AT202" s="24" t="s">
        <v>194</v>
      </c>
      <c r="AU202" s="24" t="s">
        <v>85</v>
      </c>
      <c r="AY202" s="24" t="s">
        <v>192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24" t="s">
        <v>83</v>
      </c>
      <c r="BK202" s="213">
        <f>ROUND(I202*H202,2)</f>
        <v>0</v>
      </c>
      <c r="BL202" s="24" t="s">
        <v>199</v>
      </c>
      <c r="BM202" s="24" t="s">
        <v>313</v>
      </c>
    </row>
    <row r="203" spans="2:51" s="12" customFormat="1" ht="12">
      <c r="B203" s="214"/>
      <c r="C203" s="215"/>
      <c r="D203" s="216" t="s">
        <v>201</v>
      </c>
      <c r="E203" s="217" t="s">
        <v>21</v>
      </c>
      <c r="F203" s="218" t="s">
        <v>202</v>
      </c>
      <c r="G203" s="215"/>
      <c r="H203" s="217" t="s">
        <v>21</v>
      </c>
      <c r="I203" s="219"/>
      <c r="J203" s="215"/>
      <c r="K203" s="215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201</v>
      </c>
      <c r="AU203" s="224" t="s">
        <v>85</v>
      </c>
      <c r="AV203" s="12" t="s">
        <v>83</v>
      </c>
      <c r="AW203" s="12" t="s">
        <v>39</v>
      </c>
      <c r="AX203" s="12" t="s">
        <v>75</v>
      </c>
      <c r="AY203" s="224" t="s">
        <v>192</v>
      </c>
    </row>
    <row r="204" spans="2:51" s="12" customFormat="1" ht="12">
      <c r="B204" s="214"/>
      <c r="C204" s="215"/>
      <c r="D204" s="216" t="s">
        <v>201</v>
      </c>
      <c r="E204" s="217" t="s">
        <v>21</v>
      </c>
      <c r="F204" s="218" t="s">
        <v>314</v>
      </c>
      <c r="G204" s="215"/>
      <c r="H204" s="217" t="s">
        <v>21</v>
      </c>
      <c r="I204" s="219"/>
      <c r="J204" s="215"/>
      <c r="K204" s="215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201</v>
      </c>
      <c r="AU204" s="224" t="s">
        <v>85</v>
      </c>
      <c r="AV204" s="12" t="s">
        <v>83</v>
      </c>
      <c r="AW204" s="12" t="s">
        <v>39</v>
      </c>
      <c r="AX204" s="12" t="s">
        <v>75</v>
      </c>
      <c r="AY204" s="224" t="s">
        <v>192</v>
      </c>
    </row>
    <row r="205" spans="2:51" s="13" customFormat="1" ht="12">
      <c r="B205" s="225"/>
      <c r="C205" s="226"/>
      <c r="D205" s="216" t="s">
        <v>201</v>
      </c>
      <c r="E205" s="227" t="s">
        <v>21</v>
      </c>
      <c r="F205" s="228" t="s">
        <v>315</v>
      </c>
      <c r="G205" s="226"/>
      <c r="H205" s="229">
        <v>1368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AT205" s="235" t="s">
        <v>201</v>
      </c>
      <c r="AU205" s="235" t="s">
        <v>85</v>
      </c>
      <c r="AV205" s="13" t="s">
        <v>85</v>
      </c>
      <c r="AW205" s="13" t="s">
        <v>39</v>
      </c>
      <c r="AX205" s="13" t="s">
        <v>75</v>
      </c>
      <c r="AY205" s="235" t="s">
        <v>192</v>
      </c>
    </row>
    <row r="206" spans="2:51" s="14" customFormat="1" ht="12">
      <c r="B206" s="236"/>
      <c r="C206" s="237"/>
      <c r="D206" s="216" t="s">
        <v>201</v>
      </c>
      <c r="E206" s="238" t="s">
        <v>21</v>
      </c>
      <c r="F206" s="239" t="s">
        <v>205</v>
      </c>
      <c r="G206" s="237"/>
      <c r="H206" s="240">
        <v>1368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AT206" s="246" t="s">
        <v>201</v>
      </c>
      <c r="AU206" s="246" t="s">
        <v>85</v>
      </c>
      <c r="AV206" s="14" t="s">
        <v>199</v>
      </c>
      <c r="AW206" s="14" t="s">
        <v>39</v>
      </c>
      <c r="AX206" s="14" t="s">
        <v>83</v>
      </c>
      <c r="AY206" s="246" t="s">
        <v>192</v>
      </c>
    </row>
    <row r="207" spans="2:65" s="1" customFormat="1" ht="25.5" customHeight="1">
      <c r="B207" s="41"/>
      <c r="C207" s="202" t="s">
        <v>316</v>
      </c>
      <c r="D207" s="202" t="s">
        <v>194</v>
      </c>
      <c r="E207" s="203" t="s">
        <v>317</v>
      </c>
      <c r="F207" s="204" t="s">
        <v>318</v>
      </c>
      <c r="G207" s="205" t="s">
        <v>197</v>
      </c>
      <c r="H207" s="206">
        <v>205.2</v>
      </c>
      <c r="I207" s="207"/>
      <c r="J207" s="208">
        <f>ROUND(I207*H207,2)</f>
        <v>0</v>
      </c>
      <c r="K207" s="204" t="s">
        <v>198</v>
      </c>
      <c r="L207" s="61"/>
      <c r="M207" s="209" t="s">
        <v>21</v>
      </c>
      <c r="N207" s="210" t="s">
        <v>46</v>
      </c>
      <c r="O207" s="42"/>
      <c r="P207" s="211">
        <f>O207*H207</f>
        <v>0</v>
      </c>
      <c r="Q207" s="211">
        <v>2.16</v>
      </c>
      <c r="R207" s="211">
        <f>Q207*H207</f>
        <v>443.232</v>
      </c>
      <c r="S207" s="211">
        <v>0</v>
      </c>
      <c r="T207" s="212">
        <f>S207*H207</f>
        <v>0</v>
      </c>
      <c r="AR207" s="24" t="s">
        <v>199</v>
      </c>
      <c r="AT207" s="24" t="s">
        <v>194</v>
      </c>
      <c r="AU207" s="24" t="s">
        <v>85</v>
      </c>
      <c r="AY207" s="24" t="s">
        <v>192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24" t="s">
        <v>83</v>
      </c>
      <c r="BK207" s="213">
        <f>ROUND(I207*H207,2)</f>
        <v>0</v>
      </c>
      <c r="BL207" s="24" t="s">
        <v>199</v>
      </c>
      <c r="BM207" s="24" t="s">
        <v>319</v>
      </c>
    </row>
    <row r="208" spans="2:51" s="12" customFormat="1" ht="12">
      <c r="B208" s="214"/>
      <c r="C208" s="215"/>
      <c r="D208" s="216" t="s">
        <v>201</v>
      </c>
      <c r="E208" s="217" t="s">
        <v>21</v>
      </c>
      <c r="F208" s="218" t="s">
        <v>202</v>
      </c>
      <c r="G208" s="215"/>
      <c r="H208" s="217" t="s">
        <v>21</v>
      </c>
      <c r="I208" s="219"/>
      <c r="J208" s="215"/>
      <c r="K208" s="215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201</v>
      </c>
      <c r="AU208" s="224" t="s">
        <v>85</v>
      </c>
      <c r="AV208" s="12" t="s">
        <v>83</v>
      </c>
      <c r="AW208" s="12" t="s">
        <v>39</v>
      </c>
      <c r="AX208" s="12" t="s">
        <v>75</v>
      </c>
      <c r="AY208" s="224" t="s">
        <v>192</v>
      </c>
    </row>
    <row r="209" spans="2:51" s="12" customFormat="1" ht="12">
      <c r="B209" s="214"/>
      <c r="C209" s="215"/>
      <c r="D209" s="216" t="s">
        <v>201</v>
      </c>
      <c r="E209" s="217" t="s">
        <v>21</v>
      </c>
      <c r="F209" s="218" t="s">
        <v>320</v>
      </c>
      <c r="G209" s="215"/>
      <c r="H209" s="217" t="s">
        <v>21</v>
      </c>
      <c r="I209" s="219"/>
      <c r="J209" s="215"/>
      <c r="K209" s="215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201</v>
      </c>
      <c r="AU209" s="224" t="s">
        <v>85</v>
      </c>
      <c r="AV209" s="12" t="s">
        <v>83</v>
      </c>
      <c r="AW209" s="12" t="s">
        <v>39</v>
      </c>
      <c r="AX209" s="12" t="s">
        <v>75</v>
      </c>
      <c r="AY209" s="224" t="s">
        <v>192</v>
      </c>
    </row>
    <row r="210" spans="2:51" s="13" customFormat="1" ht="12">
      <c r="B210" s="225"/>
      <c r="C210" s="226"/>
      <c r="D210" s="216" t="s">
        <v>201</v>
      </c>
      <c r="E210" s="227" t="s">
        <v>21</v>
      </c>
      <c r="F210" s="228" t="s">
        <v>321</v>
      </c>
      <c r="G210" s="226"/>
      <c r="H210" s="229">
        <v>205.2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AT210" s="235" t="s">
        <v>201</v>
      </c>
      <c r="AU210" s="235" t="s">
        <v>85</v>
      </c>
      <c r="AV210" s="13" t="s">
        <v>85</v>
      </c>
      <c r="AW210" s="13" t="s">
        <v>39</v>
      </c>
      <c r="AX210" s="13" t="s">
        <v>75</v>
      </c>
      <c r="AY210" s="235" t="s">
        <v>192</v>
      </c>
    </row>
    <row r="211" spans="2:51" s="14" customFormat="1" ht="12">
      <c r="B211" s="236"/>
      <c r="C211" s="237"/>
      <c r="D211" s="216" t="s">
        <v>201</v>
      </c>
      <c r="E211" s="238" t="s">
        <v>21</v>
      </c>
      <c r="F211" s="239" t="s">
        <v>205</v>
      </c>
      <c r="G211" s="237"/>
      <c r="H211" s="240">
        <v>205.2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AT211" s="246" t="s">
        <v>201</v>
      </c>
      <c r="AU211" s="246" t="s">
        <v>85</v>
      </c>
      <c r="AV211" s="14" t="s">
        <v>199</v>
      </c>
      <c r="AW211" s="14" t="s">
        <v>39</v>
      </c>
      <c r="AX211" s="14" t="s">
        <v>83</v>
      </c>
      <c r="AY211" s="246" t="s">
        <v>192</v>
      </c>
    </row>
    <row r="212" spans="2:65" s="1" customFormat="1" ht="25.5" customHeight="1">
      <c r="B212" s="41"/>
      <c r="C212" s="202" t="s">
        <v>322</v>
      </c>
      <c r="D212" s="202" t="s">
        <v>194</v>
      </c>
      <c r="E212" s="203" t="s">
        <v>323</v>
      </c>
      <c r="F212" s="204" t="s">
        <v>324</v>
      </c>
      <c r="G212" s="205" t="s">
        <v>197</v>
      </c>
      <c r="H212" s="206">
        <v>2.95</v>
      </c>
      <c r="I212" s="207"/>
      <c r="J212" s="208">
        <f>ROUND(I212*H212,2)</f>
        <v>0</v>
      </c>
      <c r="K212" s="204" t="s">
        <v>198</v>
      </c>
      <c r="L212" s="61"/>
      <c r="M212" s="209" t="s">
        <v>21</v>
      </c>
      <c r="N212" s="210" t="s">
        <v>46</v>
      </c>
      <c r="O212" s="42"/>
      <c r="P212" s="211">
        <f>O212*H212</f>
        <v>0</v>
      </c>
      <c r="Q212" s="211">
        <v>2.25634</v>
      </c>
      <c r="R212" s="211">
        <f>Q212*H212</f>
        <v>6.656203</v>
      </c>
      <c r="S212" s="211">
        <v>0</v>
      </c>
      <c r="T212" s="212">
        <f>S212*H212</f>
        <v>0</v>
      </c>
      <c r="AR212" s="24" t="s">
        <v>199</v>
      </c>
      <c r="AT212" s="24" t="s">
        <v>194</v>
      </c>
      <c r="AU212" s="24" t="s">
        <v>85</v>
      </c>
      <c r="AY212" s="24" t="s">
        <v>192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24" t="s">
        <v>83</v>
      </c>
      <c r="BK212" s="213">
        <f>ROUND(I212*H212,2)</f>
        <v>0</v>
      </c>
      <c r="BL212" s="24" t="s">
        <v>199</v>
      </c>
      <c r="BM212" s="24" t="s">
        <v>325</v>
      </c>
    </row>
    <row r="213" spans="2:51" s="12" customFormat="1" ht="12">
      <c r="B213" s="214"/>
      <c r="C213" s="215"/>
      <c r="D213" s="216" t="s">
        <v>201</v>
      </c>
      <c r="E213" s="217" t="s">
        <v>21</v>
      </c>
      <c r="F213" s="218" t="s">
        <v>202</v>
      </c>
      <c r="G213" s="215"/>
      <c r="H213" s="217" t="s">
        <v>21</v>
      </c>
      <c r="I213" s="219"/>
      <c r="J213" s="215"/>
      <c r="K213" s="215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201</v>
      </c>
      <c r="AU213" s="224" t="s">
        <v>85</v>
      </c>
      <c r="AV213" s="12" t="s">
        <v>83</v>
      </c>
      <c r="AW213" s="12" t="s">
        <v>39</v>
      </c>
      <c r="AX213" s="12" t="s">
        <v>75</v>
      </c>
      <c r="AY213" s="224" t="s">
        <v>192</v>
      </c>
    </row>
    <row r="214" spans="2:51" s="12" customFormat="1" ht="12">
      <c r="B214" s="214"/>
      <c r="C214" s="215"/>
      <c r="D214" s="216" t="s">
        <v>201</v>
      </c>
      <c r="E214" s="217" t="s">
        <v>21</v>
      </c>
      <c r="F214" s="218" t="s">
        <v>326</v>
      </c>
      <c r="G214" s="215"/>
      <c r="H214" s="217" t="s">
        <v>21</v>
      </c>
      <c r="I214" s="219"/>
      <c r="J214" s="215"/>
      <c r="K214" s="215"/>
      <c r="L214" s="220"/>
      <c r="M214" s="221"/>
      <c r="N214" s="222"/>
      <c r="O214" s="222"/>
      <c r="P214" s="222"/>
      <c r="Q214" s="222"/>
      <c r="R214" s="222"/>
      <c r="S214" s="222"/>
      <c r="T214" s="223"/>
      <c r="AT214" s="224" t="s">
        <v>201</v>
      </c>
      <c r="AU214" s="224" t="s">
        <v>85</v>
      </c>
      <c r="AV214" s="12" t="s">
        <v>83</v>
      </c>
      <c r="AW214" s="12" t="s">
        <v>39</v>
      </c>
      <c r="AX214" s="12" t="s">
        <v>75</v>
      </c>
      <c r="AY214" s="224" t="s">
        <v>192</v>
      </c>
    </row>
    <row r="215" spans="2:51" s="12" customFormat="1" ht="12">
      <c r="B215" s="214"/>
      <c r="C215" s="215"/>
      <c r="D215" s="216" t="s">
        <v>201</v>
      </c>
      <c r="E215" s="217" t="s">
        <v>21</v>
      </c>
      <c r="F215" s="218" t="s">
        <v>242</v>
      </c>
      <c r="G215" s="215"/>
      <c r="H215" s="217" t="s">
        <v>21</v>
      </c>
      <c r="I215" s="219"/>
      <c r="J215" s="215"/>
      <c r="K215" s="215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201</v>
      </c>
      <c r="AU215" s="224" t="s">
        <v>85</v>
      </c>
      <c r="AV215" s="12" t="s">
        <v>83</v>
      </c>
      <c r="AW215" s="12" t="s">
        <v>39</v>
      </c>
      <c r="AX215" s="12" t="s">
        <v>75</v>
      </c>
      <c r="AY215" s="224" t="s">
        <v>192</v>
      </c>
    </row>
    <row r="216" spans="2:51" s="13" customFormat="1" ht="12">
      <c r="B216" s="225"/>
      <c r="C216" s="226"/>
      <c r="D216" s="216" t="s">
        <v>201</v>
      </c>
      <c r="E216" s="227" t="s">
        <v>21</v>
      </c>
      <c r="F216" s="228" t="s">
        <v>327</v>
      </c>
      <c r="G216" s="226"/>
      <c r="H216" s="229">
        <v>2.16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AT216" s="235" t="s">
        <v>201</v>
      </c>
      <c r="AU216" s="235" t="s">
        <v>85</v>
      </c>
      <c r="AV216" s="13" t="s">
        <v>85</v>
      </c>
      <c r="AW216" s="13" t="s">
        <v>39</v>
      </c>
      <c r="AX216" s="13" t="s">
        <v>75</v>
      </c>
      <c r="AY216" s="235" t="s">
        <v>192</v>
      </c>
    </row>
    <row r="217" spans="2:51" s="12" customFormat="1" ht="12">
      <c r="B217" s="214"/>
      <c r="C217" s="215"/>
      <c r="D217" s="216" t="s">
        <v>201</v>
      </c>
      <c r="E217" s="217" t="s">
        <v>21</v>
      </c>
      <c r="F217" s="218" t="s">
        <v>244</v>
      </c>
      <c r="G217" s="215"/>
      <c r="H217" s="217" t="s">
        <v>21</v>
      </c>
      <c r="I217" s="219"/>
      <c r="J217" s="215"/>
      <c r="K217" s="215"/>
      <c r="L217" s="220"/>
      <c r="M217" s="221"/>
      <c r="N217" s="222"/>
      <c r="O217" s="222"/>
      <c r="P217" s="222"/>
      <c r="Q217" s="222"/>
      <c r="R217" s="222"/>
      <c r="S217" s="222"/>
      <c r="T217" s="223"/>
      <c r="AT217" s="224" t="s">
        <v>201</v>
      </c>
      <c r="AU217" s="224" t="s">
        <v>85</v>
      </c>
      <c r="AV217" s="12" t="s">
        <v>83</v>
      </c>
      <c r="AW217" s="12" t="s">
        <v>39</v>
      </c>
      <c r="AX217" s="12" t="s">
        <v>75</v>
      </c>
      <c r="AY217" s="224" t="s">
        <v>192</v>
      </c>
    </row>
    <row r="218" spans="2:51" s="13" customFormat="1" ht="12">
      <c r="B218" s="225"/>
      <c r="C218" s="226"/>
      <c r="D218" s="216" t="s">
        <v>201</v>
      </c>
      <c r="E218" s="227" t="s">
        <v>21</v>
      </c>
      <c r="F218" s="228" t="s">
        <v>328</v>
      </c>
      <c r="G218" s="226"/>
      <c r="H218" s="229">
        <v>0.4</v>
      </c>
      <c r="I218" s="230"/>
      <c r="J218" s="226"/>
      <c r="K218" s="226"/>
      <c r="L218" s="231"/>
      <c r="M218" s="232"/>
      <c r="N218" s="233"/>
      <c r="O218" s="233"/>
      <c r="P218" s="233"/>
      <c r="Q218" s="233"/>
      <c r="R218" s="233"/>
      <c r="S218" s="233"/>
      <c r="T218" s="234"/>
      <c r="AT218" s="235" t="s">
        <v>201</v>
      </c>
      <c r="AU218" s="235" t="s">
        <v>85</v>
      </c>
      <c r="AV218" s="13" t="s">
        <v>85</v>
      </c>
      <c r="AW218" s="13" t="s">
        <v>39</v>
      </c>
      <c r="AX218" s="13" t="s">
        <v>75</v>
      </c>
      <c r="AY218" s="235" t="s">
        <v>192</v>
      </c>
    </row>
    <row r="219" spans="2:51" s="12" customFormat="1" ht="12">
      <c r="B219" s="214"/>
      <c r="C219" s="215"/>
      <c r="D219" s="216" t="s">
        <v>201</v>
      </c>
      <c r="E219" s="217" t="s">
        <v>21</v>
      </c>
      <c r="F219" s="218" t="s">
        <v>246</v>
      </c>
      <c r="G219" s="215"/>
      <c r="H219" s="217" t="s">
        <v>21</v>
      </c>
      <c r="I219" s="219"/>
      <c r="J219" s="215"/>
      <c r="K219" s="215"/>
      <c r="L219" s="220"/>
      <c r="M219" s="221"/>
      <c r="N219" s="222"/>
      <c r="O219" s="222"/>
      <c r="P219" s="222"/>
      <c r="Q219" s="222"/>
      <c r="R219" s="222"/>
      <c r="S219" s="222"/>
      <c r="T219" s="223"/>
      <c r="AT219" s="224" t="s">
        <v>201</v>
      </c>
      <c r="AU219" s="224" t="s">
        <v>85</v>
      </c>
      <c r="AV219" s="12" t="s">
        <v>83</v>
      </c>
      <c r="AW219" s="12" t="s">
        <v>39</v>
      </c>
      <c r="AX219" s="12" t="s">
        <v>75</v>
      </c>
      <c r="AY219" s="224" t="s">
        <v>192</v>
      </c>
    </row>
    <row r="220" spans="2:51" s="13" customFormat="1" ht="12">
      <c r="B220" s="225"/>
      <c r="C220" s="226"/>
      <c r="D220" s="216" t="s">
        <v>201</v>
      </c>
      <c r="E220" s="227" t="s">
        <v>21</v>
      </c>
      <c r="F220" s="228" t="s">
        <v>329</v>
      </c>
      <c r="G220" s="226"/>
      <c r="H220" s="229">
        <v>0.39</v>
      </c>
      <c r="I220" s="230"/>
      <c r="J220" s="226"/>
      <c r="K220" s="226"/>
      <c r="L220" s="231"/>
      <c r="M220" s="232"/>
      <c r="N220" s="233"/>
      <c r="O220" s="233"/>
      <c r="P220" s="233"/>
      <c r="Q220" s="233"/>
      <c r="R220" s="233"/>
      <c r="S220" s="233"/>
      <c r="T220" s="234"/>
      <c r="AT220" s="235" t="s">
        <v>201</v>
      </c>
      <c r="AU220" s="235" t="s">
        <v>85</v>
      </c>
      <c r="AV220" s="13" t="s">
        <v>85</v>
      </c>
      <c r="AW220" s="13" t="s">
        <v>39</v>
      </c>
      <c r="AX220" s="13" t="s">
        <v>75</v>
      </c>
      <c r="AY220" s="235" t="s">
        <v>192</v>
      </c>
    </row>
    <row r="221" spans="2:51" s="14" customFormat="1" ht="12">
      <c r="B221" s="236"/>
      <c r="C221" s="237"/>
      <c r="D221" s="216" t="s">
        <v>201</v>
      </c>
      <c r="E221" s="238" t="s">
        <v>21</v>
      </c>
      <c r="F221" s="239" t="s">
        <v>205</v>
      </c>
      <c r="G221" s="237"/>
      <c r="H221" s="240">
        <v>2.95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AT221" s="246" t="s">
        <v>201</v>
      </c>
      <c r="AU221" s="246" t="s">
        <v>85</v>
      </c>
      <c r="AV221" s="14" t="s">
        <v>199</v>
      </c>
      <c r="AW221" s="14" t="s">
        <v>39</v>
      </c>
      <c r="AX221" s="14" t="s">
        <v>83</v>
      </c>
      <c r="AY221" s="246" t="s">
        <v>192</v>
      </c>
    </row>
    <row r="222" spans="2:65" s="1" customFormat="1" ht="25.5" customHeight="1">
      <c r="B222" s="41"/>
      <c r="C222" s="202" t="s">
        <v>330</v>
      </c>
      <c r="D222" s="202" t="s">
        <v>194</v>
      </c>
      <c r="E222" s="203" t="s">
        <v>331</v>
      </c>
      <c r="F222" s="204" t="s">
        <v>332</v>
      </c>
      <c r="G222" s="205" t="s">
        <v>197</v>
      </c>
      <c r="H222" s="206">
        <v>59</v>
      </c>
      <c r="I222" s="207"/>
      <c r="J222" s="208">
        <f>ROUND(I222*H222,2)</f>
        <v>0</v>
      </c>
      <c r="K222" s="204" t="s">
        <v>198</v>
      </c>
      <c r="L222" s="61"/>
      <c r="M222" s="209" t="s">
        <v>21</v>
      </c>
      <c r="N222" s="210" t="s">
        <v>46</v>
      </c>
      <c r="O222" s="42"/>
      <c r="P222" s="211">
        <f>O222*H222</f>
        <v>0</v>
      </c>
      <c r="Q222" s="211">
        <v>2.45329</v>
      </c>
      <c r="R222" s="211">
        <f>Q222*H222</f>
        <v>144.74411</v>
      </c>
      <c r="S222" s="211">
        <v>0</v>
      </c>
      <c r="T222" s="212">
        <f>S222*H222</f>
        <v>0</v>
      </c>
      <c r="AR222" s="24" t="s">
        <v>199</v>
      </c>
      <c r="AT222" s="24" t="s">
        <v>194</v>
      </c>
      <c r="AU222" s="24" t="s">
        <v>85</v>
      </c>
      <c r="AY222" s="24" t="s">
        <v>192</v>
      </c>
      <c r="BE222" s="213">
        <f>IF(N222="základní",J222,0)</f>
        <v>0</v>
      </c>
      <c r="BF222" s="213">
        <f>IF(N222="snížená",J222,0)</f>
        <v>0</v>
      </c>
      <c r="BG222" s="213">
        <f>IF(N222="zákl. přenesená",J222,0)</f>
        <v>0</v>
      </c>
      <c r="BH222" s="213">
        <f>IF(N222="sníž. přenesená",J222,0)</f>
        <v>0</v>
      </c>
      <c r="BI222" s="213">
        <f>IF(N222="nulová",J222,0)</f>
        <v>0</v>
      </c>
      <c r="BJ222" s="24" t="s">
        <v>83</v>
      </c>
      <c r="BK222" s="213">
        <f>ROUND(I222*H222,2)</f>
        <v>0</v>
      </c>
      <c r="BL222" s="24" t="s">
        <v>199</v>
      </c>
      <c r="BM222" s="24" t="s">
        <v>333</v>
      </c>
    </row>
    <row r="223" spans="2:51" s="12" customFormat="1" ht="12">
      <c r="B223" s="214"/>
      <c r="C223" s="215"/>
      <c r="D223" s="216" t="s">
        <v>201</v>
      </c>
      <c r="E223" s="217" t="s">
        <v>21</v>
      </c>
      <c r="F223" s="218" t="s">
        <v>202</v>
      </c>
      <c r="G223" s="215"/>
      <c r="H223" s="217" t="s">
        <v>21</v>
      </c>
      <c r="I223" s="219"/>
      <c r="J223" s="215"/>
      <c r="K223" s="215"/>
      <c r="L223" s="220"/>
      <c r="M223" s="221"/>
      <c r="N223" s="222"/>
      <c r="O223" s="222"/>
      <c r="P223" s="222"/>
      <c r="Q223" s="222"/>
      <c r="R223" s="222"/>
      <c r="S223" s="222"/>
      <c r="T223" s="223"/>
      <c r="AT223" s="224" t="s">
        <v>201</v>
      </c>
      <c r="AU223" s="224" t="s">
        <v>85</v>
      </c>
      <c r="AV223" s="12" t="s">
        <v>83</v>
      </c>
      <c r="AW223" s="12" t="s">
        <v>39</v>
      </c>
      <c r="AX223" s="12" t="s">
        <v>75</v>
      </c>
      <c r="AY223" s="224" t="s">
        <v>192</v>
      </c>
    </row>
    <row r="224" spans="2:51" s="12" customFormat="1" ht="12">
      <c r="B224" s="214"/>
      <c r="C224" s="215"/>
      <c r="D224" s="216" t="s">
        <v>201</v>
      </c>
      <c r="E224" s="217" t="s">
        <v>21</v>
      </c>
      <c r="F224" s="218" t="s">
        <v>334</v>
      </c>
      <c r="G224" s="215"/>
      <c r="H224" s="217" t="s">
        <v>21</v>
      </c>
      <c r="I224" s="219"/>
      <c r="J224" s="215"/>
      <c r="K224" s="215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201</v>
      </c>
      <c r="AU224" s="224" t="s">
        <v>85</v>
      </c>
      <c r="AV224" s="12" t="s">
        <v>83</v>
      </c>
      <c r="AW224" s="12" t="s">
        <v>39</v>
      </c>
      <c r="AX224" s="12" t="s">
        <v>75</v>
      </c>
      <c r="AY224" s="224" t="s">
        <v>192</v>
      </c>
    </row>
    <row r="225" spans="2:51" s="12" customFormat="1" ht="12">
      <c r="B225" s="214"/>
      <c r="C225" s="215"/>
      <c r="D225" s="216" t="s">
        <v>201</v>
      </c>
      <c r="E225" s="217" t="s">
        <v>21</v>
      </c>
      <c r="F225" s="218" t="s">
        <v>242</v>
      </c>
      <c r="G225" s="215"/>
      <c r="H225" s="217" t="s">
        <v>21</v>
      </c>
      <c r="I225" s="219"/>
      <c r="J225" s="215"/>
      <c r="K225" s="215"/>
      <c r="L225" s="220"/>
      <c r="M225" s="221"/>
      <c r="N225" s="222"/>
      <c r="O225" s="222"/>
      <c r="P225" s="222"/>
      <c r="Q225" s="222"/>
      <c r="R225" s="222"/>
      <c r="S225" s="222"/>
      <c r="T225" s="223"/>
      <c r="AT225" s="224" t="s">
        <v>201</v>
      </c>
      <c r="AU225" s="224" t="s">
        <v>85</v>
      </c>
      <c r="AV225" s="12" t="s">
        <v>83</v>
      </c>
      <c r="AW225" s="12" t="s">
        <v>39</v>
      </c>
      <c r="AX225" s="12" t="s">
        <v>75</v>
      </c>
      <c r="AY225" s="224" t="s">
        <v>192</v>
      </c>
    </row>
    <row r="226" spans="2:51" s="13" customFormat="1" ht="12">
      <c r="B226" s="225"/>
      <c r="C226" s="226"/>
      <c r="D226" s="216" t="s">
        <v>201</v>
      </c>
      <c r="E226" s="227" t="s">
        <v>21</v>
      </c>
      <c r="F226" s="228" t="s">
        <v>335</v>
      </c>
      <c r="G226" s="226"/>
      <c r="H226" s="229">
        <v>43.2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AT226" s="235" t="s">
        <v>201</v>
      </c>
      <c r="AU226" s="235" t="s">
        <v>85</v>
      </c>
      <c r="AV226" s="13" t="s">
        <v>85</v>
      </c>
      <c r="AW226" s="13" t="s">
        <v>39</v>
      </c>
      <c r="AX226" s="13" t="s">
        <v>75</v>
      </c>
      <c r="AY226" s="235" t="s">
        <v>192</v>
      </c>
    </row>
    <row r="227" spans="2:51" s="12" customFormat="1" ht="12">
      <c r="B227" s="214"/>
      <c r="C227" s="215"/>
      <c r="D227" s="216" t="s">
        <v>201</v>
      </c>
      <c r="E227" s="217" t="s">
        <v>21</v>
      </c>
      <c r="F227" s="218" t="s">
        <v>244</v>
      </c>
      <c r="G227" s="215"/>
      <c r="H227" s="217" t="s">
        <v>21</v>
      </c>
      <c r="I227" s="219"/>
      <c r="J227" s="215"/>
      <c r="K227" s="215"/>
      <c r="L227" s="220"/>
      <c r="M227" s="221"/>
      <c r="N227" s="222"/>
      <c r="O227" s="222"/>
      <c r="P227" s="222"/>
      <c r="Q227" s="222"/>
      <c r="R227" s="222"/>
      <c r="S227" s="222"/>
      <c r="T227" s="223"/>
      <c r="AT227" s="224" t="s">
        <v>201</v>
      </c>
      <c r="AU227" s="224" t="s">
        <v>85</v>
      </c>
      <c r="AV227" s="12" t="s">
        <v>83</v>
      </c>
      <c r="AW227" s="12" t="s">
        <v>39</v>
      </c>
      <c r="AX227" s="12" t="s">
        <v>75</v>
      </c>
      <c r="AY227" s="224" t="s">
        <v>192</v>
      </c>
    </row>
    <row r="228" spans="2:51" s="13" customFormat="1" ht="12">
      <c r="B228" s="225"/>
      <c r="C228" s="226"/>
      <c r="D228" s="216" t="s">
        <v>201</v>
      </c>
      <c r="E228" s="227" t="s">
        <v>21</v>
      </c>
      <c r="F228" s="228" t="s">
        <v>336</v>
      </c>
      <c r="G228" s="226"/>
      <c r="H228" s="229">
        <v>8</v>
      </c>
      <c r="I228" s="230"/>
      <c r="J228" s="226"/>
      <c r="K228" s="226"/>
      <c r="L228" s="231"/>
      <c r="M228" s="232"/>
      <c r="N228" s="233"/>
      <c r="O228" s="233"/>
      <c r="P228" s="233"/>
      <c r="Q228" s="233"/>
      <c r="R228" s="233"/>
      <c r="S228" s="233"/>
      <c r="T228" s="234"/>
      <c r="AT228" s="235" t="s">
        <v>201</v>
      </c>
      <c r="AU228" s="235" t="s">
        <v>85</v>
      </c>
      <c r="AV228" s="13" t="s">
        <v>85</v>
      </c>
      <c r="AW228" s="13" t="s">
        <v>39</v>
      </c>
      <c r="AX228" s="13" t="s">
        <v>75</v>
      </c>
      <c r="AY228" s="235" t="s">
        <v>192</v>
      </c>
    </row>
    <row r="229" spans="2:51" s="12" customFormat="1" ht="12">
      <c r="B229" s="214"/>
      <c r="C229" s="215"/>
      <c r="D229" s="216" t="s">
        <v>201</v>
      </c>
      <c r="E229" s="217" t="s">
        <v>21</v>
      </c>
      <c r="F229" s="218" t="s">
        <v>246</v>
      </c>
      <c r="G229" s="215"/>
      <c r="H229" s="217" t="s">
        <v>21</v>
      </c>
      <c r="I229" s="219"/>
      <c r="J229" s="215"/>
      <c r="K229" s="215"/>
      <c r="L229" s="220"/>
      <c r="M229" s="221"/>
      <c r="N229" s="222"/>
      <c r="O229" s="222"/>
      <c r="P229" s="222"/>
      <c r="Q229" s="222"/>
      <c r="R229" s="222"/>
      <c r="S229" s="222"/>
      <c r="T229" s="223"/>
      <c r="AT229" s="224" t="s">
        <v>201</v>
      </c>
      <c r="AU229" s="224" t="s">
        <v>85</v>
      </c>
      <c r="AV229" s="12" t="s">
        <v>83</v>
      </c>
      <c r="AW229" s="12" t="s">
        <v>39</v>
      </c>
      <c r="AX229" s="12" t="s">
        <v>75</v>
      </c>
      <c r="AY229" s="224" t="s">
        <v>192</v>
      </c>
    </row>
    <row r="230" spans="2:51" s="13" customFormat="1" ht="12">
      <c r="B230" s="225"/>
      <c r="C230" s="226"/>
      <c r="D230" s="216" t="s">
        <v>201</v>
      </c>
      <c r="E230" s="227" t="s">
        <v>21</v>
      </c>
      <c r="F230" s="228" t="s">
        <v>337</v>
      </c>
      <c r="G230" s="226"/>
      <c r="H230" s="229">
        <v>7.8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AT230" s="235" t="s">
        <v>201</v>
      </c>
      <c r="AU230" s="235" t="s">
        <v>85</v>
      </c>
      <c r="AV230" s="13" t="s">
        <v>85</v>
      </c>
      <c r="AW230" s="13" t="s">
        <v>39</v>
      </c>
      <c r="AX230" s="13" t="s">
        <v>75</v>
      </c>
      <c r="AY230" s="235" t="s">
        <v>192</v>
      </c>
    </row>
    <row r="231" spans="2:51" s="14" customFormat="1" ht="12">
      <c r="B231" s="236"/>
      <c r="C231" s="237"/>
      <c r="D231" s="216" t="s">
        <v>201</v>
      </c>
      <c r="E231" s="238" t="s">
        <v>21</v>
      </c>
      <c r="F231" s="239" t="s">
        <v>205</v>
      </c>
      <c r="G231" s="237"/>
      <c r="H231" s="240">
        <v>59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AT231" s="246" t="s">
        <v>201</v>
      </c>
      <c r="AU231" s="246" t="s">
        <v>85</v>
      </c>
      <c r="AV231" s="14" t="s">
        <v>199</v>
      </c>
      <c r="AW231" s="14" t="s">
        <v>39</v>
      </c>
      <c r="AX231" s="14" t="s">
        <v>83</v>
      </c>
      <c r="AY231" s="246" t="s">
        <v>192</v>
      </c>
    </row>
    <row r="232" spans="2:65" s="1" customFormat="1" ht="38.25" customHeight="1">
      <c r="B232" s="41"/>
      <c r="C232" s="202" t="s">
        <v>9</v>
      </c>
      <c r="D232" s="202" t="s">
        <v>194</v>
      </c>
      <c r="E232" s="203" t="s">
        <v>338</v>
      </c>
      <c r="F232" s="204" t="s">
        <v>339</v>
      </c>
      <c r="G232" s="205" t="s">
        <v>139</v>
      </c>
      <c r="H232" s="206">
        <v>276</v>
      </c>
      <c r="I232" s="207"/>
      <c r="J232" s="208">
        <f>ROUND(I232*H232,2)</f>
        <v>0</v>
      </c>
      <c r="K232" s="204" t="s">
        <v>198</v>
      </c>
      <c r="L232" s="61"/>
      <c r="M232" s="209" t="s">
        <v>21</v>
      </c>
      <c r="N232" s="210" t="s">
        <v>46</v>
      </c>
      <c r="O232" s="42"/>
      <c r="P232" s="211">
        <f>O232*H232</f>
        <v>0</v>
      </c>
      <c r="Q232" s="211">
        <v>0.00103</v>
      </c>
      <c r="R232" s="211">
        <f>Q232*H232</f>
        <v>0.28428000000000003</v>
      </c>
      <c r="S232" s="211">
        <v>0</v>
      </c>
      <c r="T232" s="212">
        <f>S232*H232</f>
        <v>0</v>
      </c>
      <c r="AR232" s="24" t="s">
        <v>199</v>
      </c>
      <c r="AT232" s="24" t="s">
        <v>194</v>
      </c>
      <c r="AU232" s="24" t="s">
        <v>85</v>
      </c>
      <c r="AY232" s="24" t="s">
        <v>192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24" t="s">
        <v>83</v>
      </c>
      <c r="BK232" s="213">
        <f>ROUND(I232*H232,2)</f>
        <v>0</v>
      </c>
      <c r="BL232" s="24" t="s">
        <v>199</v>
      </c>
      <c r="BM232" s="24" t="s">
        <v>340</v>
      </c>
    </row>
    <row r="233" spans="2:51" s="12" customFormat="1" ht="12">
      <c r="B233" s="214"/>
      <c r="C233" s="215"/>
      <c r="D233" s="216" t="s">
        <v>201</v>
      </c>
      <c r="E233" s="217" t="s">
        <v>21</v>
      </c>
      <c r="F233" s="218" t="s">
        <v>202</v>
      </c>
      <c r="G233" s="215"/>
      <c r="H233" s="217" t="s">
        <v>21</v>
      </c>
      <c r="I233" s="219"/>
      <c r="J233" s="215"/>
      <c r="K233" s="215"/>
      <c r="L233" s="220"/>
      <c r="M233" s="221"/>
      <c r="N233" s="222"/>
      <c r="O233" s="222"/>
      <c r="P233" s="222"/>
      <c r="Q233" s="222"/>
      <c r="R233" s="222"/>
      <c r="S233" s="222"/>
      <c r="T233" s="223"/>
      <c r="AT233" s="224" t="s">
        <v>201</v>
      </c>
      <c r="AU233" s="224" t="s">
        <v>85</v>
      </c>
      <c r="AV233" s="12" t="s">
        <v>83</v>
      </c>
      <c r="AW233" s="12" t="s">
        <v>39</v>
      </c>
      <c r="AX233" s="12" t="s">
        <v>75</v>
      </c>
      <c r="AY233" s="224" t="s">
        <v>192</v>
      </c>
    </row>
    <row r="234" spans="2:51" s="12" customFormat="1" ht="12">
      <c r="B234" s="214"/>
      <c r="C234" s="215"/>
      <c r="D234" s="216" t="s">
        <v>201</v>
      </c>
      <c r="E234" s="217" t="s">
        <v>21</v>
      </c>
      <c r="F234" s="218" t="s">
        <v>341</v>
      </c>
      <c r="G234" s="215"/>
      <c r="H234" s="217" t="s">
        <v>21</v>
      </c>
      <c r="I234" s="219"/>
      <c r="J234" s="215"/>
      <c r="K234" s="215"/>
      <c r="L234" s="220"/>
      <c r="M234" s="221"/>
      <c r="N234" s="222"/>
      <c r="O234" s="222"/>
      <c r="P234" s="222"/>
      <c r="Q234" s="222"/>
      <c r="R234" s="222"/>
      <c r="S234" s="222"/>
      <c r="T234" s="223"/>
      <c r="AT234" s="224" t="s">
        <v>201</v>
      </c>
      <c r="AU234" s="224" t="s">
        <v>85</v>
      </c>
      <c r="AV234" s="12" t="s">
        <v>83</v>
      </c>
      <c r="AW234" s="12" t="s">
        <v>39</v>
      </c>
      <c r="AX234" s="12" t="s">
        <v>75</v>
      </c>
      <c r="AY234" s="224" t="s">
        <v>192</v>
      </c>
    </row>
    <row r="235" spans="2:51" s="12" customFormat="1" ht="12">
      <c r="B235" s="214"/>
      <c r="C235" s="215"/>
      <c r="D235" s="216" t="s">
        <v>201</v>
      </c>
      <c r="E235" s="217" t="s">
        <v>21</v>
      </c>
      <c r="F235" s="218" t="s">
        <v>242</v>
      </c>
      <c r="G235" s="215"/>
      <c r="H235" s="217" t="s">
        <v>21</v>
      </c>
      <c r="I235" s="219"/>
      <c r="J235" s="215"/>
      <c r="K235" s="215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201</v>
      </c>
      <c r="AU235" s="224" t="s">
        <v>85</v>
      </c>
      <c r="AV235" s="12" t="s">
        <v>83</v>
      </c>
      <c r="AW235" s="12" t="s">
        <v>39</v>
      </c>
      <c r="AX235" s="12" t="s">
        <v>75</v>
      </c>
      <c r="AY235" s="224" t="s">
        <v>192</v>
      </c>
    </row>
    <row r="236" spans="2:51" s="13" customFormat="1" ht="12">
      <c r="B236" s="225"/>
      <c r="C236" s="226"/>
      <c r="D236" s="216" t="s">
        <v>201</v>
      </c>
      <c r="E236" s="227" t="s">
        <v>21</v>
      </c>
      <c r="F236" s="228" t="s">
        <v>342</v>
      </c>
      <c r="G236" s="226"/>
      <c r="H236" s="229">
        <v>194.4</v>
      </c>
      <c r="I236" s="230"/>
      <c r="J236" s="226"/>
      <c r="K236" s="226"/>
      <c r="L236" s="231"/>
      <c r="M236" s="232"/>
      <c r="N236" s="233"/>
      <c r="O236" s="233"/>
      <c r="P236" s="233"/>
      <c r="Q236" s="233"/>
      <c r="R236" s="233"/>
      <c r="S236" s="233"/>
      <c r="T236" s="234"/>
      <c r="AT236" s="235" t="s">
        <v>201</v>
      </c>
      <c r="AU236" s="235" t="s">
        <v>85</v>
      </c>
      <c r="AV236" s="13" t="s">
        <v>85</v>
      </c>
      <c r="AW236" s="13" t="s">
        <v>39</v>
      </c>
      <c r="AX236" s="13" t="s">
        <v>75</v>
      </c>
      <c r="AY236" s="235" t="s">
        <v>192</v>
      </c>
    </row>
    <row r="237" spans="2:51" s="12" customFormat="1" ht="12">
      <c r="B237" s="214"/>
      <c r="C237" s="215"/>
      <c r="D237" s="216" t="s">
        <v>201</v>
      </c>
      <c r="E237" s="217" t="s">
        <v>21</v>
      </c>
      <c r="F237" s="218" t="s">
        <v>244</v>
      </c>
      <c r="G237" s="215"/>
      <c r="H237" s="217" t="s">
        <v>21</v>
      </c>
      <c r="I237" s="219"/>
      <c r="J237" s="215"/>
      <c r="K237" s="215"/>
      <c r="L237" s="220"/>
      <c r="M237" s="221"/>
      <c r="N237" s="222"/>
      <c r="O237" s="222"/>
      <c r="P237" s="222"/>
      <c r="Q237" s="222"/>
      <c r="R237" s="222"/>
      <c r="S237" s="222"/>
      <c r="T237" s="223"/>
      <c r="AT237" s="224" t="s">
        <v>201</v>
      </c>
      <c r="AU237" s="224" t="s">
        <v>85</v>
      </c>
      <c r="AV237" s="12" t="s">
        <v>83</v>
      </c>
      <c r="AW237" s="12" t="s">
        <v>39</v>
      </c>
      <c r="AX237" s="12" t="s">
        <v>75</v>
      </c>
      <c r="AY237" s="224" t="s">
        <v>192</v>
      </c>
    </row>
    <row r="238" spans="2:51" s="13" customFormat="1" ht="12">
      <c r="B238" s="225"/>
      <c r="C238" s="226"/>
      <c r="D238" s="216" t="s">
        <v>201</v>
      </c>
      <c r="E238" s="227" t="s">
        <v>21</v>
      </c>
      <c r="F238" s="228" t="s">
        <v>343</v>
      </c>
      <c r="G238" s="226"/>
      <c r="H238" s="229">
        <v>48</v>
      </c>
      <c r="I238" s="230"/>
      <c r="J238" s="226"/>
      <c r="K238" s="226"/>
      <c r="L238" s="231"/>
      <c r="M238" s="232"/>
      <c r="N238" s="233"/>
      <c r="O238" s="233"/>
      <c r="P238" s="233"/>
      <c r="Q238" s="233"/>
      <c r="R238" s="233"/>
      <c r="S238" s="233"/>
      <c r="T238" s="234"/>
      <c r="AT238" s="235" t="s">
        <v>201</v>
      </c>
      <c r="AU238" s="235" t="s">
        <v>85</v>
      </c>
      <c r="AV238" s="13" t="s">
        <v>85</v>
      </c>
      <c r="AW238" s="13" t="s">
        <v>39</v>
      </c>
      <c r="AX238" s="13" t="s">
        <v>75</v>
      </c>
      <c r="AY238" s="235" t="s">
        <v>192</v>
      </c>
    </row>
    <row r="239" spans="2:51" s="12" customFormat="1" ht="12">
      <c r="B239" s="214"/>
      <c r="C239" s="215"/>
      <c r="D239" s="216" t="s">
        <v>201</v>
      </c>
      <c r="E239" s="217" t="s">
        <v>21</v>
      </c>
      <c r="F239" s="218" t="s">
        <v>246</v>
      </c>
      <c r="G239" s="215"/>
      <c r="H239" s="217" t="s">
        <v>21</v>
      </c>
      <c r="I239" s="219"/>
      <c r="J239" s="215"/>
      <c r="K239" s="215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201</v>
      </c>
      <c r="AU239" s="224" t="s">
        <v>85</v>
      </c>
      <c r="AV239" s="12" t="s">
        <v>83</v>
      </c>
      <c r="AW239" s="12" t="s">
        <v>39</v>
      </c>
      <c r="AX239" s="12" t="s">
        <v>75</v>
      </c>
      <c r="AY239" s="224" t="s">
        <v>192</v>
      </c>
    </row>
    <row r="240" spans="2:51" s="13" customFormat="1" ht="12">
      <c r="B240" s="225"/>
      <c r="C240" s="226"/>
      <c r="D240" s="216" t="s">
        <v>201</v>
      </c>
      <c r="E240" s="227" t="s">
        <v>21</v>
      </c>
      <c r="F240" s="228" t="s">
        <v>344</v>
      </c>
      <c r="G240" s="226"/>
      <c r="H240" s="229">
        <v>33.6</v>
      </c>
      <c r="I240" s="230"/>
      <c r="J240" s="226"/>
      <c r="K240" s="226"/>
      <c r="L240" s="231"/>
      <c r="M240" s="232"/>
      <c r="N240" s="233"/>
      <c r="O240" s="233"/>
      <c r="P240" s="233"/>
      <c r="Q240" s="233"/>
      <c r="R240" s="233"/>
      <c r="S240" s="233"/>
      <c r="T240" s="234"/>
      <c r="AT240" s="235" t="s">
        <v>201</v>
      </c>
      <c r="AU240" s="235" t="s">
        <v>85</v>
      </c>
      <c r="AV240" s="13" t="s">
        <v>85</v>
      </c>
      <c r="AW240" s="13" t="s">
        <v>39</v>
      </c>
      <c r="AX240" s="13" t="s">
        <v>75</v>
      </c>
      <c r="AY240" s="235" t="s">
        <v>192</v>
      </c>
    </row>
    <row r="241" spans="2:51" s="14" customFormat="1" ht="12">
      <c r="B241" s="236"/>
      <c r="C241" s="237"/>
      <c r="D241" s="216" t="s">
        <v>201</v>
      </c>
      <c r="E241" s="238" t="s">
        <v>21</v>
      </c>
      <c r="F241" s="239" t="s">
        <v>205</v>
      </c>
      <c r="G241" s="237"/>
      <c r="H241" s="240">
        <v>276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AT241" s="246" t="s">
        <v>201</v>
      </c>
      <c r="AU241" s="246" t="s">
        <v>85</v>
      </c>
      <c r="AV241" s="14" t="s">
        <v>199</v>
      </c>
      <c r="AW241" s="14" t="s">
        <v>39</v>
      </c>
      <c r="AX241" s="14" t="s">
        <v>83</v>
      </c>
      <c r="AY241" s="246" t="s">
        <v>192</v>
      </c>
    </row>
    <row r="242" spans="2:65" s="1" customFormat="1" ht="38.25" customHeight="1">
      <c r="B242" s="41"/>
      <c r="C242" s="202" t="s">
        <v>345</v>
      </c>
      <c r="D242" s="202" t="s">
        <v>194</v>
      </c>
      <c r="E242" s="203" t="s">
        <v>346</v>
      </c>
      <c r="F242" s="204" t="s">
        <v>347</v>
      </c>
      <c r="G242" s="205" t="s">
        <v>139</v>
      </c>
      <c r="H242" s="206">
        <v>276</v>
      </c>
      <c r="I242" s="207"/>
      <c r="J242" s="208">
        <f>ROUND(I242*H242,2)</f>
        <v>0</v>
      </c>
      <c r="K242" s="204" t="s">
        <v>198</v>
      </c>
      <c r="L242" s="61"/>
      <c r="M242" s="209" t="s">
        <v>21</v>
      </c>
      <c r="N242" s="210" t="s">
        <v>46</v>
      </c>
      <c r="O242" s="42"/>
      <c r="P242" s="211">
        <f>O242*H242</f>
        <v>0</v>
      </c>
      <c r="Q242" s="211">
        <v>0</v>
      </c>
      <c r="R242" s="211">
        <f>Q242*H242</f>
        <v>0</v>
      </c>
      <c r="S242" s="211">
        <v>0</v>
      </c>
      <c r="T242" s="212">
        <f>S242*H242</f>
        <v>0</v>
      </c>
      <c r="AR242" s="24" t="s">
        <v>199</v>
      </c>
      <c r="AT242" s="24" t="s">
        <v>194</v>
      </c>
      <c r="AU242" s="24" t="s">
        <v>85</v>
      </c>
      <c r="AY242" s="24" t="s">
        <v>192</v>
      </c>
      <c r="BE242" s="213">
        <f>IF(N242="základní",J242,0)</f>
        <v>0</v>
      </c>
      <c r="BF242" s="213">
        <f>IF(N242="snížená",J242,0)</f>
        <v>0</v>
      </c>
      <c r="BG242" s="213">
        <f>IF(N242="zákl. přenesená",J242,0)</f>
        <v>0</v>
      </c>
      <c r="BH242" s="213">
        <f>IF(N242="sníž. přenesená",J242,0)</f>
        <v>0</v>
      </c>
      <c r="BI242" s="213">
        <f>IF(N242="nulová",J242,0)</f>
        <v>0</v>
      </c>
      <c r="BJ242" s="24" t="s">
        <v>83</v>
      </c>
      <c r="BK242" s="213">
        <f>ROUND(I242*H242,2)</f>
        <v>0</v>
      </c>
      <c r="BL242" s="24" t="s">
        <v>199</v>
      </c>
      <c r="BM242" s="24" t="s">
        <v>348</v>
      </c>
    </row>
    <row r="243" spans="2:65" s="1" customFormat="1" ht="16.5" customHeight="1">
      <c r="B243" s="41"/>
      <c r="C243" s="202" t="s">
        <v>349</v>
      </c>
      <c r="D243" s="202" t="s">
        <v>194</v>
      </c>
      <c r="E243" s="203" t="s">
        <v>350</v>
      </c>
      <c r="F243" s="204" t="s">
        <v>351</v>
      </c>
      <c r="G243" s="205" t="s">
        <v>306</v>
      </c>
      <c r="H243" s="206">
        <v>2.645</v>
      </c>
      <c r="I243" s="207"/>
      <c r="J243" s="208">
        <f>ROUND(I243*H243,2)</f>
        <v>0</v>
      </c>
      <c r="K243" s="204" t="s">
        <v>198</v>
      </c>
      <c r="L243" s="61"/>
      <c r="M243" s="209" t="s">
        <v>21</v>
      </c>
      <c r="N243" s="210" t="s">
        <v>46</v>
      </c>
      <c r="O243" s="42"/>
      <c r="P243" s="211">
        <f>O243*H243</f>
        <v>0</v>
      </c>
      <c r="Q243" s="211">
        <v>1.06017</v>
      </c>
      <c r="R243" s="211">
        <f>Q243*H243</f>
        <v>2.8041496500000003</v>
      </c>
      <c r="S243" s="211">
        <v>0</v>
      </c>
      <c r="T243" s="212">
        <f>S243*H243</f>
        <v>0</v>
      </c>
      <c r="AR243" s="24" t="s">
        <v>199</v>
      </c>
      <c r="AT243" s="24" t="s">
        <v>194</v>
      </c>
      <c r="AU243" s="24" t="s">
        <v>85</v>
      </c>
      <c r="AY243" s="24" t="s">
        <v>192</v>
      </c>
      <c r="BE243" s="213">
        <f>IF(N243="základní",J243,0)</f>
        <v>0</v>
      </c>
      <c r="BF243" s="213">
        <f>IF(N243="snížená",J243,0)</f>
        <v>0</v>
      </c>
      <c r="BG243" s="213">
        <f>IF(N243="zákl. přenesená",J243,0)</f>
        <v>0</v>
      </c>
      <c r="BH243" s="213">
        <f>IF(N243="sníž. přenesená",J243,0)</f>
        <v>0</v>
      </c>
      <c r="BI243" s="213">
        <f>IF(N243="nulová",J243,0)</f>
        <v>0</v>
      </c>
      <c r="BJ243" s="24" t="s">
        <v>83</v>
      </c>
      <c r="BK243" s="213">
        <f>ROUND(I243*H243,2)</f>
        <v>0</v>
      </c>
      <c r="BL243" s="24" t="s">
        <v>199</v>
      </c>
      <c r="BM243" s="24" t="s">
        <v>352</v>
      </c>
    </row>
    <row r="244" spans="2:51" s="12" customFormat="1" ht="12">
      <c r="B244" s="214"/>
      <c r="C244" s="215"/>
      <c r="D244" s="216" t="s">
        <v>201</v>
      </c>
      <c r="E244" s="217" t="s">
        <v>21</v>
      </c>
      <c r="F244" s="218" t="s">
        <v>202</v>
      </c>
      <c r="G244" s="215"/>
      <c r="H244" s="217" t="s">
        <v>21</v>
      </c>
      <c r="I244" s="219"/>
      <c r="J244" s="215"/>
      <c r="K244" s="215"/>
      <c r="L244" s="220"/>
      <c r="M244" s="221"/>
      <c r="N244" s="222"/>
      <c r="O244" s="222"/>
      <c r="P244" s="222"/>
      <c r="Q244" s="222"/>
      <c r="R244" s="222"/>
      <c r="S244" s="222"/>
      <c r="T244" s="223"/>
      <c r="AT244" s="224" t="s">
        <v>201</v>
      </c>
      <c r="AU244" s="224" t="s">
        <v>85</v>
      </c>
      <c r="AV244" s="12" t="s">
        <v>83</v>
      </c>
      <c r="AW244" s="12" t="s">
        <v>39</v>
      </c>
      <c r="AX244" s="12" t="s">
        <v>75</v>
      </c>
      <c r="AY244" s="224" t="s">
        <v>192</v>
      </c>
    </row>
    <row r="245" spans="2:51" s="12" customFormat="1" ht="12">
      <c r="B245" s="214"/>
      <c r="C245" s="215"/>
      <c r="D245" s="216" t="s">
        <v>201</v>
      </c>
      <c r="E245" s="217" t="s">
        <v>21</v>
      </c>
      <c r="F245" s="218" t="s">
        <v>353</v>
      </c>
      <c r="G245" s="215"/>
      <c r="H245" s="217" t="s">
        <v>21</v>
      </c>
      <c r="I245" s="219"/>
      <c r="J245" s="215"/>
      <c r="K245" s="215"/>
      <c r="L245" s="220"/>
      <c r="M245" s="221"/>
      <c r="N245" s="222"/>
      <c r="O245" s="222"/>
      <c r="P245" s="222"/>
      <c r="Q245" s="222"/>
      <c r="R245" s="222"/>
      <c r="S245" s="222"/>
      <c r="T245" s="223"/>
      <c r="AT245" s="224" t="s">
        <v>201</v>
      </c>
      <c r="AU245" s="224" t="s">
        <v>85</v>
      </c>
      <c r="AV245" s="12" t="s">
        <v>83</v>
      </c>
      <c r="AW245" s="12" t="s">
        <v>39</v>
      </c>
      <c r="AX245" s="12" t="s">
        <v>75</v>
      </c>
      <c r="AY245" s="224" t="s">
        <v>192</v>
      </c>
    </row>
    <row r="246" spans="2:51" s="13" customFormat="1" ht="12">
      <c r="B246" s="225"/>
      <c r="C246" s="226"/>
      <c r="D246" s="216" t="s">
        <v>201</v>
      </c>
      <c r="E246" s="227" t="s">
        <v>21</v>
      </c>
      <c r="F246" s="228" t="s">
        <v>354</v>
      </c>
      <c r="G246" s="226"/>
      <c r="H246" s="229">
        <v>2.645</v>
      </c>
      <c r="I246" s="230"/>
      <c r="J246" s="226"/>
      <c r="K246" s="226"/>
      <c r="L246" s="231"/>
      <c r="M246" s="232"/>
      <c r="N246" s="233"/>
      <c r="O246" s="233"/>
      <c r="P246" s="233"/>
      <c r="Q246" s="233"/>
      <c r="R246" s="233"/>
      <c r="S246" s="233"/>
      <c r="T246" s="234"/>
      <c r="AT246" s="235" t="s">
        <v>201</v>
      </c>
      <c r="AU246" s="235" t="s">
        <v>85</v>
      </c>
      <c r="AV246" s="13" t="s">
        <v>85</v>
      </c>
      <c r="AW246" s="13" t="s">
        <v>39</v>
      </c>
      <c r="AX246" s="13" t="s">
        <v>75</v>
      </c>
      <c r="AY246" s="235" t="s">
        <v>192</v>
      </c>
    </row>
    <row r="247" spans="2:51" s="14" customFormat="1" ht="12">
      <c r="B247" s="236"/>
      <c r="C247" s="237"/>
      <c r="D247" s="216" t="s">
        <v>201</v>
      </c>
      <c r="E247" s="238" t="s">
        <v>21</v>
      </c>
      <c r="F247" s="239" t="s">
        <v>205</v>
      </c>
      <c r="G247" s="237"/>
      <c r="H247" s="240">
        <v>2.645</v>
      </c>
      <c r="I247" s="241"/>
      <c r="J247" s="237"/>
      <c r="K247" s="237"/>
      <c r="L247" s="242"/>
      <c r="M247" s="243"/>
      <c r="N247" s="244"/>
      <c r="O247" s="244"/>
      <c r="P247" s="244"/>
      <c r="Q247" s="244"/>
      <c r="R247" s="244"/>
      <c r="S247" s="244"/>
      <c r="T247" s="245"/>
      <c r="AT247" s="246" t="s">
        <v>201</v>
      </c>
      <c r="AU247" s="246" t="s">
        <v>85</v>
      </c>
      <c r="AV247" s="14" t="s">
        <v>199</v>
      </c>
      <c r="AW247" s="14" t="s">
        <v>39</v>
      </c>
      <c r="AX247" s="14" t="s">
        <v>83</v>
      </c>
      <c r="AY247" s="246" t="s">
        <v>192</v>
      </c>
    </row>
    <row r="248" spans="2:65" s="1" customFormat="1" ht="25.5" customHeight="1">
      <c r="B248" s="41"/>
      <c r="C248" s="202" t="s">
        <v>355</v>
      </c>
      <c r="D248" s="202" t="s">
        <v>194</v>
      </c>
      <c r="E248" s="203" t="s">
        <v>356</v>
      </c>
      <c r="F248" s="204" t="s">
        <v>357</v>
      </c>
      <c r="G248" s="205" t="s">
        <v>197</v>
      </c>
      <c r="H248" s="206">
        <v>5.764</v>
      </c>
      <c r="I248" s="207"/>
      <c r="J248" s="208">
        <f>ROUND(I248*H248,2)</f>
        <v>0</v>
      </c>
      <c r="K248" s="204" t="s">
        <v>198</v>
      </c>
      <c r="L248" s="61"/>
      <c r="M248" s="209" t="s">
        <v>21</v>
      </c>
      <c r="N248" s="210" t="s">
        <v>46</v>
      </c>
      <c r="O248" s="42"/>
      <c r="P248" s="211">
        <f>O248*H248</f>
        <v>0</v>
      </c>
      <c r="Q248" s="211">
        <v>2.25634</v>
      </c>
      <c r="R248" s="211">
        <f>Q248*H248</f>
        <v>13.00554376</v>
      </c>
      <c r="S248" s="211">
        <v>0</v>
      </c>
      <c r="T248" s="212">
        <f>S248*H248</f>
        <v>0</v>
      </c>
      <c r="AR248" s="24" t="s">
        <v>199</v>
      </c>
      <c r="AT248" s="24" t="s">
        <v>194</v>
      </c>
      <c r="AU248" s="24" t="s">
        <v>85</v>
      </c>
      <c r="AY248" s="24" t="s">
        <v>192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24" t="s">
        <v>83</v>
      </c>
      <c r="BK248" s="213">
        <f>ROUND(I248*H248,2)</f>
        <v>0</v>
      </c>
      <c r="BL248" s="24" t="s">
        <v>199</v>
      </c>
      <c r="BM248" s="24" t="s">
        <v>358</v>
      </c>
    </row>
    <row r="249" spans="2:51" s="12" customFormat="1" ht="12">
      <c r="B249" s="214"/>
      <c r="C249" s="215"/>
      <c r="D249" s="216" t="s">
        <v>201</v>
      </c>
      <c r="E249" s="217" t="s">
        <v>21</v>
      </c>
      <c r="F249" s="218" t="s">
        <v>202</v>
      </c>
      <c r="G249" s="215"/>
      <c r="H249" s="217" t="s">
        <v>21</v>
      </c>
      <c r="I249" s="219"/>
      <c r="J249" s="215"/>
      <c r="K249" s="215"/>
      <c r="L249" s="220"/>
      <c r="M249" s="221"/>
      <c r="N249" s="222"/>
      <c r="O249" s="222"/>
      <c r="P249" s="222"/>
      <c r="Q249" s="222"/>
      <c r="R249" s="222"/>
      <c r="S249" s="222"/>
      <c r="T249" s="223"/>
      <c r="AT249" s="224" t="s">
        <v>201</v>
      </c>
      <c r="AU249" s="224" t="s">
        <v>85</v>
      </c>
      <c r="AV249" s="12" t="s">
        <v>83</v>
      </c>
      <c r="AW249" s="12" t="s">
        <v>39</v>
      </c>
      <c r="AX249" s="12" t="s">
        <v>75</v>
      </c>
      <c r="AY249" s="224" t="s">
        <v>192</v>
      </c>
    </row>
    <row r="250" spans="2:51" s="12" customFormat="1" ht="12">
      <c r="B250" s="214"/>
      <c r="C250" s="215"/>
      <c r="D250" s="216" t="s">
        <v>201</v>
      </c>
      <c r="E250" s="217" t="s">
        <v>21</v>
      </c>
      <c r="F250" s="218" t="s">
        <v>359</v>
      </c>
      <c r="G250" s="215"/>
      <c r="H250" s="217" t="s">
        <v>21</v>
      </c>
      <c r="I250" s="219"/>
      <c r="J250" s="215"/>
      <c r="K250" s="215"/>
      <c r="L250" s="220"/>
      <c r="M250" s="221"/>
      <c r="N250" s="222"/>
      <c r="O250" s="222"/>
      <c r="P250" s="222"/>
      <c r="Q250" s="222"/>
      <c r="R250" s="222"/>
      <c r="S250" s="222"/>
      <c r="T250" s="223"/>
      <c r="AT250" s="224" t="s">
        <v>201</v>
      </c>
      <c r="AU250" s="224" t="s">
        <v>85</v>
      </c>
      <c r="AV250" s="12" t="s">
        <v>83</v>
      </c>
      <c r="AW250" s="12" t="s">
        <v>39</v>
      </c>
      <c r="AX250" s="12" t="s">
        <v>75</v>
      </c>
      <c r="AY250" s="224" t="s">
        <v>192</v>
      </c>
    </row>
    <row r="251" spans="2:51" s="13" customFormat="1" ht="12">
      <c r="B251" s="225"/>
      <c r="C251" s="226"/>
      <c r="D251" s="216" t="s">
        <v>201</v>
      </c>
      <c r="E251" s="227" t="s">
        <v>21</v>
      </c>
      <c r="F251" s="228" t="s">
        <v>360</v>
      </c>
      <c r="G251" s="226"/>
      <c r="H251" s="229">
        <v>3.656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AT251" s="235" t="s">
        <v>201</v>
      </c>
      <c r="AU251" s="235" t="s">
        <v>85</v>
      </c>
      <c r="AV251" s="13" t="s">
        <v>85</v>
      </c>
      <c r="AW251" s="13" t="s">
        <v>39</v>
      </c>
      <c r="AX251" s="13" t="s">
        <v>75</v>
      </c>
      <c r="AY251" s="235" t="s">
        <v>192</v>
      </c>
    </row>
    <row r="252" spans="2:51" s="13" customFormat="1" ht="12">
      <c r="B252" s="225"/>
      <c r="C252" s="226"/>
      <c r="D252" s="216" t="s">
        <v>201</v>
      </c>
      <c r="E252" s="227" t="s">
        <v>21</v>
      </c>
      <c r="F252" s="228" t="s">
        <v>361</v>
      </c>
      <c r="G252" s="226"/>
      <c r="H252" s="229">
        <v>2.108</v>
      </c>
      <c r="I252" s="230"/>
      <c r="J252" s="226"/>
      <c r="K252" s="226"/>
      <c r="L252" s="231"/>
      <c r="M252" s="232"/>
      <c r="N252" s="233"/>
      <c r="O252" s="233"/>
      <c r="P252" s="233"/>
      <c r="Q252" s="233"/>
      <c r="R252" s="233"/>
      <c r="S252" s="233"/>
      <c r="T252" s="234"/>
      <c r="AT252" s="235" t="s">
        <v>201</v>
      </c>
      <c r="AU252" s="235" t="s">
        <v>85</v>
      </c>
      <c r="AV252" s="13" t="s">
        <v>85</v>
      </c>
      <c r="AW252" s="13" t="s">
        <v>39</v>
      </c>
      <c r="AX252" s="13" t="s">
        <v>75</v>
      </c>
      <c r="AY252" s="235" t="s">
        <v>192</v>
      </c>
    </row>
    <row r="253" spans="2:51" s="14" customFormat="1" ht="12">
      <c r="B253" s="236"/>
      <c r="C253" s="237"/>
      <c r="D253" s="216" t="s">
        <v>201</v>
      </c>
      <c r="E253" s="238" t="s">
        <v>21</v>
      </c>
      <c r="F253" s="239" t="s">
        <v>205</v>
      </c>
      <c r="G253" s="237"/>
      <c r="H253" s="240">
        <v>5.764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AT253" s="246" t="s">
        <v>201</v>
      </c>
      <c r="AU253" s="246" t="s">
        <v>85</v>
      </c>
      <c r="AV253" s="14" t="s">
        <v>199</v>
      </c>
      <c r="AW253" s="14" t="s">
        <v>39</v>
      </c>
      <c r="AX253" s="14" t="s">
        <v>83</v>
      </c>
      <c r="AY253" s="246" t="s">
        <v>192</v>
      </c>
    </row>
    <row r="254" spans="2:65" s="1" customFormat="1" ht="25.5" customHeight="1">
      <c r="B254" s="41"/>
      <c r="C254" s="202" t="s">
        <v>362</v>
      </c>
      <c r="D254" s="202" t="s">
        <v>194</v>
      </c>
      <c r="E254" s="203" t="s">
        <v>363</v>
      </c>
      <c r="F254" s="204" t="s">
        <v>364</v>
      </c>
      <c r="G254" s="205" t="s">
        <v>197</v>
      </c>
      <c r="H254" s="206">
        <v>80.696</v>
      </c>
      <c r="I254" s="207"/>
      <c r="J254" s="208">
        <f>ROUND(I254*H254,2)</f>
        <v>0</v>
      </c>
      <c r="K254" s="204" t="s">
        <v>198</v>
      </c>
      <c r="L254" s="61"/>
      <c r="M254" s="209" t="s">
        <v>21</v>
      </c>
      <c r="N254" s="210" t="s">
        <v>46</v>
      </c>
      <c r="O254" s="42"/>
      <c r="P254" s="211">
        <f>O254*H254</f>
        <v>0</v>
      </c>
      <c r="Q254" s="211">
        <v>2.45329</v>
      </c>
      <c r="R254" s="211">
        <f>Q254*H254</f>
        <v>197.97068984</v>
      </c>
      <c r="S254" s="211">
        <v>0</v>
      </c>
      <c r="T254" s="212">
        <f>S254*H254</f>
        <v>0</v>
      </c>
      <c r="AR254" s="24" t="s">
        <v>199</v>
      </c>
      <c r="AT254" s="24" t="s">
        <v>194</v>
      </c>
      <c r="AU254" s="24" t="s">
        <v>85</v>
      </c>
      <c r="AY254" s="24" t="s">
        <v>192</v>
      </c>
      <c r="BE254" s="213">
        <f>IF(N254="základní",J254,0)</f>
        <v>0</v>
      </c>
      <c r="BF254" s="213">
        <f>IF(N254="snížená",J254,0)</f>
        <v>0</v>
      </c>
      <c r="BG254" s="213">
        <f>IF(N254="zákl. přenesená",J254,0)</f>
        <v>0</v>
      </c>
      <c r="BH254" s="213">
        <f>IF(N254="sníž. přenesená",J254,0)</f>
        <v>0</v>
      </c>
      <c r="BI254" s="213">
        <f>IF(N254="nulová",J254,0)</f>
        <v>0</v>
      </c>
      <c r="BJ254" s="24" t="s">
        <v>83</v>
      </c>
      <c r="BK254" s="213">
        <f>ROUND(I254*H254,2)</f>
        <v>0</v>
      </c>
      <c r="BL254" s="24" t="s">
        <v>199</v>
      </c>
      <c r="BM254" s="24" t="s">
        <v>365</v>
      </c>
    </row>
    <row r="255" spans="2:51" s="12" customFormat="1" ht="12">
      <c r="B255" s="214"/>
      <c r="C255" s="215"/>
      <c r="D255" s="216" t="s">
        <v>201</v>
      </c>
      <c r="E255" s="217" t="s">
        <v>21</v>
      </c>
      <c r="F255" s="218" t="s">
        <v>202</v>
      </c>
      <c r="G255" s="215"/>
      <c r="H255" s="217" t="s">
        <v>21</v>
      </c>
      <c r="I255" s="219"/>
      <c r="J255" s="215"/>
      <c r="K255" s="215"/>
      <c r="L255" s="220"/>
      <c r="M255" s="221"/>
      <c r="N255" s="222"/>
      <c r="O255" s="222"/>
      <c r="P255" s="222"/>
      <c r="Q255" s="222"/>
      <c r="R255" s="222"/>
      <c r="S255" s="222"/>
      <c r="T255" s="223"/>
      <c r="AT255" s="224" t="s">
        <v>201</v>
      </c>
      <c r="AU255" s="224" t="s">
        <v>85</v>
      </c>
      <c r="AV255" s="12" t="s">
        <v>83</v>
      </c>
      <c r="AW255" s="12" t="s">
        <v>39</v>
      </c>
      <c r="AX255" s="12" t="s">
        <v>75</v>
      </c>
      <c r="AY255" s="224" t="s">
        <v>192</v>
      </c>
    </row>
    <row r="256" spans="2:51" s="12" customFormat="1" ht="12">
      <c r="B256" s="214"/>
      <c r="C256" s="215"/>
      <c r="D256" s="216" t="s">
        <v>201</v>
      </c>
      <c r="E256" s="217" t="s">
        <v>21</v>
      </c>
      <c r="F256" s="218" t="s">
        <v>366</v>
      </c>
      <c r="G256" s="215"/>
      <c r="H256" s="217" t="s">
        <v>21</v>
      </c>
      <c r="I256" s="219"/>
      <c r="J256" s="215"/>
      <c r="K256" s="215"/>
      <c r="L256" s="220"/>
      <c r="M256" s="221"/>
      <c r="N256" s="222"/>
      <c r="O256" s="222"/>
      <c r="P256" s="222"/>
      <c r="Q256" s="222"/>
      <c r="R256" s="222"/>
      <c r="S256" s="222"/>
      <c r="T256" s="223"/>
      <c r="AT256" s="224" t="s">
        <v>201</v>
      </c>
      <c r="AU256" s="224" t="s">
        <v>85</v>
      </c>
      <c r="AV256" s="12" t="s">
        <v>83</v>
      </c>
      <c r="AW256" s="12" t="s">
        <v>39</v>
      </c>
      <c r="AX256" s="12" t="s">
        <v>75</v>
      </c>
      <c r="AY256" s="224" t="s">
        <v>192</v>
      </c>
    </row>
    <row r="257" spans="2:51" s="13" customFormat="1" ht="12">
      <c r="B257" s="225"/>
      <c r="C257" s="226"/>
      <c r="D257" s="216" t="s">
        <v>201</v>
      </c>
      <c r="E257" s="227" t="s">
        <v>21</v>
      </c>
      <c r="F257" s="228" t="s">
        <v>367</v>
      </c>
      <c r="G257" s="226"/>
      <c r="H257" s="229">
        <v>51.184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AT257" s="235" t="s">
        <v>201</v>
      </c>
      <c r="AU257" s="235" t="s">
        <v>85</v>
      </c>
      <c r="AV257" s="13" t="s">
        <v>85</v>
      </c>
      <c r="AW257" s="13" t="s">
        <v>39</v>
      </c>
      <c r="AX257" s="13" t="s">
        <v>75</v>
      </c>
      <c r="AY257" s="235" t="s">
        <v>192</v>
      </c>
    </row>
    <row r="258" spans="2:51" s="13" customFormat="1" ht="12">
      <c r="B258" s="225"/>
      <c r="C258" s="226"/>
      <c r="D258" s="216" t="s">
        <v>201</v>
      </c>
      <c r="E258" s="227" t="s">
        <v>21</v>
      </c>
      <c r="F258" s="228" t="s">
        <v>368</v>
      </c>
      <c r="G258" s="226"/>
      <c r="H258" s="229">
        <v>29.512</v>
      </c>
      <c r="I258" s="230"/>
      <c r="J258" s="226"/>
      <c r="K258" s="226"/>
      <c r="L258" s="231"/>
      <c r="M258" s="232"/>
      <c r="N258" s="233"/>
      <c r="O258" s="233"/>
      <c r="P258" s="233"/>
      <c r="Q258" s="233"/>
      <c r="R258" s="233"/>
      <c r="S258" s="233"/>
      <c r="T258" s="234"/>
      <c r="AT258" s="235" t="s">
        <v>201</v>
      </c>
      <c r="AU258" s="235" t="s">
        <v>85</v>
      </c>
      <c r="AV258" s="13" t="s">
        <v>85</v>
      </c>
      <c r="AW258" s="13" t="s">
        <v>39</v>
      </c>
      <c r="AX258" s="13" t="s">
        <v>75</v>
      </c>
      <c r="AY258" s="235" t="s">
        <v>192</v>
      </c>
    </row>
    <row r="259" spans="2:51" s="14" customFormat="1" ht="12">
      <c r="B259" s="236"/>
      <c r="C259" s="237"/>
      <c r="D259" s="216" t="s">
        <v>201</v>
      </c>
      <c r="E259" s="238" t="s">
        <v>21</v>
      </c>
      <c r="F259" s="239" t="s">
        <v>205</v>
      </c>
      <c r="G259" s="237"/>
      <c r="H259" s="240">
        <v>80.696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AT259" s="246" t="s">
        <v>201</v>
      </c>
      <c r="AU259" s="246" t="s">
        <v>85</v>
      </c>
      <c r="AV259" s="14" t="s">
        <v>199</v>
      </c>
      <c r="AW259" s="14" t="s">
        <v>39</v>
      </c>
      <c r="AX259" s="14" t="s">
        <v>83</v>
      </c>
      <c r="AY259" s="246" t="s">
        <v>192</v>
      </c>
    </row>
    <row r="260" spans="2:65" s="1" customFormat="1" ht="38.25" customHeight="1">
      <c r="B260" s="41"/>
      <c r="C260" s="202" t="s">
        <v>369</v>
      </c>
      <c r="D260" s="202" t="s">
        <v>194</v>
      </c>
      <c r="E260" s="203" t="s">
        <v>370</v>
      </c>
      <c r="F260" s="204" t="s">
        <v>371</v>
      </c>
      <c r="G260" s="205" t="s">
        <v>139</v>
      </c>
      <c r="H260" s="206">
        <v>576.4</v>
      </c>
      <c r="I260" s="207"/>
      <c r="J260" s="208">
        <f>ROUND(I260*H260,2)</f>
        <v>0</v>
      </c>
      <c r="K260" s="204" t="s">
        <v>198</v>
      </c>
      <c r="L260" s="61"/>
      <c r="M260" s="209" t="s">
        <v>21</v>
      </c>
      <c r="N260" s="210" t="s">
        <v>46</v>
      </c>
      <c r="O260" s="42"/>
      <c r="P260" s="211">
        <f>O260*H260</f>
        <v>0</v>
      </c>
      <c r="Q260" s="211">
        <v>0.00103</v>
      </c>
      <c r="R260" s="211">
        <f>Q260*H260</f>
        <v>0.593692</v>
      </c>
      <c r="S260" s="211">
        <v>0</v>
      </c>
      <c r="T260" s="212">
        <f>S260*H260</f>
        <v>0</v>
      </c>
      <c r="AR260" s="24" t="s">
        <v>199</v>
      </c>
      <c r="AT260" s="24" t="s">
        <v>194</v>
      </c>
      <c r="AU260" s="24" t="s">
        <v>85</v>
      </c>
      <c r="AY260" s="24" t="s">
        <v>192</v>
      </c>
      <c r="BE260" s="213">
        <f>IF(N260="základní",J260,0)</f>
        <v>0</v>
      </c>
      <c r="BF260" s="213">
        <f>IF(N260="snížená",J260,0)</f>
        <v>0</v>
      </c>
      <c r="BG260" s="213">
        <f>IF(N260="zákl. přenesená",J260,0)</f>
        <v>0</v>
      </c>
      <c r="BH260" s="213">
        <f>IF(N260="sníž. přenesená",J260,0)</f>
        <v>0</v>
      </c>
      <c r="BI260" s="213">
        <f>IF(N260="nulová",J260,0)</f>
        <v>0</v>
      </c>
      <c r="BJ260" s="24" t="s">
        <v>83</v>
      </c>
      <c r="BK260" s="213">
        <f>ROUND(I260*H260,2)</f>
        <v>0</v>
      </c>
      <c r="BL260" s="24" t="s">
        <v>199</v>
      </c>
      <c r="BM260" s="24" t="s">
        <v>372</v>
      </c>
    </row>
    <row r="261" spans="2:51" s="12" customFormat="1" ht="12">
      <c r="B261" s="214"/>
      <c r="C261" s="215"/>
      <c r="D261" s="216" t="s">
        <v>201</v>
      </c>
      <c r="E261" s="217" t="s">
        <v>21</v>
      </c>
      <c r="F261" s="218" t="s">
        <v>202</v>
      </c>
      <c r="G261" s="215"/>
      <c r="H261" s="217" t="s">
        <v>21</v>
      </c>
      <c r="I261" s="219"/>
      <c r="J261" s="215"/>
      <c r="K261" s="215"/>
      <c r="L261" s="220"/>
      <c r="M261" s="221"/>
      <c r="N261" s="222"/>
      <c r="O261" s="222"/>
      <c r="P261" s="222"/>
      <c r="Q261" s="222"/>
      <c r="R261" s="222"/>
      <c r="S261" s="222"/>
      <c r="T261" s="223"/>
      <c r="AT261" s="224" t="s">
        <v>201</v>
      </c>
      <c r="AU261" s="224" t="s">
        <v>85</v>
      </c>
      <c r="AV261" s="12" t="s">
        <v>83</v>
      </c>
      <c r="AW261" s="12" t="s">
        <v>39</v>
      </c>
      <c r="AX261" s="12" t="s">
        <v>75</v>
      </c>
      <c r="AY261" s="224" t="s">
        <v>192</v>
      </c>
    </row>
    <row r="262" spans="2:51" s="12" customFormat="1" ht="12">
      <c r="B262" s="214"/>
      <c r="C262" s="215"/>
      <c r="D262" s="216" t="s">
        <v>201</v>
      </c>
      <c r="E262" s="217" t="s">
        <v>21</v>
      </c>
      <c r="F262" s="218" t="s">
        <v>373</v>
      </c>
      <c r="G262" s="215"/>
      <c r="H262" s="217" t="s">
        <v>21</v>
      </c>
      <c r="I262" s="219"/>
      <c r="J262" s="215"/>
      <c r="K262" s="215"/>
      <c r="L262" s="220"/>
      <c r="M262" s="221"/>
      <c r="N262" s="222"/>
      <c r="O262" s="222"/>
      <c r="P262" s="222"/>
      <c r="Q262" s="222"/>
      <c r="R262" s="222"/>
      <c r="S262" s="222"/>
      <c r="T262" s="223"/>
      <c r="AT262" s="224" t="s">
        <v>201</v>
      </c>
      <c r="AU262" s="224" t="s">
        <v>85</v>
      </c>
      <c r="AV262" s="12" t="s">
        <v>83</v>
      </c>
      <c r="AW262" s="12" t="s">
        <v>39</v>
      </c>
      <c r="AX262" s="12" t="s">
        <v>75</v>
      </c>
      <c r="AY262" s="224" t="s">
        <v>192</v>
      </c>
    </row>
    <row r="263" spans="2:51" s="13" customFormat="1" ht="12">
      <c r="B263" s="225"/>
      <c r="C263" s="226"/>
      <c r="D263" s="216" t="s">
        <v>201</v>
      </c>
      <c r="E263" s="227" t="s">
        <v>21</v>
      </c>
      <c r="F263" s="228" t="s">
        <v>374</v>
      </c>
      <c r="G263" s="226"/>
      <c r="H263" s="229">
        <v>365.6</v>
      </c>
      <c r="I263" s="230"/>
      <c r="J263" s="226"/>
      <c r="K263" s="226"/>
      <c r="L263" s="231"/>
      <c r="M263" s="232"/>
      <c r="N263" s="233"/>
      <c r="O263" s="233"/>
      <c r="P263" s="233"/>
      <c r="Q263" s="233"/>
      <c r="R263" s="233"/>
      <c r="S263" s="233"/>
      <c r="T263" s="234"/>
      <c r="AT263" s="235" t="s">
        <v>201</v>
      </c>
      <c r="AU263" s="235" t="s">
        <v>85</v>
      </c>
      <c r="AV263" s="13" t="s">
        <v>85</v>
      </c>
      <c r="AW263" s="13" t="s">
        <v>39</v>
      </c>
      <c r="AX263" s="13" t="s">
        <v>75</v>
      </c>
      <c r="AY263" s="235" t="s">
        <v>192</v>
      </c>
    </row>
    <row r="264" spans="2:51" s="13" customFormat="1" ht="12">
      <c r="B264" s="225"/>
      <c r="C264" s="226"/>
      <c r="D264" s="216" t="s">
        <v>201</v>
      </c>
      <c r="E264" s="227" t="s">
        <v>21</v>
      </c>
      <c r="F264" s="228" t="s">
        <v>375</v>
      </c>
      <c r="G264" s="226"/>
      <c r="H264" s="229">
        <v>210.8</v>
      </c>
      <c r="I264" s="230"/>
      <c r="J264" s="226"/>
      <c r="K264" s="226"/>
      <c r="L264" s="231"/>
      <c r="M264" s="232"/>
      <c r="N264" s="233"/>
      <c r="O264" s="233"/>
      <c r="P264" s="233"/>
      <c r="Q264" s="233"/>
      <c r="R264" s="233"/>
      <c r="S264" s="233"/>
      <c r="T264" s="234"/>
      <c r="AT264" s="235" t="s">
        <v>201</v>
      </c>
      <c r="AU264" s="235" t="s">
        <v>85</v>
      </c>
      <c r="AV264" s="13" t="s">
        <v>85</v>
      </c>
      <c r="AW264" s="13" t="s">
        <v>39</v>
      </c>
      <c r="AX264" s="13" t="s">
        <v>75</v>
      </c>
      <c r="AY264" s="235" t="s">
        <v>192</v>
      </c>
    </row>
    <row r="265" spans="2:51" s="14" customFormat="1" ht="12">
      <c r="B265" s="236"/>
      <c r="C265" s="237"/>
      <c r="D265" s="216" t="s">
        <v>201</v>
      </c>
      <c r="E265" s="238" t="s">
        <v>21</v>
      </c>
      <c r="F265" s="239" t="s">
        <v>205</v>
      </c>
      <c r="G265" s="237"/>
      <c r="H265" s="240">
        <v>576.4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5"/>
      <c r="AT265" s="246" t="s">
        <v>201</v>
      </c>
      <c r="AU265" s="246" t="s">
        <v>85</v>
      </c>
      <c r="AV265" s="14" t="s">
        <v>199</v>
      </c>
      <c r="AW265" s="14" t="s">
        <v>39</v>
      </c>
      <c r="AX265" s="14" t="s">
        <v>83</v>
      </c>
      <c r="AY265" s="246" t="s">
        <v>192</v>
      </c>
    </row>
    <row r="266" spans="2:65" s="1" customFormat="1" ht="38.25" customHeight="1">
      <c r="B266" s="41"/>
      <c r="C266" s="202" t="s">
        <v>376</v>
      </c>
      <c r="D266" s="202" t="s">
        <v>194</v>
      </c>
      <c r="E266" s="203" t="s">
        <v>377</v>
      </c>
      <c r="F266" s="204" t="s">
        <v>378</v>
      </c>
      <c r="G266" s="205" t="s">
        <v>139</v>
      </c>
      <c r="H266" s="206">
        <v>576.4</v>
      </c>
      <c r="I266" s="207"/>
      <c r="J266" s="208">
        <f>ROUND(I266*H266,2)</f>
        <v>0</v>
      </c>
      <c r="K266" s="204" t="s">
        <v>198</v>
      </c>
      <c r="L266" s="61"/>
      <c r="M266" s="209" t="s">
        <v>21</v>
      </c>
      <c r="N266" s="210" t="s">
        <v>46</v>
      </c>
      <c r="O266" s="42"/>
      <c r="P266" s="211">
        <f>O266*H266</f>
        <v>0</v>
      </c>
      <c r="Q266" s="211">
        <v>0</v>
      </c>
      <c r="R266" s="211">
        <f>Q266*H266</f>
        <v>0</v>
      </c>
      <c r="S266" s="211">
        <v>0</v>
      </c>
      <c r="T266" s="212">
        <f>S266*H266</f>
        <v>0</v>
      </c>
      <c r="AR266" s="24" t="s">
        <v>199</v>
      </c>
      <c r="AT266" s="24" t="s">
        <v>194</v>
      </c>
      <c r="AU266" s="24" t="s">
        <v>85</v>
      </c>
      <c r="AY266" s="24" t="s">
        <v>192</v>
      </c>
      <c r="BE266" s="213">
        <f>IF(N266="základní",J266,0)</f>
        <v>0</v>
      </c>
      <c r="BF266" s="213">
        <f>IF(N266="snížená",J266,0)</f>
        <v>0</v>
      </c>
      <c r="BG266" s="213">
        <f>IF(N266="zákl. přenesená",J266,0)</f>
        <v>0</v>
      </c>
      <c r="BH266" s="213">
        <f>IF(N266="sníž. přenesená",J266,0)</f>
        <v>0</v>
      </c>
      <c r="BI266" s="213">
        <f>IF(N266="nulová",J266,0)</f>
        <v>0</v>
      </c>
      <c r="BJ266" s="24" t="s">
        <v>83</v>
      </c>
      <c r="BK266" s="213">
        <f>ROUND(I266*H266,2)</f>
        <v>0</v>
      </c>
      <c r="BL266" s="24" t="s">
        <v>199</v>
      </c>
      <c r="BM266" s="24" t="s">
        <v>379</v>
      </c>
    </row>
    <row r="267" spans="2:65" s="1" customFormat="1" ht="16.5" customHeight="1">
      <c r="B267" s="41"/>
      <c r="C267" s="202" t="s">
        <v>380</v>
      </c>
      <c r="D267" s="202" t="s">
        <v>194</v>
      </c>
      <c r="E267" s="203" t="s">
        <v>381</v>
      </c>
      <c r="F267" s="204" t="s">
        <v>382</v>
      </c>
      <c r="G267" s="205" t="s">
        <v>306</v>
      </c>
      <c r="H267" s="206">
        <v>0.506</v>
      </c>
      <c r="I267" s="207"/>
      <c r="J267" s="208">
        <f>ROUND(I267*H267,2)</f>
        <v>0</v>
      </c>
      <c r="K267" s="204" t="s">
        <v>198</v>
      </c>
      <c r="L267" s="61"/>
      <c r="M267" s="209" t="s">
        <v>21</v>
      </c>
      <c r="N267" s="210" t="s">
        <v>46</v>
      </c>
      <c r="O267" s="42"/>
      <c r="P267" s="211">
        <f>O267*H267</f>
        <v>0</v>
      </c>
      <c r="Q267" s="211">
        <v>1.06017</v>
      </c>
      <c r="R267" s="211">
        <f>Q267*H267</f>
        <v>0.5364460200000001</v>
      </c>
      <c r="S267" s="211">
        <v>0</v>
      </c>
      <c r="T267" s="212">
        <f>S267*H267</f>
        <v>0</v>
      </c>
      <c r="AR267" s="24" t="s">
        <v>199</v>
      </c>
      <c r="AT267" s="24" t="s">
        <v>194</v>
      </c>
      <c r="AU267" s="24" t="s">
        <v>85</v>
      </c>
      <c r="AY267" s="24" t="s">
        <v>192</v>
      </c>
      <c r="BE267" s="213">
        <f>IF(N267="základní",J267,0)</f>
        <v>0</v>
      </c>
      <c r="BF267" s="213">
        <f>IF(N267="snížená",J267,0)</f>
        <v>0</v>
      </c>
      <c r="BG267" s="213">
        <f>IF(N267="zákl. přenesená",J267,0)</f>
        <v>0</v>
      </c>
      <c r="BH267" s="213">
        <f>IF(N267="sníž. přenesená",J267,0)</f>
        <v>0</v>
      </c>
      <c r="BI267" s="213">
        <f>IF(N267="nulová",J267,0)</f>
        <v>0</v>
      </c>
      <c r="BJ267" s="24" t="s">
        <v>83</v>
      </c>
      <c r="BK267" s="213">
        <f>ROUND(I267*H267,2)</f>
        <v>0</v>
      </c>
      <c r="BL267" s="24" t="s">
        <v>199</v>
      </c>
      <c r="BM267" s="24" t="s">
        <v>383</v>
      </c>
    </row>
    <row r="268" spans="2:51" s="12" customFormat="1" ht="12">
      <c r="B268" s="214"/>
      <c r="C268" s="215"/>
      <c r="D268" s="216" t="s">
        <v>201</v>
      </c>
      <c r="E268" s="217" t="s">
        <v>21</v>
      </c>
      <c r="F268" s="218" t="s">
        <v>202</v>
      </c>
      <c r="G268" s="215"/>
      <c r="H268" s="217" t="s">
        <v>21</v>
      </c>
      <c r="I268" s="219"/>
      <c r="J268" s="215"/>
      <c r="K268" s="215"/>
      <c r="L268" s="220"/>
      <c r="M268" s="221"/>
      <c r="N268" s="222"/>
      <c r="O268" s="222"/>
      <c r="P268" s="222"/>
      <c r="Q268" s="222"/>
      <c r="R268" s="222"/>
      <c r="S268" s="222"/>
      <c r="T268" s="223"/>
      <c r="AT268" s="224" t="s">
        <v>201</v>
      </c>
      <c r="AU268" s="224" t="s">
        <v>85</v>
      </c>
      <c r="AV268" s="12" t="s">
        <v>83</v>
      </c>
      <c r="AW268" s="12" t="s">
        <v>39</v>
      </c>
      <c r="AX268" s="12" t="s">
        <v>75</v>
      </c>
      <c r="AY268" s="224" t="s">
        <v>192</v>
      </c>
    </row>
    <row r="269" spans="2:51" s="12" customFormat="1" ht="12">
      <c r="B269" s="214"/>
      <c r="C269" s="215"/>
      <c r="D269" s="216" t="s">
        <v>201</v>
      </c>
      <c r="E269" s="217" t="s">
        <v>21</v>
      </c>
      <c r="F269" s="218" t="s">
        <v>384</v>
      </c>
      <c r="G269" s="215"/>
      <c r="H269" s="217" t="s">
        <v>21</v>
      </c>
      <c r="I269" s="219"/>
      <c r="J269" s="215"/>
      <c r="K269" s="215"/>
      <c r="L269" s="220"/>
      <c r="M269" s="221"/>
      <c r="N269" s="222"/>
      <c r="O269" s="222"/>
      <c r="P269" s="222"/>
      <c r="Q269" s="222"/>
      <c r="R269" s="222"/>
      <c r="S269" s="222"/>
      <c r="T269" s="223"/>
      <c r="AT269" s="224" t="s">
        <v>201</v>
      </c>
      <c r="AU269" s="224" t="s">
        <v>85</v>
      </c>
      <c r="AV269" s="12" t="s">
        <v>83</v>
      </c>
      <c r="AW269" s="12" t="s">
        <v>39</v>
      </c>
      <c r="AX269" s="12" t="s">
        <v>75</v>
      </c>
      <c r="AY269" s="224" t="s">
        <v>192</v>
      </c>
    </row>
    <row r="270" spans="2:51" s="13" customFormat="1" ht="12">
      <c r="B270" s="225"/>
      <c r="C270" s="226"/>
      <c r="D270" s="216" t="s">
        <v>201</v>
      </c>
      <c r="E270" s="227" t="s">
        <v>21</v>
      </c>
      <c r="F270" s="228" t="s">
        <v>385</v>
      </c>
      <c r="G270" s="226"/>
      <c r="H270" s="229">
        <v>0.506</v>
      </c>
      <c r="I270" s="230"/>
      <c r="J270" s="226"/>
      <c r="K270" s="226"/>
      <c r="L270" s="231"/>
      <c r="M270" s="232"/>
      <c r="N270" s="233"/>
      <c r="O270" s="233"/>
      <c r="P270" s="233"/>
      <c r="Q270" s="233"/>
      <c r="R270" s="233"/>
      <c r="S270" s="233"/>
      <c r="T270" s="234"/>
      <c r="AT270" s="235" t="s">
        <v>201</v>
      </c>
      <c r="AU270" s="235" t="s">
        <v>85</v>
      </c>
      <c r="AV270" s="13" t="s">
        <v>85</v>
      </c>
      <c r="AW270" s="13" t="s">
        <v>39</v>
      </c>
      <c r="AX270" s="13" t="s">
        <v>75</v>
      </c>
      <c r="AY270" s="235" t="s">
        <v>192</v>
      </c>
    </row>
    <row r="271" spans="2:51" s="14" customFormat="1" ht="12">
      <c r="B271" s="236"/>
      <c r="C271" s="237"/>
      <c r="D271" s="216" t="s">
        <v>201</v>
      </c>
      <c r="E271" s="238" t="s">
        <v>21</v>
      </c>
      <c r="F271" s="239" t="s">
        <v>205</v>
      </c>
      <c r="G271" s="237"/>
      <c r="H271" s="240">
        <v>0.506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AT271" s="246" t="s">
        <v>201</v>
      </c>
      <c r="AU271" s="246" t="s">
        <v>85</v>
      </c>
      <c r="AV271" s="14" t="s">
        <v>199</v>
      </c>
      <c r="AW271" s="14" t="s">
        <v>39</v>
      </c>
      <c r="AX271" s="14" t="s">
        <v>83</v>
      </c>
      <c r="AY271" s="246" t="s">
        <v>192</v>
      </c>
    </row>
    <row r="272" spans="2:65" s="1" customFormat="1" ht="25.5" customHeight="1">
      <c r="B272" s="41"/>
      <c r="C272" s="202" t="s">
        <v>386</v>
      </c>
      <c r="D272" s="202" t="s">
        <v>194</v>
      </c>
      <c r="E272" s="203" t="s">
        <v>387</v>
      </c>
      <c r="F272" s="204" t="s">
        <v>388</v>
      </c>
      <c r="G272" s="205" t="s">
        <v>197</v>
      </c>
      <c r="H272" s="206">
        <v>169.538</v>
      </c>
      <c r="I272" s="207"/>
      <c r="J272" s="208">
        <f>ROUND(I272*H272,2)</f>
        <v>0</v>
      </c>
      <c r="K272" s="204" t="s">
        <v>198</v>
      </c>
      <c r="L272" s="61"/>
      <c r="M272" s="209" t="s">
        <v>21</v>
      </c>
      <c r="N272" s="210" t="s">
        <v>46</v>
      </c>
      <c r="O272" s="42"/>
      <c r="P272" s="211">
        <f>O272*H272</f>
        <v>0</v>
      </c>
      <c r="Q272" s="211">
        <v>2.45329</v>
      </c>
      <c r="R272" s="211">
        <f>Q272*H272</f>
        <v>415.92588002</v>
      </c>
      <c r="S272" s="211">
        <v>0</v>
      </c>
      <c r="T272" s="212">
        <f>S272*H272</f>
        <v>0</v>
      </c>
      <c r="AR272" s="24" t="s">
        <v>199</v>
      </c>
      <c r="AT272" s="24" t="s">
        <v>194</v>
      </c>
      <c r="AU272" s="24" t="s">
        <v>85</v>
      </c>
      <c r="AY272" s="24" t="s">
        <v>192</v>
      </c>
      <c r="BE272" s="213">
        <f>IF(N272="základní",J272,0)</f>
        <v>0</v>
      </c>
      <c r="BF272" s="213">
        <f>IF(N272="snížená",J272,0)</f>
        <v>0</v>
      </c>
      <c r="BG272" s="213">
        <f>IF(N272="zákl. přenesená",J272,0)</f>
        <v>0</v>
      </c>
      <c r="BH272" s="213">
        <f>IF(N272="sníž. přenesená",J272,0)</f>
        <v>0</v>
      </c>
      <c r="BI272" s="213">
        <f>IF(N272="nulová",J272,0)</f>
        <v>0</v>
      </c>
      <c r="BJ272" s="24" t="s">
        <v>83</v>
      </c>
      <c r="BK272" s="213">
        <f>ROUND(I272*H272,2)</f>
        <v>0</v>
      </c>
      <c r="BL272" s="24" t="s">
        <v>199</v>
      </c>
      <c r="BM272" s="24" t="s">
        <v>389</v>
      </c>
    </row>
    <row r="273" spans="2:51" s="12" customFormat="1" ht="12">
      <c r="B273" s="214"/>
      <c r="C273" s="215"/>
      <c r="D273" s="216" t="s">
        <v>201</v>
      </c>
      <c r="E273" s="217" t="s">
        <v>21</v>
      </c>
      <c r="F273" s="218" t="s">
        <v>202</v>
      </c>
      <c r="G273" s="215"/>
      <c r="H273" s="217" t="s">
        <v>21</v>
      </c>
      <c r="I273" s="219"/>
      <c r="J273" s="215"/>
      <c r="K273" s="215"/>
      <c r="L273" s="220"/>
      <c r="M273" s="221"/>
      <c r="N273" s="222"/>
      <c r="O273" s="222"/>
      <c r="P273" s="222"/>
      <c r="Q273" s="222"/>
      <c r="R273" s="222"/>
      <c r="S273" s="222"/>
      <c r="T273" s="223"/>
      <c r="AT273" s="224" t="s">
        <v>201</v>
      </c>
      <c r="AU273" s="224" t="s">
        <v>85</v>
      </c>
      <c r="AV273" s="12" t="s">
        <v>83</v>
      </c>
      <c r="AW273" s="12" t="s">
        <v>39</v>
      </c>
      <c r="AX273" s="12" t="s">
        <v>75</v>
      </c>
      <c r="AY273" s="224" t="s">
        <v>192</v>
      </c>
    </row>
    <row r="274" spans="2:51" s="12" customFormat="1" ht="12">
      <c r="B274" s="214"/>
      <c r="C274" s="215"/>
      <c r="D274" s="216" t="s">
        <v>201</v>
      </c>
      <c r="E274" s="217" t="s">
        <v>21</v>
      </c>
      <c r="F274" s="218" t="s">
        <v>390</v>
      </c>
      <c r="G274" s="215"/>
      <c r="H274" s="217" t="s">
        <v>21</v>
      </c>
      <c r="I274" s="219"/>
      <c r="J274" s="215"/>
      <c r="K274" s="215"/>
      <c r="L274" s="220"/>
      <c r="M274" s="221"/>
      <c r="N274" s="222"/>
      <c r="O274" s="222"/>
      <c r="P274" s="222"/>
      <c r="Q274" s="222"/>
      <c r="R274" s="222"/>
      <c r="S274" s="222"/>
      <c r="T274" s="223"/>
      <c r="AT274" s="224" t="s">
        <v>201</v>
      </c>
      <c r="AU274" s="224" t="s">
        <v>85</v>
      </c>
      <c r="AV274" s="12" t="s">
        <v>83</v>
      </c>
      <c r="AW274" s="12" t="s">
        <v>39</v>
      </c>
      <c r="AX274" s="12" t="s">
        <v>75</v>
      </c>
      <c r="AY274" s="224" t="s">
        <v>192</v>
      </c>
    </row>
    <row r="275" spans="2:51" s="13" customFormat="1" ht="12">
      <c r="B275" s="225"/>
      <c r="C275" s="226"/>
      <c r="D275" s="216" t="s">
        <v>201</v>
      </c>
      <c r="E275" s="227" t="s">
        <v>21</v>
      </c>
      <c r="F275" s="228" t="s">
        <v>391</v>
      </c>
      <c r="G275" s="226"/>
      <c r="H275" s="229">
        <v>166.349</v>
      </c>
      <c r="I275" s="230"/>
      <c r="J275" s="226"/>
      <c r="K275" s="226"/>
      <c r="L275" s="231"/>
      <c r="M275" s="232"/>
      <c r="N275" s="233"/>
      <c r="O275" s="233"/>
      <c r="P275" s="233"/>
      <c r="Q275" s="233"/>
      <c r="R275" s="233"/>
      <c r="S275" s="233"/>
      <c r="T275" s="234"/>
      <c r="AT275" s="235" t="s">
        <v>201</v>
      </c>
      <c r="AU275" s="235" t="s">
        <v>85</v>
      </c>
      <c r="AV275" s="13" t="s">
        <v>85</v>
      </c>
      <c r="AW275" s="13" t="s">
        <v>39</v>
      </c>
      <c r="AX275" s="13" t="s">
        <v>75</v>
      </c>
      <c r="AY275" s="235" t="s">
        <v>192</v>
      </c>
    </row>
    <row r="276" spans="2:51" s="13" customFormat="1" ht="12">
      <c r="B276" s="225"/>
      <c r="C276" s="226"/>
      <c r="D276" s="216" t="s">
        <v>201</v>
      </c>
      <c r="E276" s="227" t="s">
        <v>21</v>
      </c>
      <c r="F276" s="228" t="s">
        <v>392</v>
      </c>
      <c r="G276" s="226"/>
      <c r="H276" s="229">
        <v>3.189</v>
      </c>
      <c r="I276" s="230"/>
      <c r="J276" s="226"/>
      <c r="K276" s="226"/>
      <c r="L276" s="231"/>
      <c r="M276" s="232"/>
      <c r="N276" s="233"/>
      <c r="O276" s="233"/>
      <c r="P276" s="233"/>
      <c r="Q276" s="233"/>
      <c r="R276" s="233"/>
      <c r="S276" s="233"/>
      <c r="T276" s="234"/>
      <c r="AT276" s="235" t="s">
        <v>201</v>
      </c>
      <c r="AU276" s="235" t="s">
        <v>85</v>
      </c>
      <c r="AV276" s="13" t="s">
        <v>85</v>
      </c>
      <c r="AW276" s="13" t="s">
        <v>39</v>
      </c>
      <c r="AX276" s="13" t="s">
        <v>75</v>
      </c>
      <c r="AY276" s="235" t="s">
        <v>192</v>
      </c>
    </row>
    <row r="277" spans="2:51" s="14" customFormat="1" ht="12">
      <c r="B277" s="236"/>
      <c r="C277" s="237"/>
      <c r="D277" s="216" t="s">
        <v>201</v>
      </c>
      <c r="E277" s="238" t="s">
        <v>21</v>
      </c>
      <c r="F277" s="239" t="s">
        <v>205</v>
      </c>
      <c r="G277" s="237"/>
      <c r="H277" s="240">
        <v>169.538</v>
      </c>
      <c r="I277" s="241"/>
      <c r="J277" s="237"/>
      <c r="K277" s="237"/>
      <c r="L277" s="242"/>
      <c r="M277" s="243"/>
      <c r="N277" s="244"/>
      <c r="O277" s="244"/>
      <c r="P277" s="244"/>
      <c r="Q277" s="244"/>
      <c r="R277" s="244"/>
      <c r="S277" s="244"/>
      <c r="T277" s="245"/>
      <c r="AT277" s="246" t="s">
        <v>201</v>
      </c>
      <c r="AU277" s="246" t="s">
        <v>85</v>
      </c>
      <c r="AV277" s="14" t="s">
        <v>199</v>
      </c>
      <c r="AW277" s="14" t="s">
        <v>39</v>
      </c>
      <c r="AX277" s="14" t="s">
        <v>83</v>
      </c>
      <c r="AY277" s="246" t="s">
        <v>192</v>
      </c>
    </row>
    <row r="278" spans="2:65" s="1" customFormat="1" ht="16.5" customHeight="1">
      <c r="B278" s="41"/>
      <c r="C278" s="202" t="s">
        <v>393</v>
      </c>
      <c r="D278" s="202" t="s">
        <v>194</v>
      </c>
      <c r="E278" s="203" t="s">
        <v>394</v>
      </c>
      <c r="F278" s="204" t="s">
        <v>395</v>
      </c>
      <c r="G278" s="205" t="s">
        <v>306</v>
      </c>
      <c r="H278" s="206">
        <v>0.609</v>
      </c>
      <c r="I278" s="207"/>
      <c r="J278" s="208">
        <f>ROUND(I278*H278,2)</f>
        <v>0</v>
      </c>
      <c r="K278" s="204" t="s">
        <v>198</v>
      </c>
      <c r="L278" s="61"/>
      <c r="M278" s="209" t="s">
        <v>21</v>
      </c>
      <c r="N278" s="210" t="s">
        <v>46</v>
      </c>
      <c r="O278" s="42"/>
      <c r="P278" s="211">
        <f>O278*H278</f>
        <v>0</v>
      </c>
      <c r="Q278" s="211">
        <v>1.06017</v>
      </c>
      <c r="R278" s="211">
        <f>Q278*H278</f>
        <v>0.64564353</v>
      </c>
      <c r="S278" s="211">
        <v>0</v>
      </c>
      <c r="T278" s="212">
        <f>S278*H278</f>
        <v>0</v>
      </c>
      <c r="AR278" s="24" t="s">
        <v>199</v>
      </c>
      <c r="AT278" s="24" t="s">
        <v>194</v>
      </c>
      <c r="AU278" s="24" t="s">
        <v>85</v>
      </c>
      <c r="AY278" s="24" t="s">
        <v>192</v>
      </c>
      <c r="BE278" s="213">
        <f>IF(N278="základní",J278,0)</f>
        <v>0</v>
      </c>
      <c r="BF278" s="213">
        <f>IF(N278="snížená",J278,0)</f>
        <v>0</v>
      </c>
      <c r="BG278" s="213">
        <f>IF(N278="zákl. přenesená",J278,0)</f>
        <v>0</v>
      </c>
      <c r="BH278" s="213">
        <f>IF(N278="sníž. přenesená",J278,0)</f>
        <v>0</v>
      </c>
      <c r="BI278" s="213">
        <f>IF(N278="nulová",J278,0)</f>
        <v>0</v>
      </c>
      <c r="BJ278" s="24" t="s">
        <v>83</v>
      </c>
      <c r="BK278" s="213">
        <f>ROUND(I278*H278,2)</f>
        <v>0</v>
      </c>
      <c r="BL278" s="24" t="s">
        <v>199</v>
      </c>
      <c r="BM278" s="24" t="s">
        <v>396</v>
      </c>
    </row>
    <row r="279" spans="2:51" s="12" customFormat="1" ht="12">
      <c r="B279" s="214"/>
      <c r="C279" s="215"/>
      <c r="D279" s="216" t="s">
        <v>201</v>
      </c>
      <c r="E279" s="217" t="s">
        <v>21</v>
      </c>
      <c r="F279" s="218" t="s">
        <v>202</v>
      </c>
      <c r="G279" s="215"/>
      <c r="H279" s="217" t="s">
        <v>21</v>
      </c>
      <c r="I279" s="219"/>
      <c r="J279" s="215"/>
      <c r="K279" s="215"/>
      <c r="L279" s="220"/>
      <c r="M279" s="221"/>
      <c r="N279" s="222"/>
      <c r="O279" s="222"/>
      <c r="P279" s="222"/>
      <c r="Q279" s="222"/>
      <c r="R279" s="222"/>
      <c r="S279" s="222"/>
      <c r="T279" s="223"/>
      <c r="AT279" s="224" t="s">
        <v>201</v>
      </c>
      <c r="AU279" s="224" t="s">
        <v>85</v>
      </c>
      <c r="AV279" s="12" t="s">
        <v>83</v>
      </c>
      <c r="AW279" s="12" t="s">
        <v>39</v>
      </c>
      <c r="AX279" s="12" t="s">
        <v>75</v>
      </c>
      <c r="AY279" s="224" t="s">
        <v>192</v>
      </c>
    </row>
    <row r="280" spans="2:51" s="12" customFormat="1" ht="12">
      <c r="B280" s="214"/>
      <c r="C280" s="215"/>
      <c r="D280" s="216" t="s">
        <v>201</v>
      </c>
      <c r="E280" s="217" t="s">
        <v>21</v>
      </c>
      <c r="F280" s="218" t="s">
        <v>397</v>
      </c>
      <c r="G280" s="215"/>
      <c r="H280" s="217" t="s">
        <v>21</v>
      </c>
      <c r="I280" s="219"/>
      <c r="J280" s="215"/>
      <c r="K280" s="215"/>
      <c r="L280" s="220"/>
      <c r="M280" s="221"/>
      <c r="N280" s="222"/>
      <c r="O280" s="222"/>
      <c r="P280" s="222"/>
      <c r="Q280" s="222"/>
      <c r="R280" s="222"/>
      <c r="S280" s="222"/>
      <c r="T280" s="223"/>
      <c r="AT280" s="224" t="s">
        <v>201</v>
      </c>
      <c r="AU280" s="224" t="s">
        <v>85</v>
      </c>
      <c r="AV280" s="12" t="s">
        <v>83</v>
      </c>
      <c r="AW280" s="12" t="s">
        <v>39</v>
      </c>
      <c r="AX280" s="12" t="s">
        <v>75</v>
      </c>
      <c r="AY280" s="224" t="s">
        <v>192</v>
      </c>
    </row>
    <row r="281" spans="2:51" s="13" customFormat="1" ht="12">
      <c r="B281" s="225"/>
      <c r="C281" s="226"/>
      <c r="D281" s="216" t="s">
        <v>201</v>
      </c>
      <c r="E281" s="227" t="s">
        <v>21</v>
      </c>
      <c r="F281" s="228" t="s">
        <v>398</v>
      </c>
      <c r="G281" s="226"/>
      <c r="H281" s="229">
        <v>0.609</v>
      </c>
      <c r="I281" s="230"/>
      <c r="J281" s="226"/>
      <c r="K281" s="226"/>
      <c r="L281" s="231"/>
      <c r="M281" s="232"/>
      <c r="N281" s="233"/>
      <c r="O281" s="233"/>
      <c r="P281" s="233"/>
      <c r="Q281" s="233"/>
      <c r="R281" s="233"/>
      <c r="S281" s="233"/>
      <c r="T281" s="234"/>
      <c r="AT281" s="235" t="s">
        <v>201</v>
      </c>
      <c r="AU281" s="235" t="s">
        <v>85</v>
      </c>
      <c r="AV281" s="13" t="s">
        <v>85</v>
      </c>
      <c r="AW281" s="13" t="s">
        <v>39</v>
      </c>
      <c r="AX281" s="13" t="s">
        <v>75</v>
      </c>
      <c r="AY281" s="235" t="s">
        <v>192</v>
      </c>
    </row>
    <row r="282" spans="2:51" s="14" customFormat="1" ht="12">
      <c r="B282" s="236"/>
      <c r="C282" s="237"/>
      <c r="D282" s="216" t="s">
        <v>201</v>
      </c>
      <c r="E282" s="238" t="s">
        <v>21</v>
      </c>
      <c r="F282" s="239" t="s">
        <v>205</v>
      </c>
      <c r="G282" s="237"/>
      <c r="H282" s="240">
        <v>0.609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AT282" s="246" t="s">
        <v>201</v>
      </c>
      <c r="AU282" s="246" t="s">
        <v>85</v>
      </c>
      <c r="AV282" s="14" t="s">
        <v>199</v>
      </c>
      <c r="AW282" s="14" t="s">
        <v>39</v>
      </c>
      <c r="AX282" s="14" t="s">
        <v>83</v>
      </c>
      <c r="AY282" s="246" t="s">
        <v>192</v>
      </c>
    </row>
    <row r="283" spans="2:65" s="1" customFormat="1" ht="16.5" customHeight="1">
      <c r="B283" s="41"/>
      <c r="C283" s="202" t="s">
        <v>399</v>
      </c>
      <c r="D283" s="202" t="s">
        <v>194</v>
      </c>
      <c r="E283" s="203" t="s">
        <v>400</v>
      </c>
      <c r="F283" s="204" t="s">
        <v>401</v>
      </c>
      <c r="G283" s="205" t="s">
        <v>306</v>
      </c>
      <c r="H283" s="206">
        <v>9.074</v>
      </c>
      <c r="I283" s="207"/>
      <c r="J283" s="208">
        <f>ROUND(I283*H283,2)</f>
        <v>0</v>
      </c>
      <c r="K283" s="204" t="s">
        <v>198</v>
      </c>
      <c r="L283" s="61"/>
      <c r="M283" s="209" t="s">
        <v>21</v>
      </c>
      <c r="N283" s="210" t="s">
        <v>46</v>
      </c>
      <c r="O283" s="42"/>
      <c r="P283" s="211">
        <f>O283*H283</f>
        <v>0</v>
      </c>
      <c r="Q283" s="211">
        <v>1.05306</v>
      </c>
      <c r="R283" s="211">
        <f>Q283*H283</f>
        <v>9.55546644</v>
      </c>
      <c r="S283" s="211">
        <v>0</v>
      </c>
      <c r="T283" s="212">
        <f>S283*H283</f>
        <v>0</v>
      </c>
      <c r="AR283" s="24" t="s">
        <v>199</v>
      </c>
      <c r="AT283" s="24" t="s">
        <v>194</v>
      </c>
      <c r="AU283" s="24" t="s">
        <v>85</v>
      </c>
      <c r="AY283" s="24" t="s">
        <v>192</v>
      </c>
      <c r="BE283" s="213">
        <f>IF(N283="základní",J283,0)</f>
        <v>0</v>
      </c>
      <c r="BF283" s="213">
        <f>IF(N283="snížená",J283,0)</f>
        <v>0</v>
      </c>
      <c r="BG283" s="213">
        <f>IF(N283="zákl. přenesená",J283,0)</f>
        <v>0</v>
      </c>
      <c r="BH283" s="213">
        <f>IF(N283="sníž. přenesená",J283,0)</f>
        <v>0</v>
      </c>
      <c r="BI283" s="213">
        <f>IF(N283="nulová",J283,0)</f>
        <v>0</v>
      </c>
      <c r="BJ283" s="24" t="s">
        <v>83</v>
      </c>
      <c r="BK283" s="213">
        <f>ROUND(I283*H283,2)</f>
        <v>0</v>
      </c>
      <c r="BL283" s="24" t="s">
        <v>199</v>
      </c>
      <c r="BM283" s="24" t="s">
        <v>402</v>
      </c>
    </row>
    <row r="284" spans="2:51" s="12" customFormat="1" ht="12">
      <c r="B284" s="214"/>
      <c r="C284" s="215"/>
      <c r="D284" s="216" t="s">
        <v>201</v>
      </c>
      <c r="E284" s="217" t="s">
        <v>21</v>
      </c>
      <c r="F284" s="218" t="s">
        <v>202</v>
      </c>
      <c r="G284" s="215"/>
      <c r="H284" s="217" t="s">
        <v>21</v>
      </c>
      <c r="I284" s="219"/>
      <c r="J284" s="215"/>
      <c r="K284" s="215"/>
      <c r="L284" s="220"/>
      <c r="M284" s="221"/>
      <c r="N284" s="222"/>
      <c r="O284" s="222"/>
      <c r="P284" s="222"/>
      <c r="Q284" s="222"/>
      <c r="R284" s="222"/>
      <c r="S284" s="222"/>
      <c r="T284" s="223"/>
      <c r="AT284" s="224" t="s">
        <v>201</v>
      </c>
      <c r="AU284" s="224" t="s">
        <v>85</v>
      </c>
      <c r="AV284" s="12" t="s">
        <v>83</v>
      </c>
      <c r="AW284" s="12" t="s">
        <v>39</v>
      </c>
      <c r="AX284" s="12" t="s">
        <v>75</v>
      </c>
      <c r="AY284" s="224" t="s">
        <v>192</v>
      </c>
    </row>
    <row r="285" spans="2:51" s="12" customFormat="1" ht="12">
      <c r="B285" s="214"/>
      <c r="C285" s="215"/>
      <c r="D285" s="216" t="s">
        <v>201</v>
      </c>
      <c r="E285" s="217" t="s">
        <v>21</v>
      </c>
      <c r="F285" s="218" t="s">
        <v>397</v>
      </c>
      <c r="G285" s="215"/>
      <c r="H285" s="217" t="s">
        <v>21</v>
      </c>
      <c r="I285" s="219"/>
      <c r="J285" s="215"/>
      <c r="K285" s="215"/>
      <c r="L285" s="220"/>
      <c r="M285" s="221"/>
      <c r="N285" s="222"/>
      <c r="O285" s="222"/>
      <c r="P285" s="222"/>
      <c r="Q285" s="222"/>
      <c r="R285" s="222"/>
      <c r="S285" s="222"/>
      <c r="T285" s="223"/>
      <c r="AT285" s="224" t="s">
        <v>201</v>
      </c>
      <c r="AU285" s="224" t="s">
        <v>85</v>
      </c>
      <c r="AV285" s="12" t="s">
        <v>83</v>
      </c>
      <c r="AW285" s="12" t="s">
        <v>39</v>
      </c>
      <c r="AX285" s="12" t="s">
        <v>75</v>
      </c>
      <c r="AY285" s="224" t="s">
        <v>192</v>
      </c>
    </row>
    <row r="286" spans="2:51" s="13" customFormat="1" ht="12">
      <c r="B286" s="225"/>
      <c r="C286" s="226"/>
      <c r="D286" s="216" t="s">
        <v>201</v>
      </c>
      <c r="E286" s="227" t="s">
        <v>21</v>
      </c>
      <c r="F286" s="228" t="s">
        <v>403</v>
      </c>
      <c r="G286" s="226"/>
      <c r="H286" s="229">
        <v>9.074</v>
      </c>
      <c r="I286" s="230"/>
      <c r="J286" s="226"/>
      <c r="K286" s="226"/>
      <c r="L286" s="231"/>
      <c r="M286" s="232"/>
      <c r="N286" s="233"/>
      <c r="O286" s="233"/>
      <c r="P286" s="233"/>
      <c r="Q286" s="233"/>
      <c r="R286" s="233"/>
      <c r="S286" s="233"/>
      <c r="T286" s="234"/>
      <c r="AT286" s="235" t="s">
        <v>201</v>
      </c>
      <c r="AU286" s="235" t="s">
        <v>85</v>
      </c>
      <c r="AV286" s="13" t="s">
        <v>85</v>
      </c>
      <c r="AW286" s="13" t="s">
        <v>39</v>
      </c>
      <c r="AX286" s="13" t="s">
        <v>75</v>
      </c>
      <c r="AY286" s="235" t="s">
        <v>192</v>
      </c>
    </row>
    <row r="287" spans="2:51" s="14" customFormat="1" ht="12">
      <c r="B287" s="236"/>
      <c r="C287" s="237"/>
      <c r="D287" s="216" t="s">
        <v>201</v>
      </c>
      <c r="E287" s="238" t="s">
        <v>21</v>
      </c>
      <c r="F287" s="239" t="s">
        <v>205</v>
      </c>
      <c r="G287" s="237"/>
      <c r="H287" s="240">
        <v>9.074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AT287" s="246" t="s">
        <v>201</v>
      </c>
      <c r="AU287" s="246" t="s">
        <v>85</v>
      </c>
      <c r="AV287" s="14" t="s">
        <v>199</v>
      </c>
      <c r="AW287" s="14" t="s">
        <v>39</v>
      </c>
      <c r="AX287" s="14" t="s">
        <v>83</v>
      </c>
      <c r="AY287" s="246" t="s">
        <v>192</v>
      </c>
    </row>
    <row r="288" spans="2:63" s="11" customFormat="1" ht="29.85" customHeight="1">
      <c r="B288" s="186"/>
      <c r="C288" s="187"/>
      <c r="D288" s="188" t="s">
        <v>74</v>
      </c>
      <c r="E288" s="200" t="s">
        <v>95</v>
      </c>
      <c r="F288" s="200" t="s">
        <v>404</v>
      </c>
      <c r="G288" s="187"/>
      <c r="H288" s="187"/>
      <c r="I288" s="190"/>
      <c r="J288" s="201">
        <f>BK288</f>
        <v>0</v>
      </c>
      <c r="K288" s="187"/>
      <c r="L288" s="192"/>
      <c r="M288" s="193"/>
      <c r="N288" s="194"/>
      <c r="O288" s="194"/>
      <c r="P288" s="195">
        <f>SUM(P289:P358)</f>
        <v>0</v>
      </c>
      <c r="Q288" s="194"/>
      <c r="R288" s="195">
        <f>SUM(R289:R358)</f>
        <v>252.92294977</v>
      </c>
      <c r="S288" s="194"/>
      <c r="T288" s="196">
        <f>SUM(T289:T358)</f>
        <v>0</v>
      </c>
      <c r="AR288" s="197" t="s">
        <v>83</v>
      </c>
      <c r="AT288" s="198" t="s">
        <v>74</v>
      </c>
      <c r="AU288" s="198" t="s">
        <v>83</v>
      </c>
      <c r="AY288" s="197" t="s">
        <v>192</v>
      </c>
      <c r="BK288" s="199">
        <f>SUM(BK289:BK358)</f>
        <v>0</v>
      </c>
    </row>
    <row r="289" spans="2:65" s="1" customFormat="1" ht="25.5" customHeight="1">
      <c r="B289" s="41"/>
      <c r="C289" s="202" t="s">
        <v>405</v>
      </c>
      <c r="D289" s="202" t="s">
        <v>194</v>
      </c>
      <c r="E289" s="203" t="s">
        <v>406</v>
      </c>
      <c r="F289" s="204" t="s">
        <v>407</v>
      </c>
      <c r="G289" s="205" t="s">
        <v>306</v>
      </c>
      <c r="H289" s="206">
        <v>95.944</v>
      </c>
      <c r="I289" s="207"/>
      <c r="J289" s="208">
        <f>ROUND(I289*H289,2)</f>
        <v>0</v>
      </c>
      <c r="K289" s="204" t="s">
        <v>198</v>
      </c>
      <c r="L289" s="61"/>
      <c r="M289" s="209" t="s">
        <v>21</v>
      </c>
      <c r="N289" s="210" t="s">
        <v>46</v>
      </c>
      <c r="O289" s="42"/>
      <c r="P289" s="211">
        <f>O289*H289</f>
        <v>0</v>
      </c>
      <c r="Q289" s="211">
        <v>0</v>
      </c>
      <c r="R289" s="211">
        <f>Q289*H289</f>
        <v>0</v>
      </c>
      <c r="S289" s="211">
        <v>0</v>
      </c>
      <c r="T289" s="212">
        <f>S289*H289</f>
        <v>0</v>
      </c>
      <c r="AR289" s="24" t="s">
        <v>199</v>
      </c>
      <c r="AT289" s="24" t="s">
        <v>194</v>
      </c>
      <c r="AU289" s="24" t="s">
        <v>85</v>
      </c>
      <c r="AY289" s="24" t="s">
        <v>192</v>
      </c>
      <c r="BE289" s="213">
        <f>IF(N289="základní",J289,0)</f>
        <v>0</v>
      </c>
      <c r="BF289" s="213">
        <f>IF(N289="snížená",J289,0)</f>
        <v>0</v>
      </c>
      <c r="BG289" s="213">
        <f>IF(N289="zákl. přenesená",J289,0)</f>
        <v>0</v>
      </c>
      <c r="BH289" s="213">
        <f>IF(N289="sníž. přenesená",J289,0)</f>
        <v>0</v>
      </c>
      <c r="BI289" s="213">
        <f>IF(N289="nulová",J289,0)</f>
        <v>0</v>
      </c>
      <c r="BJ289" s="24" t="s">
        <v>83</v>
      </c>
      <c r="BK289" s="213">
        <f>ROUND(I289*H289,2)</f>
        <v>0</v>
      </c>
      <c r="BL289" s="24" t="s">
        <v>199</v>
      </c>
      <c r="BM289" s="24" t="s">
        <v>408</v>
      </c>
    </row>
    <row r="290" spans="2:51" s="12" customFormat="1" ht="12">
      <c r="B290" s="214"/>
      <c r="C290" s="215"/>
      <c r="D290" s="216" t="s">
        <v>201</v>
      </c>
      <c r="E290" s="217" t="s">
        <v>21</v>
      </c>
      <c r="F290" s="218" t="s">
        <v>202</v>
      </c>
      <c r="G290" s="215"/>
      <c r="H290" s="217" t="s">
        <v>21</v>
      </c>
      <c r="I290" s="219"/>
      <c r="J290" s="215"/>
      <c r="K290" s="215"/>
      <c r="L290" s="220"/>
      <c r="M290" s="221"/>
      <c r="N290" s="222"/>
      <c r="O290" s="222"/>
      <c r="P290" s="222"/>
      <c r="Q290" s="222"/>
      <c r="R290" s="222"/>
      <c r="S290" s="222"/>
      <c r="T290" s="223"/>
      <c r="AT290" s="224" t="s">
        <v>201</v>
      </c>
      <c r="AU290" s="224" t="s">
        <v>85</v>
      </c>
      <c r="AV290" s="12" t="s">
        <v>83</v>
      </c>
      <c r="AW290" s="12" t="s">
        <v>39</v>
      </c>
      <c r="AX290" s="12" t="s">
        <v>75</v>
      </c>
      <c r="AY290" s="224" t="s">
        <v>192</v>
      </c>
    </row>
    <row r="291" spans="2:51" s="12" customFormat="1" ht="12">
      <c r="B291" s="214"/>
      <c r="C291" s="215"/>
      <c r="D291" s="216" t="s">
        <v>201</v>
      </c>
      <c r="E291" s="217" t="s">
        <v>21</v>
      </c>
      <c r="F291" s="218" t="s">
        <v>409</v>
      </c>
      <c r="G291" s="215"/>
      <c r="H291" s="217" t="s">
        <v>21</v>
      </c>
      <c r="I291" s="219"/>
      <c r="J291" s="215"/>
      <c r="K291" s="215"/>
      <c r="L291" s="220"/>
      <c r="M291" s="221"/>
      <c r="N291" s="222"/>
      <c r="O291" s="222"/>
      <c r="P291" s="222"/>
      <c r="Q291" s="222"/>
      <c r="R291" s="222"/>
      <c r="S291" s="222"/>
      <c r="T291" s="223"/>
      <c r="AT291" s="224" t="s">
        <v>201</v>
      </c>
      <c r="AU291" s="224" t="s">
        <v>85</v>
      </c>
      <c r="AV291" s="12" t="s">
        <v>83</v>
      </c>
      <c r="AW291" s="12" t="s">
        <v>39</v>
      </c>
      <c r="AX291" s="12" t="s">
        <v>75</v>
      </c>
      <c r="AY291" s="224" t="s">
        <v>192</v>
      </c>
    </row>
    <row r="292" spans="2:51" s="13" customFormat="1" ht="12">
      <c r="B292" s="225"/>
      <c r="C292" s="226"/>
      <c r="D292" s="216" t="s">
        <v>201</v>
      </c>
      <c r="E292" s="227" t="s">
        <v>21</v>
      </c>
      <c r="F292" s="228" t="s">
        <v>410</v>
      </c>
      <c r="G292" s="226"/>
      <c r="H292" s="229">
        <v>95.944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AT292" s="235" t="s">
        <v>201</v>
      </c>
      <c r="AU292" s="235" t="s">
        <v>85</v>
      </c>
      <c r="AV292" s="13" t="s">
        <v>85</v>
      </c>
      <c r="AW292" s="13" t="s">
        <v>39</v>
      </c>
      <c r="AX292" s="13" t="s">
        <v>75</v>
      </c>
      <c r="AY292" s="235" t="s">
        <v>192</v>
      </c>
    </row>
    <row r="293" spans="2:51" s="14" customFormat="1" ht="12">
      <c r="B293" s="236"/>
      <c r="C293" s="237"/>
      <c r="D293" s="216" t="s">
        <v>201</v>
      </c>
      <c r="E293" s="238" t="s">
        <v>21</v>
      </c>
      <c r="F293" s="239" t="s">
        <v>205</v>
      </c>
      <c r="G293" s="237"/>
      <c r="H293" s="240">
        <v>95.944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AT293" s="246" t="s">
        <v>201</v>
      </c>
      <c r="AU293" s="246" t="s">
        <v>85</v>
      </c>
      <c r="AV293" s="14" t="s">
        <v>199</v>
      </c>
      <c r="AW293" s="14" t="s">
        <v>39</v>
      </c>
      <c r="AX293" s="14" t="s">
        <v>83</v>
      </c>
      <c r="AY293" s="246" t="s">
        <v>192</v>
      </c>
    </row>
    <row r="294" spans="2:65" s="1" customFormat="1" ht="16.5" customHeight="1">
      <c r="B294" s="41"/>
      <c r="C294" s="247" t="s">
        <v>411</v>
      </c>
      <c r="D294" s="247" t="s">
        <v>412</v>
      </c>
      <c r="E294" s="248" t="s">
        <v>413</v>
      </c>
      <c r="F294" s="249" t="s">
        <v>414</v>
      </c>
      <c r="G294" s="250" t="s">
        <v>306</v>
      </c>
      <c r="H294" s="251">
        <v>110.336</v>
      </c>
      <c r="I294" s="252"/>
      <c r="J294" s="253">
        <f>ROUND(I294*H294,2)</f>
        <v>0</v>
      </c>
      <c r="K294" s="249" t="s">
        <v>21</v>
      </c>
      <c r="L294" s="254"/>
      <c r="M294" s="255" t="s">
        <v>21</v>
      </c>
      <c r="N294" s="256" t="s">
        <v>46</v>
      </c>
      <c r="O294" s="42"/>
      <c r="P294" s="211">
        <f>O294*H294</f>
        <v>0</v>
      </c>
      <c r="Q294" s="211">
        <v>1</v>
      </c>
      <c r="R294" s="211">
        <f>Q294*H294</f>
        <v>110.336</v>
      </c>
      <c r="S294" s="211">
        <v>0</v>
      </c>
      <c r="T294" s="212">
        <f>S294*H294</f>
        <v>0</v>
      </c>
      <c r="AR294" s="24" t="s">
        <v>233</v>
      </c>
      <c r="AT294" s="24" t="s">
        <v>412</v>
      </c>
      <c r="AU294" s="24" t="s">
        <v>85</v>
      </c>
      <c r="AY294" s="24" t="s">
        <v>192</v>
      </c>
      <c r="BE294" s="213">
        <f>IF(N294="základní",J294,0)</f>
        <v>0</v>
      </c>
      <c r="BF294" s="213">
        <f>IF(N294="snížená",J294,0)</f>
        <v>0</v>
      </c>
      <c r="BG294" s="213">
        <f>IF(N294="zákl. přenesená",J294,0)</f>
        <v>0</v>
      </c>
      <c r="BH294" s="213">
        <f>IF(N294="sníž. přenesená",J294,0)</f>
        <v>0</v>
      </c>
      <c r="BI294" s="213">
        <f>IF(N294="nulová",J294,0)</f>
        <v>0</v>
      </c>
      <c r="BJ294" s="24" t="s">
        <v>83</v>
      </c>
      <c r="BK294" s="213">
        <f>ROUND(I294*H294,2)</f>
        <v>0</v>
      </c>
      <c r="BL294" s="24" t="s">
        <v>199</v>
      </c>
      <c r="BM294" s="24" t="s">
        <v>415</v>
      </c>
    </row>
    <row r="295" spans="2:51" s="13" customFormat="1" ht="12">
      <c r="B295" s="225"/>
      <c r="C295" s="226"/>
      <c r="D295" s="216" t="s">
        <v>201</v>
      </c>
      <c r="E295" s="226"/>
      <c r="F295" s="228" t="s">
        <v>416</v>
      </c>
      <c r="G295" s="226"/>
      <c r="H295" s="229">
        <v>110.336</v>
      </c>
      <c r="I295" s="230"/>
      <c r="J295" s="226"/>
      <c r="K295" s="226"/>
      <c r="L295" s="231"/>
      <c r="M295" s="232"/>
      <c r="N295" s="233"/>
      <c r="O295" s="233"/>
      <c r="P295" s="233"/>
      <c r="Q295" s="233"/>
      <c r="R295" s="233"/>
      <c r="S295" s="233"/>
      <c r="T295" s="234"/>
      <c r="AT295" s="235" t="s">
        <v>201</v>
      </c>
      <c r="AU295" s="235" t="s">
        <v>85</v>
      </c>
      <c r="AV295" s="13" t="s">
        <v>85</v>
      </c>
      <c r="AW295" s="13" t="s">
        <v>6</v>
      </c>
      <c r="AX295" s="13" t="s">
        <v>83</v>
      </c>
      <c r="AY295" s="235" t="s">
        <v>192</v>
      </c>
    </row>
    <row r="296" spans="2:65" s="1" customFormat="1" ht="38.25" customHeight="1">
      <c r="B296" s="41"/>
      <c r="C296" s="202" t="s">
        <v>417</v>
      </c>
      <c r="D296" s="202" t="s">
        <v>194</v>
      </c>
      <c r="E296" s="203" t="s">
        <v>418</v>
      </c>
      <c r="F296" s="204" t="s">
        <v>419</v>
      </c>
      <c r="G296" s="205" t="s">
        <v>139</v>
      </c>
      <c r="H296" s="206">
        <v>371.5</v>
      </c>
      <c r="I296" s="207"/>
      <c r="J296" s="208">
        <f>ROUND(I296*H296,2)</f>
        <v>0</v>
      </c>
      <c r="K296" s="204" t="s">
        <v>198</v>
      </c>
      <c r="L296" s="61"/>
      <c r="M296" s="209" t="s">
        <v>21</v>
      </c>
      <c r="N296" s="210" t="s">
        <v>46</v>
      </c>
      <c r="O296" s="42"/>
      <c r="P296" s="211">
        <f>O296*H296</f>
        <v>0</v>
      </c>
      <c r="Q296" s="211">
        <v>0.20674</v>
      </c>
      <c r="R296" s="211">
        <f>Q296*H296</f>
        <v>76.80391</v>
      </c>
      <c r="S296" s="211">
        <v>0</v>
      </c>
      <c r="T296" s="212">
        <f>S296*H296</f>
        <v>0</v>
      </c>
      <c r="AR296" s="24" t="s">
        <v>199</v>
      </c>
      <c r="AT296" s="24" t="s">
        <v>194</v>
      </c>
      <c r="AU296" s="24" t="s">
        <v>85</v>
      </c>
      <c r="AY296" s="24" t="s">
        <v>192</v>
      </c>
      <c r="BE296" s="213">
        <f>IF(N296="základní",J296,0)</f>
        <v>0</v>
      </c>
      <c r="BF296" s="213">
        <f>IF(N296="snížená",J296,0)</f>
        <v>0</v>
      </c>
      <c r="BG296" s="213">
        <f>IF(N296="zákl. přenesená",J296,0)</f>
        <v>0</v>
      </c>
      <c r="BH296" s="213">
        <f>IF(N296="sníž. přenesená",J296,0)</f>
        <v>0</v>
      </c>
      <c r="BI296" s="213">
        <f>IF(N296="nulová",J296,0)</f>
        <v>0</v>
      </c>
      <c r="BJ296" s="24" t="s">
        <v>83</v>
      </c>
      <c r="BK296" s="213">
        <f>ROUND(I296*H296,2)</f>
        <v>0</v>
      </c>
      <c r="BL296" s="24" t="s">
        <v>199</v>
      </c>
      <c r="BM296" s="24" t="s">
        <v>420</v>
      </c>
    </row>
    <row r="297" spans="2:51" s="12" customFormat="1" ht="12">
      <c r="B297" s="214"/>
      <c r="C297" s="215"/>
      <c r="D297" s="216" t="s">
        <v>201</v>
      </c>
      <c r="E297" s="217" t="s">
        <v>21</v>
      </c>
      <c r="F297" s="218" t="s">
        <v>202</v>
      </c>
      <c r="G297" s="215"/>
      <c r="H297" s="217" t="s">
        <v>21</v>
      </c>
      <c r="I297" s="219"/>
      <c r="J297" s="215"/>
      <c r="K297" s="215"/>
      <c r="L297" s="220"/>
      <c r="M297" s="221"/>
      <c r="N297" s="222"/>
      <c r="O297" s="222"/>
      <c r="P297" s="222"/>
      <c r="Q297" s="222"/>
      <c r="R297" s="222"/>
      <c r="S297" s="222"/>
      <c r="T297" s="223"/>
      <c r="AT297" s="224" t="s">
        <v>201</v>
      </c>
      <c r="AU297" s="224" t="s">
        <v>85</v>
      </c>
      <c r="AV297" s="12" t="s">
        <v>83</v>
      </c>
      <c r="AW297" s="12" t="s">
        <v>39</v>
      </c>
      <c r="AX297" s="12" t="s">
        <v>75</v>
      </c>
      <c r="AY297" s="224" t="s">
        <v>192</v>
      </c>
    </row>
    <row r="298" spans="2:51" s="12" customFormat="1" ht="12">
      <c r="B298" s="214"/>
      <c r="C298" s="215"/>
      <c r="D298" s="216" t="s">
        <v>201</v>
      </c>
      <c r="E298" s="217" t="s">
        <v>21</v>
      </c>
      <c r="F298" s="218" t="s">
        <v>421</v>
      </c>
      <c r="G298" s="215"/>
      <c r="H298" s="217" t="s">
        <v>21</v>
      </c>
      <c r="I298" s="219"/>
      <c r="J298" s="215"/>
      <c r="K298" s="215"/>
      <c r="L298" s="220"/>
      <c r="M298" s="221"/>
      <c r="N298" s="222"/>
      <c r="O298" s="222"/>
      <c r="P298" s="222"/>
      <c r="Q298" s="222"/>
      <c r="R298" s="222"/>
      <c r="S298" s="222"/>
      <c r="T298" s="223"/>
      <c r="AT298" s="224" t="s">
        <v>201</v>
      </c>
      <c r="AU298" s="224" t="s">
        <v>85</v>
      </c>
      <c r="AV298" s="12" t="s">
        <v>83</v>
      </c>
      <c r="AW298" s="12" t="s">
        <v>39</v>
      </c>
      <c r="AX298" s="12" t="s">
        <v>75</v>
      </c>
      <c r="AY298" s="224" t="s">
        <v>192</v>
      </c>
    </row>
    <row r="299" spans="2:51" s="13" customFormat="1" ht="12">
      <c r="B299" s="225"/>
      <c r="C299" s="226"/>
      <c r="D299" s="216" t="s">
        <v>201</v>
      </c>
      <c r="E299" s="227" t="s">
        <v>21</v>
      </c>
      <c r="F299" s="228" t="s">
        <v>422</v>
      </c>
      <c r="G299" s="226"/>
      <c r="H299" s="229">
        <v>411.16</v>
      </c>
      <c r="I299" s="230"/>
      <c r="J299" s="226"/>
      <c r="K299" s="226"/>
      <c r="L299" s="231"/>
      <c r="M299" s="232"/>
      <c r="N299" s="233"/>
      <c r="O299" s="233"/>
      <c r="P299" s="233"/>
      <c r="Q299" s="233"/>
      <c r="R299" s="233"/>
      <c r="S299" s="233"/>
      <c r="T299" s="234"/>
      <c r="AT299" s="235" t="s">
        <v>201</v>
      </c>
      <c r="AU299" s="235" t="s">
        <v>85</v>
      </c>
      <c r="AV299" s="13" t="s">
        <v>85</v>
      </c>
      <c r="AW299" s="13" t="s">
        <v>39</v>
      </c>
      <c r="AX299" s="13" t="s">
        <v>75</v>
      </c>
      <c r="AY299" s="235" t="s">
        <v>192</v>
      </c>
    </row>
    <row r="300" spans="2:51" s="12" customFormat="1" ht="12">
      <c r="B300" s="214"/>
      <c r="C300" s="215"/>
      <c r="D300" s="216" t="s">
        <v>201</v>
      </c>
      <c r="E300" s="217" t="s">
        <v>21</v>
      </c>
      <c r="F300" s="218" t="s">
        <v>423</v>
      </c>
      <c r="G300" s="215"/>
      <c r="H300" s="217" t="s">
        <v>21</v>
      </c>
      <c r="I300" s="219"/>
      <c r="J300" s="215"/>
      <c r="K300" s="215"/>
      <c r="L300" s="220"/>
      <c r="M300" s="221"/>
      <c r="N300" s="222"/>
      <c r="O300" s="222"/>
      <c r="P300" s="222"/>
      <c r="Q300" s="222"/>
      <c r="R300" s="222"/>
      <c r="S300" s="222"/>
      <c r="T300" s="223"/>
      <c r="AT300" s="224" t="s">
        <v>201</v>
      </c>
      <c r="AU300" s="224" t="s">
        <v>85</v>
      </c>
      <c r="AV300" s="12" t="s">
        <v>83</v>
      </c>
      <c r="AW300" s="12" t="s">
        <v>39</v>
      </c>
      <c r="AX300" s="12" t="s">
        <v>75</v>
      </c>
      <c r="AY300" s="224" t="s">
        <v>192</v>
      </c>
    </row>
    <row r="301" spans="2:51" s="13" customFormat="1" ht="12">
      <c r="B301" s="225"/>
      <c r="C301" s="226"/>
      <c r="D301" s="216" t="s">
        <v>201</v>
      </c>
      <c r="E301" s="227" t="s">
        <v>21</v>
      </c>
      <c r="F301" s="228" t="s">
        <v>424</v>
      </c>
      <c r="G301" s="226"/>
      <c r="H301" s="229">
        <v>-39.66</v>
      </c>
      <c r="I301" s="230"/>
      <c r="J301" s="226"/>
      <c r="K301" s="226"/>
      <c r="L301" s="231"/>
      <c r="M301" s="232"/>
      <c r="N301" s="233"/>
      <c r="O301" s="233"/>
      <c r="P301" s="233"/>
      <c r="Q301" s="233"/>
      <c r="R301" s="233"/>
      <c r="S301" s="233"/>
      <c r="T301" s="234"/>
      <c r="AT301" s="235" t="s">
        <v>201</v>
      </c>
      <c r="AU301" s="235" t="s">
        <v>85</v>
      </c>
      <c r="AV301" s="13" t="s">
        <v>85</v>
      </c>
      <c r="AW301" s="13" t="s">
        <v>39</v>
      </c>
      <c r="AX301" s="13" t="s">
        <v>75</v>
      </c>
      <c r="AY301" s="235" t="s">
        <v>192</v>
      </c>
    </row>
    <row r="302" spans="2:51" s="14" customFormat="1" ht="12">
      <c r="B302" s="236"/>
      <c r="C302" s="237"/>
      <c r="D302" s="216" t="s">
        <v>201</v>
      </c>
      <c r="E302" s="238" t="s">
        <v>21</v>
      </c>
      <c r="F302" s="239" t="s">
        <v>205</v>
      </c>
      <c r="G302" s="237"/>
      <c r="H302" s="240">
        <v>371.5</v>
      </c>
      <c r="I302" s="241"/>
      <c r="J302" s="237"/>
      <c r="K302" s="237"/>
      <c r="L302" s="242"/>
      <c r="M302" s="243"/>
      <c r="N302" s="244"/>
      <c r="O302" s="244"/>
      <c r="P302" s="244"/>
      <c r="Q302" s="244"/>
      <c r="R302" s="244"/>
      <c r="S302" s="244"/>
      <c r="T302" s="245"/>
      <c r="AT302" s="246" t="s">
        <v>201</v>
      </c>
      <c r="AU302" s="246" t="s">
        <v>85</v>
      </c>
      <c r="AV302" s="14" t="s">
        <v>199</v>
      </c>
      <c r="AW302" s="14" t="s">
        <v>39</v>
      </c>
      <c r="AX302" s="14" t="s">
        <v>83</v>
      </c>
      <c r="AY302" s="246" t="s">
        <v>192</v>
      </c>
    </row>
    <row r="303" spans="2:65" s="1" customFormat="1" ht="25.5" customHeight="1">
      <c r="B303" s="41"/>
      <c r="C303" s="202" t="s">
        <v>425</v>
      </c>
      <c r="D303" s="202" t="s">
        <v>194</v>
      </c>
      <c r="E303" s="203" t="s">
        <v>426</v>
      </c>
      <c r="F303" s="204" t="s">
        <v>427</v>
      </c>
      <c r="G303" s="205" t="s">
        <v>197</v>
      </c>
      <c r="H303" s="206">
        <v>2.24</v>
      </c>
      <c r="I303" s="207"/>
      <c r="J303" s="208">
        <f>ROUND(I303*H303,2)</f>
        <v>0</v>
      </c>
      <c r="K303" s="204" t="s">
        <v>198</v>
      </c>
      <c r="L303" s="61"/>
      <c r="M303" s="209" t="s">
        <v>21</v>
      </c>
      <c r="N303" s="210" t="s">
        <v>46</v>
      </c>
      <c r="O303" s="42"/>
      <c r="P303" s="211">
        <f>O303*H303</f>
        <v>0</v>
      </c>
      <c r="Q303" s="211">
        <v>2.45329</v>
      </c>
      <c r="R303" s="211">
        <f>Q303*H303</f>
        <v>5.4953696</v>
      </c>
      <c r="S303" s="211">
        <v>0</v>
      </c>
      <c r="T303" s="212">
        <f>S303*H303</f>
        <v>0</v>
      </c>
      <c r="AR303" s="24" t="s">
        <v>199</v>
      </c>
      <c r="AT303" s="24" t="s">
        <v>194</v>
      </c>
      <c r="AU303" s="24" t="s">
        <v>85</v>
      </c>
      <c r="AY303" s="24" t="s">
        <v>192</v>
      </c>
      <c r="BE303" s="213">
        <f>IF(N303="základní",J303,0)</f>
        <v>0</v>
      </c>
      <c r="BF303" s="213">
        <f>IF(N303="snížená",J303,0)</f>
        <v>0</v>
      </c>
      <c r="BG303" s="213">
        <f>IF(N303="zákl. přenesená",J303,0)</f>
        <v>0</v>
      </c>
      <c r="BH303" s="213">
        <f>IF(N303="sníž. přenesená",J303,0)</f>
        <v>0</v>
      </c>
      <c r="BI303" s="213">
        <f>IF(N303="nulová",J303,0)</f>
        <v>0</v>
      </c>
      <c r="BJ303" s="24" t="s">
        <v>83</v>
      </c>
      <c r="BK303" s="213">
        <f>ROUND(I303*H303,2)</f>
        <v>0</v>
      </c>
      <c r="BL303" s="24" t="s">
        <v>199</v>
      </c>
      <c r="BM303" s="24" t="s">
        <v>428</v>
      </c>
    </row>
    <row r="304" spans="2:51" s="12" customFormat="1" ht="12">
      <c r="B304" s="214"/>
      <c r="C304" s="215"/>
      <c r="D304" s="216" t="s">
        <v>201</v>
      </c>
      <c r="E304" s="217" t="s">
        <v>21</v>
      </c>
      <c r="F304" s="218" t="s">
        <v>202</v>
      </c>
      <c r="G304" s="215"/>
      <c r="H304" s="217" t="s">
        <v>21</v>
      </c>
      <c r="I304" s="219"/>
      <c r="J304" s="215"/>
      <c r="K304" s="215"/>
      <c r="L304" s="220"/>
      <c r="M304" s="221"/>
      <c r="N304" s="222"/>
      <c r="O304" s="222"/>
      <c r="P304" s="222"/>
      <c r="Q304" s="222"/>
      <c r="R304" s="222"/>
      <c r="S304" s="222"/>
      <c r="T304" s="223"/>
      <c r="AT304" s="224" t="s">
        <v>201</v>
      </c>
      <c r="AU304" s="224" t="s">
        <v>85</v>
      </c>
      <c r="AV304" s="12" t="s">
        <v>83</v>
      </c>
      <c r="AW304" s="12" t="s">
        <v>39</v>
      </c>
      <c r="AX304" s="12" t="s">
        <v>75</v>
      </c>
      <c r="AY304" s="224" t="s">
        <v>192</v>
      </c>
    </row>
    <row r="305" spans="2:51" s="12" customFormat="1" ht="12">
      <c r="B305" s="214"/>
      <c r="C305" s="215"/>
      <c r="D305" s="216" t="s">
        <v>201</v>
      </c>
      <c r="E305" s="217" t="s">
        <v>21</v>
      </c>
      <c r="F305" s="218" t="s">
        <v>429</v>
      </c>
      <c r="G305" s="215"/>
      <c r="H305" s="217" t="s">
        <v>21</v>
      </c>
      <c r="I305" s="219"/>
      <c r="J305" s="215"/>
      <c r="K305" s="215"/>
      <c r="L305" s="220"/>
      <c r="M305" s="221"/>
      <c r="N305" s="222"/>
      <c r="O305" s="222"/>
      <c r="P305" s="222"/>
      <c r="Q305" s="222"/>
      <c r="R305" s="222"/>
      <c r="S305" s="222"/>
      <c r="T305" s="223"/>
      <c r="AT305" s="224" t="s">
        <v>201</v>
      </c>
      <c r="AU305" s="224" t="s">
        <v>85</v>
      </c>
      <c r="AV305" s="12" t="s">
        <v>83</v>
      </c>
      <c r="AW305" s="12" t="s">
        <v>39</v>
      </c>
      <c r="AX305" s="12" t="s">
        <v>75</v>
      </c>
      <c r="AY305" s="224" t="s">
        <v>192</v>
      </c>
    </row>
    <row r="306" spans="2:51" s="13" customFormat="1" ht="12">
      <c r="B306" s="225"/>
      <c r="C306" s="226"/>
      <c r="D306" s="216" t="s">
        <v>201</v>
      </c>
      <c r="E306" s="227" t="s">
        <v>21</v>
      </c>
      <c r="F306" s="228" t="s">
        <v>430</v>
      </c>
      <c r="G306" s="226"/>
      <c r="H306" s="229">
        <v>2.24</v>
      </c>
      <c r="I306" s="230"/>
      <c r="J306" s="226"/>
      <c r="K306" s="226"/>
      <c r="L306" s="231"/>
      <c r="M306" s="232"/>
      <c r="N306" s="233"/>
      <c r="O306" s="233"/>
      <c r="P306" s="233"/>
      <c r="Q306" s="233"/>
      <c r="R306" s="233"/>
      <c r="S306" s="233"/>
      <c r="T306" s="234"/>
      <c r="AT306" s="235" t="s">
        <v>201</v>
      </c>
      <c r="AU306" s="235" t="s">
        <v>85</v>
      </c>
      <c r="AV306" s="13" t="s">
        <v>85</v>
      </c>
      <c r="AW306" s="13" t="s">
        <v>39</v>
      </c>
      <c r="AX306" s="13" t="s">
        <v>75</v>
      </c>
      <c r="AY306" s="235" t="s">
        <v>192</v>
      </c>
    </row>
    <row r="307" spans="2:51" s="14" customFormat="1" ht="12">
      <c r="B307" s="236"/>
      <c r="C307" s="237"/>
      <c r="D307" s="216" t="s">
        <v>201</v>
      </c>
      <c r="E307" s="238" t="s">
        <v>21</v>
      </c>
      <c r="F307" s="239" t="s">
        <v>205</v>
      </c>
      <c r="G307" s="237"/>
      <c r="H307" s="240">
        <v>2.24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AT307" s="246" t="s">
        <v>201</v>
      </c>
      <c r="AU307" s="246" t="s">
        <v>85</v>
      </c>
      <c r="AV307" s="14" t="s">
        <v>199</v>
      </c>
      <c r="AW307" s="14" t="s">
        <v>39</v>
      </c>
      <c r="AX307" s="14" t="s">
        <v>83</v>
      </c>
      <c r="AY307" s="246" t="s">
        <v>192</v>
      </c>
    </row>
    <row r="308" spans="2:65" s="1" customFormat="1" ht="38.25" customHeight="1">
      <c r="B308" s="41"/>
      <c r="C308" s="202" t="s">
        <v>431</v>
      </c>
      <c r="D308" s="202" t="s">
        <v>194</v>
      </c>
      <c r="E308" s="203" t="s">
        <v>432</v>
      </c>
      <c r="F308" s="204" t="s">
        <v>433</v>
      </c>
      <c r="G308" s="205" t="s">
        <v>139</v>
      </c>
      <c r="H308" s="206">
        <v>56</v>
      </c>
      <c r="I308" s="207"/>
      <c r="J308" s="208">
        <f>ROUND(I308*H308,2)</f>
        <v>0</v>
      </c>
      <c r="K308" s="204" t="s">
        <v>198</v>
      </c>
      <c r="L308" s="61"/>
      <c r="M308" s="209" t="s">
        <v>21</v>
      </c>
      <c r="N308" s="210" t="s">
        <v>46</v>
      </c>
      <c r="O308" s="42"/>
      <c r="P308" s="211">
        <f>O308*H308</f>
        <v>0</v>
      </c>
      <c r="Q308" s="211">
        <v>0.00126</v>
      </c>
      <c r="R308" s="211">
        <f>Q308*H308</f>
        <v>0.07056</v>
      </c>
      <c r="S308" s="211">
        <v>0</v>
      </c>
      <c r="T308" s="212">
        <f>S308*H308</f>
        <v>0</v>
      </c>
      <c r="AR308" s="24" t="s">
        <v>199</v>
      </c>
      <c r="AT308" s="24" t="s">
        <v>194</v>
      </c>
      <c r="AU308" s="24" t="s">
        <v>85</v>
      </c>
      <c r="AY308" s="24" t="s">
        <v>192</v>
      </c>
      <c r="BE308" s="213">
        <f>IF(N308="základní",J308,0)</f>
        <v>0</v>
      </c>
      <c r="BF308" s="213">
        <f>IF(N308="snížená",J308,0)</f>
        <v>0</v>
      </c>
      <c r="BG308" s="213">
        <f>IF(N308="zákl. přenesená",J308,0)</f>
        <v>0</v>
      </c>
      <c r="BH308" s="213">
        <f>IF(N308="sníž. přenesená",J308,0)</f>
        <v>0</v>
      </c>
      <c r="BI308" s="213">
        <f>IF(N308="nulová",J308,0)</f>
        <v>0</v>
      </c>
      <c r="BJ308" s="24" t="s">
        <v>83</v>
      </c>
      <c r="BK308" s="213">
        <f>ROUND(I308*H308,2)</f>
        <v>0</v>
      </c>
      <c r="BL308" s="24" t="s">
        <v>199</v>
      </c>
      <c r="BM308" s="24" t="s">
        <v>434</v>
      </c>
    </row>
    <row r="309" spans="2:51" s="12" customFormat="1" ht="12">
      <c r="B309" s="214"/>
      <c r="C309" s="215"/>
      <c r="D309" s="216" t="s">
        <v>201</v>
      </c>
      <c r="E309" s="217" t="s">
        <v>21</v>
      </c>
      <c r="F309" s="218" t="s">
        <v>202</v>
      </c>
      <c r="G309" s="215"/>
      <c r="H309" s="217" t="s">
        <v>21</v>
      </c>
      <c r="I309" s="219"/>
      <c r="J309" s="215"/>
      <c r="K309" s="215"/>
      <c r="L309" s="220"/>
      <c r="M309" s="221"/>
      <c r="N309" s="222"/>
      <c r="O309" s="222"/>
      <c r="P309" s="222"/>
      <c r="Q309" s="222"/>
      <c r="R309" s="222"/>
      <c r="S309" s="222"/>
      <c r="T309" s="223"/>
      <c r="AT309" s="224" t="s">
        <v>201</v>
      </c>
      <c r="AU309" s="224" t="s">
        <v>85</v>
      </c>
      <c r="AV309" s="12" t="s">
        <v>83</v>
      </c>
      <c r="AW309" s="12" t="s">
        <v>39</v>
      </c>
      <c r="AX309" s="12" t="s">
        <v>75</v>
      </c>
      <c r="AY309" s="224" t="s">
        <v>192</v>
      </c>
    </row>
    <row r="310" spans="2:51" s="12" customFormat="1" ht="12">
      <c r="B310" s="214"/>
      <c r="C310" s="215"/>
      <c r="D310" s="216" t="s">
        <v>201</v>
      </c>
      <c r="E310" s="217" t="s">
        <v>21</v>
      </c>
      <c r="F310" s="218" t="s">
        <v>435</v>
      </c>
      <c r="G310" s="215"/>
      <c r="H310" s="217" t="s">
        <v>21</v>
      </c>
      <c r="I310" s="219"/>
      <c r="J310" s="215"/>
      <c r="K310" s="215"/>
      <c r="L310" s="220"/>
      <c r="M310" s="221"/>
      <c r="N310" s="222"/>
      <c r="O310" s="222"/>
      <c r="P310" s="222"/>
      <c r="Q310" s="222"/>
      <c r="R310" s="222"/>
      <c r="S310" s="222"/>
      <c r="T310" s="223"/>
      <c r="AT310" s="224" t="s">
        <v>201</v>
      </c>
      <c r="AU310" s="224" t="s">
        <v>85</v>
      </c>
      <c r="AV310" s="12" t="s">
        <v>83</v>
      </c>
      <c r="AW310" s="12" t="s">
        <v>39</v>
      </c>
      <c r="AX310" s="12" t="s">
        <v>75</v>
      </c>
      <c r="AY310" s="224" t="s">
        <v>192</v>
      </c>
    </row>
    <row r="311" spans="2:51" s="13" customFormat="1" ht="12">
      <c r="B311" s="225"/>
      <c r="C311" s="226"/>
      <c r="D311" s="216" t="s">
        <v>201</v>
      </c>
      <c r="E311" s="227" t="s">
        <v>21</v>
      </c>
      <c r="F311" s="228" t="s">
        <v>436</v>
      </c>
      <c r="G311" s="226"/>
      <c r="H311" s="229">
        <v>56</v>
      </c>
      <c r="I311" s="230"/>
      <c r="J311" s="226"/>
      <c r="K311" s="226"/>
      <c r="L311" s="231"/>
      <c r="M311" s="232"/>
      <c r="N311" s="233"/>
      <c r="O311" s="233"/>
      <c r="P311" s="233"/>
      <c r="Q311" s="233"/>
      <c r="R311" s="233"/>
      <c r="S311" s="233"/>
      <c r="T311" s="234"/>
      <c r="AT311" s="235" t="s">
        <v>201</v>
      </c>
      <c r="AU311" s="235" t="s">
        <v>85</v>
      </c>
      <c r="AV311" s="13" t="s">
        <v>85</v>
      </c>
      <c r="AW311" s="13" t="s">
        <v>39</v>
      </c>
      <c r="AX311" s="13" t="s">
        <v>75</v>
      </c>
      <c r="AY311" s="235" t="s">
        <v>192</v>
      </c>
    </row>
    <row r="312" spans="2:51" s="14" customFormat="1" ht="12">
      <c r="B312" s="236"/>
      <c r="C312" s="237"/>
      <c r="D312" s="216" t="s">
        <v>201</v>
      </c>
      <c r="E312" s="238" t="s">
        <v>21</v>
      </c>
      <c r="F312" s="239" t="s">
        <v>205</v>
      </c>
      <c r="G312" s="237"/>
      <c r="H312" s="240">
        <v>56</v>
      </c>
      <c r="I312" s="241"/>
      <c r="J312" s="237"/>
      <c r="K312" s="237"/>
      <c r="L312" s="242"/>
      <c r="M312" s="243"/>
      <c r="N312" s="244"/>
      <c r="O312" s="244"/>
      <c r="P312" s="244"/>
      <c r="Q312" s="244"/>
      <c r="R312" s="244"/>
      <c r="S312" s="244"/>
      <c r="T312" s="245"/>
      <c r="AT312" s="246" t="s">
        <v>201</v>
      </c>
      <c r="AU312" s="246" t="s">
        <v>85</v>
      </c>
      <c r="AV312" s="14" t="s">
        <v>199</v>
      </c>
      <c r="AW312" s="14" t="s">
        <v>39</v>
      </c>
      <c r="AX312" s="14" t="s">
        <v>83</v>
      </c>
      <c r="AY312" s="246" t="s">
        <v>192</v>
      </c>
    </row>
    <row r="313" spans="2:65" s="1" customFormat="1" ht="38.25" customHeight="1">
      <c r="B313" s="41"/>
      <c r="C313" s="202" t="s">
        <v>437</v>
      </c>
      <c r="D313" s="202" t="s">
        <v>194</v>
      </c>
      <c r="E313" s="203" t="s">
        <v>438</v>
      </c>
      <c r="F313" s="204" t="s">
        <v>439</v>
      </c>
      <c r="G313" s="205" t="s">
        <v>139</v>
      </c>
      <c r="H313" s="206">
        <v>56</v>
      </c>
      <c r="I313" s="207"/>
      <c r="J313" s="208">
        <f>ROUND(I313*H313,2)</f>
        <v>0</v>
      </c>
      <c r="K313" s="204" t="s">
        <v>198</v>
      </c>
      <c r="L313" s="61"/>
      <c r="M313" s="209" t="s">
        <v>21</v>
      </c>
      <c r="N313" s="210" t="s">
        <v>46</v>
      </c>
      <c r="O313" s="42"/>
      <c r="P313" s="211">
        <f>O313*H313</f>
        <v>0</v>
      </c>
      <c r="Q313" s="211">
        <v>0</v>
      </c>
      <c r="R313" s="211">
        <f>Q313*H313</f>
        <v>0</v>
      </c>
      <c r="S313" s="211">
        <v>0</v>
      </c>
      <c r="T313" s="212">
        <f>S313*H313</f>
        <v>0</v>
      </c>
      <c r="AR313" s="24" t="s">
        <v>199</v>
      </c>
      <c r="AT313" s="24" t="s">
        <v>194</v>
      </c>
      <c r="AU313" s="24" t="s">
        <v>85</v>
      </c>
      <c r="AY313" s="24" t="s">
        <v>192</v>
      </c>
      <c r="BE313" s="213">
        <f>IF(N313="základní",J313,0)</f>
        <v>0</v>
      </c>
      <c r="BF313" s="213">
        <f>IF(N313="snížená",J313,0)</f>
        <v>0</v>
      </c>
      <c r="BG313" s="213">
        <f>IF(N313="zákl. přenesená",J313,0)</f>
        <v>0</v>
      </c>
      <c r="BH313" s="213">
        <f>IF(N313="sníž. přenesená",J313,0)</f>
        <v>0</v>
      </c>
      <c r="BI313" s="213">
        <f>IF(N313="nulová",J313,0)</f>
        <v>0</v>
      </c>
      <c r="BJ313" s="24" t="s">
        <v>83</v>
      </c>
      <c r="BK313" s="213">
        <f>ROUND(I313*H313,2)</f>
        <v>0</v>
      </c>
      <c r="BL313" s="24" t="s">
        <v>199</v>
      </c>
      <c r="BM313" s="24" t="s">
        <v>440</v>
      </c>
    </row>
    <row r="314" spans="2:65" s="1" customFormat="1" ht="25.5" customHeight="1">
      <c r="B314" s="41"/>
      <c r="C314" s="202" t="s">
        <v>441</v>
      </c>
      <c r="D314" s="202" t="s">
        <v>194</v>
      </c>
      <c r="E314" s="203" t="s">
        <v>442</v>
      </c>
      <c r="F314" s="204" t="s">
        <v>443</v>
      </c>
      <c r="G314" s="205" t="s">
        <v>306</v>
      </c>
      <c r="H314" s="206">
        <v>0.539</v>
      </c>
      <c r="I314" s="207"/>
      <c r="J314" s="208">
        <f>ROUND(I314*H314,2)</f>
        <v>0</v>
      </c>
      <c r="K314" s="204" t="s">
        <v>198</v>
      </c>
      <c r="L314" s="61"/>
      <c r="M314" s="209" t="s">
        <v>21</v>
      </c>
      <c r="N314" s="210" t="s">
        <v>46</v>
      </c>
      <c r="O314" s="42"/>
      <c r="P314" s="211">
        <f>O314*H314</f>
        <v>0</v>
      </c>
      <c r="Q314" s="211">
        <v>1.05197</v>
      </c>
      <c r="R314" s="211">
        <f>Q314*H314</f>
        <v>0.5670118300000001</v>
      </c>
      <c r="S314" s="211">
        <v>0</v>
      </c>
      <c r="T314" s="212">
        <f>S314*H314</f>
        <v>0</v>
      </c>
      <c r="AR314" s="24" t="s">
        <v>199</v>
      </c>
      <c r="AT314" s="24" t="s">
        <v>194</v>
      </c>
      <c r="AU314" s="24" t="s">
        <v>85</v>
      </c>
      <c r="AY314" s="24" t="s">
        <v>192</v>
      </c>
      <c r="BE314" s="213">
        <f>IF(N314="základní",J314,0)</f>
        <v>0</v>
      </c>
      <c r="BF314" s="213">
        <f>IF(N314="snížená",J314,0)</f>
        <v>0</v>
      </c>
      <c r="BG314" s="213">
        <f>IF(N314="zákl. přenesená",J314,0)</f>
        <v>0</v>
      </c>
      <c r="BH314" s="213">
        <f>IF(N314="sníž. přenesená",J314,0)</f>
        <v>0</v>
      </c>
      <c r="BI314" s="213">
        <f>IF(N314="nulová",J314,0)</f>
        <v>0</v>
      </c>
      <c r="BJ314" s="24" t="s">
        <v>83</v>
      </c>
      <c r="BK314" s="213">
        <f>ROUND(I314*H314,2)</f>
        <v>0</v>
      </c>
      <c r="BL314" s="24" t="s">
        <v>199</v>
      </c>
      <c r="BM314" s="24" t="s">
        <v>444</v>
      </c>
    </row>
    <row r="315" spans="2:51" s="12" customFormat="1" ht="12">
      <c r="B315" s="214"/>
      <c r="C315" s="215"/>
      <c r="D315" s="216" t="s">
        <v>201</v>
      </c>
      <c r="E315" s="217" t="s">
        <v>21</v>
      </c>
      <c r="F315" s="218" t="s">
        <v>202</v>
      </c>
      <c r="G315" s="215"/>
      <c r="H315" s="217" t="s">
        <v>21</v>
      </c>
      <c r="I315" s="219"/>
      <c r="J315" s="215"/>
      <c r="K315" s="215"/>
      <c r="L315" s="220"/>
      <c r="M315" s="221"/>
      <c r="N315" s="222"/>
      <c r="O315" s="222"/>
      <c r="P315" s="222"/>
      <c r="Q315" s="222"/>
      <c r="R315" s="222"/>
      <c r="S315" s="222"/>
      <c r="T315" s="223"/>
      <c r="AT315" s="224" t="s">
        <v>201</v>
      </c>
      <c r="AU315" s="224" t="s">
        <v>85</v>
      </c>
      <c r="AV315" s="12" t="s">
        <v>83</v>
      </c>
      <c r="AW315" s="12" t="s">
        <v>39</v>
      </c>
      <c r="AX315" s="12" t="s">
        <v>75</v>
      </c>
      <c r="AY315" s="224" t="s">
        <v>192</v>
      </c>
    </row>
    <row r="316" spans="2:51" s="12" customFormat="1" ht="12">
      <c r="B316" s="214"/>
      <c r="C316" s="215"/>
      <c r="D316" s="216" t="s">
        <v>201</v>
      </c>
      <c r="E316" s="217" t="s">
        <v>21</v>
      </c>
      <c r="F316" s="218" t="s">
        <v>445</v>
      </c>
      <c r="G316" s="215"/>
      <c r="H316" s="217" t="s">
        <v>21</v>
      </c>
      <c r="I316" s="219"/>
      <c r="J316" s="215"/>
      <c r="K316" s="215"/>
      <c r="L316" s="220"/>
      <c r="M316" s="221"/>
      <c r="N316" s="222"/>
      <c r="O316" s="222"/>
      <c r="P316" s="222"/>
      <c r="Q316" s="222"/>
      <c r="R316" s="222"/>
      <c r="S316" s="222"/>
      <c r="T316" s="223"/>
      <c r="AT316" s="224" t="s">
        <v>201</v>
      </c>
      <c r="AU316" s="224" t="s">
        <v>85</v>
      </c>
      <c r="AV316" s="12" t="s">
        <v>83</v>
      </c>
      <c r="AW316" s="12" t="s">
        <v>39</v>
      </c>
      <c r="AX316" s="12" t="s">
        <v>75</v>
      </c>
      <c r="AY316" s="224" t="s">
        <v>192</v>
      </c>
    </row>
    <row r="317" spans="2:51" s="13" customFormat="1" ht="12">
      <c r="B317" s="225"/>
      <c r="C317" s="226"/>
      <c r="D317" s="216" t="s">
        <v>201</v>
      </c>
      <c r="E317" s="227" t="s">
        <v>21</v>
      </c>
      <c r="F317" s="228" t="s">
        <v>446</v>
      </c>
      <c r="G317" s="226"/>
      <c r="H317" s="229">
        <v>0.539</v>
      </c>
      <c r="I317" s="230"/>
      <c r="J317" s="226"/>
      <c r="K317" s="226"/>
      <c r="L317" s="231"/>
      <c r="M317" s="232"/>
      <c r="N317" s="233"/>
      <c r="O317" s="233"/>
      <c r="P317" s="233"/>
      <c r="Q317" s="233"/>
      <c r="R317" s="233"/>
      <c r="S317" s="233"/>
      <c r="T317" s="234"/>
      <c r="AT317" s="235" t="s">
        <v>201</v>
      </c>
      <c r="AU317" s="235" t="s">
        <v>85</v>
      </c>
      <c r="AV317" s="13" t="s">
        <v>85</v>
      </c>
      <c r="AW317" s="13" t="s">
        <v>39</v>
      </c>
      <c r="AX317" s="13" t="s">
        <v>75</v>
      </c>
      <c r="AY317" s="235" t="s">
        <v>192</v>
      </c>
    </row>
    <row r="318" spans="2:51" s="14" customFormat="1" ht="12">
      <c r="B318" s="236"/>
      <c r="C318" s="237"/>
      <c r="D318" s="216" t="s">
        <v>201</v>
      </c>
      <c r="E318" s="238" t="s">
        <v>21</v>
      </c>
      <c r="F318" s="239" t="s">
        <v>205</v>
      </c>
      <c r="G318" s="237"/>
      <c r="H318" s="240">
        <v>0.539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AT318" s="246" t="s">
        <v>201</v>
      </c>
      <c r="AU318" s="246" t="s">
        <v>85</v>
      </c>
      <c r="AV318" s="14" t="s">
        <v>199</v>
      </c>
      <c r="AW318" s="14" t="s">
        <v>39</v>
      </c>
      <c r="AX318" s="14" t="s">
        <v>83</v>
      </c>
      <c r="AY318" s="246" t="s">
        <v>192</v>
      </c>
    </row>
    <row r="319" spans="2:65" s="1" customFormat="1" ht="16.5" customHeight="1">
      <c r="B319" s="41"/>
      <c r="C319" s="202" t="s">
        <v>447</v>
      </c>
      <c r="D319" s="202" t="s">
        <v>194</v>
      </c>
      <c r="E319" s="203" t="s">
        <v>448</v>
      </c>
      <c r="F319" s="204" t="s">
        <v>449</v>
      </c>
      <c r="G319" s="205" t="s">
        <v>197</v>
      </c>
      <c r="H319" s="206">
        <v>21.193</v>
      </c>
      <c r="I319" s="207"/>
      <c r="J319" s="208">
        <f>ROUND(I319*H319,2)</f>
        <v>0</v>
      </c>
      <c r="K319" s="204" t="s">
        <v>198</v>
      </c>
      <c r="L319" s="61"/>
      <c r="M319" s="209" t="s">
        <v>21</v>
      </c>
      <c r="N319" s="210" t="s">
        <v>46</v>
      </c>
      <c r="O319" s="42"/>
      <c r="P319" s="211">
        <f>O319*H319</f>
        <v>0</v>
      </c>
      <c r="Q319" s="211">
        <v>2.4533</v>
      </c>
      <c r="R319" s="211">
        <f>Q319*H319</f>
        <v>51.992786900000006</v>
      </c>
      <c r="S319" s="211">
        <v>0</v>
      </c>
      <c r="T319" s="212">
        <f>S319*H319</f>
        <v>0</v>
      </c>
      <c r="AR319" s="24" t="s">
        <v>199</v>
      </c>
      <c r="AT319" s="24" t="s">
        <v>194</v>
      </c>
      <c r="AU319" s="24" t="s">
        <v>85</v>
      </c>
      <c r="AY319" s="24" t="s">
        <v>192</v>
      </c>
      <c r="BE319" s="213">
        <f>IF(N319="základní",J319,0)</f>
        <v>0</v>
      </c>
      <c r="BF319" s="213">
        <f>IF(N319="snížená",J319,0)</f>
        <v>0</v>
      </c>
      <c r="BG319" s="213">
        <f>IF(N319="zákl. přenesená",J319,0)</f>
        <v>0</v>
      </c>
      <c r="BH319" s="213">
        <f>IF(N319="sníž. přenesená",J319,0)</f>
        <v>0</v>
      </c>
      <c r="BI319" s="213">
        <f>IF(N319="nulová",J319,0)</f>
        <v>0</v>
      </c>
      <c r="BJ319" s="24" t="s">
        <v>83</v>
      </c>
      <c r="BK319" s="213">
        <f>ROUND(I319*H319,2)</f>
        <v>0</v>
      </c>
      <c r="BL319" s="24" t="s">
        <v>199</v>
      </c>
      <c r="BM319" s="24" t="s">
        <v>450</v>
      </c>
    </row>
    <row r="320" spans="2:51" s="12" customFormat="1" ht="12">
      <c r="B320" s="214"/>
      <c r="C320" s="215"/>
      <c r="D320" s="216" t="s">
        <v>201</v>
      </c>
      <c r="E320" s="217" t="s">
        <v>21</v>
      </c>
      <c r="F320" s="218" t="s">
        <v>202</v>
      </c>
      <c r="G320" s="215"/>
      <c r="H320" s="217" t="s">
        <v>21</v>
      </c>
      <c r="I320" s="219"/>
      <c r="J320" s="215"/>
      <c r="K320" s="215"/>
      <c r="L320" s="220"/>
      <c r="M320" s="221"/>
      <c r="N320" s="222"/>
      <c r="O320" s="222"/>
      <c r="P320" s="222"/>
      <c r="Q320" s="222"/>
      <c r="R320" s="222"/>
      <c r="S320" s="222"/>
      <c r="T320" s="223"/>
      <c r="AT320" s="224" t="s">
        <v>201</v>
      </c>
      <c r="AU320" s="224" t="s">
        <v>85</v>
      </c>
      <c r="AV320" s="12" t="s">
        <v>83</v>
      </c>
      <c r="AW320" s="12" t="s">
        <v>39</v>
      </c>
      <c r="AX320" s="12" t="s">
        <v>75</v>
      </c>
      <c r="AY320" s="224" t="s">
        <v>192</v>
      </c>
    </row>
    <row r="321" spans="2:51" s="12" customFormat="1" ht="12">
      <c r="B321" s="214"/>
      <c r="C321" s="215"/>
      <c r="D321" s="216" t="s">
        <v>201</v>
      </c>
      <c r="E321" s="217" t="s">
        <v>21</v>
      </c>
      <c r="F321" s="218" t="s">
        <v>451</v>
      </c>
      <c r="G321" s="215"/>
      <c r="H321" s="217" t="s">
        <v>21</v>
      </c>
      <c r="I321" s="219"/>
      <c r="J321" s="215"/>
      <c r="K321" s="215"/>
      <c r="L321" s="220"/>
      <c r="M321" s="221"/>
      <c r="N321" s="222"/>
      <c r="O321" s="222"/>
      <c r="P321" s="222"/>
      <c r="Q321" s="222"/>
      <c r="R321" s="222"/>
      <c r="S321" s="222"/>
      <c r="T321" s="223"/>
      <c r="AT321" s="224" t="s">
        <v>201</v>
      </c>
      <c r="AU321" s="224" t="s">
        <v>85</v>
      </c>
      <c r="AV321" s="12" t="s">
        <v>83</v>
      </c>
      <c r="AW321" s="12" t="s">
        <v>39</v>
      </c>
      <c r="AX321" s="12" t="s">
        <v>75</v>
      </c>
      <c r="AY321" s="224" t="s">
        <v>192</v>
      </c>
    </row>
    <row r="322" spans="2:51" s="13" customFormat="1" ht="12">
      <c r="B322" s="225"/>
      <c r="C322" s="226"/>
      <c r="D322" s="216" t="s">
        <v>201</v>
      </c>
      <c r="E322" s="227" t="s">
        <v>21</v>
      </c>
      <c r="F322" s="228" t="s">
        <v>452</v>
      </c>
      <c r="G322" s="226"/>
      <c r="H322" s="229">
        <v>23.033</v>
      </c>
      <c r="I322" s="230"/>
      <c r="J322" s="226"/>
      <c r="K322" s="226"/>
      <c r="L322" s="231"/>
      <c r="M322" s="232"/>
      <c r="N322" s="233"/>
      <c r="O322" s="233"/>
      <c r="P322" s="233"/>
      <c r="Q322" s="233"/>
      <c r="R322" s="233"/>
      <c r="S322" s="233"/>
      <c r="T322" s="234"/>
      <c r="AT322" s="235" t="s">
        <v>201</v>
      </c>
      <c r="AU322" s="235" t="s">
        <v>85</v>
      </c>
      <c r="AV322" s="13" t="s">
        <v>85</v>
      </c>
      <c r="AW322" s="13" t="s">
        <v>39</v>
      </c>
      <c r="AX322" s="13" t="s">
        <v>75</v>
      </c>
      <c r="AY322" s="235" t="s">
        <v>192</v>
      </c>
    </row>
    <row r="323" spans="2:51" s="12" customFormat="1" ht="12">
      <c r="B323" s="214"/>
      <c r="C323" s="215"/>
      <c r="D323" s="216" t="s">
        <v>201</v>
      </c>
      <c r="E323" s="217" t="s">
        <v>21</v>
      </c>
      <c r="F323" s="218" t="s">
        <v>453</v>
      </c>
      <c r="G323" s="215"/>
      <c r="H323" s="217" t="s">
        <v>21</v>
      </c>
      <c r="I323" s="219"/>
      <c r="J323" s="215"/>
      <c r="K323" s="215"/>
      <c r="L323" s="220"/>
      <c r="M323" s="221"/>
      <c r="N323" s="222"/>
      <c r="O323" s="222"/>
      <c r="P323" s="222"/>
      <c r="Q323" s="222"/>
      <c r="R323" s="222"/>
      <c r="S323" s="222"/>
      <c r="T323" s="223"/>
      <c r="AT323" s="224" t="s">
        <v>201</v>
      </c>
      <c r="AU323" s="224" t="s">
        <v>85</v>
      </c>
      <c r="AV323" s="12" t="s">
        <v>83</v>
      </c>
      <c r="AW323" s="12" t="s">
        <v>39</v>
      </c>
      <c r="AX323" s="12" t="s">
        <v>75</v>
      </c>
      <c r="AY323" s="224" t="s">
        <v>192</v>
      </c>
    </row>
    <row r="324" spans="2:51" s="13" customFormat="1" ht="12">
      <c r="B324" s="225"/>
      <c r="C324" s="226"/>
      <c r="D324" s="216" t="s">
        <v>201</v>
      </c>
      <c r="E324" s="227" t="s">
        <v>21</v>
      </c>
      <c r="F324" s="228" t="s">
        <v>454</v>
      </c>
      <c r="G324" s="226"/>
      <c r="H324" s="229">
        <v>-1.84</v>
      </c>
      <c r="I324" s="230"/>
      <c r="J324" s="226"/>
      <c r="K324" s="226"/>
      <c r="L324" s="231"/>
      <c r="M324" s="232"/>
      <c r="N324" s="233"/>
      <c r="O324" s="233"/>
      <c r="P324" s="233"/>
      <c r="Q324" s="233"/>
      <c r="R324" s="233"/>
      <c r="S324" s="233"/>
      <c r="T324" s="234"/>
      <c r="AT324" s="235" t="s">
        <v>201</v>
      </c>
      <c r="AU324" s="235" t="s">
        <v>85</v>
      </c>
      <c r="AV324" s="13" t="s">
        <v>85</v>
      </c>
      <c r="AW324" s="13" t="s">
        <v>39</v>
      </c>
      <c r="AX324" s="13" t="s">
        <v>75</v>
      </c>
      <c r="AY324" s="235" t="s">
        <v>192</v>
      </c>
    </row>
    <row r="325" spans="2:51" s="14" customFormat="1" ht="12">
      <c r="B325" s="236"/>
      <c r="C325" s="237"/>
      <c r="D325" s="216" t="s">
        <v>201</v>
      </c>
      <c r="E325" s="238" t="s">
        <v>21</v>
      </c>
      <c r="F325" s="239" t="s">
        <v>205</v>
      </c>
      <c r="G325" s="237"/>
      <c r="H325" s="240">
        <v>21.193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AT325" s="246" t="s">
        <v>201</v>
      </c>
      <c r="AU325" s="246" t="s">
        <v>85</v>
      </c>
      <c r="AV325" s="14" t="s">
        <v>199</v>
      </c>
      <c r="AW325" s="14" t="s">
        <v>39</v>
      </c>
      <c r="AX325" s="14" t="s">
        <v>83</v>
      </c>
      <c r="AY325" s="246" t="s">
        <v>192</v>
      </c>
    </row>
    <row r="326" spans="2:65" s="1" customFormat="1" ht="16.5" customHeight="1">
      <c r="B326" s="41"/>
      <c r="C326" s="202" t="s">
        <v>455</v>
      </c>
      <c r="D326" s="202" t="s">
        <v>194</v>
      </c>
      <c r="E326" s="203" t="s">
        <v>456</v>
      </c>
      <c r="F326" s="204" t="s">
        <v>457</v>
      </c>
      <c r="G326" s="205" t="s">
        <v>139</v>
      </c>
      <c r="H326" s="206">
        <v>403.68</v>
      </c>
      <c r="I326" s="207"/>
      <c r="J326" s="208">
        <f>ROUND(I326*H326,2)</f>
        <v>0</v>
      </c>
      <c r="K326" s="204" t="s">
        <v>198</v>
      </c>
      <c r="L326" s="61"/>
      <c r="M326" s="209" t="s">
        <v>21</v>
      </c>
      <c r="N326" s="210" t="s">
        <v>46</v>
      </c>
      <c r="O326" s="42"/>
      <c r="P326" s="211">
        <f>O326*H326</f>
        <v>0</v>
      </c>
      <c r="Q326" s="211">
        <v>0.00449</v>
      </c>
      <c r="R326" s="211">
        <f>Q326*H326</f>
        <v>1.8125232</v>
      </c>
      <c r="S326" s="211">
        <v>0</v>
      </c>
      <c r="T326" s="212">
        <f>S326*H326</f>
        <v>0</v>
      </c>
      <c r="AR326" s="24" t="s">
        <v>199</v>
      </c>
      <c r="AT326" s="24" t="s">
        <v>194</v>
      </c>
      <c r="AU326" s="24" t="s">
        <v>85</v>
      </c>
      <c r="AY326" s="24" t="s">
        <v>192</v>
      </c>
      <c r="BE326" s="213">
        <f>IF(N326="základní",J326,0)</f>
        <v>0</v>
      </c>
      <c r="BF326" s="213">
        <f>IF(N326="snížená",J326,0)</f>
        <v>0</v>
      </c>
      <c r="BG326" s="213">
        <f>IF(N326="zákl. přenesená",J326,0)</f>
        <v>0</v>
      </c>
      <c r="BH326" s="213">
        <f>IF(N326="sníž. přenesená",J326,0)</f>
        <v>0</v>
      </c>
      <c r="BI326" s="213">
        <f>IF(N326="nulová",J326,0)</f>
        <v>0</v>
      </c>
      <c r="BJ326" s="24" t="s">
        <v>83</v>
      </c>
      <c r="BK326" s="213">
        <f>ROUND(I326*H326,2)</f>
        <v>0</v>
      </c>
      <c r="BL326" s="24" t="s">
        <v>199</v>
      </c>
      <c r="BM326" s="24" t="s">
        <v>458</v>
      </c>
    </row>
    <row r="327" spans="2:51" s="12" customFormat="1" ht="12">
      <c r="B327" s="214"/>
      <c r="C327" s="215"/>
      <c r="D327" s="216" t="s">
        <v>201</v>
      </c>
      <c r="E327" s="217" t="s">
        <v>21</v>
      </c>
      <c r="F327" s="218" t="s">
        <v>459</v>
      </c>
      <c r="G327" s="215"/>
      <c r="H327" s="217" t="s">
        <v>21</v>
      </c>
      <c r="I327" s="219"/>
      <c r="J327" s="215"/>
      <c r="K327" s="215"/>
      <c r="L327" s="220"/>
      <c r="M327" s="221"/>
      <c r="N327" s="222"/>
      <c r="O327" s="222"/>
      <c r="P327" s="222"/>
      <c r="Q327" s="222"/>
      <c r="R327" s="222"/>
      <c r="S327" s="222"/>
      <c r="T327" s="223"/>
      <c r="AT327" s="224" t="s">
        <v>201</v>
      </c>
      <c r="AU327" s="224" t="s">
        <v>85</v>
      </c>
      <c r="AV327" s="12" t="s">
        <v>83</v>
      </c>
      <c r="AW327" s="12" t="s">
        <v>39</v>
      </c>
      <c r="AX327" s="12" t="s">
        <v>75</v>
      </c>
      <c r="AY327" s="224" t="s">
        <v>192</v>
      </c>
    </row>
    <row r="328" spans="2:51" s="12" customFormat="1" ht="12">
      <c r="B328" s="214"/>
      <c r="C328" s="215"/>
      <c r="D328" s="216" t="s">
        <v>201</v>
      </c>
      <c r="E328" s="217" t="s">
        <v>21</v>
      </c>
      <c r="F328" s="218" t="s">
        <v>460</v>
      </c>
      <c r="G328" s="215"/>
      <c r="H328" s="217" t="s">
        <v>21</v>
      </c>
      <c r="I328" s="219"/>
      <c r="J328" s="215"/>
      <c r="K328" s="215"/>
      <c r="L328" s="220"/>
      <c r="M328" s="221"/>
      <c r="N328" s="222"/>
      <c r="O328" s="222"/>
      <c r="P328" s="222"/>
      <c r="Q328" s="222"/>
      <c r="R328" s="222"/>
      <c r="S328" s="222"/>
      <c r="T328" s="223"/>
      <c r="AT328" s="224" t="s">
        <v>201</v>
      </c>
      <c r="AU328" s="224" t="s">
        <v>85</v>
      </c>
      <c r="AV328" s="12" t="s">
        <v>83</v>
      </c>
      <c r="AW328" s="12" t="s">
        <v>39</v>
      </c>
      <c r="AX328" s="12" t="s">
        <v>75</v>
      </c>
      <c r="AY328" s="224" t="s">
        <v>192</v>
      </c>
    </row>
    <row r="329" spans="2:51" s="13" customFormat="1" ht="12">
      <c r="B329" s="225"/>
      <c r="C329" s="226"/>
      <c r="D329" s="216" t="s">
        <v>201</v>
      </c>
      <c r="E329" s="227" t="s">
        <v>21</v>
      </c>
      <c r="F329" s="228" t="s">
        <v>461</v>
      </c>
      <c r="G329" s="226"/>
      <c r="H329" s="229">
        <v>438.72</v>
      </c>
      <c r="I329" s="230"/>
      <c r="J329" s="226"/>
      <c r="K329" s="226"/>
      <c r="L329" s="231"/>
      <c r="M329" s="232"/>
      <c r="N329" s="233"/>
      <c r="O329" s="233"/>
      <c r="P329" s="233"/>
      <c r="Q329" s="233"/>
      <c r="R329" s="233"/>
      <c r="S329" s="233"/>
      <c r="T329" s="234"/>
      <c r="AT329" s="235" t="s">
        <v>201</v>
      </c>
      <c r="AU329" s="235" t="s">
        <v>85</v>
      </c>
      <c r="AV329" s="13" t="s">
        <v>85</v>
      </c>
      <c r="AW329" s="13" t="s">
        <v>39</v>
      </c>
      <c r="AX329" s="13" t="s">
        <v>75</v>
      </c>
      <c r="AY329" s="235" t="s">
        <v>192</v>
      </c>
    </row>
    <row r="330" spans="2:51" s="12" customFormat="1" ht="12">
      <c r="B330" s="214"/>
      <c r="C330" s="215"/>
      <c r="D330" s="216" t="s">
        <v>201</v>
      </c>
      <c r="E330" s="217" t="s">
        <v>21</v>
      </c>
      <c r="F330" s="218" t="s">
        <v>453</v>
      </c>
      <c r="G330" s="215"/>
      <c r="H330" s="217" t="s">
        <v>21</v>
      </c>
      <c r="I330" s="219"/>
      <c r="J330" s="215"/>
      <c r="K330" s="215"/>
      <c r="L330" s="220"/>
      <c r="M330" s="221"/>
      <c r="N330" s="222"/>
      <c r="O330" s="222"/>
      <c r="P330" s="222"/>
      <c r="Q330" s="222"/>
      <c r="R330" s="222"/>
      <c r="S330" s="222"/>
      <c r="T330" s="223"/>
      <c r="AT330" s="224" t="s">
        <v>201</v>
      </c>
      <c r="AU330" s="224" t="s">
        <v>85</v>
      </c>
      <c r="AV330" s="12" t="s">
        <v>83</v>
      </c>
      <c r="AW330" s="12" t="s">
        <v>39</v>
      </c>
      <c r="AX330" s="12" t="s">
        <v>75</v>
      </c>
      <c r="AY330" s="224" t="s">
        <v>192</v>
      </c>
    </row>
    <row r="331" spans="2:51" s="13" customFormat="1" ht="12">
      <c r="B331" s="225"/>
      <c r="C331" s="226"/>
      <c r="D331" s="216" t="s">
        <v>201</v>
      </c>
      <c r="E331" s="227" t="s">
        <v>21</v>
      </c>
      <c r="F331" s="228" t="s">
        <v>462</v>
      </c>
      <c r="G331" s="226"/>
      <c r="H331" s="229">
        <v>-35.04</v>
      </c>
      <c r="I331" s="230"/>
      <c r="J331" s="226"/>
      <c r="K331" s="226"/>
      <c r="L331" s="231"/>
      <c r="M331" s="232"/>
      <c r="N331" s="233"/>
      <c r="O331" s="233"/>
      <c r="P331" s="233"/>
      <c r="Q331" s="233"/>
      <c r="R331" s="233"/>
      <c r="S331" s="233"/>
      <c r="T331" s="234"/>
      <c r="AT331" s="235" t="s">
        <v>201</v>
      </c>
      <c r="AU331" s="235" t="s">
        <v>85</v>
      </c>
      <c r="AV331" s="13" t="s">
        <v>85</v>
      </c>
      <c r="AW331" s="13" t="s">
        <v>39</v>
      </c>
      <c r="AX331" s="13" t="s">
        <v>75</v>
      </c>
      <c r="AY331" s="235" t="s">
        <v>192</v>
      </c>
    </row>
    <row r="332" spans="2:51" s="14" customFormat="1" ht="12">
      <c r="B332" s="236"/>
      <c r="C332" s="237"/>
      <c r="D332" s="216" t="s">
        <v>201</v>
      </c>
      <c r="E332" s="238" t="s">
        <v>21</v>
      </c>
      <c r="F332" s="239" t="s">
        <v>205</v>
      </c>
      <c r="G332" s="237"/>
      <c r="H332" s="240">
        <v>403.68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AT332" s="246" t="s">
        <v>201</v>
      </c>
      <c r="AU332" s="246" t="s">
        <v>85</v>
      </c>
      <c r="AV332" s="14" t="s">
        <v>199</v>
      </c>
      <c r="AW332" s="14" t="s">
        <v>39</v>
      </c>
      <c r="AX332" s="14" t="s">
        <v>83</v>
      </c>
      <c r="AY332" s="246" t="s">
        <v>192</v>
      </c>
    </row>
    <row r="333" spans="2:65" s="1" customFormat="1" ht="38.25" customHeight="1">
      <c r="B333" s="41"/>
      <c r="C333" s="202" t="s">
        <v>463</v>
      </c>
      <c r="D333" s="202" t="s">
        <v>194</v>
      </c>
      <c r="E333" s="203" t="s">
        <v>464</v>
      </c>
      <c r="F333" s="204" t="s">
        <v>465</v>
      </c>
      <c r="G333" s="205" t="s">
        <v>139</v>
      </c>
      <c r="H333" s="206">
        <v>403.68</v>
      </c>
      <c r="I333" s="207"/>
      <c r="J333" s="208">
        <f>ROUND(I333*H333,2)</f>
        <v>0</v>
      </c>
      <c r="K333" s="204" t="s">
        <v>198</v>
      </c>
      <c r="L333" s="61"/>
      <c r="M333" s="209" t="s">
        <v>21</v>
      </c>
      <c r="N333" s="210" t="s">
        <v>46</v>
      </c>
      <c r="O333" s="42"/>
      <c r="P333" s="211">
        <f>O333*H333</f>
        <v>0</v>
      </c>
      <c r="Q333" s="211">
        <v>0</v>
      </c>
      <c r="R333" s="211">
        <f>Q333*H333</f>
        <v>0</v>
      </c>
      <c r="S333" s="211">
        <v>0</v>
      </c>
      <c r="T333" s="212">
        <f>S333*H333</f>
        <v>0</v>
      </c>
      <c r="AR333" s="24" t="s">
        <v>199</v>
      </c>
      <c r="AT333" s="24" t="s">
        <v>194</v>
      </c>
      <c r="AU333" s="24" t="s">
        <v>85</v>
      </c>
      <c r="AY333" s="24" t="s">
        <v>192</v>
      </c>
      <c r="BE333" s="213">
        <f>IF(N333="základní",J333,0)</f>
        <v>0</v>
      </c>
      <c r="BF333" s="213">
        <f>IF(N333="snížená",J333,0)</f>
        <v>0</v>
      </c>
      <c r="BG333" s="213">
        <f>IF(N333="zákl. přenesená",J333,0)</f>
        <v>0</v>
      </c>
      <c r="BH333" s="213">
        <f>IF(N333="sníž. přenesená",J333,0)</f>
        <v>0</v>
      </c>
      <c r="BI333" s="213">
        <f>IF(N333="nulová",J333,0)</f>
        <v>0</v>
      </c>
      <c r="BJ333" s="24" t="s">
        <v>83</v>
      </c>
      <c r="BK333" s="213">
        <f>ROUND(I333*H333,2)</f>
        <v>0</v>
      </c>
      <c r="BL333" s="24" t="s">
        <v>199</v>
      </c>
      <c r="BM333" s="24" t="s">
        <v>466</v>
      </c>
    </row>
    <row r="334" spans="2:65" s="1" customFormat="1" ht="25.5" customHeight="1">
      <c r="B334" s="41"/>
      <c r="C334" s="202" t="s">
        <v>467</v>
      </c>
      <c r="D334" s="202" t="s">
        <v>194</v>
      </c>
      <c r="E334" s="203" t="s">
        <v>468</v>
      </c>
      <c r="F334" s="204" t="s">
        <v>469</v>
      </c>
      <c r="G334" s="205" t="s">
        <v>306</v>
      </c>
      <c r="H334" s="206">
        <v>2.995</v>
      </c>
      <c r="I334" s="207"/>
      <c r="J334" s="208">
        <f>ROUND(I334*H334,2)</f>
        <v>0</v>
      </c>
      <c r="K334" s="204" t="s">
        <v>198</v>
      </c>
      <c r="L334" s="61"/>
      <c r="M334" s="209" t="s">
        <v>21</v>
      </c>
      <c r="N334" s="210" t="s">
        <v>46</v>
      </c>
      <c r="O334" s="42"/>
      <c r="P334" s="211">
        <f>O334*H334</f>
        <v>0</v>
      </c>
      <c r="Q334" s="211">
        <v>1.04614</v>
      </c>
      <c r="R334" s="211">
        <f>Q334*H334</f>
        <v>3.1331893</v>
      </c>
      <c r="S334" s="211">
        <v>0</v>
      </c>
      <c r="T334" s="212">
        <f>S334*H334</f>
        <v>0</v>
      </c>
      <c r="AR334" s="24" t="s">
        <v>199</v>
      </c>
      <c r="AT334" s="24" t="s">
        <v>194</v>
      </c>
      <c r="AU334" s="24" t="s">
        <v>85</v>
      </c>
      <c r="AY334" s="24" t="s">
        <v>192</v>
      </c>
      <c r="BE334" s="213">
        <f>IF(N334="základní",J334,0)</f>
        <v>0</v>
      </c>
      <c r="BF334" s="213">
        <f>IF(N334="snížená",J334,0)</f>
        <v>0</v>
      </c>
      <c r="BG334" s="213">
        <f>IF(N334="zákl. přenesená",J334,0)</f>
        <v>0</v>
      </c>
      <c r="BH334" s="213">
        <f>IF(N334="sníž. přenesená",J334,0)</f>
        <v>0</v>
      </c>
      <c r="BI334" s="213">
        <f>IF(N334="nulová",J334,0)</f>
        <v>0</v>
      </c>
      <c r="BJ334" s="24" t="s">
        <v>83</v>
      </c>
      <c r="BK334" s="213">
        <f>ROUND(I334*H334,2)</f>
        <v>0</v>
      </c>
      <c r="BL334" s="24" t="s">
        <v>199</v>
      </c>
      <c r="BM334" s="24" t="s">
        <v>470</v>
      </c>
    </row>
    <row r="335" spans="2:51" s="12" customFormat="1" ht="12">
      <c r="B335" s="214"/>
      <c r="C335" s="215"/>
      <c r="D335" s="216" t="s">
        <v>201</v>
      </c>
      <c r="E335" s="217" t="s">
        <v>21</v>
      </c>
      <c r="F335" s="218" t="s">
        <v>202</v>
      </c>
      <c r="G335" s="215"/>
      <c r="H335" s="217" t="s">
        <v>21</v>
      </c>
      <c r="I335" s="219"/>
      <c r="J335" s="215"/>
      <c r="K335" s="215"/>
      <c r="L335" s="220"/>
      <c r="M335" s="221"/>
      <c r="N335" s="222"/>
      <c r="O335" s="222"/>
      <c r="P335" s="222"/>
      <c r="Q335" s="222"/>
      <c r="R335" s="222"/>
      <c r="S335" s="222"/>
      <c r="T335" s="223"/>
      <c r="AT335" s="224" t="s">
        <v>201</v>
      </c>
      <c r="AU335" s="224" t="s">
        <v>85</v>
      </c>
      <c r="AV335" s="12" t="s">
        <v>83</v>
      </c>
      <c r="AW335" s="12" t="s">
        <v>39</v>
      </c>
      <c r="AX335" s="12" t="s">
        <v>75</v>
      </c>
      <c r="AY335" s="224" t="s">
        <v>192</v>
      </c>
    </row>
    <row r="336" spans="2:51" s="12" customFormat="1" ht="12">
      <c r="B336" s="214"/>
      <c r="C336" s="215"/>
      <c r="D336" s="216" t="s">
        <v>201</v>
      </c>
      <c r="E336" s="217" t="s">
        <v>21</v>
      </c>
      <c r="F336" s="218" t="s">
        <v>471</v>
      </c>
      <c r="G336" s="215"/>
      <c r="H336" s="217" t="s">
        <v>21</v>
      </c>
      <c r="I336" s="219"/>
      <c r="J336" s="215"/>
      <c r="K336" s="215"/>
      <c r="L336" s="220"/>
      <c r="M336" s="221"/>
      <c r="N336" s="222"/>
      <c r="O336" s="222"/>
      <c r="P336" s="222"/>
      <c r="Q336" s="222"/>
      <c r="R336" s="222"/>
      <c r="S336" s="222"/>
      <c r="T336" s="223"/>
      <c r="AT336" s="224" t="s">
        <v>201</v>
      </c>
      <c r="AU336" s="224" t="s">
        <v>85</v>
      </c>
      <c r="AV336" s="12" t="s">
        <v>83</v>
      </c>
      <c r="AW336" s="12" t="s">
        <v>39</v>
      </c>
      <c r="AX336" s="12" t="s">
        <v>75</v>
      </c>
      <c r="AY336" s="224" t="s">
        <v>192</v>
      </c>
    </row>
    <row r="337" spans="2:51" s="13" customFormat="1" ht="12">
      <c r="B337" s="225"/>
      <c r="C337" s="226"/>
      <c r="D337" s="216" t="s">
        <v>201</v>
      </c>
      <c r="E337" s="227" t="s">
        <v>21</v>
      </c>
      <c r="F337" s="228" t="s">
        <v>472</v>
      </c>
      <c r="G337" s="226"/>
      <c r="H337" s="229">
        <v>2.29</v>
      </c>
      <c r="I337" s="230"/>
      <c r="J337" s="226"/>
      <c r="K337" s="226"/>
      <c r="L337" s="231"/>
      <c r="M337" s="232"/>
      <c r="N337" s="233"/>
      <c r="O337" s="233"/>
      <c r="P337" s="233"/>
      <c r="Q337" s="233"/>
      <c r="R337" s="233"/>
      <c r="S337" s="233"/>
      <c r="T337" s="234"/>
      <c r="AT337" s="235" t="s">
        <v>201</v>
      </c>
      <c r="AU337" s="235" t="s">
        <v>85</v>
      </c>
      <c r="AV337" s="13" t="s">
        <v>85</v>
      </c>
      <c r="AW337" s="13" t="s">
        <v>39</v>
      </c>
      <c r="AX337" s="13" t="s">
        <v>75</v>
      </c>
      <c r="AY337" s="235" t="s">
        <v>192</v>
      </c>
    </row>
    <row r="338" spans="2:51" s="13" customFormat="1" ht="12">
      <c r="B338" s="225"/>
      <c r="C338" s="226"/>
      <c r="D338" s="216" t="s">
        <v>201</v>
      </c>
      <c r="E338" s="227" t="s">
        <v>21</v>
      </c>
      <c r="F338" s="228" t="s">
        <v>473</v>
      </c>
      <c r="G338" s="226"/>
      <c r="H338" s="229">
        <v>0.705</v>
      </c>
      <c r="I338" s="230"/>
      <c r="J338" s="226"/>
      <c r="K338" s="226"/>
      <c r="L338" s="231"/>
      <c r="M338" s="232"/>
      <c r="N338" s="233"/>
      <c r="O338" s="233"/>
      <c r="P338" s="233"/>
      <c r="Q338" s="233"/>
      <c r="R338" s="233"/>
      <c r="S338" s="233"/>
      <c r="T338" s="234"/>
      <c r="AT338" s="235" t="s">
        <v>201</v>
      </c>
      <c r="AU338" s="235" t="s">
        <v>85</v>
      </c>
      <c r="AV338" s="13" t="s">
        <v>85</v>
      </c>
      <c r="AW338" s="13" t="s">
        <v>39</v>
      </c>
      <c r="AX338" s="13" t="s">
        <v>75</v>
      </c>
      <c r="AY338" s="235" t="s">
        <v>192</v>
      </c>
    </row>
    <row r="339" spans="2:51" s="14" customFormat="1" ht="12">
      <c r="B339" s="236"/>
      <c r="C339" s="237"/>
      <c r="D339" s="216" t="s">
        <v>201</v>
      </c>
      <c r="E339" s="238" t="s">
        <v>21</v>
      </c>
      <c r="F339" s="239" t="s">
        <v>205</v>
      </c>
      <c r="G339" s="237"/>
      <c r="H339" s="240">
        <v>2.995</v>
      </c>
      <c r="I339" s="241"/>
      <c r="J339" s="237"/>
      <c r="K339" s="237"/>
      <c r="L339" s="242"/>
      <c r="M339" s="243"/>
      <c r="N339" s="244"/>
      <c r="O339" s="244"/>
      <c r="P339" s="244"/>
      <c r="Q339" s="244"/>
      <c r="R339" s="244"/>
      <c r="S339" s="244"/>
      <c r="T339" s="245"/>
      <c r="AT339" s="246" t="s">
        <v>201</v>
      </c>
      <c r="AU339" s="246" t="s">
        <v>85</v>
      </c>
      <c r="AV339" s="14" t="s">
        <v>199</v>
      </c>
      <c r="AW339" s="14" t="s">
        <v>39</v>
      </c>
      <c r="AX339" s="14" t="s">
        <v>83</v>
      </c>
      <c r="AY339" s="246" t="s">
        <v>192</v>
      </c>
    </row>
    <row r="340" spans="2:65" s="1" customFormat="1" ht="25.5" customHeight="1">
      <c r="B340" s="41"/>
      <c r="C340" s="202" t="s">
        <v>474</v>
      </c>
      <c r="D340" s="202" t="s">
        <v>194</v>
      </c>
      <c r="E340" s="203" t="s">
        <v>475</v>
      </c>
      <c r="F340" s="204" t="s">
        <v>476</v>
      </c>
      <c r="G340" s="205" t="s">
        <v>139</v>
      </c>
      <c r="H340" s="206">
        <v>553.3</v>
      </c>
      <c r="I340" s="207"/>
      <c r="J340" s="208">
        <f>ROUND(I340*H340,2)</f>
        <v>0</v>
      </c>
      <c r="K340" s="204" t="s">
        <v>21</v>
      </c>
      <c r="L340" s="61"/>
      <c r="M340" s="209" t="s">
        <v>21</v>
      </c>
      <c r="N340" s="210" t="s">
        <v>46</v>
      </c>
      <c r="O340" s="42"/>
      <c r="P340" s="211">
        <f>O340*H340</f>
        <v>0</v>
      </c>
      <c r="Q340" s="211">
        <v>0</v>
      </c>
      <c r="R340" s="211">
        <f>Q340*H340</f>
        <v>0</v>
      </c>
      <c r="S340" s="211">
        <v>0</v>
      </c>
      <c r="T340" s="212">
        <f>S340*H340</f>
        <v>0</v>
      </c>
      <c r="AR340" s="24" t="s">
        <v>199</v>
      </c>
      <c r="AT340" s="24" t="s">
        <v>194</v>
      </c>
      <c r="AU340" s="24" t="s">
        <v>85</v>
      </c>
      <c r="AY340" s="24" t="s">
        <v>192</v>
      </c>
      <c r="BE340" s="213">
        <f>IF(N340="základní",J340,0)</f>
        <v>0</v>
      </c>
      <c r="BF340" s="213">
        <f>IF(N340="snížená",J340,0)</f>
        <v>0</v>
      </c>
      <c r="BG340" s="213">
        <f>IF(N340="zákl. přenesená",J340,0)</f>
        <v>0</v>
      </c>
      <c r="BH340" s="213">
        <f>IF(N340="sníž. přenesená",J340,0)</f>
        <v>0</v>
      </c>
      <c r="BI340" s="213">
        <f>IF(N340="nulová",J340,0)</f>
        <v>0</v>
      </c>
      <c r="BJ340" s="24" t="s">
        <v>83</v>
      </c>
      <c r="BK340" s="213">
        <f>ROUND(I340*H340,2)</f>
        <v>0</v>
      </c>
      <c r="BL340" s="24" t="s">
        <v>199</v>
      </c>
      <c r="BM340" s="24" t="s">
        <v>477</v>
      </c>
    </row>
    <row r="341" spans="2:65" s="1" customFormat="1" ht="16.5" customHeight="1">
      <c r="B341" s="41"/>
      <c r="C341" s="247" t="s">
        <v>478</v>
      </c>
      <c r="D341" s="247" t="s">
        <v>412</v>
      </c>
      <c r="E341" s="248" t="s">
        <v>479</v>
      </c>
      <c r="F341" s="249" t="s">
        <v>480</v>
      </c>
      <c r="G341" s="250" t="s">
        <v>139</v>
      </c>
      <c r="H341" s="251">
        <v>487.685</v>
      </c>
      <c r="I341" s="252"/>
      <c r="J341" s="253">
        <f>ROUND(I341*H341,2)</f>
        <v>0</v>
      </c>
      <c r="K341" s="249" t="s">
        <v>21</v>
      </c>
      <c r="L341" s="254"/>
      <c r="M341" s="255" t="s">
        <v>21</v>
      </c>
      <c r="N341" s="256" t="s">
        <v>46</v>
      </c>
      <c r="O341" s="42"/>
      <c r="P341" s="211">
        <f>O341*H341</f>
        <v>0</v>
      </c>
      <c r="Q341" s="211">
        <v>0.0042</v>
      </c>
      <c r="R341" s="211">
        <f>Q341*H341</f>
        <v>2.0482769999999997</v>
      </c>
      <c r="S341" s="211">
        <v>0</v>
      </c>
      <c r="T341" s="212">
        <f>S341*H341</f>
        <v>0</v>
      </c>
      <c r="AR341" s="24" t="s">
        <v>233</v>
      </c>
      <c r="AT341" s="24" t="s">
        <v>412</v>
      </c>
      <c r="AU341" s="24" t="s">
        <v>85</v>
      </c>
      <c r="AY341" s="24" t="s">
        <v>192</v>
      </c>
      <c r="BE341" s="213">
        <f>IF(N341="základní",J341,0)</f>
        <v>0</v>
      </c>
      <c r="BF341" s="213">
        <f>IF(N341="snížená",J341,0)</f>
        <v>0</v>
      </c>
      <c r="BG341" s="213">
        <f>IF(N341="zákl. přenesená",J341,0)</f>
        <v>0</v>
      </c>
      <c r="BH341" s="213">
        <f>IF(N341="sníž. přenesená",J341,0)</f>
        <v>0</v>
      </c>
      <c r="BI341" s="213">
        <f>IF(N341="nulová",J341,0)</f>
        <v>0</v>
      </c>
      <c r="BJ341" s="24" t="s">
        <v>83</v>
      </c>
      <c r="BK341" s="213">
        <f>ROUND(I341*H341,2)</f>
        <v>0</v>
      </c>
      <c r="BL341" s="24" t="s">
        <v>199</v>
      </c>
      <c r="BM341" s="24" t="s">
        <v>481</v>
      </c>
    </row>
    <row r="342" spans="2:51" s="12" customFormat="1" ht="12">
      <c r="B342" s="214"/>
      <c r="C342" s="215"/>
      <c r="D342" s="216" t="s">
        <v>201</v>
      </c>
      <c r="E342" s="217" t="s">
        <v>21</v>
      </c>
      <c r="F342" s="218" t="s">
        <v>202</v>
      </c>
      <c r="G342" s="215"/>
      <c r="H342" s="217" t="s">
        <v>21</v>
      </c>
      <c r="I342" s="219"/>
      <c r="J342" s="215"/>
      <c r="K342" s="215"/>
      <c r="L342" s="220"/>
      <c r="M342" s="221"/>
      <c r="N342" s="222"/>
      <c r="O342" s="222"/>
      <c r="P342" s="222"/>
      <c r="Q342" s="222"/>
      <c r="R342" s="222"/>
      <c r="S342" s="222"/>
      <c r="T342" s="223"/>
      <c r="AT342" s="224" t="s">
        <v>201</v>
      </c>
      <c r="AU342" s="224" t="s">
        <v>85</v>
      </c>
      <c r="AV342" s="12" t="s">
        <v>83</v>
      </c>
      <c r="AW342" s="12" t="s">
        <v>39</v>
      </c>
      <c r="AX342" s="12" t="s">
        <v>75</v>
      </c>
      <c r="AY342" s="224" t="s">
        <v>192</v>
      </c>
    </row>
    <row r="343" spans="2:51" s="12" customFormat="1" ht="12">
      <c r="B343" s="214"/>
      <c r="C343" s="215"/>
      <c r="D343" s="216" t="s">
        <v>201</v>
      </c>
      <c r="E343" s="217" t="s">
        <v>21</v>
      </c>
      <c r="F343" s="218" t="s">
        <v>482</v>
      </c>
      <c r="G343" s="215"/>
      <c r="H343" s="217" t="s">
        <v>21</v>
      </c>
      <c r="I343" s="219"/>
      <c r="J343" s="215"/>
      <c r="K343" s="215"/>
      <c r="L343" s="220"/>
      <c r="M343" s="221"/>
      <c r="N343" s="222"/>
      <c r="O343" s="222"/>
      <c r="P343" s="222"/>
      <c r="Q343" s="222"/>
      <c r="R343" s="222"/>
      <c r="S343" s="222"/>
      <c r="T343" s="223"/>
      <c r="AT343" s="224" t="s">
        <v>201</v>
      </c>
      <c r="AU343" s="224" t="s">
        <v>85</v>
      </c>
      <c r="AV343" s="12" t="s">
        <v>83</v>
      </c>
      <c r="AW343" s="12" t="s">
        <v>39</v>
      </c>
      <c r="AX343" s="12" t="s">
        <v>75</v>
      </c>
      <c r="AY343" s="224" t="s">
        <v>192</v>
      </c>
    </row>
    <row r="344" spans="2:51" s="13" customFormat="1" ht="12">
      <c r="B344" s="225"/>
      <c r="C344" s="226"/>
      <c r="D344" s="216" t="s">
        <v>201</v>
      </c>
      <c r="E344" s="227" t="s">
        <v>21</v>
      </c>
      <c r="F344" s="228" t="s">
        <v>483</v>
      </c>
      <c r="G344" s="226"/>
      <c r="H344" s="229">
        <v>760.9</v>
      </c>
      <c r="I344" s="230"/>
      <c r="J344" s="226"/>
      <c r="K344" s="226"/>
      <c r="L344" s="231"/>
      <c r="M344" s="232"/>
      <c r="N344" s="233"/>
      <c r="O344" s="233"/>
      <c r="P344" s="233"/>
      <c r="Q344" s="233"/>
      <c r="R344" s="233"/>
      <c r="S344" s="233"/>
      <c r="T344" s="234"/>
      <c r="AT344" s="235" t="s">
        <v>201</v>
      </c>
      <c r="AU344" s="235" t="s">
        <v>85</v>
      </c>
      <c r="AV344" s="13" t="s">
        <v>85</v>
      </c>
      <c r="AW344" s="13" t="s">
        <v>39</v>
      </c>
      <c r="AX344" s="13" t="s">
        <v>75</v>
      </c>
      <c r="AY344" s="235" t="s">
        <v>192</v>
      </c>
    </row>
    <row r="345" spans="2:51" s="12" customFormat="1" ht="12">
      <c r="B345" s="214"/>
      <c r="C345" s="215"/>
      <c r="D345" s="216" t="s">
        <v>201</v>
      </c>
      <c r="E345" s="217" t="s">
        <v>21</v>
      </c>
      <c r="F345" s="218" t="s">
        <v>484</v>
      </c>
      <c r="G345" s="215"/>
      <c r="H345" s="217" t="s">
        <v>21</v>
      </c>
      <c r="I345" s="219"/>
      <c r="J345" s="215"/>
      <c r="K345" s="215"/>
      <c r="L345" s="220"/>
      <c r="M345" s="221"/>
      <c r="N345" s="222"/>
      <c r="O345" s="222"/>
      <c r="P345" s="222"/>
      <c r="Q345" s="222"/>
      <c r="R345" s="222"/>
      <c r="S345" s="222"/>
      <c r="T345" s="223"/>
      <c r="AT345" s="224" t="s">
        <v>201</v>
      </c>
      <c r="AU345" s="224" t="s">
        <v>85</v>
      </c>
      <c r="AV345" s="12" t="s">
        <v>83</v>
      </c>
      <c r="AW345" s="12" t="s">
        <v>39</v>
      </c>
      <c r="AX345" s="12" t="s">
        <v>75</v>
      </c>
      <c r="AY345" s="224" t="s">
        <v>192</v>
      </c>
    </row>
    <row r="346" spans="2:51" s="13" customFormat="1" ht="36">
      <c r="B346" s="225"/>
      <c r="C346" s="226"/>
      <c r="D346" s="216" t="s">
        <v>201</v>
      </c>
      <c r="E346" s="227" t="s">
        <v>21</v>
      </c>
      <c r="F346" s="228" t="s">
        <v>485</v>
      </c>
      <c r="G346" s="226"/>
      <c r="H346" s="229">
        <v>-317.55</v>
      </c>
      <c r="I346" s="230"/>
      <c r="J346" s="226"/>
      <c r="K346" s="226"/>
      <c r="L346" s="231"/>
      <c r="M346" s="232"/>
      <c r="N346" s="233"/>
      <c r="O346" s="233"/>
      <c r="P346" s="233"/>
      <c r="Q346" s="233"/>
      <c r="R346" s="233"/>
      <c r="S346" s="233"/>
      <c r="T346" s="234"/>
      <c r="AT346" s="235" t="s">
        <v>201</v>
      </c>
      <c r="AU346" s="235" t="s">
        <v>85</v>
      </c>
      <c r="AV346" s="13" t="s">
        <v>85</v>
      </c>
      <c r="AW346" s="13" t="s">
        <v>39</v>
      </c>
      <c r="AX346" s="13" t="s">
        <v>75</v>
      </c>
      <c r="AY346" s="235" t="s">
        <v>192</v>
      </c>
    </row>
    <row r="347" spans="2:51" s="14" customFormat="1" ht="12">
      <c r="B347" s="236"/>
      <c r="C347" s="237"/>
      <c r="D347" s="216" t="s">
        <v>201</v>
      </c>
      <c r="E347" s="238" t="s">
        <v>21</v>
      </c>
      <c r="F347" s="239" t="s">
        <v>205</v>
      </c>
      <c r="G347" s="237"/>
      <c r="H347" s="240">
        <v>443.35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5"/>
      <c r="AT347" s="246" t="s">
        <v>201</v>
      </c>
      <c r="AU347" s="246" t="s">
        <v>85</v>
      </c>
      <c r="AV347" s="14" t="s">
        <v>199</v>
      </c>
      <c r="AW347" s="14" t="s">
        <v>39</v>
      </c>
      <c r="AX347" s="14" t="s">
        <v>83</v>
      </c>
      <c r="AY347" s="246" t="s">
        <v>192</v>
      </c>
    </row>
    <row r="348" spans="2:51" s="13" customFormat="1" ht="12">
      <c r="B348" s="225"/>
      <c r="C348" s="226"/>
      <c r="D348" s="216" t="s">
        <v>201</v>
      </c>
      <c r="E348" s="226"/>
      <c r="F348" s="228" t="s">
        <v>486</v>
      </c>
      <c r="G348" s="226"/>
      <c r="H348" s="229">
        <v>487.685</v>
      </c>
      <c r="I348" s="230"/>
      <c r="J348" s="226"/>
      <c r="K348" s="226"/>
      <c r="L348" s="231"/>
      <c r="M348" s="232"/>
      <c r="N348" s="233"/>
      <c r="O348" s="233"/>
      <c r="P348" s="233"/>
      <c r="Q348" s="233"/>
      <c r="R348" s="233"/>
      <c r="S348" s="233"/>
      <c r="T348" s="234"/>
      <c r="AT348" s="235" t="s">
        <v>201</v>
      </c>
      <c r="AU348" s="235" t="s">
        <v>85</v>
      </c>
      <c r="AV348" s="13" t="s">
        <v>85</v>
      </c>
      <c r="AW348" s="13" t="s">
        <v>6</v>
      </c>
      <c r="AX348" s="13" t="s">
        <v>83</v>
      </c>
      <c r="AY348" s="235" t="s">
        <v>192</v>
      </c>
    </row>
    <row r="349" spans="2:65" s="1" customFormat="1" ht="16.5" customHeight="1">
      <c r="B349" s="41"/>
      <c r="C349" s="247" t="s">
        <v>487</v>
      </c>
      <c r="D349" s="247" t="s">
        <v>412</v>
      </c>
      <c r="E349" s="248" t="s">
        <v>488</v>
      </c>
      <c r="F349" s="249" t="s">
        <v>489</v>
      </c>
      <c r="G349" s="250" t="s">
        <v>139</v>
      </c>
      <c r="H349" s="251">
        <v>109.95</v>
      </c>
      <c r="I349" s="252"/>
      <c r="J349" s="253">
        <f>ROUND(I349*H349,2)</f>
        <v>0</v>
      </c>
      <c r="K349" s="249" t="s">
        <v>21</v>
      </c>
      <c r="L349" s="254"/>
      <c r="M349" s="255" t="s">
        <v>21</v>
      </c>
      <c r="N349" s="256" t="s">
        <v>46</v>
      </c>
      <c r="O349" s="42"/>
      <c r="P349" s="211">
        <f>O349*H349</f>
        <v>0</v>
      </c>
      <c r="Q349" s="211">
        <v>0.0024</v>
      </c>
      <c r="R349" s="211">
        <f>Q349*H349</f>
        <v>0.26388</v>
      </c>
      <c r="S349" s="211">
        <v>0</v>
      </c>
      <c r="T349" s="212">
        <f>S349*H349</f>
        <v>0</v>
      </c>
      <c r="AR349" s="24" t="s">
        <v>233</v>
      </c>
      <c r="AT349" s="24" t="s">
        <v>412</v>
      </c>
      <c r="AU349" s="24" t="s">
        <v>85</v>
      </c>
      <c r="AY349" s="24" t="s">
        <v>192</v>
      </c>
      <c r="BE349" s="213">
        <f>IF(N349="základní",J349,0)</f>
        <v>0</v>
      </c>
      <c r="BF349" s="213">
        <f>IF(N349="snížená",J349,0)</f>
        <v>0</v>
      </c>
      <c r="BG349" s="213">
        <f>IF(N349="zákl. přenesená",J349,0)</f>
        <v>0</v>
      </c>
      <c r="BH349" s="213">
        <f>IF(N349="sníž. přenesená",J349,0)</f>
        <v>0</v>
      </c>
      <c r="BI349" s="213">
        <f>IF(N349="nulová",J349,0)</f>
        <v>0</v>
      </c>
      <c r="BJ349" s="24" t="s">
        <v>83</v>
      </c>
      <c r="BK349" s="213">
        <f>ROUND(I349*H349,2)</f>
        <v>0</v>
      </c>
      <c r="BL349" s="24" t="s">
        <v>199</v>
      </c>
      <c r="BM349" s="24" t="s">
        <v>490</v>
      </c>
    </row>
    <row r="350" spans="2:51" s="12" customFormat="1" ht="12">
      <c r="B350" s="214"/>
      <c r="C350" s="215"/>
      <c r="D350" s="216" t="s">
        <v>201</v>
      </c>
      <c r="E350" s="217" t="s">
        <v>21</v>
      </c>
      <c r="F350" s="218" t="s">
        <v>202</v>
      </c>
      <c r="G350" s="215"/>
      <c r="H350" s="217" t="s">
        <v>21</v>
      </c>
      <c r="I350" s="219"/>
      <c r="J350" s="215"/>
      <c r="K350" s="215"/>
      <c r="L350" s="220"/>
      <c r="M350" s="221"/>
      <c r="N350" s="222"/>
      <c r="O350" s="222"/>
      <c r="P350" s="222"/>
      <c r="Q350" s="222"/>
      <c r="R350" s="222"/>
      <c r="S350" s="222"/>
      <c r="T350" s="223"/>
      <c r="AT350" s="224" t="s">
        <v>201</v>
      </c>
      <c r="AU350" s="224" t="s">
        <v>85</v>
      </c>
      <c r="AV350" s="12" t="s">
        <v>83</v>
      </c>
      <c r="AW350" s="12" t="s">
        <v>39</v>
      </c>
      <c r="AX350" s="12" t="s">
        <v>75</v>
      </c>
      <c r="AY350" s="224" t="s">
        <v>192</v>
      </c>
    </row>
    <row r="351" spans="2:51" s="12" customFormat="1" ht="12">
      <c r="B351" s="214"/>
      <c r="C351" s="215"/>
      <c r="D351" s="216" t="s">
        <v>201</v>
      </c>
      <c r="E351" s="217" t="s">
        <v>21</v>
      </c>
      <c r="F351" s="218" t="s">
        <v>491</v>
      </c>
      <c r="G351" s="215"/>
      <c r="H351" s="217" t="s">
        <v>21</v>
      </c>
      <c r="I351" s="219"/>
      <c r="J351" s="215"/>
      <c r="K351" s="215"/>
      <c r="L351" s="220"/>
      <c r="M351" s="221"/>
      <c r="N351" s="222"/>
      <c r="O351" s="222"/>
      <c r="P351" s="222"/>
      <c r="Q351" s="222"/>
      <c r="R351" s="222"/>
      <c r="S351" s="222"/>
      <c r="T351" s="223"/>
      <c r="AT351" s="224" t="s">
        <v>201</v>
      </c>
      <c r="AU351" s="224" t="s">
        <v>85</v>
      </c>
      <c r="AV351" s="12" t="s">
        <v>83</v>
      </c>
      <c r="AW351" s="12" t="s">
        <v>39</v>
      </c>
      <c r="AX351" s="12" t="s">
        <v>75</v>
      </c>
      <c r="AY351" s="224" t="s">
        <v>192</v>
      </c>
    </row>
    <row r="352" spans="2:51" s="13" customFormat="1" ht="12">
      <c r="B352" s="225"/>
      <c r="C352" s="226"/>
      <c r="D352" s="216" t="s">
        <v>201</v>
      </c>
      <c r="E352" s="227" t="s">
        <v>21</v>
      </c>
      <c r="F352" s="228" t="s">
        <v>492</v>
      </c>
      <c r="G352" s="226"/>
      <c r="H352" s="229">
        <v>109.95</v>
      </c>
      <c r="I352" s="230"/>
      <c r="J352" s="226"/>
      <c r="K352" s="226"/>
      <c r="L352" s="231"/>
      <c r="M352" s="232"/>
      <c r="N352" s="233"/>
      <c r="O352" s="233"/>
      <c r="P352" s="233"/>
      <c r="Q352" s="233"/>
      <c r="R352" s="233"/>
      <c r="S352" s="233"/>
      <c r="T352" s="234"/>
      <c r="AT352" s="235" t="s">
        <v>201</v>
      </c>
      <c r="AU352" s="235" t="s">
        <v>85</v>
      </c>
      <c r="AV352" s="13" t="s">
        <v>85</v>
      </c>
      <c r="AW352" s="13" t="s">
        <v>39</v>
      </c>
      <c r="AX352" s="13" t="s">
        <v>75</v>
      </c>
      <c r="AY352" s="235" t="s">
        <v>192</v>
      </c>
    </row>
    <row r="353" spans="2:51" s="14" customFormat="1" ht="12">
      <c r="B353" s="236"/>
      <c r="C353" s="237"/>
      <c r="D353" s="216" t="s">
        <v>201</v>
      </c>
      <c r="E353" s="238" t="s">
        <v>21</v>
      </c>
      <c r="F353" s="239" t="s">
        <v>205</v>
      </c>
      <c r="G353" s="237"/>
      <c r="H353" s="240">
        <v>109.95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5"/>
      <c r="AT353" s="246" t="s">
        <v>201</v>
      </c>
      <c r="AU353" s="246" t="s">
        <v>85</v>
      </c>
      <c r="AV353" s="14" t="s">
        <v>199</v>
      </c>
      <c r="AW353" s="14" t="s">
        <v>39</v>
      </c>
      <c r="AX353" s="14" t="s">
        <v>83</v>
      </c>
      <c r="AY353" s="246" t="s">
        <v>192</v>
      </c>
    </row>
    <row r="354" spans="2:65" s="1" customFormat="1" ht="51" customHeight="1">
      <c r="B354" s="41"/>
      <c r="C354" s="202" t="s">
        <v>493</v>
      </c>
      <c r="D354" s="202" t="s">
        <v>194</v>
      </c>
      <c r="E354" s="203" t="s">
        <v>494</v>
      </c>
      <c r="F354" s="204" t="s">
        <v>495</v>
      </c>
      <c r="G354" s="205" t="s">
        <v>139</v>
      </c>
      <c r="H354" s="206">
        <v>20.558</v>
      </c>
      <c r="I354" s="207"/>
      <c r="J354" s="208">
        <f>ROUND(I354*H354,2)</f>
        <v>0</v>
      </c>
      <c r="K354" s="204" t="s">
        <v>21</v>
      </c>
      <c r="L354" s="61"/>
      <c r="M354" s="209" t="s">
        <v>21</v>
      </c>
      <c r="N354" s="210" t="s">
        <v>46</v>
      </c>
      <c r="O354" s="42"/>
      <c r="P354" s="211">
        <f>O354*H354</f>
        <v>0</v>
      </c>
      <c r="Q354" s="211">
        <v>0.01943</v>
      </c>
      <c r="R354" s="211">
        <f>Q354*H354</f>
        <v>0.39944194</v>
      </c>
      <c r="S354" s="211">
        <v>0</v>
      </c>
      <c r="T354" s="212">
        <f>S354*H354</f>
        <v>0</v>
      </c>
      <c r="AR354" s="24" t="s">
        <v>199</v>
      </c>
      <c r="AT354" s="24" t="s">
        <v>194</v>
      </c>
      <c r="AU354" s="24" t="s">
        <v>85</v>
      </c>
      <c r="AY354" s="24" t="s">
        <v>192</v>
      </c>
      <c r="BE354" s="213">
        <f>IF(N354="základní",J354,0)</f>
        <v>0</v>
      </c>
      <c r="BF354" s="213">
        <f>IF(N354="snížená",J354,0)</f>
        <v>0</v>
      </c>
      <c r="BG354" s="213">
        <f>IF(N354="zákl. přenesená",J354,0)</f>
        <v>0</v>
      </c>
      <c r="BH354" s="213">
        <f>IF(N354="sníž. přenesená",J354,0)</f>
        <v>0</v>
      </c>
      <c r="BI354" s="213">
        <f>IF(N354="nulová",J354,0)</f>
        <v>0</v>
      </c>
      <c r="BJ354" s="24" t="s">
        <v>83</v>
      </c>
      <c r="BK354" s="213">
        <f>ROUND(I354*H354,2)</f>
        <v>0</v>
      </c>
      <c r="BL354" s="24" t="s">
        <v>199</v>
      </c>
      <c r="BM354" s="24" t="s">
        <v>496</v>
      </c>
    </row>
    <row r="355" spans="2:51" s="12" customFormat="1" ht="12">
      <c r="B355" s="214"/>
      <c r="C355" s="215"/>
      <c r="D355" s="216" t="s">
        <v>201</v>
      </c>
      <c r="E355" s="217" t="s">
        <v>21</v>
      </c>
      <c r="F355" s="218" t="s">
        <v>497</v>
      </c>
      <c r="G355" s="215"/>
      <c r="H355" s="217" t="s">
        <v>21</v>
      </c>
      <c r="I355" s="219"/>
      <c r="J355" s="215"/>
      <c r="K355" s="215"/>
      <c r="L355" s="220"/>
      <c r="M355" s="221"/>
      <c r="N355" s="222"/>
      <c r="O355" s="222"/>
      <c r="P355" s="222"/>
      <c r="Q355" s="222"/>
      <c r="R355" s="222"/>
      <c r="S355" s="222"/>
      <c r="T355" s="223"/>
      <c r="AT355" s="224" t="s">
        <v>201</v>
      </c>
      <c r="AU355" s="224" t="s">
        <v>85</v>
      </c>
      <c r="AV355" s="12" t="s">
        <v>83</v>
      </c>
      <c r="AW355" s="12" t="s">
        <v>39</v>
      </c>
      <c r="AX355" s="12" t="s">
        <v>75</v>
      </c>
      <c r="AY355" s="224" t="s">
        <v>192</v>
      </c>
    </row>
    <row r="356" spans="2:51" s="12" customFormat="1" ht="12">
      <c r="B356" s="214"/>
      <c r="C356" s="215"/>
      <c r="D356" s="216" t="s">
        <v>201</v>
      </c>
      <c r="E356" s="217" t="s">
        <v>21</v>
      </c>
      <c r="F356" s="218" t="s">
        <v>498</v>
      </c>
      <c r="G356" s="215"/>
      <c r="H356" s="217" t="s">
        <v>21</v>
      </c>
      <c r="I356" s="219"/>
      <c r="J356" s="215"/>
      <c r="K356" s="215"/>
      <c r="L356" s="220"/>
      <c r="M356" s="221"/>
      <c r="N356" s="222"/>
      <c r="O356" s="222"/>
      <c r="P356" s="222"/>
      <c r="Q356" s="222"/>
      <c r="R356" s="222"/>
      <c r="S356" s="222"/>
      <c r="T356" s="223"/>
      <c r="AT356" s="224" t="s">
        <v>201</v>
      </c>
      <c r="AU356" s="224" t="s">
        <v>85</v>
      </c>
      <c r="AV356" s="12" t="s">
        <v>83</v>
      </c>
      <c r="AW356" s="12" t="s">
        <v>39</v>
      </c>
      <c r="AX356" s="12" t="s">
        <v>75</v>
      </c>
      <c r="AY356" s="224" t="s">
        <v>192</v>
      </c>
    </row>
    <row r="357" spans="2:51" s="13" customFormat="1" ht="12">
      <c r="B357" s="225"/>
      <c r="C357" s="226"/>
      <c r="D357" s="216" t="s">
        <v>201</v>
      </c>
      <c r="E357" s="227" t="s">
        <v>21</v>
      </c>
      <c r="F357" s="228" t="s">
        <v>499</v>
      </c>
      <c r="G357" s="226"/>
      <c r="H357" s="229">
        <v>20.558</v>
      </c>
      <c r="I357" s="230"/>
      <c r="J357" s="226"/>
      <c r="K357" s="226"/>
      <c r="L357" s="231"/>
      <c r="M357" s="232"/>
      <c r="N357" s="233"/>
      <c r="O357" s="233"/>
      <c r="P357" s="233"/>
      <c r="Q357" s="233"/>
      <c r="R357" s="233"/>
      <c r="S357" s="233"/>
      <c r="T357" s="234"/>
      <c r="AT357" s="235" t="s">
        <v>201</v>
      </c>
      <c r="AU357" s="235" t="s">
        <v>85</v>
      </c>
      <c r="AV357" s="13" t="s">
        <v>85</v>
      </c>
      <c r="AW357" s="13" t="s">
        <v>39</v>
      </c>
      <c r="AX357" s="13" t="s">
        <v>75</v>
      </c>
      <c r="AY357" s="235" t="s">
        <v>192</v>
      </c>
    </row>
    <row r="358" spans="2:51" s="14" customFormat="1" ht="12">
      <c r="B358" s="236"/>
      <c r="C358" s="237"/>
      <c r="D358" s="216" t="s">
        <v>201</v>
      </c>
      <c r="E358" s="238" t="s">
        <v>21</v>
      </c>
      <c r="F358" s="239" t="s">
        <v>205</v>
      </c>
      <c r="G358" s="237"/>
      <c r="H358" s="240">
        <v>20.558</v>
      </c>
      <c r="I358" s="241"/>
      <c r="J358" s="237"/>
      <c r="K358" s="237"/>
      <c r="L358" s="242"/>
      <c r="M358" s="243"/>
      <c r="N358" s="244"/>
      <c r="O358" s="244"/>
      <c r="P358" s="244"/>
      <c r="Q358" s="244"/>
      <c r="R358" s="244"/>
      <c r="S358" s="244"/>
      <c r="T358" s="245"/>
      <c r="AT358" s="246" t="s">
        <v>201</v>
      </c>
      <c r="AU358" s="246" t="s">
        <v>85</v>
      </c>
      <c r="AV358" s="14" t="s">
        <v>199</v>
      </c>
      <c r="AW358" s="14" t="s">
        <v>39</v>
      </c>
      <c r="AX358" s="14" t="s">
        <v>83</v>
      </c>
      <c r="AY358" s="246" t="s">
        <v>192</v>
      </c>
    </row>
    <row r="359" spans="2:63" s="11" customFormat="1" ht="29.85" customHeight="1">
      <c r="B359" s="186"/>
      <c r="C359" s="187"/>
      <c r="D359" s="188" t="s">
        <v>74</v>
      </c>
      <c r="E359" s="200" t="s">
        <v>199</v>
      </c>
      <c r="F359" s="200" t="s">
        <v>500</v>
      </c>
      <c r="G359" s="187"/>
      <c r="H359" s="187"/>
      <c r="I359" s="190"/>
      <c r="J359" s="201">
        <f>BK359</f>
        <v>0</v>
      </c>
      <c r="K359" s="187"/>
      <c r="L359" s="192"/>
      <c r="M359" s="193"/>
      <c r="N359" s="194"/>
      <c r="O359" s="194"/>
      <c r="P359" s="195">
        <f>SUM(P360:P388)</f>
        <v>0</v>
      </c>
      <c r="Q359" s="194"/>
      <c r="R359" s="195">
        <f>SUM(R360:R388)</f>
        <v>31.095224439999996</v>
      </c>
      <c r="S359" s="194"/>
      <c r="T359" s="196">
        <f>SUM(T360:T388)</f>
        <v>0</v>
      </c>
      <c r="AR359" s="197" t="s">
        <v>83</v>
      </c>
      <c r="AT359" s="198" t="s">
        <v>74</v>
      </c>
      <c r="AU359" s="198" t="s">
        <v>83</v>
      </c>
      <c r="AY359" s="197" t="s">
        <v>192</v>
      </c>
      <c r="BK359" s="199">
        <f>SUM(BK360:BK388)</f>
        <v>0</v>
      </c>
    </row>
    <row r="360" spans="2:65" s="1" customFormat="1" ht="16.5" customHeight="1">
      <c r="B360" s="41"/>
      <c r="C360" s="202" t="s">
        <v>501</v>
      </c>
      <c r="D360" s="202" t="s">
        <v>194</v>
      </c>
      <c r="E360" s="203" t="s">
        <v>502</v>
      </c>
      <c r="F360" s="204" t="s">
        <v>503</v>
      </c>
      <c r="G360" s="205" t="s">
        <v>197</v>
      </c>
      <c r="H360" s="206">
        <v>5.222</v>
      </c>
      <c r="I360" s="207"/>
      <c r="J360" s="208">
        <f>ROUND(I360*H360,2)</f>
        <v>0</v>
      </c>
      <c r="K360" s="204" t="s">
        <v>198</v>
      </c>
      <c r="L360" s="61"/>
      <c r="M360" s="209" t="s">
        <v>21</v>
      </c>
      <c r="N360" s="210" t="s">
        <v>46</v>
      </c>
      <c r="O360" s="42"/>
      <c r="P360" s="211">
        <f>O360*H360</f>
        <v>0</v>
      </c>
      <c r="Q360" s="211">
        <v>2.4534</v>
      </c>
      <c r="R360" s="211">
        <f>Q360*H360</f>
        <v>12.8116548</v>
      </c>
      <c r="S360" s="211">
        <v>0</v>
      </c>
      <c r="T360" s="212">
        <f>S360*H360</f>
        <v>0</v>
      </c>
      <c r="AR360" s="24" t="s">
        <v>199</v>
      </c>
      <c r="AT360" s="24" t="s">
        <v>194</v>
      </c>
      <c r="AU360" s="24" t="s">
        <v>85</v>
      </c>
      <c r="AY360" s="24" t="s">
        <v>192</v>
      </c>
      <c r="BE360" s="213">
        <f>IF(N360="základní",J360,0)</f>
        <v>0</v>
      </c>
      <c r="BF360" s="213">
        <f>IF(N360="snížená",J360,0)</f>
        <v>0</v>
      </c>
      <c r="BG360" s="213">
        <f>IF(N360="zákl. přenesená",J360,0)</f>
        <v>0</v>
      </c>
      <c r="BH360" s="213">
        <f>IF(N360="sníž. přenesená",J360,0)</f>
        <v>0</v>
      </c>
      <c r="BI360" s="213">
        <f>IF(N360="nulová",J360,0)</f>
        <v>0</v>
      </c>
      <c r="BJ360" s="24" t="s">
        <v>83</v>
      </c>
      <c r="BK360" s="213">
        <f>ROUND(I360*H360,2)</f>
        <v>0</v>
      </c>
      <c r="BL360" s="24" t="s">
        <v>199</v>
      </c>
      <c r="BM360" s="24" t="s">
        <v>504</v>
      </c>
    </row>
    <row r="361" spans="2:51" s="12" customFormat="1" ht="12">
      <c r="B361" s="214"/>
      <c r="C361" s="215"/>
      <c r="D361" s="216" t="s">
        <v>201</v>
      </c>
      <c r="E361" s="217" t="s">
        <v>21</v>
      </c>
      <c r="F361" s="218" t="s">
        <v>202</v>
      </c>
      <c r="G361" s="215"/>
      <c r="H361" s="217" t="s">
        <v>21</v>
      </c>
      <c r="I361" s="219"/>
      <c r="J361" s="215"/>
      <c r="K361" s="215"/>
      <c r="L361" s="220"/>
      <c r="M361" s="221"/>
      <c r="N361" s="222"/>
      <c r="O361" s="222"/>
      <c r="P361" s="222"/>
      <c r="Q361" s="222"/>
      <c r="R361" s="222"/>
      <c r="S361" s="222"/>
      <c r="T361" s="223"/>
      <c r="AT361" s="224" t="s">
        <v>201</v>
      </c>
      <c r="AU361" s="224" t="s">
        <v>85</v>
      </c>
      <c r="AV361" s="12" t="s">
        <v>83</v>
      </c>
      <c r="AW361" s="12" t="s">
        <v>39</v>
      </c>
      <c r="AX361" s="12" t="s">
        <v>75</v>
      </c>
      <c r="AY361" s="224" t="s">
        <v>192</v>
      </c>
    </row>
    <row r="362" spans="2:51" s="12" customFormat="1" ht="12">
      <c r="B362" s="214"/>
      <c r="C362" s="215"/>
      <c r="D362" s="216" t="s">
        <v>201</v>
      </c>
      <c r="E362" s="217" t="s">
        <v>21</v>
      </c>
      <c r="F362" s="218" t="s">
        <v>505</v>
      </c>
      <c r="G362" s="215"/>
      <c r="H362" s="217" t="s">
        <v>21</v>
      </c>
      <c r="I362" s="219"/>
      <c r="J362" s="215"/>
      <c r="K362" s="215"/>
      <c r="L362" s="220"/>
      <c r="M362" s="221"/>
      <c r="N362" s="222"/>
      <c r="O362" s="222"/>
      <c r="P362" s="222"/>
      <c r="Q362" s="222"/>
      <c r="R362" s="222"/>
      <c r="S362" s="222"/>
      <c r="T362" s="223"/>
      <c r="AT362" s="224" t="s">
        <v>201</v>
      </c>
      <c r="AU362" s="224" t="s">
        <v>85</v>
      </c>
      <c r="AV362" s="12" t="s">
        <v>83</v>
      </c>
      <c r="AW362" s="12" t="s">
        <v>39</v>
      </c>
      <c r="AX362" s="12" t="s">
        <v>75</v>
      </c>
      <c r="AY362" s="224" t="s">
        <v>192</v>
      </c>
    </row>
    <row r="363" spans="2:51" s="12" customFormat="1" ht="12">
      <c r="B363" s="214"/>
      <c r="C363" s="215"/>
      <c r="D363" s="216" t="s">
        <v>201</v>
      </c>
      <c r="E363" s="217" t="s">
        <v>21</v>
      </c>
      <c r="F363" s="218" t="s">
        <v>506</v>
      </c>
      <c r="G363" s="215"/>
      <c r="H363" s="217" t="s">
        <v>21</v>
      </c>
      <c r="I363" s="219"/>
      <c r="J363" s="215"/>
      <c r="K363" s="215"/>
      <c r="L363" s="220"/>
      <c r="M363" s="221"/>
      <c r="N363" s="222"/>
      <c r="O363" s="222"/>
      <c r="P363" s="222"/>
      <c r="Q363" s="222"/>
      <c r="R363" s="222"/>
      <c r="S363" s="222"/>
      <c r="T363" s="223"/>
      <c r="AT363" s="224" t="s">
        <v>201</v>
      </c>
      <c r="AU363" s="224" t="s">
        <v>85</v>
      </c>
      <c r="AV363" s="12" t="s">
        <v>83</v>
      </c>
      <c r="AW363" s="12" t="s">
        <v>39</v>
      </c>
      <c r="AX363" s="12" t="s">
        <v>75</v>
      </c>
      <c r="AY363" s="224" t="s">
        <v>192</v>
      </c>
    </row>
    <row r="364" spans="2:51" s="13" customFormat="1" ht="12">
      <c r="B364" s="225"/>
      <c r="C364" s="226"/>
      <c r="D364" s="216" t="s">
        <v>201</v>
      </c>
      <c r="E364" s="227" t="s">
        <v>21</v>
      </c>
      <c r="F364" s="228" t="s">
        <v>507</v>
      </c>
      <c r="G364" s="226"/>
      <c r="H364" s="229">
        <v>2.54</v>
      </c>
      <c r="I364" s="230"/>
      <c r="J364" s="226"/>
      <c r="K364" s="226"/>
      <c r="L364" s="231"/>
      <c r="M364" s="232"/>
      <c r="N364" s="233"/>
      <c r="O364" s="233"/>
      <c r="P364" s="233"/>
      <c r="Q364" s="233"/>
      <c r="R364" s="233"/>
      <c r="S364" s="233"/>
      <c r="T364" s="234"/>
      <c r="AT364" s="235" t="s">
        <v>201</v>
      </c>
      <c r="AU364" s="235" t="s">
        <v>85</v>
      </c>
      <c r="AV364" s="13" t="s">
        <v>85</v>
      </c>
      <c r="AW364" s="13" t="s">
        <v>39</v>
      </c>
      <c r="AX364" s="13" t="s">
        <v>75</v>
      </c>
      <c r="AY364" s="235" t="s">
        <v>192</v>
      </c>
    </row>
    <row r="365" spans="2:51" s="12" customFormat="1" ht="12">
      <c r="B365" s="214"/>
      <c r="C365" s="215"/>
      <c r="D365" s="216" t="s">
        <v>201</v>
      </c>
      <c r="E365" s="217" t="s">
        <v>21</v>
      </c>
      <c r="F365" s="218" t="s">
        <v>508</v>
      </c>
      <c r="G365" s="215"/>
      <c r="H365" s="217" t="s">
        <v>21</v>
      </c>
      <c r="I365" s="219"/>
      <c r="J365" s="215"/>
      <c r="K365" s="215"/>
      <c r="L365" s="220"/>
      <c r="M365" s="221"/>
      <c r="N365" s="222"/>
      <c r="O365" s="222"/>
      <c r="P365" s="222"/>
      <c r="Q365" s="222"/>
      <c r="R365" s="222"/>
      <c r="S365" s="222"/>
      <c r="T365" s="223"/>
      <c r="AT365" s="224" t="s">
        <v>201</v>
      </c>
      <c r="AU365" s="224" t="s">
        <v>85</v>
      </c>
      <c r="AV365" s="12" t="s">
        <v>83</v>
      </c>
      <c r="AW365" s="12" t="s">
        <v>39</v>
      </c>
      <c r="AX365" s="12" t="s">
        <v>75</v>
      </c>
      <c r="AY365" s="224" t="s">
        <v>192</v>
      </c>
    </row>
    <row r="366" spans="2:51" s="13" customFormat="1" ht="12">
      <c r="B366" s="225"/>
      <c r="C366" s="226"/>
      <c r="D366" s="216" t="s">
        <v>201</v>
      </c>
      <c r="E366" s="227" t="s">
        <v>21</v>
      </c>
      <c r="F366" s="228" t="s">
        <v>509</v>
      </c>
      <c r="G366" s="226"/>
      <c r="H366" s="229">
        <v>2.682</v>
      </c>
      <c r="I366" s="230"/>
      <c r="J366" s="226"/>
      <c r="K366" s="226"/>
      <c r="L366" s="231"/>
      <c r="M366" s="232"/>
      <c r="N366" s="233"/>
      <c r="O366" s="233"/>
      <c r="P366" s="233"/>
      <c r="Q366" s="233"/>
      <c r="R366" s="233"/>
      <c r="S366" s="233"/>
      <c r="T366" s="234"/>
      <c r="AT366" s="235" t="s">
        <v>201</v>
      </c>
      <c r="AU366" s="235" t="s">
        <v>85</v>
      </c>
      <c r="AV366" s="13" t="s">
        <v>85</v>
      </c>
      <c r="AW366" s="13" t="s">
        <v>39</v>
      </c>
      <c r="AX366" s="13" t="s">
        <v>75</v>
      </c>
      <c r="AY366" s="235" t="s">
        <v>192</v>
      </c>
    </row>
    <row r="367" spans="2:51" s="14" customFormat="1" ht="12">
      <c r="B367" s="236"/>
      <c r="C367" s="237"/>
      <c r="D367" s="216" t="s">
        <v>201</v>
      </c>
      <c r="E367" s="238" t="s">
        <v>21</v>
      </c>
      <c r="F367" s="239" t="s">
        <v>205</v>
      </c>
      <c r="G367" s="237"/>
      <c r="H367" s="240">
        <v>5.222</v>
      </c>
      <c r="I367" s="241"/>
      <c r="J367" s="237"/>
      <c r="K367" s="237"/>
      <c r="L367" s="242"/>
      <c r="M367" s="243"/>
      <c r="N367" s="244"/>
      <c r="O367" s="244"/>
      <c r="P367" s="244"/>
      <c r="Q367" s="244"/>
      <c r="R367" s="244"/>
      <c r="S367" s="244"/>
      <c r="T367" s="245"/>
      <c r="AT367" s="246" t="s">
        <v>201</v>
      </c>
      <c r="AU367" s="246" t="s">
        <v>85</v>
      </c>
      <c r="AV367" s="14" t="s">
        <v>199</v>
      </c>
      <c r="AW367" s="14" t="s">
        <v>39</v>
      </c>
      <c r="AX367" s="14" t="s">
        <v>83</v>
      </c>
      <c r="AY367" s="246" t="s">
        <v>192</v>
      </c>
    </row>
    <row r="368" spans="2:65" s="1" customFormat="1" ht="16.5" customHeight="1">
      <c r="B368" s="41"/>
      <c r="C368" s="202" t="s">
        <v>510</v>
      </c>
      <c r="D368" s="202" t="s">
        <v>194</v>
      </c>
      <c r="E368" s="203" t="s">
        <v>511</v>
      </c>
      <c r="F368" s="204" t="s">
        <v>512</v>
      </c>
      <c r="G368" s="205" t="s">
        <v>139</v>
      </c>
      <c r="H368" s="206">
        <v>108.2</v>
      </c>
      <c r="I368" s="207"/>
      <c r="J368" s="208">
        <f>ROUND(I368*H368,2)</f>
        <v>0</v>
      </c>
      <c r="K368" s="204" t="s">
        <v>198</v>
      </c>
      <c r="L368" s="61"/>
      <c r="M368" s="209" t="s">
        <v>21</v>
      </c>
      <c r="N368" s="210" t="s">
        <v>46</v>
      </c>
      <c r="O368" s="42"/>
      <c r="P368" s="211">
        <f>O368*H368</f>
        <v>0</v>
      </c>
      <c r="Q368" s="211">
        <v>0.00519</v>
      </c>
      <c r="R368" s="211">
        <f>Q368*H368</f>
        <v>0.561558</v>
      </c>
      <c r="S368" s="211">
        <v>0</v>
      </c>
      <c r="T368" s="212">
        <f>S368*H368</f>
        <v>0</v>
      </c>
      <c r="AR368" s="24" t="s">
        <v>199</v>
      </c>
      <c r="AT368" s="24" t="s">
        <v>194</v>
      </c>
      <c r="AU368" s="24" t="s">
        <v>85</v>
      </c>
      <c r="AY368" s="24" t="s">
        <v>192</v>
      </c>
      <c r="BE368" s="213">
        <f>IF(N368="základní",J368,0)</f>
        <v>0</v>
      </c>
      <c r="BF368" s="213">
        <f>IF(N368="snížená",J368,0)</f>
        <v>0</v>
      </c>
      <c r="BG368" s="213">
        <f>IF(N368="zákl. přenesená",J368,0)</f>
        <v>0</v>
      </c>
      <c r="BH368" s="213">
        <f>IF(N368="sníž. přenesená",J368,0)</f>
        <v>0</v>
      </c>
      <c r="BI368" s="213">
        <f>IF(N368="nulová",J368,0)</f>
        <v>0</v>
      </c>
      <c r="BJ368" s="24" t="s">
        <v>83</v>
      </c>
      <c r="BK368" s="213">
        <f>ROUND(I368*H368,2)</f>
        <v>0</v>
      </c>
      <c r="BL368" s="24" t="s">
        <v>199</v>
      </c>
      <c r="BM368" s="24" t="s">
        <v>513</v>
      </c>
    </row>
    <row r="369" spans="2:51" s="12" customFormat="1" ht="12">
      <c r="B369" s="214"/>
      <c r="C369" s="215"/>
      <c r="D369" s="216" t="s">
        <v>201</v>
      </c>
      <c r="E369" s="217" t="s">
        <v>21</v>
      </c>
      <c r="F369" s="218" t="s">
        <v>202</v>
      </c>
      <c r="G369" s="215"/>
      <c r="H369" s="217" t="s">
        <v>21</v>
      </c>
      <c r="I369" s="219"/>
      <c r="J369" s="215"/>
      <c r="K369" s="215"/>
      <c r="L369" s="220"/>
      <c r="M369" s="221"/>
      <c r="N369" s="222"/>
      <c r="O369" s="222"/>
      <c r="P369" s="222"/>
      <c r="Q369" s="222"/>
      <c r="R369" s="222"/>
      <c r="S369" s="222"/>
      <c r="T369" s="223"/>
      <c r="AT369" s="224" t="s">
        <v>201</v>
      </c>
      <c r="AU369" s="224" t="s">
        <v>85</v>
      </c>
      <c r="AV369" s="12" t="s">
        <v>83</v>
      </c>
      <c r="AW369" s="12" t="s">
        <v>39</v>
      </c>
      <c r="AX369" s="12" t="s">
        <v>75</v>
      </c>
      <c r="AY369" s="224" t="s">
        <v>192</v>
      </c>
    </row>
    <row r="370" spans="2:51" s="12" customFormat="1" ht="12">
      <c r="B370" s="214"/>
      <c r="C370" s="215"/>
      <c r="D370" s="216" t="s">
        <v>201</v>
      </c>
      <c r="E370" s="217" t="s">
        <v>21</v>
      </c>
      <c r="F370" s="218" t="s">
        <v>514</v>
      </c>
      <c r="G370" s="215"/>
      <c r="H370" s="217" t="s">
        <v>21</v>
      </c>
      <c r="I370" s="219"/>
      <c r="J370" s="215"/>
      <c r="K370" s="215"/>
      <c r="L370" s="220"/>
      <c r="M370" s="221"/>
      <c r="N370" s="222"/>
      <c r="O370" s="222"/>
      <c r="P370" s="222"/>
      <c r="Q370" s="222"/>
      <c r="R370" s="222"/>
      <c r="S370" s="222"/>
      <c r="T370" s="223"/>
      <c r="AT370" s="224" t="s">
        <v>201</v>
      </c>
      <c r="AU370" s="224" t="s">
        <v>85</v>
      </c>
      <c r="AV370" s="12" t="s">
        <v>83</v>
      </c>
      <c r="AW370" s="12" t="s">
        <v>39</v>
      </c>
      <c r="AX370" s="12" t="s">
        <v>75</v>
      </c>
      <c r="AY370" s="224" t="s">
        <v>192</v>
      </c>
    </row>
    <row r="371" spans="2:51" s="12" customFormat="1" ht="12">
      <c r="B371" s="214"/>
      <c r="C371" s="215"/>
      <c r="D371" s="216" t="s">
        <v>201</v>
      </c>
      <c r="E371" s="217" t="s">
        <v>21</v>
      </c>
      <c r="F371" s="218" t="s">
        <v>506</v>
      </c>
      <c r="G371" s="215"/>
      <c r="H371" s="217" t="s">
        <v>21</v>
      </c>
      <c r="I371" s="219"/>
      <c r="J371" s="215"/>
      <c r="K371" s="215"/>
      <c r="L371" s="220"/>
      <c r="M371" s="221"/>
      <c r="N371" s="222"/>
      <c r="O371" s="222"/>
      <c r="P371" s="222"/>
      <c r="Q371" s="222"/>
      <c r="R371" s="222"/>
      <c r="S371" s="222"/>
      <c r="T371" s="223"/>
      <c r="AT371" s="224" t="s">
        <v>201</v>
      </c>
      <c r="AU371" s="224" t="s">
        <v>85</v>
      </c>
      <c r="AV371" s="12" t="s">
        <v>83</v>
      </c>
      <c r="AW371" s="12" t="s">
        <v>39</v>
      </c>
      <c r="AX371" s="12" t="s">
        <v>75</v>
      </c>
      <c r="AY371" s="224" t="s">
        <v>192</v>
      </c>
    </row>
    <row r="372" spans="2:51" s="13" customFormat="1" ht="12">
      <c r="B372" s="225"/>
      <c r="C372" s="226"/>
      <c r="D372" s="216" t="s">
        <v>201</v>
      </c>
      <c r="E372" s="227" t="s">
        <v>21</v>
      </c>
      <c r="F372" s="228" t="s">
        <v>515</v>
      </c>
      <c r="G372" s="226"/>
      <c r="H372" s="229">
        <v>63.5</v>
      </c>
      <c r="I372" s="230"/>
      <c r="J372" s="226"/>
      <c r="K372" s="226"/>
      <c r="L372" s="231"/>
      <c r="M372" s="232"/>
      <c r="N372" s="233"/>
      <c r="O372" s="233"/>
      <c r="P372" s="233"/>
      <c r="Q372" s="233"/>
      <c r="R372" s="233"/>
      <c r="S372" s="233"/>
      <c r="T372" s="234"/>
      <c r="AT372" s="235" t="s">
        <v>201</v>
      </c>
      <c r="AU372" s="235" t="s">
        <v>85</v>
      </c>
      <c r="AV372" s="13" t="s">
        <v>85</v>
      </c>
      <c r="AW372" s="13" t="s">
        <v>39</v>
      </c>
      <c r="AX372" s="13" t="s">
        <v>75</v>
      </c>
      <c r="AY372" s="235" t="s">
        <v>192</v>
      </c>
    </row>
    <row r="373" spans="2:51" s="12" customFormat="1" ht="12">
      <c r="B373" s="214"/>
      <c r="C373" s="215"/>
      <c r="D373" s="216" t="s">
        <v>201</v>
      </c>
      <c r="E373" s="217" t="s">
        <v>21</v>
      </c>
      <c r="F373" s="218" t="s">
        <v>508</v>
      </c>
      <c r="G373" s="215"/>
      <c r="H373" s="217" t="s">
        <v>21</v>
      </c>
      <c r="I373" s="219"/>
      <c r="J373" s="215"/>
      <c r="K373" s="215"/>
      <c r="L373" s="220"/>
      <c r="M373" s="221"/>
      <c r="N373" s="222"/>
      <c r="O373" s="222"/>
      <c r="P373" s="222"/>
      <c r="Q373" s="222"/>
      <c r="R373" s="222"/>
      <c r="S373" s="222"/>
      <c r="T373" s="223"/>
      <c r="AT373" s="224" t="s">
        <v>201</v>
      </c>
      <c r="AU373" s="224" t="s">
        <v>85</v>
      </c>
      <c r="AV373" s="12" t="s">
        <v>83</v>
      </c>
      <c r="AW373" s="12" t="s">
        <v>39</v>
      </c>
      <c r="AX373" s="12" t="s">
        <v>75</v>
      </c>
      <c r="AY373" s="224" t="s">
        <v>192</v>
      </c>
    </row>
    <row r="374" spans="2:51" s="13" customFormat="1" ht="12">
      <c r="B374" s="225"/>
      <c r="C374" s="226"/>
      <c r="D374" s="216" t="s">
        <v>201</v>
      </c>
      <c r="E374" s="227" t="s">
        <v>21</v>
      </c>
      <c r="F374" s="228" t="s">
        <v>516</v>
      </c>
      <c r="G374" s="226"/>
      <c r="H374" s="229">
        <v>44.7</v>
      </c>
      <c r="I374" s="230"/>
      <c r="J374" s="226"/>
      <c r="K374" s="226"/>
      <c r="L374" s="231"/>
      <c r="M374" s="232"/>
      <c r="N374" s="233"/>
      <c r="O374" s="233"/>
      <c r="P374" s="233"/>
      <c r="Q374" s="233"/>
      <c r="R374" s="233"/>
      <c r="S374" s="233"/>
      <c r="T374" s="234"/>
      <c r="AT374" s="235" t="s">
        <v>201</v>
      </c>
      <c r="AU374" s="235" t="s">
        <v>85</v>
      </c>
      <c r="AV374" s="13" t="s">
        <v>85</v>
      </c>
      <c r="AW374" s="13" t="s">
        <v>39</v>
      </c>
      <c r="AX374" s="13" t="s">
        <v>75</v>
      </c>
      <c r="AY374" s="235" t="s">
        <v>192</v>
      </c>
    </row>
    <row r="375" spans="2:51" s="14" customFormat="1" ht="12">
      <c r="B375" s="236"/>
      <c r="C375" s="237"/>
      <c r="D375" s="216" t="s">
        <v>201</v>
      </c>
      <c r="E375" s="238" t="s">
        <v>21</v>
      </c>
      <c r="F375" s="239" t="s">
        <v>205</v>
      </c>
      <c r="G375" s="237"/>
      <c r="H375" s="240">
        <v>108.2</v>
      </c>
      <c r="I375" s="241"/>
      <c r="J375" s="237"/>
      <c r="K375" s="237"/>
      <c r="L375" s="242"/>
      <c r="M375" s="243"/>
      <c r="N375" s="244"/>
      <c r="O375" s="244"/>
      <c r="P375" s="244"/>
      <c r="Q375" s="244"/>
      <c r="R375" s="244"/>
      <c r="S375" s="244"/>
      <c r="T375" s="245"/>
      <c r="AT375" s="246" t="s">
        <v>201</v>
      </c>
      <c r="AU375" s="246" t="s">
        <v>85</v>
      </c>
      <c r="AV375" s="14" t="s">
        <v>199</v>
      </c>
      <c r="AW375" s="14" t="s">
        <v>39</v>
      </c>
      <c r="AX375" s="14" t="s">
        <v>83</v>
      </c>
      <c r="AY375" s="246" t="s">
        <v>192</v>
      </c>
    </row>
    <row r="376" spans="2:65" s="1" customFormat="1" ht="16.5" customHeight="1">
      <c r="B376" s="41"/>
      <c r="C376" s="202" t="s">
        <v>517</v>
      </c>
      <c r="D376" s="202" t="s">
        <v>194</v>
      </c>
      <c r="E376" s="203" t="s">
        <v>518</v>
      </c>
      <c r="F376" s="204" t="s">
        <v>519</v>
      </c>
      <c r="G376" s="205" t="s">
        <v>139</v>
      </c>
      <c r="H376" s="206">
        <v>108.2</v>
      </c>
      <c r="I376" s="207"/>
      <c r="J376" s="208">
        <f>ROUND(I376*H376,2)</f>
        <v>0</v>
      </c>
      <c r="K376" s="204" t="s">
        <v>198</v>
      </c>
      <c r="L376" s="61"/>
      <c r="M376" s="209" t="s">
        <v>21</v>
      </c>
      <c r="N376" s="210" t="s">
        <v>46</v>
      </c>
      <c r="O376" s="42"/>
      <c r="P376" s="211">
        <f>O376*H376</f>
        <v>0</v>
      </c>
      <c r="Q376" s="211">
        <v>0</v>
      </c>
      <c r="R376" s="211">
        <f>Q376*H376</f>
        <v>0</v>
      </c>
      <c r="S376" s="211">
        <v>0</v>
      </c>
      <c r="T376" s="212">
        <f>S376*H376</f>
        <v>0</v>
      </c>
      <c r="AR376" s="24" t="s">
        <v>199</v>
      </c>
      <c r="AT376" s="24" t="s">
        <v>194</v>
      </c>
      <c r="AU376" s="24" t="s">
        <v>85</v>
      </c>
      <c r="AY376" s="24" t="s">
        <v>192</v>
      </c>
      <c r="BE376" s="213">
        <f>IF(N376="základní",J376,0)</f>
        <v>0</v>
      </c>
      <c r="BF376" s="213">
        <f>IF(N376="snížená",J376,0)</f>
        <v>0</v>
      </c>
      <c r="BG376" s="213">
        <f>IF(N376="zákl. přenesená",J376,0)</f>
        <v>0</v>
      </c>
      <c r="BH376" s="213">
        <f>IF(N376="sníž. přenesená",J376,0)</f>
        <v>0</v>
      </c>
      <c r="BI376" s="213">
        <f>IF(N376="nulová",J376,0)</f>
        <v>0</v>
      </c>
      <c r="BJ376" s="24" t="s">
        <v>83</v>
      </c>
      <c r="BK376" s="213">
        <f>ROUND(I376*H376,2)</f>
        <v>0</v>
      </c>
      <c r="BL376" s="24" t="s">
        <v>199</v>
      </c>
      <c r="BM376" s="24" t="s">
        <v>520</v>
      </c>
    </row>
    <row r="377" spans="2:65" s="1" customFormat="1" ht="25.5" customHeight="1">
      <c r="B377" s="41"/>
      <c r="C377" s="202" t="s">
        <v>521</v>
      </c>
      <c r="D377" s="202" t="s">
        <v>194</v>
      </c>
      <c r="E377" s="203" t="s">
        <v>522</v>
      </c>
      <c r="F377" s="204" t="s">
        <v>523</v>
      </c>
      <c r="G377" s="205" t="s">
        <v>306</v>
      </c>
      <c r="H377" s="206">
        <v>0.694</v>
      </c>
      <c r="I377" s="207"/>
      <c r="J377" s="208">
        <f>ROUND(I377*H377,2)</f>
        <v>0</v>
      </c>
      <c r="K377" s="204" t="s">
        <v>198</v>
      </c>
      <c r="L377" s="61"/>
      <c r="M377" s="209" t="s">
        <v>21</v>
      </c>
      <c r="N377" s="210" t="s">
        <v>46</v>
      </c>
      <c r="O377" s="42"/>
      <c r="P377" s="211">
        <f>O377*H377</f>
        <v>0</v>
      </c>
      <c r="Q377" s="211">
        <v>1.05256</v>
      </c>
      <c r="R377" s="211">
        <f>Q377*H377</f>
        <v>0.7304766399999999</v>
      </c>
      <c r="S377" s="211">
        <v>0</v>
      </c>
      <c r="T377" s="212">
        <f>S377*H377</f>
        <v>0</v>
      </c>
      <c r="AR377" s="24" t="s">
        <v>199</v>
      </c>
      <c r="AT377" s="24" t="s">
        <v>194</v>
      </c>
      <c r="AU377" s="24" t="s">
        <v>85</v>
      </c>
      <c r="AY377" s="24" t="s">
        <v>192</v>
      </c>
      <c r="BE377" s="213">
        <f>IF(N377="základní",J377,0)</f>
        <v>0</v>
      </c>
      <c r="BF377" s="213">
        <f>IF(N377="snížená",J377,0)</f>
        <v>0</v>
      </c>
      <c r="BG377" s="213">
        <f>IF(N377="zákl. přenesená",J377,0)</f>
        <v>0</v>
      </c>
      <c r="BH377" s="213">
        <f>IF(N377="sníž. přenesená",J377,0)</f>
        <v>0</v>
      </c>
      <c r="BI377" s="213">
        <f>IF(N377="nulová",J377,0)</f>
        <v>0</v>
      </c>
      <c r="BJ377" s="24" t="s">
        <v>83</v>
      </c>
      <c r="BK377" s="213">
        <f>ROUND(I377*H377,2)</f>
        <v>0</v>
      </c>
      <c r="BL377" s="24" t="s">
        <v>199</v>
      </c>
      <c r="BM377" s="24" t="s">
        <v>524</v>
      </c>
    </row>
    <row r="378" spans="2:51" s="12" customFormat="1" ht="12">
      <c r="B378" s="214"/>
      <c r="C378" s="215"/>
      <c r="D378" s="216" t="s">
        <v>201</v>
      </c>
      <c r="E378" s="217" t="s">
        <v>21</v>
      </c>
      <c r="F378" s="218" t="s">
        <v>202</v>
      </c>
      <c r="G378" s="215"/>
      <c r="H378" s="217" t="s">
        <v>21</v>
      </c>
      <c r="I378" s="219"/>
      <c r="J378" s="215"/>
      <c r="K378" s="215"/>
      <c r="L378" s="220"/>
      <c r="M378" s="221"/>
      <c r="N378" s="222"/>
      <c r="O378" s="222"/>
      <c r="P378" s="222"/>
      <c r="Q378" s="222"/>
      <c r="R378" s="222"/>
      <c r="S378" s="222"/>
      <c r="T378" s="223"/>
      <c r="AT378" s="224" t="s">
        <v>201</v>
      </c>
      <c r="AU378" s="224" t="s">
        <v>85</v>
      </c>
      <c r="AV378" s="12" t="s">
        <v>83</v>
      </c>
      <c r="AW378" s="12" t="s">
        <v>39</v>
      </c>
      <c r="AX378" s="12" t="s">
        <v>75</v>
      </c>
      <c r="AY378" s="224" t="s">
        <v>192</v>
      </c>
    </row>
    <row r="379" spans="2:51" s="12" customFormat="1" ht="12">
      <c r="B379" s="214"/>
      <c r="C379" s="215"/>
      <c r="D379" s="216" t="s">
        <v>201</v>
      </c>
      <c r="E379" s="217" t="s">
        <v>21</v>
      </c>
      <c r="F379" s="218" t="s">
        <v>525</v>
      </c>
      <c r="G379" s="215"/>
      <c r="H379" s="217" t="s">
        <v>21</v>
      </c>
      <c r="I379" s="219"/>
      <c r="J379" s="215"/>
      <c r="K379" s="215"/>
      <c r="L379" s="220"/>
      <c r="M379" s="221"/>
      <c r="N379" s="222"/>
      <c r="O379" s="222"/>
      <c r="P379" s="222"/>
      <c r="Q379" s="222"/>
      <c r="R379" s="222"/>
      <c r="S379" s="222"/>
      <c r="T379" s="223"/>
      <c r="AT379" s="224" t="s">
        <v>201</v>
      </c>
      <c r="AU379" s="224" t="s">
        <v>85</v>
      </c>
      <c r="AV379" s="12" t="s">
        <v>83</v>
      </c>
      <c r="AW379" s="12" t="s">
        <v>39</v>
      </c>
      <c r="AX379" s="12" t="s">
        <v>75</v>
      </c>
      <c r="AY379" s="224" t="s">
        <v>192</v>
      </c>
    </row>
    <row r="380" spans="2:51" s="13" customFormat="1" ht="12">
      <c r="B380" s="225"/>
      <c r="C380" s="226"/>
      <c r="D380" s="216" t="s">
        <v>201</v>
      </c>
      <c r="E380" s="227" t="s">
        <v>21</v>
      </c>
      <c r="F380" s="228" t="s">
        <v>526</v>
      </c>
      <c r="G380" s="226"/>
      <c r="H380" s="229">
        <v>0.694</v>
      </c>
      <c r="I380" s="230"/>
      <c r="J380" s="226"/>
      <c r="K380" s="226"/>
      <c r="L380" s="231"/>
      <c r="M380" s="232"/>
      <c r="N380" s="233"/>
      <c r="O380" s="233"/>
      <c r="P380" s="233"/>
      <c r="Q380" s="233"/>
      <c r="R380" s="233"/>
      <c r="S380" s="233"/>
      <c r="T380" s="234"/>
      <c r="AT380" s="235" t="s">
        <v>201</v>
      </c>
      <c r="AU380" s="235" t="s">
        <v>85</v>
      </c>
      <c r="AV380" s="13" t="s">
        <v>85</v>
      </c>
      <c r="AW380" s="13" t="s">
        <v>39</v>
      </c>
      <c r="AX380" s="13" t="s">
        <v>75</v>
      </c>
      <c r="AY380" s="235" t="s">
        <v>192</v>
      </c>
    </row>
    <row r="381" spans="2:51" s="14" customFormat="1" ht="12">
      <c r="B381" s="236"/>
      <c r="C381" s="237"/>
      <c r="D381" s="216" t="s">
        <v>201</v>
      </c>
      <c r="E381" s="238" t="s">
        <v>21</v>
      </c>
      <c r="F381" s="239" t="s">
        <v>205</v>
      </c>
      <c r="G381" s="237"/>
      <c r="H381" s="240">
        <v>0.694</v>
      </c>
      <c r="I381" s="241"/>
      <c r="J381" s="237"/>
      <c r="K381" s="237"/>
      <c r="L381" s="242"/>
      <c r="M381" s="243"/>
      <c r="N381" s="244"/>
      <c r="O381" s="244"/>
      <c r="P381" s="244"/>
      <c r="Q381" s="244"/>
      <c r="R381" s="244"/>
      <c r="S381" s="244"/>
      <c r="T381" s="245"/>
      <c r="AT381" s="246" t="s">
        <v>201</v>
      </c>
      <c r="AU381" s="246" t="s">
        <v>85</v>
      </c>
      <c r="AV381" s="14" t="s">
        <v>199</v>
      </c>
      <c r="AW381" s="14" t="s">
        <v>39</v>
      </c>
      <c r="AX381" s="14" t="s">
        <v>83</v>
      </c>
      <c r="AY381" s="246" t="s">
        <v>192</v>
      </c>
    </row>
    <row r="382" spans="2:65" s="1" customFormat="1" ht="25.5" customHeight="1">
      <c r="B382" s="41"/>
      <c r="C382" s="202" t="s">
        <v>527</v>
      </c>
      <c r="D382" s="202" t="s">
        <v>194</v>
      </c>
      <c r="E382" s="203" t="s">
        <v>528</v>
      </c>
      <c r="F382" s="204" t="s">
        <v>529</v>
      </c>
      <c r="G382" s="205" t="s">
        <v>139</v>
      </c>
      <c r="H382" s="206">
        <v>1457.25</v>
      </c>
      <c r="I382" s="207"/>
      <c r="J382" s="208">
        <f>ROUND(I382*H382,2)</f>
        <v>0</v>
      </c>
      <c r="K382" s="204" t="s">
        <v>198</v>
      </c>
      <c r="L382" s="61"/>
      <c r="M382" s="209" t="s">
        <v>21</v>
      </c>
      <c r="N382" s="210" t="s">
        <v>46</v>
      </c>
      <c r="O382" s="42"/>
      <c r="P382" s="211">
        <f>O382*H382</f>
        <v>0</v>
      </c>
      <c r="Q382" s="211">
        <v>0</v>
      </c>
      <c r="R382" s="211">
        <f>Q382*H382</f>
        <v>0</v>
      </c>
      <c r="S382" s="211">
        <v>0</v>
      </c>
      <c r="T382" s="212">
        <f>S382*H382</f>
        <v>0</v>
      </c>
      <c r="AR382" s="24" t="s">
        <v>199</v>
      </c>
      <c r="AT382" s="24" t="s">
        <v>194</v>
      </c>
      <c r="AU382" s="24" t="s">
        <v>85</v>
      </c>
      <c r="AY382" s="24" t="s">
        <v>192</v>
      </c>
      <c r="BE382" s="213">
        <f>IF(N382="základní",J382,0)</f>
        <v>0</v>
      </c>
      <c r="BF382" s="213">
        <f>IF(N382="snížená",J382,0)</f>
        <v>0</v>
      </c>
      <c r="BG382" s="213">
        <f>IF(N382="zákl. přenesená",J382,0)</f>
        <v>0</v>
      </c>
      <c r="BH382" s="213">
        <f>IF(N382="sníž. přenesená",J382,0)</f>
        <v>0</v>
      </c>
      <c r="BI382" s="213">
        <f>IF(N382="nulová",J382,0)</f>
        <v>0</v>
      </c>
      <c r="BJ382" s="24" t="s">
        <v>83</v>
      </c>
      <c r="BK382" s="213">
        <f>ROUND(I382*H382,2)</f>
        <v>0</v>
      </c>
      <c r="BL382" s="24" t="s">
        <v>199</v>
      </c>
      <c r="BM382" s="24" t="s">
        <v>530</v>
      </c>
    </row>
    <row r="383" spans="2:51" s="12" customFormat="1" ht="12">
      <c r="B383" s="214"/>
      <c r="C383" s="215"/>
      <c r="D383" s="216" t="s">
        <v>201</v>
      </c>
      <c r="E383" s="217" t="s">
        <v>21</v>
      </c>
      <c r="F383" s="218" t="s">
        <v>202</v>
      </c>
      <c r="G383" s="215"/>
      <c r="H383" s="217" t="s">
        <v>21</v>
      </c>
      <c r="I383" s="219"/>
      <c r="J383" s="215"/>
      <c r="K383" s="215"/>
      <c r="L383" s="220"/>
      <c r="M383" s="221"/>
      <c r="N383" s="222"/>
      <c r="O383" s="222"/>
      <c r="P383" s="222"/>
      <c r="Q383" s="222"/>
      <c r="R383" s="222"/>
      <c r="S383" s="222"/>
      <c r="T383" s="223"/>
      <c r="AT383" s="224" t="s">
        <v>201</v>
      </c>
      <c r="AU383" s="224" t="s">
        <v>85</v>
      </c>
      <c r="AV383" s="12" t="s">
        <v>83</v>
      </c>
      <c r="AW383" s="12" t="s">
        <v>39</v>
      </c>
      <c r="AX383" s="12" t="s">
        <v>75</v>
      </c>
      <c r="AY383" s="224" t="s">
        <v>192</v>
      </c>
    </row>
    <row r="384" spans="2:51" s="12" customFormat="1" ht="12">
      <c r="B384" s="214"/>
      <c r="C384" s="215"/>
      <c r="D384" s="216" t="s">
        <v>201</v>
      </c>
      <c r="E384" s="217" t="s">
        <v>21</v>
      </c>
      <c r="F384" s="218" t="s">
        <v>531</v>
      </c>
      <c r="G384" s="215"/>
      <c r="H384" s="217" t="s">
        <v>21</v>
      </c>
      <c r="I384" s="219"/>
      <c r="J384" s="215"/>
      <c r="K384" s="215"/>
      <c r="L384" s="220"/>
      <c r="M384" s="221"/>
      <c r="N384" s="222"/>
      <c r="O384" s="222"/>
      <c r="P384" s="222"/>
      <c r="Q384" s="222"/>
      <c r="R384" s="222"/>
      <c r="S384" s="222"/>
      <c r="T384" s="223"/>
      <c r="AT384" s="224" t="s">
        <v>201</v>
      </c>
      <c r="AU384" s="224" t="s">
        <v>85</v>
      </c>
      <c r="AV384" s="12" t="s">
        <v>83</v>
      </c>
      <c r="AW384" s="12" t="s">
        <v>39</v>
      </c>
      <c r="AX384" s="12" t="s">
        <v>75</v>
      </c>
      <c r="AY384" s="224" t="s">
        <v>192</v>
      </c>
    </row>
    <row r="385" spans="2:51" s="13" customFormat="1" ht="12">
      <c r="B385" s="225"/>
      <c r="C385" s="226"/>
      <c r="D385" s="216" t="s">
        <v>201</v>
      </c>
      <c r="E385" s="227" t="s">
        <v>21</v>
      </c>
      <c r="F385" s="228" t="s">
        <v>532</v>
      </c>
      <c r="G385" s="226"/>
      <c r="H385" s="229">
        <v>1457.25</v>
      </c>
      <c r="I385" s="230"/>
      <c r="J385" s="226"/>
      <c r="K385" s="226"/>
      <c r="L385" s="231"/>
      <c r="M385" s="232"/>
      <c r="N385" s="233"/>
      <c r="O385" s="233"/>
      <c r="P385" s="233"/>
      <c r="Q385" s="233"/>
      <c r="R385" s="233"/>
      <c r="S385" s="233"/>
      <c r="T385" s="234"/>
      <c r="AT385" s="235" t="s">
        <v>201</v>
      </c>
      <c r="AU385" s="235" t="s">
        <v>85</v>
      </c>
      <c r="AV385" s="13" t="s">
        <v>85</v>
      </c>
      <c r="AW385" s="13" t="s">
        <v>39</v>
      </c>
      <c r="AX385" s="13" t="s">
        <v>75</v>
      </c>
      <c r="AY385" s="235" t="s">
        <v>192</v>
      </c>
    </row>
    <row r="386" spans="2:51" s="14" customFormat="1" ht="12">
      <c r="B386" s="236"/>
      <c r="C386" s="237"/>
      <c r="D386" s="216" t="s">
        <v>201</v>
      </c>
      <c r="E386" s="238" t="s">
        <v>21</v>
      </c>
      <c r="F386" s="239" t="s">
        <v>205</v>
      </c>
      <c r="G386" s="237"/>
      <c r="H386" s="240">
        <v>1457.25</v>
      </c>
      <c r="I386" s="241"/>
      <c r="J386" s="237"/>
      <c r="K386" s="237"/>
      <c r="L386" s="242"/>
      <c r="M386" s="243"/>
      <c r="N386" s="244"/>
      <c r="O386" s="244"/>
      <c r="P386" s="244"/>
      <c r="Q386" s="244"/>
      <c r="R386" s="244"/>
      <c r="S386" s="244"/>
      <c r="T386" s="245"/>
      <c r="AT386" s="246" t="s">
        <v>201</v>
      </c>
      <c r="AU386" s="246" t="s">
        <v>85</v>
      </c>
      <c r="AV386" s="14" t="s">
        <v>199</v>
      </c>
      <c r="AW386" s="14" t="s">
        <v>39</v>
      </c>
      <c r="AX386" s="14" t="s">
        <v>83</v>
      </c>
      <c r="AY386" s="246" t="s">
        <v>192</v>
      </c>
    </row>
    <row r="387" spans="2:65" s="1" customFormat="1" ht="16.5" customHeight="1">
      <c r="B387" s="41"/>
      <c r="C387" s="247" t="s">
        <v>533</v>
      </c>
      <c r="D387" s="247" t="s">
        <v>412</v>
      </c>
      <c r="E387" s="248" t="s">
        <v>534</v>
      </c>
      <c r="F387" s="249" t="s">
        <v>535</v>
      </c>
      <c r="G387" s="250" t="s">
        <v>139</v>
      </c>
      <c r="H387" s="251">
        <v>1602.975</v>
      </c>
      <c r="I387" s="252"/>
      <c r="J387" s="253">
        <f>ROUND(I387*H387,2)</f>
        <v>0</v>
      </c>
      <c r="K387" s="249" t="s">
        <v>198</v>
      </c>
      <c r="L387" s="254"/>
      <c r="M387" s="255" t="s">
        <v>21</v>
      </c>
      <c r="N387" s="256" t="s">
        <v>46</v>
      </c>
      <c r="O387" s="42"/>
      <c r="P387" s="211">
        <f>O387*H387</f>
        <v>0</v>
      </c>
      <c r="Q387" s="211">
        <v>0.0106</v>
      </c>
      <c r="R387" s="211">
        <f>Q387*H387</f>
        <v>16.991535</v>
      </c>
      <c r="S387" s="211">
        <v>0</v>
      </c>
      <c r="T387" s="212">
        <f>S387*H387</f>
        <v>0</v>
      </c>
      <c r="AR387" s="24" t="s">
        <v>233</v>
      </c>
      <c r="AT387" s="24" t="s">
        <v>412</v>
      </c>
      <c r="AU387" s="24" t="s">
        <v>85</v>
      </c>
      <c r="AY387" s="24" t="s">
        <v>192</v>
      </c>
      <c r="BE387" s="213">
        <f>IF(N387="základní",J387,0)</f>
        <v>0</v>
      </c>
      <c r="BF387" s="213">
        <f>IF(N387="snížená",J387,0)</f>
        <v>0</v>
      </c>
      <c r="BG387" s="213">
        <f>IF(N387="zákl. přenesená",J387,0)</f>
        <v>0</v>
      </c>
      <c r="BH387" s="213">
        <f>IF(N387="sníž. přenesená",J387,0)</f>
        <v>0</v>
      </c>
      <c r="BI387" s="213">
        <f>IF(N387="nulová",J387,0)</f>
        <v>0</v>
      </c>
      <c r="BJ387" s="24" t="s">
        <v>83</v>
      </c>
      <c r="BK387" s="213">
        <f>ROUND(I387*H387,2)</f>
        <v>0</v>
      </c>
      <c r="BL387" s="24" t="s">
        <v>199</v>
      </c>
      <c r="BM387" s="24" t="s">
        <v>536</v>
      </c>
    </row>
    <row r="388" spans="2:51" s="13" customFormat="1" ht="12">
      <c r="B388" s="225"/>
      <c r="C388" s="226"/>
      <c r="D388" s="216" t="s">
        <v>201</v>
      </c>
      <c r="E388" s="226"/>
      <c r="F388" s="228" t="s">
        <v>537</v>
      </c>
      <c r="G388" s="226"/>
      <c r="H388" s="229">
        <v>1602.975</v>
      </c>
      <c r="I388" s="230"/>
      <c r="J388" s="226"/>
      <c r="K388" s="226"/>
      <c r="L388" s="231"/>
      <c r="M388" s="232"/>
      <c r="N388" s="233"/>
      <c r="O388" s="233"/>
      <c r="P388" s="233"/>
      <c r="Q388" s="233"/>
      <c r="R388" s="233"/>
      <c r="S388" s="233"/>
      <c r="T388" s="234"/>
      <c r="AT388" s="235" t="s">
        <v>201</v>
      </c>
      <c r="AU388" s="235" t="s">
        <v>85</v>
      </c>
      <c r="AV388" s="13" t="s">
        <v>85</v>
      </c>
      <c r="AW388" s="13" t="s">
        <v>6</v>
      </c>
      <c r="AX388" s="13" t="s">
        <v>83</v>
      </c>
      <c r="AY388" s="235" t="s">
        <v>192</v>
      </c>
    </row>
    <row r="389" spans="2:63" s="11" customFormat="1" ht="29.85" customHeight="1">
      <c r="B389" s="186"/>
      <c r="C389" s="187"/>
      <c r="D389" s="188" t="s">
        <v>74</v>
      </c>
      <c r="E389" s="200" t="s">
        <v>221</v>
      </c>
      <c r="F389" s="200" t="s">
        <v>538</v>
      </c>
      <c r="G389" s="187"/>
      <c r="H389" s="187"/>
      <c r="I389" s="190"/>
      <c r="J389" s="201">
        <f>BK389</f>
        <v>0</v>
      </c>
      <c r="K389" s="187"/>
      <c r="L389" s="192"/>
      <c r="M389" s="193"/>
      <c r="N389" s="194"/>
      <c r="O389" s="194"/>
      <c r="P389" s="195">
        <f>SUM(P390:P484)</f>
        <v>0</v>
      </c>
      <c r="Q389" s="194"/>
      <c r="R389" s="195">
        <f>SUM(R390:R484)</f>
        <v>595.1109502199998</v>
      </c>
      <c r="S389" s="194"/>
      <c r="T389" s="196">
        <f>SUM(T390:T484)</f>
        <v>0</v>
      </c>
      <c r="AR389" s="197" t="s">
        <v>83</v>
      </c>
      <c r="AT389" s="198" t="s">
        <v>74</v>
      </c>
      <c r="AU389" s="198" t="s">
        <v>83</v>
      </c>
      <c r="AY389" s="197" t="s">
        <v>192</v>
      </c>
      <c r="BK389" s="199">
        <f>SUM(BK390:BK484)</f>
        <v>0</v>
      </c>
    </row>
    <row r="390" spans="2:65" s="1" customFormat="1" ht="25.5" customHeight="1">
      <c r="B390" s="41"/>
      <c r="C390" s="202" t="s">
        <v>539</v>
      </c>
      <c r="D390" s="202" t="s">
        <v>194</v>
      </c>
      <c r="E390" s="203" t="s">
        <v>540</v>
      </c>
      <c r="F390" s="204" t="s">
        <v>541</v>
      </c>
      <c r="G390" s="205" t="s">
        <v>139</v>
      </c>
      <c r="H390" s="206">
        <v>764.193</v>
      </c>
      <c r="I390" s="207"/>
      <c r="J390" s="208">
        <f>ROUND(I390*H390,2)</f>
        <v>0</v>
      </c>
      <c r="K390" s="204" t="s">
        <v>198</v>
      </c>
      <c r="L390" s="61"/>
      <c r="M390" s="209" t="s">
        <v>21</v>
      </c>
      <c r="N390" s="210" t="s">
        <v>46</v>
      </c>
      <c r="O390" s="42"/>
      <c r="P390" s="211">
        <f>O390*H390</f>
        <v>0</v>
      </c>
      <c r="Q390" s="211">
        <v>0.00735</v>
      </c>
      <c r="R390" s="211">
        <f>Q390*H390</f>
        <v>5.61681855</v>
      </c>
      <c r="S390" s="211">
        <v>0</v>
      </c>
      <c r="T390" s="212">
        <f>S390*H390</f>
        <v>0</v>
      </c>
      <c r="AR390" s="24" t="s">
        <v>199</v>
      </c>
      <c r="AT390" s="24" t="s">
        <v>194</v>
      </c>
      <c r="AU390" s="24" t="s">
        <v>85</v>
      </c>
      <c r="AY390" s="24" t="s">
        <v>192</v>
      </c>
      <c r="BE390" s="213">
        <f>IF(N390="základní",J390,0)</f>
        <v>0</v>
      </c>
      <c r="BF390" s="213">
        <f>IF(N390="snížená",J390,0)</f>
        <v>0</v>
      </c>
      <c r="BG390" s="213">
        <f>IF(N390="zákl. přenesená",J390,0)</f>
        <v>0</v>
      </c>
      <c r="BH390" s="213">
        <f>IF(N390="sníž. přenesená",J390,0)</f>
        <v>0</v>
      </c>
      <c r="BI390" s="213">
        <f>IF(N390="nulová",J390,0)</f>
        <v>0</v>
      </c>
      <c r="BJ390" s="24" t="s">
        <v>83</v>
      </c>
      <c r="BK390" s="213">
        <f>ROUND(I390*H390,2)</f>
        <v>0</v>
      </c>
      <c r="BL390" s="24" t="s">
        <v>199</v>
      </c>
      <c r="BM390" s="24" t="s">
        <v>542</v>
      </c>
    </row>
    <row r="391" spans="2:51" s="12" customFormat="1" ht="12">
      <c r="B391" s="214"/>
      <c r="C391" s="215"/>
      <c r="D391" s="216" t="s">
        <v>201</v>
      </c>
      <c r="E391" s="217" t="s">
        <v>21</v>
      </c>
      <c r="F391" s="218" t="s">
        <v>202</v>
      </c>
      <c r="G391" s="215"/>
      <c r="H391" s="217" t="s">
        <v>21</v>
      </c>
      <c r="I391" s="219"/>
      <c r="J391" s="215"/>
      <c r="K391" s="215"/>
      <c r="L391" s="220"/>
      <c r="M391" s="221"/>
      <c r="N391" s="222"/>
      <c r="O391" s="222"/>
      <c r="P391" s="222"/>
      <c r="Q391" s="222"/>
      <c r="R391" s="222"/>
      <c r="S391" s="222"/>
      <c r="T391" s="223"/>
      <c r="AT391" s="224" t="s">
        <v>201</v>
      </c>
      <c r="AU391" s="224" t="s">
        <v>85</v>
      </c>
      <c r="AV391" s="12" t="s">
        <v>83</v>
      </c>
      <c r="AW391" s="12" t="s">
        <v>39</v>
      </c>
      <c r="AX391" s="12" t="s">
        <v>75</v>
      </c>
      <c r="AY391" s="224" t="s">
        <v>192</v>
      </c>
    </row>
    <row r="392" spans="2:51" s="12" customFormat="1" ht="12">
      <c r="B392" s="214"/>
      <c r="C392" s="215"/>
      <c r="D392" s="216" t="s">
        <v>201</v>
      </c>
      <c r="E392" s="217" t="s">
        <v>21</v>
      </c>
      <c r="F392" s="218" t="s">
        <v>543</v>
      </c>
      <c r="G392" s="215"/>
      <c r="H392" s="217" t="s">
        <v>21</v>
      </c>
      <c r="I392" s="219"/>
      <c r="J392" s="215"/>
      <c r="K392" s="215"/>
      <c r="L392" s="220"/>
      <c r="M392" s="221"/>
      <c r="N392" s="222"/>
      <c r="O392" s="222"/>
      <c r="P392" s="222"/>
      <c r="Q392" s="222"/>
      <c r="R392" s="222"/>
      <c r="S392" s="222"/>
      <c r="T392" s="223"/>
      <c r="AT392" s="224" t="s">
        <v>201</v>
      </c>
      <c r="AU392" s="224" t="s">
        <v>85</v>
      </c>
      <c r="AV392" s="12" t="s">
        <v>83</v>
      </c>
      <c r="AW392" s="12" t="s">
        <v>39</v>
      </c>
      <c r="AX392" s="12" t="s">
        <v>75</v>
      </c>
      <c r="AY392" s="224" t="s">
        <v>192</v>
      </c>
    </row>
    <row r="393" spans="2:51" s="13" customFormat="1" ht="12">
      <c r="B393" s="225"/>
      <c r="C393" s="226"/>
      <c r="D393" s="216" t="s">
        <v>201</v>
      </c>
      <c r="E393" s="227" t="s">
        <v>21</v>
      </c>
      <c r="F393" s="228" t="s">
        <v>544</v>
      </c>
      <c r="G393" s="226"/>
      <c r="H393" s="229">
        <v>822.32</v>
      </c>
      <c r="I393" s="230"/>
      <c r="J393" s="226"/>
      <c r="K393" s="226"/>
      <c r="L393" s="231"/>
      <c r="M393" s="232"/>
      <c r="N393" s="233"/>
      <c r="O393" s="233"/>
      <c r="P393" s="233"/>
      <c r="Q393" s="233"/>
      <c r="R393" s="233"/>
      <c r="S393" s="233"/>
      <c r="T393" s="234"/>
      <c r="AT393" s="235" t="s">
        <v>201</v>
      </c>
      <c r="AU393" s="235" t="s">
        <v>85</v>
      </c>
      <c r="AV393" s="13" t="s">
        <v>85</v>
      </c>
      <c r="AW393" s="13" t="s">
        <v>39</v>
      </c>
      <c r="AX393" s="13" t="s">
        <v>75</v>
      </c>
      <c r="AY393" s="235" t="s">
        <v>192</v>
      </c>
    </row>
    <row r="394" spans="2:51" s="12" customFormat="1" ht="12">
      <c r="B394" s="214"/>
      <c r="C394" s="215"/>
      <c r="D394" s="216" t="s">
        <v>201</v>
      </c>
      <c r="E394" s="217" t="s">
        <v>21</v>
      </c>
      <c r="F394" s="218" t="s">
        <v>423</v>
      </c>
      <c r="G394" s="215"/>
      <c r="H394" s="217" t="s">
        <v>21</v>
      </c>
      <c r="I394" s="219"/>
      <c r="J394" s="215"/>
      <c r="K394" s="215"/>
      <c r="L394" s="220"/>
      <c r="M394" s="221"/>
      <c r="N394" s="222"/>
      <c r="O394" s="222"/>
      <c r="P394" s="222"/>
      <c r="Q394" s="222"/>
      <c r="R394" s="222"/>
      <c r="S394" s="222"/>
      <c r="T394" s="223"/>
      <c r="AT394" s="224" t="s">
        <v>201</v>
      </c>
      <c r="AU394" s="224" t="s">
        <v>85</v>
      </c>
      <c r="AV394" s="12" t="s">
        <v>83</v>
      </c>
      <c r="AW394" s="12" t="s">
        <v>39</v>
      </c>
      <c r="AX394" s="12" t="s">
        <v>75</v>
      </c>
      <c r="AY394" s="224" t="s">
        <v>192</v>
      </c>
    </row>
    <row r="395" spans="2:51" s="13" customFormat="1" ht="12">
      <c r="B395" s="225"/>
      <c r="C395" s="226"/>
      <c r="D395" s="216" t="s">
        <v>201</v>
      </c>
      <c r="E395" s="227" t="s">
        <v>21</v>
      </c>
      <c r="F395" s="228" t="s">
        <v>545</v>
      </c>
      <c r="G395" s="226"/>
      <c r="H395" s="229">
        <v>-79.32</v>
      </c>
      <c r="I395" s="230"/>
      <c r="J395" s="226"/>
      <c r="K395" s="226"/>
      <c r="L395" s="231"/>
      <c r="M395" s="232"/>
      <c r="N395" s="233"/>
      <c r="O395" s="233"/>
      <c r="P395" s="233"/>
      <c r="Q395" s="233"/>
      <c r="R395" s="233"/>
      <c r="S395" s="233"/>
      <c r="T395" s="234"/>
      <c r="AT395" s="235" t="s">
        <v>201</v>
      </c>
      <c r="AU395" s="235" t="s">
        <v>85</v>
      </c>
      <c r="AV395" s="13" t="s">
        <v>85</v>
      </c>
      <c r="AW395" s="13" t="s">
        <v>39</v>
      </c>
      <c r="AX395" s="13" t="s">
        <v>75</v>
      </c>
      <c r="AY395" s="235" t="s">
        <v>192</v>
      </c>
    </row>
    <row r="396" spans="2:51" s="12" customFormat="1" ht="12">
      <c r="B396" s="214"/>
      <c r="C396" s="215"/>
      <c r="D396" s="216" t="s">
        <v>201</v>
      </c>
      <c r="E396" s="217" t="s">
        <v>21</v>
      </c>
      <c r="F396" s="218" t="s">
        <v>546</v>
      </c>
      <c r="G396" s="215"/>
      <c r="H396" s="217" t="s">
        <v>21</v>
      </c>
      <c r="I396" s="219"/>
      <c r="J396" s="215"/>
      <c r="K396" s="215"/>
      <c r="L396" s="220"/>
      <c r="M396" s="221"/>
      <c r="N396" s="222"/>
      <c r="O396" s="222"/>
      <c r="P396" s="222"/>
      <c r="Q396" s="222"/>
      <c r="R396" s="222"/>
      <c r="S396" s="222"/>
      <c r="T396" s="223"/>
      <c r="AT396" s="224" t="s">
        <v>201</v>
      </c>
      <c r="AU396" s="224" t="s">
        <v>85</v>
      </c>
      <c r="AV396" s="12" t="s">
        <v>83</v>
      </c>
      <c r="AW396" s="12" t="s">
        <v>39</v>
      </c>
      <c r="AX396" s="12" t="s">
        <v>75</v>
      </c>
      <c r="AY396" s="224" t="s">
        <v>192</v>
      </c>
    </row>
    <row r="397" spans="2:51" s="13" customFormat="1" ht="12">
      <c r="B397" s="225"/>
      <c r="C397" s="226"/>
      <c r="D397" s="216" t="s">
        <v>201</v>
      </c>
      <c r="E397" s="227" t="s">
        <v>21</v>
      </c>
      <c r="F397" s="228" t="s">
        <v>452</v>
      </c>
      <c r="G397" s="226"/>
      <c r="H397" s="229">
        <v>23.033</v>
      </c>
      <c r="I397" s="230"/>
      <c r="J397" s="226"/>
      <c r="K397" s="226"/>
      <c r="L397" s="231"/>
      <c r="M397" s="232"/>
      <c r="N397" s="233"/>
      <c r="O397" s="233"/>
      <c r="P397" s="233"/>
      <c r="Q397" s="233"/>
      <c r="R397" s="233"/>
      <c r="S397" s="233"/>
      <c r="T397" s="234"/>
      <c r="AT397" s="235" t="s">
        <v>201</v>
      </c>
      <c r="AU397" s="235" t="s">
        <v>85</v>
      </c>
      <c r="AV397" s="13" t="s">
        <v>85</v>
      </c>
      <c r="AW397" s="13" t="s">
        <v>39</v>
      </c>
      <c r="AX397" s="13" t="s">
        <v>75</v>
      </c>
      <c r="AY397" s="235" t="s">
        <v>192</v>
      </c>
    </row>
    <row r="398" spans="2:51" s="12" customFormat="1" ht="12">
      <c r="B398" s="214"/>
      <c r="C398" s="215"/>
      <c r="D398" s="216" t="s">
        <v>201</v>
      </c>
      <c r="E398" s="217" t="s">
        <v>21</v>
      </c>
      <c r="F398" s="218" t="s">
        <v>453</v>
      </c>
      <c r="G398" s="215"/>
      <c r="H398" s="217" t="s">
        <v>21</v>
      </c>
      <c r="I398" s="219"/>
      <c r="J398" s="215"/>
      <c r="K398" s="215"/>
      <c r="L398" s="220"/>
      <c r="M398" s="221"/>
      <c r="N398" s="222"/>
      <c r="O398" s="222"/>
      <c r="P398" s="222"/>
      <c r="Q398" s="222"/>
      <c r="R398" s="222"/>
      <c r="S398" s="222"/>
      <c r="T398" s="223"/>
      <c r="AT398" s="224" t="s">
        <v>201</v>
      </c>
      <c r="AU398" s="224" t="s">
        <v>85</v>
      </c>
      <c r="AV398" s="12" t="s">
        <v>83</v>
      </c>
      <c r="AW398" s="12" t="s">
        <v>39</v>
      </c>
      <c r="AX398" s="12" t="s">
        <v>75</v>
      </c>
      <c r="AY398" s="224" t="s">
        <v>192</v>
      </c>
    </row>
    <row r="399" spans="2:51" s="13" customFormat="1" ht="12">
      <c r="B399" s="225"/>
      <c r="C399" s="226"/>
      <c r="D399" s="216" t="s">
        <v>201</v>
      </c>
      <c r="E399" s="227" t="s">
        <v>21</v>
      </c>
      <c r="F399" s="228" t="s">
        <v>454</v>
      </c>
      <c r="G399" s="226"/>
      <c r="H399" s="229">
        <v>-1.84</v>
      </c>
      <c r="I399" s="230"/>
      <c r="J399" s="226"/>
      <c r="K399" s="226"/>
      <c r="L399" s="231"/>
      <c r="M399" s="232"/>
      <c r="N399" s="233"/>
      <c r="O399" s="233"/>
      <c r="P399" s="233"/>
      <c r="Q399" s="233"/>
      <c r="R399" s="233"/>
      <c r="S399" s="233"/>
      <c r="T399" s="234"/>
      <c r="AT399" s="235" t="s">
        <v>201</v>
      </c>
      <c r="AU399" s="235" t="s">
        <v>85</v>
      </c>
      <c r="AV399" s="13" t="s">
        <v>85</v>
      </c>
      <c r="AW399" s="13" t="s">
        <v>39</v>
      </c>
      <c r="AX399" s="13" t="s">
        <v>75</v>
      </c>
      <c r="AY399" s="235" t="s">
        <v>192</v>
      </c>
    </row>
    <row r="400" spans="2:51" s="14" customFormat="1" ht="12">
      <c r="B400" s="236"/>
      <c r="C400" s="237"/>
      <c r="D400" s="216" t="s">
        <v>201</v>
      </c>
      <c r="E400" s="238" t="s">
        <v>21</v>
      </c>
      <c r="F400" s="239" t="s">
        <v>205</v>
      </c>
      <c r="G400" s="237"/>
      <c r="H400" s="240">
        <v>764.193</v>
      </c>
      <c r="I400" s="241"/>
      <c r="J400" s="237"/>
      <c r="K400" s="237"/>
      <c r="L400" s="242"/>
      <c r="M400" s="243"/>
      <c r="N400" s="244"/>
      <c r="O400" s="244"/>
      <c r="P400" s="244"/>
      <c r="Q400" s="244"/>
      <c r="R400" s="244"/>
      <c r="S400" s="244"/>
      <c r="T400" s="245"/>
      <c r="AT400" s="246" t="s">
        <v>201</v>
      </c>
      <c r="AU400" s="246" t="s">
        <v>85</v>
      </c>
      <c r="AV400" s="14" t="s">
        <v>199</v>
      </c>
      <c r="AW400" s="14" t="s">
        <v>39</v>
      </c>
      <c r="AX400" s="14" t="s">
        <v>83</v>
      </c>
      <c r="AY400" s="246" t="s">
        <v>192</v>
      </c>
    </row>
    <row r="401" spans="2:65" s="1" customFormat="1" ht="38.25" customHeight="1">
      <c r="B401" s="41"/>
      <c r="C401" s="202" t="s">
        <v>547</v>
      </c>
      <c r="D401" s="202" t="s">
        <v>194</v>
      </c>
      <c r="E401" s="203" t="s">
        <v>548</v>
      </c>
      <c r="F401" s="204" t="s">
        <v>549</v>
      </c>
      <c r="G401" s="205" t="s">
        <v>139</v>
      </c>
      <c r="H401" s="206">
        <v>764.193</v>
      </c>
      <c r="I401" s="207"/>
      <c r="J401" s="208">
        <f>ROUND(I401*H401,2)</f>
        <v>0</v>
      </c>
      <c r="K401" s="204" t="s">
        <v>198</v>
      </c>
      <c r="L401" s="61"/>
      <c r="M401" s="209" t="s">
        <v>21</v>
      </c>
      <c r="N401" s="210" t="s">
        <v>46</v>
      </c>
      <c r="O401" s="42"/>
      <c r="P401" s="211">
        <f>O401*H401</f>
        <v>0</v>
      </c>
      <c r="Q401" s="211">
        <v>0.01628</v>
      </c>
      <c r="R401" s="211">
        <f>Q401*H401</f>
        <v>12.441062039999998</v>
      </c>
      <c r="S401" s="211">
        <v>0</v>
      </c>
      <c r="T401" s="212">
        <f>S401*H401</f>
        <v>0</v>
      </c>
      <c r="AR401" s="24" t="s">
        <v>199</v>
      </c>
      <c r="AT401" s="24" t="s">
        <v>194</v>
      </c>
      <c r="AU401" s="24" t="s">
        <v>85</v>
      </c>
      <c r="AY401" s="24" t="s">
        <v>192</v>
      </c>
      <c r="BE401" s="213">
        <f>IF(N401="základní",J401,0)</f>
        <v>0</v>
      </c>
      <c r="BF401" s="213">
        <f>IF(N401="snížená",J401,0)</f>
        <v>0</v>
      </c>
      <c r="BG401" s="213">
        <f>IF(N401="zákl. přenesená",J401,0)</f>
        <v>0</v>
      </c>
      <c r="BH401" s="213">
        <f>IF(N401="sníž. přenesená",J401,0)</f>
        <v>0</v>
      </c>
      <c r="BI401" s="213">
        <f>IF(N401="nulová",J401,0)</f>
        <v>0</v>
      </c>
      <c r="BJ401" s="24" t="s">
        <v>83</v>
      </c>
      <c r="BK401" s="213">
        <f>ROUND(I401*H401,2)</f>
        <v>0</v>
      </c>
      <c r="BL401" s="24" t="s">
        <v>199</v>
      </c>
      <c r="BM401" s="24" t="s">
        <v>550</v>
      </c>
    </row>
    <row r="402" spans="2:51" s="12" customFormat="1" ht="12">
      <c r="B402" s="214"/>
      <c r="C402" s="215"/>
      <c r="D402" s="216" t="s">
        <v>201</v>
      </c>
      <c r="E402" s="217" t="s">
        <v>21</v>
      </c>
      <c r="F402" s="218" t="s">
        <v>202</v>
      </c>
      <c r="G402" s="215"/>
      <c r="H402" s="217" t="s">
        <v>21</v>
      </c>
      <c r="I402" s="219"/>
      <c r="J402" s="215"/>
      <c r="K402" s="215"/>
      <c r="L402" s="220"/>
      <c r="M402" s="221"/>
      <c r="N402" s="222"/>
      <c r="O402" s="222"/>
      <c r="P402" s="222"/>
      <c r="Q402" s="222"/>
      <c r="R402" s="222"/>
      <c r="S402" s="222"/>
      <c r="T402" s="223"/>
      <c r="AT402" s="224" t="s">
        <v>201</v>
      </c>
      <c r="AU402" s="224" t="s">
        <v>85</v>
      </c>
      <c r="AV402" s="12" t="s">
        <v>83</v>
      </c>
      <c r="AW402" s="12" t="s">
        <v>39</v>
      </c>
      <c r="AX402" s="12" t="s">
        <v>75</v>
      </c>
      <c r="AY402" s="224" t="s">
        <v>192</v>
      </c>
    </row>
    <row r="403" spans="2:51" s="12" customFormat="1" ht="12">
      <c r="B403" s="214"/>
      <c r="C403" s="215"/>
      <c r="D403" s="216" t="s">
        <v>201</v>
      </c>
      <c r="E403" s="217" t="s">
        <v>21</v>
      </c>
      <c r="F403" s="218" t="s">
        <v>543</v>
      </c>
      <c r="G403" s="215"/>
      <c r="H403" s="217" t="s">
        <v>21</v>
      </c>
      <c r="I403" s="219"/>
      <c r="J403" s="215"/>
      <c r="K403" s="215"/>
      <c r="L403" s="220"/>
      <c r="M403" s="221"/>
      <c r="N403" s="222"/>
      <c r="O403" s="222"/>
      <c r="P403" s="222"/>
      <c r="Q403" s="222"/>
      <c r="R403" s="222"/>
      <c r="S403" s="222"/>
      <c r="T403" s="223"/>
      <c r="AT403" s="224" t="s">
        <v>201</v>
      </c>
      <c r="AU403" s="224" t="s">
        <v>85</v>
      </c>
      <c r="AV403" s="12" t="s">
        <v>83</v>
      </c>
      <c r="AW403" s="12" t="s">
        <v>39</v>
      </c>
      <c r="AX403" s="12" t="s">
        <v>75</v>
      </c>
      <c r="AY403" s="224" t="s">
        <v>192</v>
      </c>
    </row>
    <row r="404" spans="2:51" s="13" customFormat="1" ht="12">
      <c r="B404" s="225"/>
      <c r="C404" s="226"/>
      <c r="D404" s="216" t="s">
        <v>201</v>
      </c>
      <c r="E404" s="227" t="s">
        <v>21</v>
      </c>
      <c r="F404" s="228" t="s">
        <v>544</v>
      </c>
      <c r="G404" s="226"/>
      <c r="H404" s="229">
        <v>822.32</v>
      </c>
      <c r="I404" s="230"/>
      <c r="J404" s="226"/>
      <c r="K404" s="226"/>
      <c r="L404" s="231"/>
      <c r="M404" s="232"/>
      <c r="N404" s="233"/>
      <c r="O404" s="233"/>
      <c r="P404" s="233"/>
      <c r="Q404" s="233"/>
      <c r="R404" s="233"/>
      <c r="S404" s="233"/>
      <c r="T404" s="234"/>
      <c r="AT404" s="235" t="s">
        <v>201</v>
      </c>
      <c r="AU404" s="235" t="s">
        <v>85</v>
      </c>
      <c r="AV404" s="13" t="s">
        <v>85</v>
      </c>
      <c r="AW404" s="13" t="s">
        <v>39</v>
      </c>
      <c r="AX404" s="13" t="s">
        <v>75</v>
      </c>
      <c r="AY404" s="235" t="s">
        <v>192</v>
      </c>
    </row>
    <row r="405" spans="2:51" s="12" customFormat="1" ht="12">
      <c r="B405" s="214"/>
      <c r="C405" s="215"/>
      <c r="D405" s="216" t="s">
        <v>201</v>
      </c>
      <c r="E405" s="217" t="s">
        <v>21</v>
      </c>
      <c r="F405" s="218" t="s">
        <v>423</v>
      </c>
      <c r="G405" s="215"/>
      <c r="H405" s="217" t="s">
        <v>21</v>
      </c>
      <c r="I405" s="219"/>
      <c r="J405" s="215"/>
      <c r="K405" s="215"/>
      <c r="L405" s="220"/>
      <c r="M405" s="221"/>
      <c r="N405" s="222"/>
      <c r="O405" s="222"/>
      <c r="P405" s="222"/>
      <c r="Q405" s="222"/>
      <c r="R405" s="222"/>
      <c r="S405" s="222"/>
      <c r="T405" s="223"/>
      <c r="AT405" s="224" t="s">
        <v>201</v>
      </c>
      <c r="AU405" s="224" t="s">
        <v>85</v>
      </c>
      <c r="AV405" s="12" t="s">
        <v>83</v>
      </c>
      <c r="AW405" s="12" t="s">
        <v>39</v>
      </c>
      <c r="AX405" s="12" t="s">
        <v>75</v>
      </c>
      <c r="AY405" s="224" t="s">
        <v>192</v>
      </c>
    </row>
    <row r="406" spans="2:51" s="13" customFormat="1" ht="12">
      <c r="B406" s="225"/>
      <c r="C406" s="226"/>
      <c r="D406" s="216" t="s">
        <v>201</v>
      </c>
      <c r="E406" s="227" t="s">
        <v>21</v>
      </c>
      <c r="F406" s="228" t="s">
        <v>545</v>
      </c>
      <c r="G406" s="226"/>
      <c r="H406" s="229">
        <v>-79.32</v>
      </c>
      <c r="I406" s="230"/>
      <c r="J406" s="226"/>
      <c r="K406" s="226"/>
      <c r="L406" s="231"/>
      <c r="M406" s="232"/>
      <c r="N406" s="233"/>
      <c r="O406" s="233"/>
      <c r="P406" s="233"/>
      <c r="Q406" s="233"/>
      <c r="R406" s="233"/>
      <c r="S406" s="233"/>
      <c r="T406" s="234"/>
      <c r="AT406" s="235" t="s">
        <v>201</v>
      </c>
      <c r="AU406" s="235" t="s">
        <v>85</v>
      </c>
      <c r="AV406" s="13" t="s">
        <v>85</v>
      </c>
      <c r="AW406" s="13" t="s">
        <v>39</v>
      </c>
      <c r="AX406" s="13" t="s">
        <v>75</v>
      </c>
      <c r="AY406" s="235" t="s">
        <v>192</v>
      </c>
    </row>
    <row r="407" spans="2:51" s="12" customFormat="1" ht="12">
      <c r="B407" s="214"/>
      <c r="C407" s="215"/>
      <c r="D407" s="216" t="s">
        <v>201</v>
      </c>
      <c r="E407" s="217" t="s">
        <v>21</v>
      </c>
      <c r="F407" s="218" t="s">
        <v>546</v>
      </c>
      <c r="G407" s="215"/>
      <c r="H407" s="217" t="s">
        <v>21</v>
      </c>
      <c r="I407" s="219"/>
      <c r="J407" s="215"/>
      <c r="K407" s="215"/>
      <c r="L407" s="220"/>
      <c r="M407" s="221"/>
      <c r="N407" s="222"/>
      <c r="O407" s="222"/>
      <c r="P407" s="222"/>
      <c r="Q407" s="222"/>
      <c r="R407" s="222"/>
      <c r="S407" s="222"/>
      <c r="T407" s="223"/>
      <c r="AT407" s="224" t="s">
        <v>201</v>
      </c>
      <c r="AU407" s="224" t="s">
        <v>85</v>
      </c>
      <c r="AV407" s="12" t="s">
        <v>83</v>
      </c>
      <c r="AW407" s="12" t="s">
        <v>39</v>
      </c>
      <c r="AX407" s="12" t="s">
        <v>75</v>
      </c>
      <c r="AY407" s="224" t="s">
        <v>192</v>
      </c>
    </row>
    <row r="408" spans="2:51" s="13" customFormat="1" ht="12">
      <c r="B408" s="225"/>
      <c r="C408" s="226"/>
      <c r="D408" s="216" t="s">
        <v>201</v>
      </c>
      <c r="E408" s="227" t="s">
        <v>21</v>
      </c>
      <c r="F408" s="228" t="s">
        <v>452</v>
      </c>
      <c r="G408" s="226"/>
      <c r="H408" s="229">
        <v>23.033</v>
      </c>
      <c r="I408" s="230"/>
      <c r="J408" s="226"/>
      <c r="K408" s="226"/>
      <c r="L408" s="231"/>
      <c r="M408" s="232"/>
      <c r="N408" s="233"/>
      <c r="O408" s="233"/>
      <c r="P408" s="233"/>
      <c r="Q408" s="233"/>
      <c r="R408" s="233"/>
      <c r="S408" s="233"/>
      <c r="T408" s="234"/>
      <c r="AT408" s="235" t="s">
        <v>201</v>
      </c>
      <c r="AU408" s="235" t="s">
        <v>85</v>
      </c>
      <c r="AV408" s="13" t="s">
        <v>85</v>
      </c>
      <c r="AW408" s="13" t="s">
        <v>39</v>
      </c>
      <c r="AX408" s="13" t="s">
        <v>75</v>
      </c>
      <c r="AY408" s="235" t="s">
        <v>192</v>
      </c>
    </row>
    <row r="409" spans="2:51" s="12" customFormat="1" ht="12">
      <c r="B409" s="214"/>
      <c r="C409" s="215"/>
      <c r="D409" s="216" t="s">
        <v>201</v>
      </c>
      <c r="E409" s="217" t="s">
        <v>21</v>
      </c>
      <c r="F409" s="218" t="s">
        <v>453</v>
      </c>
      <c r="G409" s="215"/>
      <c r="H409" s="217" t="s">
        <v>21</v>
      </c>
      <c r="I409" s="219"/>
      <c r="J409" s="215"/>
      <c r="K409" s="215"/>
      <c r="L409" s="220"/>
      <c r="M409" s="221"/>
      <c r="N409" s="222"/>
      <c r="O409" s="222"/>
      <c r="P409" s="222"/>
      <c r="Q409" s="222"/>
      <c r="R409" s="222"/>
      <c r="S409" s="222"/>
      <c r="T409" s="223"/>
      <c r="AT409" s="224" t="s">
        <v>201</v>
      </c>
      <c r="AU409" s="224" t="s">
        <v>85</v>
      </c>
      <c r="AV409" s="12" t="s">
        <v>83</v>
      </c>
      <c r="AW409" s="12" t="s">
        <v>39</v>
      </c>
      <c r="AX409" s="12" t="s">
        <v>75</v>
      </c>
      <c r="AY409" s="224" t="s">
        <v>192</v>
      </c>
    </row>
    <row r="410" spans="2:51" s="13" customFormat="1" ht="12">
      <c r="B410" s="225"/>
      <c r="C410" s="226"/>
      <c r="D410" s="216" t="s">
        <v>201</v>
      </c>
      <c r="E410" s="227" t="s">
        <v>21</v>
      </c>
      <c r="F410" s="228" t="s">
        <v>454</v>
      </c>
      <c r="G410" s="226"/>
      <c r="H410" s="229">
        <v>-1.84</v>
      </c>
      <c r="I410" s="230"/>
      <c r="J410" s="226"/>
      <c r="K410" s="226"/>
      <c r="L410" s="231"/>
      <c r="M410" s="232"/>
      <c r="N410" s="233"/>
      <c r="O410" s="233"/>
      <c r="P410" s="233"/>
      <c r="Q410" s="233"/>
      <c r="R410" s="233"/>
      <c r="S410" s="233"/>
      <c r="T410" s="234"/>
      <c r="AT410" s="235" t="s">
        <v>201</v>
      </c>
      <c r="AU410" s="235" t="s">
        <v>85</v>
      </c>
      <c r="AV410" s="13" t="s">
        <v>85</v>
      </c>
      <c r="AW410" s="13" t="s">
        <v>39</v>
      </c>
      <c r="AX410" s="13" t="s">
        <v>75</v>
      </c>
      <c r="AY410" s="235" t="s">
        <v>192</v>
      </c>
    </row>
    <row r="411" spans="2:51" s="14" customFormat="1" ht="12">
      <c r="B411" s="236"/>
      <c r="C411" s="237"/>
      <c r="D411" s="216" t="s">
        <v>201</v>
      </c>
      <c r="E411" s="238" t="s">
        <v>21</v>
      </c>
      <c r="F411" s="239" t="s">
        <v>205</v>
      </c>
      <c r="G411" s="237"/>
      <c r="H411" s="240">
        <v>764.193</v>
      </c>
      <c r="I411" s="241"/>
      <c r="J411" s="237"/>
      <c r="K411" s="237"/>
      <c r="L411" s="242"/>
      <c r="M411" s="243"/>
      <c r="N411" s="244"/>
      <c r="O411" s="244"/>
      <c r="P411" s="244"/>
      <c r="Q411" s="244"/>
      <c r="R411" s="244"/>
      <c r="S411" s="244"/>
      <c r="T411" s="245"/>
      <c r="AT411" s="246" t="s">
        <v>201</v>
      </c>
      <c r="AU411" s="246" t="s">
        <v>85</v>
      </c>
      <c r="AV411" s="14" t="s">
        <v>199</v>
      </c>
      <c r="AW411" s="14" t="s">
        <v>39</v>
      </c>
      <c r="AX411" s="14" t="s">
        <v>83</v>
      </c>
      <c r="AY411" s="246" t="s">
        <v>192</v>
      </c>
    </row>
    <row r="412" spans="2:65" s="1" customFormat="1" ht="16.5" customHeight="1">
      <c r="B412" s="41"/>
      <c r="C412" s="202" t="s">
        <v>551</v>
      </c>
      <c r="D412" s="202" t="s">
        <v>194</v>
      </c>
      <c r="E412" s="203" t="s">
        <v>552</v>
      </c>
      <c r="F412" s="204" t="s">
        <v>553</v>
      </c>
      <c r="G412" s="205" t="s">
        <v>139</v>
      </c>
      <c r="H412" s="206">
        <v>1313.886</v>
      </c>
      <c r="I412" s="207"/>
      <c r="J412" s="208">
        <f>ROUND(I412*H412,2)</f>
        <v>0</v>
      </c>
      <c r="K412" s="204" t="s">
        <v>198</v>
      </c>
      <c r="L412" s="61"/>
      <c r="M412" s="209" t="s">
        <v>21</v>
      </c>
      <c r="N412" s="210" t="s">
        <v>46</v>
      </c>
      <c r="O412" s="42"/>
      <c r="P412" s="211">
        <f>O412*H412</f>
        <v>0</v>
      </c>
      <c r="Q412" s="211">
        <v>0.00012</v>
      </c>
      <c r="R412" s="211">
        <f>Q412*H412</f>
        <v>0.15766632</v>
      </c>
      <c r="S412" s="211">
        <v>0</v>
      </c>
      <c r="T412" s="212">
        <f>S412*H412</f>
        <v>0</v>
      </c>
      <c r="AR412" s="24" t="s">
        <v>199</v>
      </c>
      <c r="AT412" s="24" t="s">
        <v>194</v>
      </c>
      <c r="AU412" s="24" t="s">
        <v>85</v>
      </c>
      <c r="AY412" s="24" t="s">
        <v>192</v>
      </c>
      <c r="BE412" s="213">
        <f>IF(N412="základní",J412,0)</f>
        <v>0</v>
      </c>
      <c r="BF412" s="213">
        <f>IF(N412="snížená",J412,0)</f>
        <v>0</v>
      </c>
      <c r="BG412" s="213">
        <f>IF(N412="zákl. přenesená",J412,0)</f>
        <v>0</v>
      </c>
      <c r="BH412" s="213">
        <f>IF(N412="sníž. přenesená",J412,0)</f>
        <v>0</v>
      </c>
      <c r="BI412" s="213">
        <f>IF(N412="nulová",J412,0)</f>
        <v>0</v>
      </c>
      <c r="BJ412" s="24" t="s">
        <v>83</v>
      </c>
      <c r="BK412" s="213">
        <f>ROUND(I412*H412,2)</f>
        <v>0</v>
      </c>
      <c r="BL412" s="24" t="s">
        <v>199</v>
      </c>
      <c r="BM412" s="24" t="s">
        <v>554</v>
      </c>
    </row>
    <row r="413" spans="2:51" s="12" customFormat="1" ht="12">
      <c r="B413" s="214"/>
      <c r="C413" s="215"/>
      <c r="D413" s="216" t="s">
        <v>201</v>
      </c>
      <c r="E413" s="217" t="s">
        <v>21</v>
      </c>
      <c r="F413" s="218" t="s">
        <v>202</v>
      </c>
      <c r="G413" s="215"/>
      <c r="H413" s="217" t="s">
        <v>21</v>
      </c>
      <c r="I413" s="219"/>
      <c r="J413" s="215"/>
      <c r="K413" s="215"/>
      <c r="L413" s="220"/>
      <c r="M413" s="221"/>
      <c r="N413" s="222"/>
      <c r="O413" s="222"/>
      <c r="P413" s="222"/>
      <c r="Q413" s="222"/>
      <c r="R413" s="222"/>
      <c r="S413" s="222"/>
      <c r="T413" s="223"/>
      <c r="AT413" s="224" t="s">
        <v>201</v>
      </c>
      <c r="AU413" s="224" t="s">
        <v>85</v>
      </c>
      <c r="AV413" s="12" t="s">
        <v>83</v>
      </c>
      <c r="AW413" s="12" t="s">
        <v>39</v>
      </c>
      <c r="AX413" s="12" t="s">
        <v>75</v>
      </c>
      <c r="AY413" s="224" t="s">
        <v>192</v>
      </c>
    </row>
    <row r="414" spans="2:51" s="12" customFormat="1" ht="12">
      <c r="B414" s="214"/>
      <c r="C414" s="215"/>
      <c r="D414" s="216" t="s">
        <v>201</v>
      </c>
      <c r="E414" s="217" t="s">
        <v>21</v>
      </c>
      <c r="F414" s="218" t="s">
        <v>555</v>
      </c>
      <c r="G414" s="215"/>
      <c r="H414" s="217" t="s">
        <v>21</v>
      </c>
      <c r="I414" s="219"/>
      <c r="J414" s="215"/>
      <c r="K414" s="215"/>
      <c r="L414" s="220"/>
      <c r="M414" s="221"/>
      <c r="N414" s="222"/>
      <c r="O414" s="222"/>
      <c r="P414" s="222"/>
      <c r="Q414" s="222"/>
      <c r="R414" s="222"/>
      <c r="S414" s="222"/>
      <c r="T414" s="223"/>
      <c r="AT414" s="224" t="s">
        <v>201</v>
      </c>
      <c r="AU414" s="224" t="s">
        <v>85</v>
      </c>
      <c r="AV414" s="12" t="s">
        <v>83</v>
      </c>
      <c r="AW414" s="12" t="s">
        <v>39</v>
      </c>
      <c r="AX414" s="12" t="s">
        <v>75</v>
      </c>
      <c r="AY414" s="224" t="s">
        <v>192</v>
      </c>
    </row>
    <row r="415" spans="2:51" s="12" customFormat="1" ht="12">
      <c r="B415" s="214"/>
      <c r="C415" s="215"/>
      <c r="D415" s="216" t="s">
        <v>201</v>
      </c>
      <c r="E415" s="217" t="s">
        <v>21</v>
      </c>
      <c r="F415" s="218" t="s">
        <v>556</v>
      </c>
      <c r="G415" s="215"/>
      <c r="H415" s="217" t="s">
        <v>21</v>
      </c>
      <c r="I415" s="219"/>
      <c r="J415" s="215"/>
      <c r="K415" s="215"/>
      <c r="L415" s="220"/>
      <c r="M415" s="221"/>
      <c r="N415" s="222"/>
      <c r="O415" s="222"/>
      <c r="P415" s="222"/>
      <c r="Q415" s="222"/>
      <c r="R415" s="222"/>
      <c r="S415" s="222"/>
      <c r="T415" s="223"/>
      <c r="AT415" s="224" t="s">
        <v>201</v>
      </c>
      <c r="AU415" s="224" t="s">
        <v>85</v>
      </c>
      <c r="AV415" s="12" t="s">
        <v>83</v>
      </c>
      <c r="AW415" s="12" t="s">
        <v>39</v>
      </c>
      <c r="AX415" s="12" t="s">
        <v>75</v>
      </c>
      <c r="AY415" s="224" t="s">
        <v>192</v>
      </c>
    </row>
    <row r="416" spans="2:51" s="13" customFormat="1" ht="12">
      <c r="B416" s="225"/>
      <c r="C416" s="226"/>
      <c r="D416" s="216" t="s">
        <v>201</v>
      </c>
      <c r="E416" s="227" t="s">
        <v>21</v>
      </c>
      <c r="F416" s="228" t="s">
        <v>557</v>
      </c>
      <c r="G416" s="226"/>
      <c r="H416" s="229">
        <v>1267.286</v>
      </c>
      <c r="I416" s="230"/>
      <c r="J416" s="226"/>
      <c r="K416" s="226"/>
      <c r="L416" s="231"/>
      <c r="M416" s="232"/>
      <c r="N416" s="233"/>
      <c r="O416" s="233"/>
      <c r="P416" s="233"/>
      <c r="Q416" s="233"/>
      <c r="R416" s="233"/>
      <c r="S416" s="233"/>
      <c r="T416" s="234"/>
      <c r="AT416" s="235" t="s">
        <v>201</v>
      </c>
      <c r="AU416" s="235" t="s">
        <v>85</v>
      </c>
      <c r="AV416" s="13" t="s">
        <v>85</v>
      </c>
      <c r="AW416" s="13" t="s">
        <v>39</v>
      </c>
      <c r="AX416" s="13" t="s">
        <v>75</v>
      </c>
      <c r="AY416" s="235" t="s">
        <v>192</v>
      </c>
    </row>
    <row r="417" spans="2:51" s="12" customFormat="1" ht="12">
      <c r="B417" s="214"/>
      <c r="C417" s="215"/>
      <c r="D417" s="216" t="s">
        <v>201</v>
      </c>
      <c r="E417" s="217" t="s">
        <v>21</v>
      </c>
      <c r="F417" s="218" t="s">
        <v>558</v>
      </c>
      <c r="G417" s="215"/>
      <c r="H417" s="217" t="s">
        <v>21</v>
      </c>
      <c r="I417" s="219"/>
      <c r="J417" s="215"/>
      <c r="K417" s="215"/>
      <c r="L417" s="220"/>
      <c r="M417" s="221"/>
      <c r="N417" s="222"/>
      <c r="O417" s="222"/>
      <c r="P417" s="222"/>
      <c r="Q417" s="222"/>
      <c r="R417" s="222"/>
      <c r="S417" s="222"/>
      <c r="T417" s="223"/>
      <c r="AT417" s="224" t="s">
        <v>201</v>
      </c>
      <c r="AU417" s="224" t="s">
        <v>85</v>
      </c>
      <c r="AV417" s="12" t="s">
        <v>83</v>
      </c>
      <c r="AW417" s="12" t="s">
        <v>39</v>
      </c>
      <c r="AX417" s="12" t="s">
        <v>75</v>
      </c>
      <c r="AY417" s="224" t="s">
        <v>192</v>
      </c>
    </row>
    <row r="418" spans="2:51" s="12" customFormat="1" ht="12">
      <c r="B418" s="214"/>
      <c r="C418" s="215"/>
      <c r="D418" s="216" t="s">
        <v>201</v>
      </c>
      <c r="E418" s="217" t="s">
        <v>21</v>
      </c>
      <c r="F418" s="218" t="s">
        <v>559</v>
      </c>
      <c r="G418" s="215"/>
      <c r="H418" s="217" t="s">
        <v>21</v>
      </c>
      <c r="I418" s="219"/>
      <c r="J418" s="215"/>
      <c r="K418" s="215"/>
      <c r="L418" s="220"/>
      <c r="M418" s="221"/>
      <c r="N418" s="222"/>
      <c r="O418" s="222"/>
      <c r="P418" s="222"/>
      <c r="Q418" s="222"/>
      <c r="R418" s="222"/>
      <c r="S418" s="222"/>
      <c r="T418" s="223"/>
      <c r="AT418" s="224" t="s">
        <v>201</v>
      </c>
      <c r="AU418" s="224" t="s">
        <v>85</v>
      </c>
      <c r="AV418" s="12" t="s">
        <v>83</v>
      </c>
      <c r="AW418" s="12" t="s">
        <v>39</v>
      </c>
      <c r="AX418" s="12" t="s">
        <v>75</v>
      </c>
      <c r="AY418" s="224" t="s">
        <v>192</v>
      </c>
    </row>
    <row r="419" spans="2:51" s="13" customFormat="1" ht="24">
      <c r="B419" s="225"/>
      <c r="C419" s="226"/>
      <c r="D419" s="216" t="s">
        <v>201</v>
      </c>
      <c r="E419" s="227" t="s">
        <v>21</v>
      </c>
      <c r="F419" s="228" t="s">
        <v>560</v>
      </c>
      <c r="G419" s="226"/>
      <c r="H419" s="229">
        <v>46.6</v>
      </c>
      <c r="I419" s="230"/>
      <c r="J419" s="226"/>
      <c r="K419" s="226"/>
      <c r="L419" s="231"/>
      <c r="M419" s="232"/>
      <c r="N419" s="233"/>
      <c r="O419" s="233"/>
      <c r="P419" s="233"/>
      <c r="Q419" s="233"/>
      <c r="R419" s="233"/>
      <c r="S419" s="233"/>
      <c r="T419" s="234"/>
      <c r="AT419" s="235" t="s">
        <v>201</v>
      </c>
      <c r="AU419" s="235" t="s">
        <v>85</v>
      </c>
      <c r="AV419" s="13" t="s">
        <v>85</v>
      </c>
      <c r="AW419" s="13" t="s">
        <v>39</v>
      </c>
      <c r="AX419" s="13" t="s">
        <v>75</v>
      </c>
      <c r="AY419" s="235" t="s">
        <v>192</v>
      </c>
    </row>
    <row r="420" spans="2:51" s="14" customFormat="1" ht="12">
      <c r="B420" s="236"/>
      <c r="C420" s="237"/>
      <c r="D420" s="216" t="s">
        <v>201</v>
      </c>
      <c r="E420" s="238" t="s">
        <v>21</v>
      </c>
      <c r="F420" s="239" t="s">
        <v>205</v>
      </c>
      <c r="G420" s="237"/>
      <c r="H420" s="240">
        <v>1313.886</v>
      </c>
      <c r="I420" s="241"/>
      <c r="J420" s="237"/>
      <c r="K420" s="237"/>
      <c r="L420" s="242"/>
      <c r="M420" s="243"/>
      <c r="N420" s="244"/>
      <c r="O420" s="244"/>
      <c r="P420" s="244"/>
      <c r="Q420" s="244"/>
      <c r="R420" s="244"/>
      <c r="S420" s="244"/>
      <c r="T420" s="245"/>
      <c r="AT420" s="246" t="s">
        <v>201</v>
      </c>
      <c r="AU420" s="246" t="s">
        <v>85</v>
      </c>
      <c r="AV420" s="14" t="s">
        <v>199</v>
      </c>
      <c r="AW420" s="14" t="s">
        <v>39</v>
      </c>
      <c r="AX420" s="14" t="s">
        <v>83</v>
      </c>
      <c r="AY420" s="246" t="s">
        <v>192</v>
      </c>
    </row>
    <row r="421" spans="2:65" s="1" customFormat="1" ht="25.5" customHeight="1">
      <c r="B421" s="41"/>
      <c r="C421" s="202" t="s">
        <v>561</v>
      </c>
      <c r="D421" s="202" t="s">
        <v>194</v>
      </c>
      <c r="E421" s="203" t="s">
        <v>562</v>
      </c>
      <c r="F421" s="204" t="s">
        <v>563</v>
      </c>
      <c r="G421" s="205" t="s">
        <v>197</v>
      </c>
      <c r="H421" s="206">
        <v>197.083</v>
      </c>
      <c r="I421" s="207"/>
      <c r="J421" s="208">
        <f>ROUND(I421*H421,2)</f>
        <v>0</v>
      </c>
      <c r="K421" s="204" t="s">
        <v>198</v>
      </c>
      <c r="L421" s="61"/>
      <c r="M421" s="209" t="s">
        <v>21</v>
      </c>
      <c r="N421" s="210" t="s">
        <v>46</v>
      </c>
      <c r="O421" s="42"/>
      <c r="P421" s="211">
        <f>O421*H421</f>
        <v>0</v>
      </c>
      <c r="Q421" s="211">
        <v>2.45329</v>
      </c>
      <c r="R421" s="211">
        <f>Q421*H421</f>
        <v>483.50175307</v>
      </c>
      <c r="S421" s="211">
        <v>0</v>
      </c>
      <c r="T421" s="212">
        <f>S421*H421</f>
        <v>0</v>
      </c>
      <c r="AR421" s="24" t="s">
        <v>199</v>
      </c>
      <c r="AT421" s="24" t="s">
        <v>194</v>
      </c>
      <c r="AU421" s="24" t="s">
        <v>85</v>
      </c>
      <c r="AY421" s="24" t="s">
        <v>192</v>
      </c>
      <c r="BE421" s="213">
        <f>IF(N421="základní",J421,0)</f>
        <v>0</v>
      </c>
      <c r="BF421" s="213">
        <f>IF(N421="snížená",J421,0)</f>
        <v>0</v>
      </c>
      <c r="BG421" s="213">
        <f>IF(N421="zákl. přenesená",J421,0)</f>
        <v>0</v>
      </c>
      <c r="BH421" s="213">
        <f>IF(N421="sníž. přenesená",J421,0)</f>
        <v>0</v>
      </c>
      <c r="BI421" s="213">
        <f>IF(N421="nulová",J421,0)</f>
        <v>0</v>
      </c>
      <c r="BJ421" s="24" t="s">
        <v>83</v>
      </c>
      <c r="BK421" s="213">
        <f>ROUND(I421*H421,2)</f>
        <v>0</v>
      </c>
      <c r="BL421" s="24" t="s">
        <v>199</v>
      </c>
      <c r="BM421" s="24" t="s">
        <v>564</v>
      </c>
    </row>
    <row r="422" spans="2:51" s="12" customFormat="1" ht="12">
      <c r="B422" s="214"/>
      <c r="C422" s="215"/>
      <c r="D422" s="216" t="s">
        <v>201</v>
      </c>
      <c r="E422" s="217" t="s">
        <v>21</v>
      </c>
      <c r="F422" s="218" t="s">
        <v>202</v>
      </c>
      <c r="G422" s="215"/>
      <c r="H422" s="217" t="s">
        <v>21</v>
      </c>
      <c r="I422" s="219"/>
      <c r="J422" s="215"/>
      <c r="K422" s="215"/>
      <c r="L422" s="220"/>
      <c r="M422" s="221"/>
      <c r="N422" s="222"/>
      <c r="O422" s="222"/>
      <c r="P422" s="222"/>
      <c r="Q422" s="222"/>
      <c r="R422" s="222"/>
      <c r="S422" s="222"/>
      <c r="T422" s="223"/>
      <c r="AT422" s="224" t="s">
        <v>201</v>
      </c>
      <c r="AU422" s="224" t="s">
        <v>85</v>
      </c>
      <c r="AV422" s="12" t="s">
        <v>83</v>
      </c>
      <c r="AW422" s="12" t="s">
        <v>39</v>
      </c>
      <c r="AX422" s="12" t="s">
        <v>75</v>
      </c>
      <c r="AY422" s="224" t="s">
        <v>192</v>
      </c>
    </row>
    <row r="423" spans="2:51" s="12" customFormat="1" ht="12">
      <c r="B423" s="214"/>
      <c r="C423" s="215"/>
      <c r="D423" s="216" t="s">
        <v>201</v>
      </c>
      <c r="E423" s="217" t="s">
        <v>21</v>
      </c>
      <c r="F423" s="218" t="s">
        <v>565</v>
      </c>
      <c r="G423" s="215"/>
      <c r="H423" s="217" t="s">
        <v>21</v>
      </c>
      <c r="I423" s="219"/>
      <c r="J423" s="215"/>
      <c r="K423" s="215"/>
      <c r="L423" s="220"/>
      <c r="M423" s="221"/>
      <c r="N423" s="222"/>
      <c r="O423" s="222"/>
      <c r="P423" s="222"/>
      <c r="Q423" s="222"/>
      <c r="R423" s="222"/>
      <c r="S423" s="222"/>
      <c r="T423" s="223"/>
      <c r="AT423" s="224" t="s">
        <v>201</v>
      </c>
      <c r="AU423" s="224" t="s">
        <v>85</v>
      </c>
      <c r="AV423" s="12" t="s">
        <v>83</v>
      </c>
      <c r="AW423" s="12" t="s">
        <v>39</v>
      </c>
      <c r="AX423" s="12" t="s">
        <v>75</v>
      </c>
      <c r="AY423" s="224" t="s">
        <v>192</v>
      </c>
    </row>
    <row r="424" spans="2:51" s="12" customFormat="1" ht="12">
      <c r="B424" s="214"/>
      <c r="C424" s="215"/>
      <c r="D424" s="216" t="s">
        <v>201</v>
      </c>
      <c r="E424" s="217" t="s">
        <v>21</v>
      </c>
      <c r="F424" s="218" t="s">
        <v>556</v>
      </c>
      <c r="G424" s="215"/>
      <c r="H424" s="217" t="s">
        <v>21</v>
      </c>
      <c r="I424" s="219"/>
      <c r="J424" s="215"/>
      <c r="K424" s="215"/>
      <c r="L424" s="220"/>
      <c r="M424" s="221"/>
      <c r="N424" s="222"/>
      <c r="O424" s="222"/>
      <c r="P424" s="222"/>
      <c r="Q424" s="222"/>
      <c r="R424" s="222"/>
      <c r="S424" s="222"/>
      <c r="T424" s="223"/>
      <c r="AT424" s="224" t="s">
        <v>201</v>
      </c>
      <c r="AU424" s="224" t="s">
        <v>85</v>
      </c>
      <c r="AV424" s="12" t="s">
        <v>83</v>
      </c>
      <c r="AW424" s="12" t="s">
        <v>39</v>
      </c>
      <c r="AX424" s="12" t="s">
        <v>75</v>
      </c>
      <c r="AY424" s="224" t="s">
        <v>192</v>
      </c>
    </row>
    <row r="425" spans="2:51" s="13" customFormat="1" ht="24">
      <c r="B425" s="225"/>
      <c r="C425" s="226"/>
      <c r="D425" s="216" t="s">
        <v>201</v>
      </c>
      <c r="E425" s="227" t="s">
        <v>21</v>
      </c>
      <c r="F425" s="228" t="s">
        <v>566</v>
      </c>
      <c r="G425" s="226"/>
      <c r="H425" s="229">
        <v>190.093</v>
      </c>
      <c r="I425" s="230"/>
      <c r="J425" s="226"/>
      <c r="K425" s="226"/>
      <c r="L425" s="231"/>
      <c r="M425" s="232"/>
      <c r="N425" s="233"/>
      <c r="O425" s="233"/>
      <c r="P425" s="233"/>
      <c r="Q425" s="233"/>
      <c r="R425" s="233"/>
      <c r="S425" s="233"/>
      <c r="T425" s="234"/>
      <c r="AT425" s="235" t="s">
        <v>201</v>
      </c>
      <c r="AU425" s="235" t="s">
        <v>85</v>
      </c>
      <c r="AV425" s="13" t="s">
        <v>85</v>
      </c>
      <c r="AW425" s="13" t="s">
        <v>39</v>
      </c>
      <c r="AX425" s="13" t="s">
        <v>75</v>
      </c>
      <c r="AY425" s="235" t="s">
        <v>192</v>
      </c>
    </row>
    <row r="426" spans="2:51" s="12" customFormat="1" ht="12">
      <c r="B426" s="214"/>
      <c r="C426" s="215"/>
      <c r="D426" s="216" t="s">
        <v>201</v>
      </c>
      <c r="E426" s="217" t="s">
        <v>21</v>
      </c>
      <c r="F426" s="218" t="s">
        <v>567</v>
      </c>
      <c r="G426" s="215"/>
      <c r="H426" s="217" t="s">
        <v>21</v>
      </c>
      <c r="I426" s="219"/>
      <c r="J426" s="215"/>
      <c r="K426" s="215"/>
      <c r="L426" s="220"/>
      <c r="M426" s="221"/>
      <c r="N426" s="222"/>
      <c r="O426" s="222"/>
      <c r="P426" s="222"/>
      <c r="Q426" s="222"/>
      <c r="R426" s="222"/>
      <c r="S426" s="222"/>
      <c r="T426" s="223"/>
      <c r="AT426" s="224" t="s">
        <v>201</v>
      </c>
      <c r="AU426" s="224" t="s">
        <v>85</v>
      </c>
      <c r="AV426" s="12" t="s">
        <v>83</v>
      </c>
      <c r="AW426" s="12" t="s">
        <v>39</v>
      </c>
      <c r="AX426" s="12" t="s">
        <v>75</v>
      </c>
      <c r="AY426" s="224" t="s">
        <v>192</v>
      </c>
    </row>
    <row r="427" spans="2:51" s="12" customFormat="1" ht="12">
      <c r="B427" s="214"/>
      <c r="C427" s="215"/>
      <c r="D427" s="216" t="s">
        <v>201</v>
      </c>
      <c r="E427" s="217" t="s">
        <v>21</v>
      </c>
      <c r="F427" s="218" t="s">
        <v>559</v>
      </c>
      <c r="G427" s="215"/>
      <c r="H427" s="217" t="s">
        <v>21</v>
      </c>
      <c r="I427" s="219"/>
      <c r="J427" s="215"/>
      <c r="K427" s="215"/>
      <c r="L427" s="220"/>
      <c r="M427" s="221"/>
      <c r="N427" s="222"/>
      <c r="O427" s="222"/>
      <c r="P427" s="222"/>
      <c r="Q427" s="222"/>
      <c r="R427" s="222"/>
      <c r="S427" s="222"/>
      <c r="T427" s="223"/>
      <c r="AT427" s="224" t="s">
        <v>201</v>
      </c>
      <c r="AU427" s="224" t="s">
        <v>85</v>
      </c>
      <c r="AV427" s="12" t="s">
        <v>83</v>
      </c>
      <c r="AW427" s="12" t="s">
        <v>39</v>
      </c>
      <c r="AX427" s="12" t="s">
        <v>75</v>
      </c>
      <c r="AY427" s="224" t="s">
        <v>192</v>
      </c>
    </row>
    <row r="428" spans="2:51" s="13" customFormat="1" ht="24">
      <c r="B428" s="225"/>
      <c r="C428" s="226"/>
      <c r="D428" s="216" t="s">
        <v>201</v>
      </c>
      <c r="E428" s="227" t="s">
        <v>21</v>
      </c>
      <c r="F428" s="228" t="s">
        <v>568</v>
      </c>
      <c r="G428" s="226"/>
      <c r="H428" s="229">
        <v>6.99</v>
      </c>
      <c r="I428" s="230"/>
      <c r="J428" s="226"/>
      <c r="K428" s="226"/>
      <c r="L428" s="231"/>
      <c r="M428" s="232"/>
      <c r="N428" s="233"/>
      <c r="O428" s="233"/>
      <c r="P428" s="233"/>
      <c r="Q428" s="233"/>
      <c r="R428" s="233"/>
      <c r="S428" s="233"/>
      <c r="T428" s="234"/>
      <c r="AT428" s="235" t="s">
        <v>201</v>
      </c>
      <c r="AU428" s="235" t="s">
        <v>85</v>
      </c>
      <c r="AV428" s="13" t="s">
        <v>85</v>
      </c>
      <c r="AW428" s="13" t="s">
        <v>39</v>
      </c>
      <c r="AX428" s="13" t="s">
        <v>75</v>
      </c>
      <c r="AY428" s="235" t="s">
        <v>192</v>
      </c>
    </row>
    <row r="429" spans="2:51" s="14" customFormat="1" ht="12">
      <c r="B429" s="236"/>
      <c r="C429" s="237"/>
      <c r="D429" s="216" t="s">
        <v>201</v>
      </c>
      <c r="E429" s="238" t="s">
        <v>21</v>
      </c>
      <c r="F429" s="239" t="s">
        <v>205</v>
      </c>
      <c r="G429" s="237"/>
      <c r="H429" s="240">
        <v>197.083</v>
      </c>
      <c r="I429" s="241"/>
      <c r="J429" s="237"/>
      <c r="K429" s="237"/>
      <c r="L429" s="242"/>
      <c r="M429" s="243"/>
      <c r="N429" s="244"/>
      <c r="O429" s="244"/>
      <c r="P429" s="244"/>
      <c r="Q429" s="244"/>
      <c r="R429" s="244"/>
      <c r="S429" s="244"/>
      <c r="T429" s="245"/>
      <c r="AT429" s="246" t="s">
        <v>201</v>
      </c>
      <c r="AU429" s="246" t="s">
        <v>85</v>
      </c>
      <c r="AV429" s="14" t="s">
        <v>199</v>
      </c>
      <c r="AW429" s="14" t="s">
        <v>39</v>
      </c>
      <c r="AX429" s="14" t="s">
        <v>83</v>
      </c>
      <c r="AY429" s="246" t="s">
        <v>192</v>
      </c>
    </row>
    <row r="430" spans="2:65" s="1" customFormat="1" ht="25.5" customHeight="1">
      <c r="B430" s="41"/>
      <c r="C430" s="202" t="s">
        <v>569</v>
      </c>
      <c r="D430" s="202" t="s">
        <v>194</v>
      </c>
      <c r="E430" s="203" t="s">
        <v>570</v>
      </c>
      <c r="F430" s="204" t="s">
        <v>571</v>
      </c>
      <c r="G430" s="205" t="s">
        <v>197</v>
      </c>
      <c r="H430" s="206">
        <v>197.083</v>
      </c>
      <c r="I430" s="207"/>
      <c r="J430" s="208">
        <f>ROUND(I430*H430,2)</f>
        <v>0</v>
      </c>
      <c r="K430" s="204" t="s">
        <v>198</v>
      </c>
      <c r="L430" s="61"/>
      <c r="M430" s="209" t="s">
        <v>21</v>
      </c>
      <c r="N430" s="210" t="s">
        <v>46</v>
      </c>
      <c r="O430" s="42"/>
      <c r="P430" s="211">
        <f>O430*H430</f>
        <v>0</v>
      </c>
      <c r="Q430" s="211">
        <v>0</v>
      </c>
      <c r="R430" s="211">
        <f>Q430*H430</f>
        <v>0</v>
      </c>
      <c r="S430" s="211">
        <v>0</v>
      </c>
      <c r="T430" s="212">
        <f>S430*H430</f>
        <v>0</v>
      </c>
      <c r="AR430" s="24" t="s">
        <v>199</v>
      </c>
      <c r="AT430" s="24" t="s">
        <v>194</v>
      </c>
      <c r="AU430" s="24" t="s">
        <v>85</v>
      </c>
      <c r="AY430" s="24" t="s">
        <v>192</v>
      </c>
      <c r="BE430" s="213">
        <f>IF(N430="základní",J430,0)</f>
        <v>0</v>
      </c>
      <c r="BF430" s="213">
        <f>IF(N430="snížená",J430,0)</f>
        <v>0</v>
      </c>
      <c r="BG430" s="213">
        <f>IF(N430="zákl. přenesená",J430,0)</f>
        <v>0</v>
      </c>
      <c r="BH430" s="213">
        <f>IF(N430="sníž. přenesená",J430,0)</f>
        <v>0</v>
      </c>
      <c r="BI430" s="213">
        <f>IF(N430="nulová",J430,0)</f>
        <v>0</v>
      </c>
      <c r="BJ430" s="24" t="s">
        <v>83</v>
      </c>
      <c r="BK430" s="213">
        <f>ROUND(I430*H430,2)</f>
        <v>0</v>
      </c>
      <c r="BL430" s="24" t="s">
        <v>199</v>
      </c>
      <c r="BM430" s="24" t="s">
        <v>572</v>
      </c>
    </row>
    <row r="431" spans="2:65" s="1" customFormat="1" ht="25.5" customHeight="1">
      <c r="B431" s="41"/>
      <c r="C431" s="202" t="s">
        <v>573</v>
      </c>
      <c r="D431" s="202" t="s">
        <v>194</v>
      </c>
      <c r="E431" s="203" t="s">
        <v>574</v>
      </c>
      <c r="F431" s="204" t="s">
        <v>575</v>
      </c>
      <c r="G431" s="205" t="s">
        <v>197</v>
      </c>
      <c r="H431" s="206">
        <v>197.083</v>
      </c>
      <c r="I431" s="207"/>
      <c r="J431" s="208">
        <f>ROUND(I431*H431,2)</f>
        <v>0</v>
      </c>
      <c r="K431" s="204" t="s">
        <v>198</v>
      </c>
      <c r="L431" s="61"/>
      <c r="M431" s="209" t="s">
        <v>21</v>
      </c>
      <c r="N431" s="210" t="s">
        <v>46</v>
      </c>
      <c r="O431" s="42"/>
      <c r="P431" s="211">
        <f>O431*H431</f>
        <v>0</v>
      </c>
      <c r="Q431" s="211">
        <v>0.0303</v>
      </c>
      <c r="R431" s="211">
        <f>Q431*H431</f>
        <v>5.9716149000000005</v>
      </c>
      <c r="S431" s="211">
        <v>0</v>
      </c>
      <c r="T431" s="212">
        <f>S431*H431</f>
        <v>0</v>
      </c>
      <c r="AR431" s="24" t="s">
        <v>199</v>
      </c>
      <c r="AT431" s="24" t="s">
        <v>194</v>
      </c>
      <c r="AU431" s="24" t="s">
        <v>85</v>
      </c>
      <c r="AY431" s="24" t="s">
        <v>192</v>
      </c>
      <c r="BE431" s="213">
        <f>IF(N431="základní",J431,0)</f>
        <v>0</v>
      </c>
      <c r="BF431" s="213">
        <f>IF(N431="snížená",J431,0)</f>
        <v>0</v>
      </c>
      <c r="BG431" s="213">
        <f>IF(N431="zákl. přenesená",J431,0)</f>
        <v>0</v>
      </c>
      <c r="BH431" s="213">
        <f>IF(N431="sníž. přenesená",J431,0)</f>
        <v>0</v>
      </c>
      <c r="BI431" s="213">
        <f>IF(N431="nulová",J431,0)</f>
        <v>0</v>
      </c>
      <c r="BJ431" s="24" t="s">
        <v>83</v>
      </c>
      <c r="BK431" s="213">
        <f>ROUND(I431*H431,2)</f>
        <v>0</v>
      </c>
      <c r="BL431" s="24" t="s">
        <v>199</v>
      </c>
      <c r="BM431" s="24" t="s">
        <v>576</v>
      </c>
    </row>
    <row r="432" spans="2:65" s="1" customFormat="1" ht="25.5" customHeight="1">
      <c r="B432" s="41"/>
      <c r="C432" s="202" t="s">
        <v>577</v>
      </c>
      <c r="D432" s="202" t="s">
        <v>194</v>
      </c>
      <c r="E432" s="203" t="s">
        <v>578</v>
      </c>
      <c r="F432" s="204" t="s">
        <v>579</v>
      </c>
      <c r="G432" s="205" t="s">
        <v>139</v>
      </c>
      <c r="H432" s="206">
        <v>1267.286</v>
      </c>
      <c r="I432" s="207"/>
      <c r="J432" s="208">
        <f>ROUND(I432*H432,2)</f>
        <v>0</v>
      </c>
      <c r="K432" s="204" t="s">
        <v>198</v>
      </c>
      <c r="L432" s="61"/>
      <c r="M432" s="209" t="s">
        <v>21</v>
      </c>
      <c r="N432" s="210" t="s">
        <v>46</v>
      </c>
      <c r="O432" s="42"/>
      <c r="P432" s="211">
        <f>O432*H432</f>
        <v>0</v>
      </c>
      <c r="Q432" s="211">
        <v>0.00524</v>
      </c>
      <c r="R432" s="211">
        <f>Q432*H432</f>
        <v>6.64057864</v>
      </c>
      <c r="S432" s="211">
        <v>0</v>
      </c>
      <c r="T432" s="212">
        <f>S432*H432</f>
        <v>0</v>
      </c>
      <c r="AR432" s="24" t="s">
        <v>199</v>
      </c>
      <c r="AT432" s="24" t="s">
        <v>194</v>
      </c>
      <c r="AU432" s="24" t="s">
        <v>85</v>
      </c>
      <c r="AY432" s="24" t="s">
        <v>192</v>
      </c>
      <c r="BE432" s="213">
        <f>IF(N432="základní",J432,0)</f>
        <v>0</v>
      </c>
      <c r="BF432" s="213">
        <f>IF(N432="snížená",J432,0)</f>
        <v>0</v>
      </c>
      <c r="BG432" s="213">
        <f>IF(N432="zákl. přenesená",J432,0)</f>
        <v>0</v>
      </c>
      <c r="BH432" s="213">
        <f>IF(N432="sníž. přenesená",J432,0)</f>
        <v>0</v>
      </c>
      <c r="BI432" s="213">
        <f>IF(N432="nulová",J432,0)</f>
        <v>0</v>
      </c>
      <c r="BJ432" s="24" t="s">
        <v>83</v>
      </c>
      <c r="BK432" s="213">
        <f>ROUND(I432*H432,2)</f>
        <v>0</v>
      </c>
      <c r="BL432" s="24" t="s">
        <v>199</v>
      </c>
      <c r="BM432" s="24" t="s">
        <v>580</v>
      </c>
    </row>
    <row r="433" spans="2:51" s="12" customFormat="1" ht="12">
      <c r="B433" s="214"/>
      <c r="C433" s="215"/>
      <c r="D433" s="216" t="s">
        <v>201</v>
      </c>
      <c r="E433" s="217" t="s">
        <v>21</v>
      </c>
      <c r="F433" s="218" t="s">
        <v>202</v>
      </c>
      <c r="G433" s="215"/>
      <c r="H433" s="217" t="s">
        <v>21</v>
      </c>
      <c r="I433" s="219"/>
      <c r="J433" s="215"/>
      <c r="K433" s="215"/>
      <c r="L433" s="220"/>
      <c r="M433" s="221"/>
      <c r="N433" s="222"/>
      <c r="O433" s="222"/>
      <c r="P433" s="222"/>
      <c r="Q433" s="222"/>
      <c r="R433" s="222"/>
      <c r="S433" s="222"/>
      <c r="T433" s="223"/>
      <c r="AT433" s="224" t="s">
        <v>201</v>
      </c>
      <c r="AU433" s="224" t="s">
        <v>85</v>
      </c>
      <c r="AV433" s="12" t="s">
        <v>83</v>
      </c>
      <c r="AW433" s="12" t="s">
        <v>39</v>
      </c>
      <c r="AX433" s="12" t="s">
        <v>75</v>
      </c>
      <c r="AY433" s="224" t="s">
        <v>192</v>
      </c>
    </row>
    <row r="434" spans="2:51" s="12" customFormat="1" ht="12">
      <c r="B434" s="214"/>
      <c r="C434" s="215"/>
      <c r="D434" s="216" t="s">
        <v>201</v>
      </c>
      <c r="E434" s="217" t="s">
        <v>21</v>
      </c>
      <c r="F434" s="218" t="s">
        <v>581</v>
      </c>
      <c r="G434" s="215"/>
      <c r="H434" s="217" t="s">
        <v>21</v>
      </c>
      <c r="I434" s="219"/>
      <c r="J434" s="215"/>
      <c r="K434" s="215"/>
      <c r="L434" s="220"/>
      <c r="M434" s="221"/>
      <c r="N434" s="222"/>
      <c r="O434" s="222"/>
      <c r="P434" s="222"/>
      <c r="Q434" s="222"/>
      <c r="R434" s="222"/>
      <c r="S434" s="222"/>
      <c r="T434" s="223"/>
      <c r="AT434" s="224" t="s">
        <v>201</v>
      </c>
      <c r="AU434" s="224" t="s">
        <v>85</v>
      </c>
      <c r="AV434" s="12" t="s">
        <v>83</v>
      </c>
      <c r="AW434" s="12" t="s">
        <v>39</v>
      </c>
      <c r="AX434" s="12" t="s">
        <v>75</v>
      </c>
      <c r="AY434" s="224" t="s">
        <v>192</v>
      </c>
    </row>
    <row r="435" spans="2:51" s="12" customFormat="1" ht="12">
      <c r="B435" s="214"/>
      <c r="C435" s="215"/>
      <c r="D435" s="216" t="s">
        <v>201</v>
      </c>
      <c r="E435" s="217" t="s">
        <v>21</v>
      </c>
      <c r="F435" s="218" t="s">
        <v>556</v>
      </c>
      <c r="G435" s="215"/>
      <c r="H435" s="217" t="s">
        <v>21</v>
      </c>
      <c r="I435" s="219"/>
      <c r="J435" s="215"/>
      <c r="K435" s="215"/>
      <c r="L435" s="220"/>
      <c r="M435" s="221"/>
      <c r="N435" s="222"/>
      <c r="O435" s="222"/>
      <c r="P435" s="222"/>
      <c r="Q435" s="222"/>
      <c r="R435" s="222"/>
      <c r="S435" s="222"/>
      <c r="T435" s="223"/>
      <c r="AT435" s="224" t="s">
        <v>201</v>
      </c>
      <c r="AU435" s="224" t="s">
        <v>85</v>
      </c>
      <c r="AV435" s="12" t="s">
        <v>83</v>
      </c>
      <c r="AW435" s="12" t="s">
        <v>39</v>
      </c>
      <c r="AX435" s="12" t="s">
        <v>75</v>
      </c>
      <c r="AY435" s="224" t="s">
        <v>192</v>
      </c>
    </row>
    <row r="436" spans="2:51" s="13" customFormat="1" ht="12">
      <c r="B436" s="225"/>
      <c r="C436" s="226"/>
      <c r="D436" s="216" t="s">
        <v>201</v>
      </c>
      <c r="E436" s="227" t="s">
        <v>21</v>
      </c>
      <c r="F436" s="228" t="s">
        <v>557</v>
      </c>
      <c r="G436" s="226"/>
      <c r="H436" s="229">
        <v>1267.286</v>
      </c>
      <c r="I436" s="230"/>
      <c r="J436" s="226"/>
      <c r="K436" s="226"/>
      <c r="L436" s="231"/>
      <c r="M436" s="232"/>
      <c r="N436" s="233"/>
      <c r="O436" s="233"/>
      <c r="P436" s="233"/>
      <c r="Q436" s="233"/>
      <c r="R436" s="233"/>
      <c r="S436" s="233"/>
      <c r="T436" s="234"/>
      <c r="AT436" s="235" t="s">
        <v>201</v>
      </c>
      <c r="AU436" s="235" t="s">
        <v>85</v>
      </c>
      <c r="AV436" s="13" t="s">
        <v>85</v>
      </c>
      <c r="AW436" s="13" t="s">
        <v>39</v>
      </c>
      <c r="AX436" s="13" t="s">
        <v>75</v>
      </c>
      <c r="AY436" s="235" t="s">
        <v>192</v>
      </c>
    </row>
    <row r="437" spans="2:51" s="14" customFormat="1" ht="12">
      <c r="B437" s="236"/>
      <c r="C437" s="237"/>
      <c r="D437" s="216" t="s">
        <v>201</v>
      </c>
      <c r="E437" s="238" t="s">
        <v>21</v>
      </c>
      <c r="F437" s="239" t="s">
        <v>205</v>
      </c>
      <c r="G437" s="237"/>
      <c r="H437" s="240">
        <v>1267.286</v>
      </c>
      <c r="I437" s="241"/>
      <c r="J437" s="237"/>
      <c r="K437" s="237"/>
      <c r="L437" s="242"/>
      <c r="M437" s="243"/>
      <c r="N437" s="244"/>
      <c r="O437" s="244"/>
      <c r="P437" s="244"/>
      <c r="Q437" s="244"/>
      <c r="R437" s="244"/>
      <c r="S437" s="244"/>
      <c r="T437" s="245"/>
      <c r="AT437" s="246" t="s">
        <v>201</v>
      </c>
      <c r="AU437" s="246" t="s">
        <v>85</v>
      </c>
      <c r="AV437" s="14" t="s">
        <v>199</v>
      </c>
      <c r="AW437" s="14" t="s">
        <v>39</v>
      </c>
      <c r="AX437" s="14" t="s">
        <v>83</v>
      </c>
      <c r="AY437" s="246" t="s">
        <v>192</v>
      </c>
    </row>
    <row r="438" spans="2:65" s="1" customFormat="1" ht="25.5" customHeight="1">
      <c r="B438" s="41"/>
      <c r="C438" s="202" t="s">
        <v>582</v>
      </c>
      <c r="D438" s="202" t="s">
        <v>194</v>
      </c>
      <c r="E438" s="203" t="s">
        <v>583</v>
      </c>
      <c r="F438" s="204" t="s">
        <v>584</v>
      </c>
      <c r="G438" s="205" t="s">
        <v>585</v>
      </c>
      <c r="H438" s="206">
        <v>412.12</v>
      </c>
      <c r="I438" s="207"/>
      <c r="J438" s="208">
        <f>ROUND(I438*H438,2)</f>
        <v>0</v>
      </c>
      <c r="K438" s="204" t="s">
        <v>198</v>
      </c>
      <c r="L438" s="61"/>
      <c r="M438" s="209" t="s">
        <v>21</v>
      </c>
      <c r="N438" s="210" t="s">
        <v>46</v>
      </c>
      <c r="O438" s="42"/>
      <c r="P438" s="211">
        <f>O438*H438</f>
        <v>0</v>
      </c>
      <c r="Q438" s="211">
        <v>0.00012</v>
      </c>
      <c r="R438" s="211">
        <f>Q438*H438</f>
        <v>0.0494544</v>
      </c>
      <c r="S438" s="211">
        <v>0</v>
      </c>
      <c r="T438" s="212">
        <f>S438*H438</f>
        <v>0</v>
      </c>
      <c r="AR438" s="24" t="s">
        <v>199</v>
      </c>
      <c r="AT438" s="24" t="s">
        <v>194</v>
      </c>
      <c r="AU438" s="24" t="s">
        <v>85</v>
      </c>
      <c r="AY438" s="24" t="s">
        <v>192</v>
      </c>
      <c r="BE438" s="213">
        <f>IF(N438="základní",J438,0)</f>
        <v>0</v>
      </c>
      <c r="BF438" s="213">
        <f>IF(N438="snížená",J438,0)</f>
        <v>0</v>
      </c>
      <c r="BG438" s="213">
        <f>IF(N438="zákl. přenesená",J438,0)</f>
        <v>0</v>
      </c>
      <c r="BH438" s="213">
        <f>IF(N438="sníž. přenesená",J438,0)</f>
        <v>0</v>
      </c>
      <c r="BI438" s="213">
        <f>IF(N438="nulová",J438,0)</f>
        <v>0</v>
      </c>
      <c r="BJ438" s="24" t="s">
        <v>83</v>
      </c>
      <c r="BK438" s="213">
        <f>ROUND(I438*H438,2)</f>
        <v>0</v>
      </c>
      <c r="BL438" s="24" t="s">
        <v>199</v>
      </c>
      <c r="BM438" s="24" t="s">
        <v>586</v>
      </c>
    </row>
    <row r="439" spans="2:51" s="12" customFormat="1" ht="12">
      <c r="B439" s="214"/>
      <c r="C439" s="215"/>
      <c r="D439" s="216" t="s">
        <v>201</v>
      </c>
      <c r="E439" s="217" t="s">
        <v>21</v>
      </c>
      <c r="F439" s="218" t="s">
        <v>587</v>
      </c>
      <c r="G439" s="215"/>
      <c r="H439" s="217" t="s">
        <v>21</v>
      </c>
      <c r="I439" s="219"/>
      <c r="J439" s="215"/>
      <c r="K439" s="215"/>
      <c r="L439" s="220"/>
      <c r="M439" s="221"/>
      <c r="N439" s="222"/>
      <c r="O439" s="222"/>
      <c r="P439" s="222"/>
      <c r="Q439" s="222"/>
      <c r="R439" s="222"/>
      <c r="S439" s="222"/>
      <c r="T439" s="223"/>
      <c r="AT439" s="224" t="s">
        <v>201</v>
      </c>
      <c r="AU439" s="224" t="s">
        <v>85</v>
      </c>
      <c r="AV439" s="12" t="s">
        <v>83</v>
      </c>
      <c r="AW439" s="12" t="s">
        <v>39</v>
      </c>
      <c r="AX439" s="12" t="s">
        <v>75</v>
      </c>
      <c r="AY439" s="224" t="s">
        <v>192</v>
      </c>
    </row>
    <row r="440" spans="2:51" s="12" customFormat="1" ht="12">
      <c r="B440" s="214"/>
      <c r="C440" s="215"/>
      <c r="D440" s="216" t="s">
        <v>201</v>
      </c>
      <c r="E440" s="217" t="s">
        <v>21</v>
      </c>
      <c r="F440" s="218" t="s">
        <v>588</v>
      </c>
      <c r="G440" s="215"/>
      <c r="H440" s="217" t="s">
        <v>21</v>
      </c>
      <c r="I440" s="219"/>
      <c r="J440" s="215"/>
      <c r="K440" s="215"/>
      <c r="L440" s="220"/>
      <c r="M440" s="221"/>
      <c r="N440" s="222"/>
      <c r="O440" s="222"/>
      <c r="P440" s="222"/>
      <c r="Q440" s="222"/>
      <c r="R440" s="222"/>
      <c r="S440" s="222"/>
      <c r="T440" s="223"/>
      <c r="AT440" s="224" t="s">
        <v>201</v>
      </c>
      <c r="AU440" s="224" t="s">
        <v>85</v>
      </c>
      <c r="AV440" s="12" t="s">
        <v>83</v>
      </c>
      <c r="AW440" s="12" t="s">
        <v>39</v>
      </c>
      <c r="AX440" s="12" t="s">
        <v>75</v>
      </c>
      <c r="AY440" s="224" t="s">
        <v>192</v>
      </c>
    </row>
    <row r="441" spans="2:51" s="12" customFormat="1" ht="12">
      <c r="B441" s="214"/>
      <c r="C441" s="215"/>
      <c r="D441" s="216" t="s">
        <v>201</v>
      </c>
      <c r="E441" s="217" t="s">
        <v>21</v>
      </c>
      <c r="F441" s="218" t="s">
        <v>556</v>
      </c>
      <c r="G441" s="215"/>
      <c r="H441" s="217" t="s">
        <v>21</v>
      </c>
      <c r="I441" s="219"/>
      <c r="J441" s="215"/>
      <c r="K441" s="215"/>
      <c r="L441" s="220"/>
      <c r="M441" s="221"/>
      <c r="N441" s="222"/>
      <c r="O441" s="222"/>
      <c r="P441" s="222"/>
      <c r="Q441" s="222"/>
      <c r="R441" s="222"/>
      <c r="S441" s="222"/>
      <c r="T441" s="223"/>
      <c r="AT441" s="224" t="s">
        <v>201</v>
      </c>
      <c r="AU441" s="224" t="s">
        <v>85</v>
      </c>
      <c r="AV441" s="12" t="s">
        <v>83</v>
      </c>
      <c r="AW441" s="12" t="s">
        <v>39</v>
      </c>
      <c r="AX441" s="12" t="s">
        <v>75</v>
      </c>
      <c r="AY441" s="224" t="s">
        <v>192</v>
      </c>
    </row>
    <row r="442" spans="2:51" s="13" customFormat="1" ht="24">
      <c r="B442" s="225"/>
      <c r="C442" s="226"/>
      <c r="D442" s="216" t="s">
        <v>201</v>
      </c>
      <c r="E442" s="227" t="s">
        <v>21</v>
      </c>
      <c r="F442" s="228" t="s">
        <v>589</v>
      </c>
      <c r="G442" s="226"/>
      <c r="H442" s="229">
        <v>412.12</v>
      </c>
      <c r="I442" s="230"/>
      <c r="J442" s="226"/>
      <c r="K442" s="226"/>
      <c r="L442" s="231"/>
      <c r="M442" s="232"/>
      <c r="N442" s="233"/>
      <c r="O442" s="233"/>
      <c r="P442" s="233"/>
      <c r="Q442" s="233"/>
      <c r="R442" s="233"/>
      <c r="S442" s="233"/>
      <c r="T442" s="234"/>
      <c r="AT442" s="235" t="s">
        <v>201</v>
      </c>
      <c r="AU442" s="235" t="s">
        <v>85</v>
      </c>
      <c r="AV442" s="13" t="s">
        <v>85</v>
      </c>
      <c r="AW442" s="13" t="s">
        <v>39</v>
      </c>
      <c r="AX442" s="13" t="s">
        <v>75</v>
      </c>
      <c r="AY442" s="235" t="s">
        <v>192</v>
      </c>
    </row>
    <row r="443" spans="2:51" s="14" customFormat="1" ht="12">
      <c r="B443" s="236"/>
      <c r="C443" s="237"/>
      <c r="D443" s="216" t="s">
        <v>201</v>
      </c>
      <c r="E443" s="238" t="s">
        <v>21</v>
      </c>
      <c r="F443" s="239" t="s">
        <v>205</v>
      </c>
      <c r="G443" s="237"/>
      <c r="H443" s="240">
        <v>412.12</v>
      </c>
      <c r="I443" s="241"/>
      <c r="J443" s="237"/>
      <c r="K443" s="237"/>
      <c r="L443" s="242"/>
      <c r="M443" s="243"/>
      <c r="N443" s="244"/>
      <c r="O443" s="244"/>
      <c r="P443" s="244"/>
      <c r="Q443" s="244"/>
      <c r="R443" s="244"/>
      <c r="S443" s="244"/>
      <c r="T443" s="245"/>
      <c r="AT443" s="246" t="s">
        <v>201</v>
      </c>
      <c r="AU443" s="246" t="s">
        <v>85</v>
      </c>
      <c r="AV443" s="14" t="s">
        <v>199</v>
      </c>
      <c r="AW443" s="14" t="s">
        <v>39</v>
      </c>
      <c r="AX443" s="14" t="s">
        <v>83</v>
      </c>
      <c r="AY443" s="246" t="s">
        <v>192</v>
      </c>
    </row>
    <row r="444" spans="2:65" s="1" customFormat="1" ht="25.5" customHeight="1">
      <c r="B444" s="41"/>
      <c r="C444" s="202" t="s">
        <v>590</v>
      </c>
      <c r="D444" s="202" t="s">
        <v>194</v>
      </c>
      <c r="E444" s="203" t="s">
        <v>591</v>
      </c>
      <c r="F444" s="204" t="s">
        <v>592</v>
      </c>
      <c r="G444" s="205" t="s">
        <v>585</v>
      </c>
      <c r="H444" s="206">
        <v>806.27</v>
      </c>
      <c r="I444" s="207"/>
      <c r="J444" s="208">
        <f>ROUND(I444*H444,2)</f>
        <v>0</v>
      </c>
      <c r="K444" s="204" t="s">
        <v>21</v>
      </c>
      <c r="L444" s="61"/>
      <c r="M444" s="209" t="s">
        <v>21</v>
      </c>
      <c r="N444" s="210" t="s">
        <v>46</v>
      </c>
      <c r="O444" s="42"/>
      <c r="P444" s="211">
        <f>O444*H444</f>
        <v>0</v>
      </c>
      <c r="Q444" s="211">
        <v>2E-05</v>
      </c>
      <c r="R444" s="211">
        <f>Q444*H444</f>
        <v>0.0161254</v>
      </c>
      <c r="S444" s="211">
        <v>0</v>
      </c>
      <c r="T444" s="212">
        <f>S444*H444</f>
        <v>0</v>
      </c>
      <c r="AR444" s="24" t="s">
        <v>199</v>
      </c>
      <c r="AT444" s="24" t="s">
        <v>194</v>
      </c>
      <c r="AU444" s="24" t="s">
        <v>85</v>
      </c>
      <c r="AY444" s="24" t="s">
        <v>192</v>
      </c>
      <c r="BE444" s="213">
        <f>IF(N444="základní",J444,0)</f>
        <v>0</v>
      </c>
      <c r="BF444" s="213">
        <f>IF(N444="snížená",J444,0)</f>
        <v>0</v>
      </c>
      <c r="BG444" s="213">
        <f>IF(N444="zákl. přenesená",J444,0)</f>
        <v>0</v>
      </c>
      <c r="BH444" s="213">
        <f>IF(N444="sníž. přenesená",J444,0)</f>
        <v>0</v>
      </c>
      <c r="BI444" s="213">
        <f>IF(N444="nulová",J444,0)</f>
        <v>0</v>
      </c>
      <c r="BJ444" s="24" t="s">
        <v>83</v>
      </c>
      <c r="BK444" s="213">
        <f>ROUND(I444*H444,2)</f>
        <v>0</v>
      </c>
      <c r="BL444" s="24" t="s">
        <v>199</v>
      </c>
      <c r="BM444" s="24" t="s">
        <v>593</v>
      </c>
    </row>
    <row r="445" spans="2:51" s="12" customFormat="1" ht="12">
      <c r="B445" s="214"/>
      <c r="C445" s="215"/>
      <c r="D445" s="216" t="s">
        <v>201</v>
      </c>
      <c r="E445" s="217" t="s">
        <v>21</v>
      </c>
      <c r="F445" s="218" t="s">
        <v>587</v>
      </c>
      <c r="G445" s="215"/>
      <c r="H445" s="217" t="s">
        <v>21</v>
      </c>
      <c r="I445" s="219"/>
      <c r="J445" s="215"/>
      <c r="K445" s="215"/>
      <c r="L445" s="220"/>
      <c r="M445" s="221"/>
      <c r="N445" s="222"/>
      <c r="O445" s="222"/>
      <c r="P445" s="222"/>
      <c r="Q445" s="222"/>
      <c r="R445" s="222"/>
      <c r="S445" s="222"/>
      <c r="T445" s="223"/>
      <c r="AT445" s="224" t="s">
        <v>201</v>
      </c>
      <c r="AU445" s="224" t="s">
        <v>85</v>
      </c>
      <c r="AV445" s="12" t="s">
        <v>83</v>
      </c>
      <c r="AW445" s="12" t="s">
        <v>39</v>
      </c>
      <c r="AX445" s="12" t="s">
        <v>75</v>
      </c>
      <c r="AY445" s="224" t="s">
        <v>192</v>
      </c>
    </row>
    <row r="446" spans="2:51" s="12" customFormat="1" ht="12">
      <c r="B446" s="214"/>
      <c r="C446" s="215"/>
      <c r="D446" s="216" t="s">
        <v>201</v>
      </c>
      <c r="E446" s="217" t="s">
        <v>21</v>
      </c>
      <c r="F446" s="218" t="s">
        <v>588</v>
      </c>
      <c r="G446" s="215"/>
      <c r="H446" s="217" t="s">
        <v>21</v>
      </c>
      <c r="I446" s="219"/>
      <c r="J446" s="215"/>
      <c r="K446" s="215"/>
      <c r="L446" s="220"/>
      <c r="M446" s="221"/>
      <c r="N446" s="222"/>
      <c r="O446" s="222"/>
      <c r="P446" s="222"/>
      <c r="Q446" s="222"/>
      <c r="R446" s="222"/>
      <c r="S446" s="222"/>
      <c r="T446" s="223"/>
      <c r="AT446" s="224" t="s">
        <v>201</v>
      </c>
      <c r="AU446" s="224" t="s">
        <v>85</v>
      </c>
      <c r="AV446" s="12" t="s">
        <v>83</v>
      </c>
      <c r="AW446" s="12" t="s">
        <v>39</v>
      </c>
      <c r="AX446" s="12" t="s">
        <v>75</v>
      </c>
      <c r="AY446" s="224" t="s">
        <v>192</v>
      </c>
    </row>
    <row r="447" spans="2:51" s="12" customFormat="1" ht="12">
      <c r="B447" s="214"/>
      <c r="C447" s="215"/>
      <c r="D447" s="216" t="s">
        <v>201</v>
      </c>
      <c r="E447" s="217" t="s">
        <v>21</v>
      </c>
      <c r="F447" s="218" t="s">
        <v>556</v>
      </c>
      <c r="G447" s="215"/>
      <c r="H447" s="217" t="s">
        <v>21</v>
      </c>
      <c r="I447" s="219"/>
      <c r="J447" s="215"/>
      <c r="K447" s="215"/>
      <c r="L447" s="220"/>
      <c r="M447" s="221"/>
      <c r="N447" s="222"/>
      <c r="O447" s="222"/>
      <c r="P447" s="222"/>
      <c r="Q447" s="222"/>
      <c r="R447" s="222"/>
      <c r="S447" s="222"/>
      <c r="T447" s="223"/>
      <c r="AT447" s="224" t="s">
        <v>201</v>
      </c>
      <c r="AU447" s="224" t="s">
        <v>85</v>
      </c>
      <c r="AV447" s="12" t="s">
        <v>83</v>
      </c>
      <c r="AW447" s="12" t="s">
        <v>39</v>
      </c>
      <c r="AX447" s="12" t="s">
        <v>75</v>
      </c>
      <c r="AY447" s="224" t="s">
        <v>192</v>
      </c>
    </row>
    <row r="448" spans="2:51" s="13" customFormat="1" ht="12">
      <c r="B448" s="225"/>
      <c r="C448" s="226"/>
      <c r="D448" s="216" t="s">
        <v>201</v>
      </c>
      <c r="E448" s="227" t="s">
        <v>21</v>
      </c>
      <c r="F448" s="228" t="s">
        <v>594</v>
      </c>
      <c r="G448" s="226"/>
      <c r="H448" s="229">
        <v>806.27</v>
      </c>
      <c r="I448" s="230"/>
      <c r="J448" s="226"/>
      <c r="K448" s="226"/>
      <c r="L448" s="231"/>
      <c r="M448" s="232"/>
      <c r="N448" s="233"/>
      <c r="O448" s="233"/>
      <c r="P448" s="233"/>
      <c r="Q448" s="233"/>
      <c r="R448" s="233"/>
      <c r="S448" s="233"/>
      <c r="T448" s="234"/>
      <c r="AT448" s="235" t="s">
        <v>201</v>
      </c>
      <c r="AU448" s="235" t="s">
        <v>85</v>
      </c>
      <c r="AV448" s="13" t="s">
        <v>85</v>
      </c>
      <c r="AW448" s="13" t="s">
        <v>39</v>
      </c>
      <c r="AX448" s="13" t="s">
        <v>75</v>
      </c>
      <c r="AY448" s="235" t="s">
        <v>192</v>
      </c>
    </row>
    <row r="449" spans="2:51" s="14" customFormat="1" ht="12">
      <c r="B449" s="236"/>
      <c r="C449" s="237"/>
      <c r="D449" s="216" t="s">
        <v>201</v>
      </c>
      <c r="E449" s="238" t="s">
        <v>21</v>
      </c>
      <c r="F449" s="239" t="s">
        <v>205</v>
      </c>
      <c r="G449" s="237"/>
      <c r="H449" s="240">
        <v>806.27</v>
      </c>
      <c r="I449" s="241"/>
      <c r="J449" s="237"/>
      <c r="K449" s="237"/>
      <c r="L449" s="242"/>
      <c r="M449" s="243"/>
      <c r="N449" s="244"/>
      <c r="O449" s="244"/>
      <c r="P449" s="244"/>
      <c r="Q449" s="244"/>
      <c r="R449" s="244"/>
      <c r="S449" s="244"/>
      <c r="T449" s="245"/>
      <c r="AT449" s="246" t="s">
        <v>201</v>
      </c>
      <c r="AU449" s="246" t="s">
        <v>85</v>
      </c>
      <c r="AV449" s="14" t="s">
        <v>199</v>
      </c>
      <c r="AW449" s="14" t="s">
        <v>39</v>
      </c>
      <c r="AX449" s="14" t="s">
        <v>83</v>
      </c>
      <c r="AY449" s="246" t="s">
        <v>192</v>
      </c>
    </row>
    <row r="450" spans="2:65" s="1" customFormat="1" ht="25.5" customHeight="1">
      <c r="B450" s="41"/>
      <c r="C450" s="202" t="s">
        <v>595</v>
      </c>
      <c r="D450" s="202" t="s">
        <v>194</v>
      </c>
      <c r="E450" s="203" t="s">
        <v>596</v>
      </c>
      <c r="F450" s="204" t="s">
        <v>597</v>
      </c>
      <c r="G450" s="205" t="s">
        <v>585</v>
      </c>
      <c r="H450" s="206">
        <v>806.27</v>
      </c>
      <c r="I450" s="207"/>
      <c r="J450" s="208">
        <f>ROUND(I450*H450,2)</f>
        <v>0</v>
      </c>
      <c r="K450" s="204" t="s">
        <v>21</v>
      </c>
      <c r="L450" s="61"/>
      <c r="M450" s="209" t="s">
        <v>21</v>
      </c>
      <c r="N450" s="210" t="s">
        <v>46</v>
      </c>
      <c r="O450" s="42"/>
      <c r="P450" s="211">
        <f>O450*H450</f>
        <v>0</v>
      </c>
      <c r="Q450" s="211">
        <v>0.00085</v>
      </c>
      <c r="R450" s="211">
        <f>Q450*H450</f>
        <v>0.6853294999999999</v>
      </c>
      <c r="S450" s="211">
        <v>0</v>
      </c>
      <c r="T450" s="212">
        <f>S450*H450</f>
        <v>0</v>
      </c>
      <c r="AR450" s="24" t="s">
        <v>199</v>
      </c>
      <c r="AT450" s="24" t="s">
        <v>194</v>
      </c>
      <c r="AU450" s="24" t="s">
        <v>85</v>
      </c>
      <c r="AY450" s="24" t="s">
        <v>192</v>
      </c>
      <c r="BE450" s="213">
        <f>IF(N450="základní",J450,0)</f>
        <v>0</v>
      </c>
      <c r="BF450" s="213">
        <f>IF(N450="snížená",J450,0)</f>
        <v>0</v>
      </c>
      <c r="BG450" s="213">
        <f>IF(N450="zákl. přenesená",J450,0)</f>
        <v>0</v>
      </c>
      <c r="BH450" s="213">
        <f>IF(N450="sníž. přenesená",J450,0)</f>
        <v>0</v>
      </c>
      <c r="BI450" s="213">
        <f>IF(N450="nulová",J450,0)</f>
        <v>0</v>
      </c>
      <c r="BJ450" s="24" t="s">
        <v>83</v>
      </c>
      <c r="BK450" s="213">
        <f>ROUND(I450*H450,2)</f>
        <v>0</v>
      </c>
      <c r="BL450" s="24" t="s">
        <v>199</v>
      </c>
      <c r="BM450" s="24" t="s">
        <v>598</v>
      </c>
    </row>
    <row r="451" spans="2:51" s="12" customFormat="1" ht="12">
      <c r="B451" s="214"/>
      <c r="C451" s="215"/>
      <c r="D451" s="216" t="s">
        <v>201</v>
      </c>
      <c r="E451" s="217" t="s">
        <v>21</v>
      </c>
      <c r="F451" s="218" t="s">
        <v>587</v>
      </c>
      <c r="G451" s="215"/>
      <c r="H451" s="217" t="s">
        <v>21</v>
      </c>
      <c r="I451" s="219"/>
      <c r="J451" s="215"/>
      <c r="K451" s="215"/>
      <c r="L451" s="220"/>
      <c r="M451" s="221"/>
      <c r="N451" s="222"/>
      <c r="O451" s="222"/>
      <c r="P451" s="222"/>
      <c r="Q451" s="222"/>
      <c r="R451" s="222"/>
      <c r="S451" s="222"/>
      <c r="T451" s="223"/>
      <c r="AT451" s="224" t="s">
        <v>201</v>
      </c>
      <c r="AU451" s="224" t="s">
        <v>85</v>
      </c>
      <c r="AV451" s="12" t="s">
        <v>83</v>
      </c>
      <c r="AW451" s="12" t="s">
        <v>39</v>
      </c>
      <c r="AX451" s="12" t="s">
        <v>75</v>
      </c>
      <c r="AY451" s="224" t="s">
        <v>192</v>
      </c>
    </row>
    <row r="452" spans="2:51" s="12" customFormat="1" ht="12">
      <c r="B452" s="214"/>
      <c r="C452" s="215"/>
      <c r="D452" s="216" t="s">
        <v>201</v>
      </c>
      <c r="E452" s="217" t="s">
        <v>21</v>
      </c>
      <c r="F452" s="218" t="s">
        <v>588</v>
      </c>
      <c r="G452" s="215"/>
      <c r="H452" s="217" t="s">
        <v>21</v>
      </c>
      <c r="I452" s="219"/>
      <c r="J452" s="215"/>
      <c r="K452" s="215"/>
      <c r="L452" s="220"/>
      <c r="M452" s="221"/>
      <c r="N452" s="222"/>
      <c r="O452" s="222"/>
      <c r="P452" s="222"/>
      <c r="Q452" s="222"/>
      <c r="R452" s="222"/>
      <c r="S452" s="222"/>
      <c r="T452" s="223"/>
      <c r="AT452" s="224" t="s">
        <v>201</v>
      </c>
      <c r="AU452" s="224" t="s">
        <v>85</v>
      </c>
      <c r="AV452" s="12" t="s">
        <v>83</v>
      </c>
      <c r="AW452" s="12" t="s">
        <v>39</v>
      </c>
      <c r="AX452" s="12" t="s">
        <v>75</v>
      </c>
      <c r="AY452" s="224" t="s">
        <v>192</v>
      </c>
    </row>
    <row r="453" spans="2:51" s="12" customFormat="1" ht="12">
      <c r="B453" s="214"/>
      <c r="C453" s="215"/>
      <c r="D453" s="216" t="s">
        <v>201</v>
      </c>
      <c r="E453" s="217" t="s">
        <v>21</v>
      </c>
      <c r="F453" s="218" t="s">
        <v>556</v>
      </c>
      <c r="G453" s="215"/>
      <c r="H453" s="217" t="s">
        <v>21</v>
      </c>
      <c r="I453" s="219"/>
      <c r="J453" s="215"/>
      <c r="K453" s="215"/>
      <c r="L453" s="220"/>
      <c r="M453" s="221"/>
      <c r="N453" s="222"/>
      <c r="O453" s="222"/>
      <c r="P453" s="222"/>
      <c r="Q453" s="222"/>
      <c r="R453" s="222"/>
      <c r="S453" s="222"/>
      <c r="T453" s="223"/>
      <c r="AT453" s="224" t="s">
        <v>201</v>
      </c>
      <c r="AU453" s="224" t="s">
        <v>85</v>
      </c>
      <c r="AV453" s="12" t="s">
        <v>83</v>
      </c>
      <c r="AW453" s="12" t="s">
        <v>39</v>
      </c>
      <c r="AX453" s="12" t="s">
        <v>75</v>
      </c>
      <c r="AY453" s="224" t="s">
        <v>192</v>
      </c>
    </row>
    <row r="454" spans="2:51" s="13" customFormat="1" ht="12">
      <c r="B454" s="225"/>
      <c r="C454" s="226"/>
      <c r="D454" s="216" t="s">
        <v>201</v>
      </c>
      <c r="E454" s="227" t="s">
        <v>21</v>
      </c>
      <c r="F454" s="228" t="s">
        <v>594</v>
      </c>
      <c r="G454" s="226"/>
      <c r="H454" s="229">
        <v>806.27</v>
      </c>
      <c r="I454" s="230"/>
      <c r="J454" s="226"/>
      <c r="K454" s="226"/>
      <c r="L454" s="231"/>
      <c r="M454" s="232"/>
      <c r="N454" s="233"/>
      <c r="O454" s="233"/>
      <c r="P454" s="233"/>
      <c r="Q454" s="233"/>
      <c r="R454" s="233"/>
      <c r="S454" s="233"/>
      <c r="T454" s="234"/>
      <c r="AT454" s="235" t="s">
        <v>201</v>
      </c>
      <c r="AU454" s="235" t="s">
        <v>85</v>
      </c>
      <c r="AV454" s="13" t="s">
        <v>85</v>
      </c>
      <c r="AW454" s="13" t="s">
        <v>39</v>
      </c>
      <c r="AX454" s="13" t="s">
        <v>75</v>
      </c>
      <c r="AY454" s="235" t="s">
        <v>192</v>
      </c>
    </row>
    <row r="455" spans="2:51" s="14" customFormat="1" ht="12">
      <c r="B455" s="236"/>
      <c r="C455" s="237"/>
      <c r="D455" s="216" t="s">
        <v>201</v>
      </c>
      <c r="E455" s="238" t="s">
        <v>21</v>
      </c>
      <c r="F455" s="239" t="s">
        <v>205</v>
      </c>
      <c r="G455" s="237"/>
      <c r="H455" s="240">
        <v>806.27</v>
      </c>
      <c r="I455" s="241"/>
      <c r="J455" s="237"/>
      <c r="K455" s="237"/>
      <c r="L455" s="242"/>
      <c r="M455" s="243"/>
      <c r="N455" s="244"/>
      <c r="O455" s="244"/>
      <c r="P455" s="244"/>
      <c r="Q455" s="244"/>
      <c r="R455" s="244"/>
      <c r="S455" s="244"/>
      <c r="T455" s="245"/>
      <c r="AT455" s="246" t="s">
        <v>201</v>
      </c>
      <c r="AU455" s="246" t="s">
        <v>85</v>
      </c>
      <c r="AV455" s="14" t="s">
        <v>199</v>
      </c>
      <c r="AW455" s="14" t="s">
        <v>39</v>
      </c>
      <c r="AX455" s="14" t="s">
        <v>83</v>
      </c>
      <c r="AY455" s="246" t="s">
        <v>192</v>
      </c>
    </row>
    <row r="456" spans="2:65" s="1" customFormat="1" ht="25.5" customHeight="1">
      <c r="B456" s="41"/>
      <c r="C456" s="202" t="s">
        <v>599</v>
      </c>
      <c r="D456" s="202" t="s">
        <v>194</v>
      </c>
      <c r="E456" s="203" t="s">
        <v>600</v>
      </c>
      <c r="F456" s="204" t="s">
        <v>601</v>
      </c>
      <c r="G456" s="205" t="s">
        <v>139</v>
      </c>
      <c r="H456" s="206">
        <v>118.58</v>
      </c>
      <c r="I456" s="207"/>
      <c r="J456" s="208">
        <f>ROUND(I456*H456,2)</f>
        <v>0</v>
      </c>
      <c r="K456" s="204" t="s">
        <v>198</v>
      </c>
      <c r="L456" s="61"/>
      <c r="M456" s="209" t="s">
        <v>21</v>
      </c>
      <c r="N456" s="210" t="s">
        <v>46</v>
      </c>
      <c r="O456" s="42"/>
      <c r="P456" s="211">
        <f>O456*H456</f>
        <v>0</v>
      </c>
      <c r="Q456" s="211">
        <v>0.00489</v>
      </c>
      <c r="R456" s="211">
        <f>Q456*H456</f>
        <v>0.5798562</v>
      </c>
      <c r="S456" s="211">
        <v>0</v>
      </c>
      <c r="T456" s="212">
        <f>S456*H456</f>
        <v>0</v>
      </c>
      <c r="AR456" s="24" t="s">
        <v>199</v>
      </c>
      <c r="AT456" s="24" t="s">
        <v>194</v>
      </c>
      <c r="AU456" s="24" t="s">
        <v>85</v>
      </c>
      <c r="AY456" s="24" t="s">
        <v>192</v>
      </c>
      <c r="BE456" s="213">
        <f>IF(N456="základní",J456,0)</f>
        <v>0</v>
      </c>
      <c r="BF456" s="213">
        <f>IF(N456="snížená",J456,0)</f>
        <v>0</v>
      </c>
      <c r="BG456" s="213">
        <f>IF(N456="zákl. přenesená",J456,0)</f>
        <v>0</v>
      </c>
      <c r="BH456" s="213">
        <f>IF(N456="sníž. přenesená",J456,0)</f>
        <v>0</v>
      </c>
      <c r="BI456" s="213">
        <f>IF(N456="nulová",J456,0)</f>
        <v>0</v>
      </c>
      <c r="BJ456" s="24" t="s">
        <v>83</v>
      </c>
      <c r="BK456" s="213">
        <f>ROUND(I456*H456,2)</f>
        <v>0</v>
      </c>
      <c r="BL456" s="24" t="s">
        <v>199</v>
      </c>
      <c r="BM456" s="24" t="s">
        <v>602</v>
      </c>
    </row>
    <row r="457" spans="2:51" s="12" customFormat="1" ht="12">
      <c r="B457" s="214"/>
      <c r="C457" s="215"/>
      <c r="D457" s="216" t="s">
        <v>201</v>
      </c>
      <c r="E457" s="217" t="s">
        <v>21</v>
      </c>
      <c r="F457" s="218" t="s">
        <v>202</v>
      </c>
      <c r="G457" s="215"/>
      <c r="H457" s="217" t="s">
        <v>21</v>
      </c>
      <c r="I457" s="219"/>
      <c r="J457" s="215"/>
      <c r="K457" s="215"/>
      <c r="L457" s="220"/>
      <c r="M457" s="221"/>
      <c r="N457" s="222"/>
      <c r="O457" s="222"/>
      <c r="P457" s="222"/>
      <c r="Q457" s="222"/>
      <c r="R457" s="222"/>
      <c r="S457" s="222"/>
      <c r="T457" s="223"/>
      <c r="AT457" s="224" t="s">
        <v>201</v>
      </c>
      <c r="AU457" s="224" t="s">
        <v>85</v>
      </c>
      <c r="AV457" s="12" t="s">
        <v>83</v>
      </c>
      <c r="AW457" s="12" t="s">
        <v>39</v>
      </c>
      <c r="AX457" s="12" t="s">
        <v>75</v>
      </c>
      <c r="AY457" s="224" t="s">
        <v>192</v>
      </c>
    </row>
    <row r="458" spans="2:51" s="12" customFormat="1" ht="12">
      <c r="B458" s="214"/>
      <c r="C458" s="215"/>
      <c r="D458" s="216" t="s">
        <v>201</v>
      </c>
      <c r="E458" s="217" t="s">
        <v>21</v>
      </c>
      <c r="F458" s="218" t="s">
        <v>603</v>
      </c>
      <c r="G458" s="215"/>
      <c r="H458" s="217" t="s">
        <v>21</v>
      </c>
      <c r="I458" s="219"/>
      <c r="J458" s="215"/>
      <c r="K458" s="215"/>
      <c r="L458" s="220"/>
      <c r="M458" s="221"/>
      <c r="N458" s="222"/>
      <c r="O458" s="222"/>
      <c r="P458" s="222"/>
      <c r="Q458" s="222"/>
      <c r="R458" s="222"/>
      <c r="S458" s="222"/>
      <c r="T458" s="223"/>
      <c r="AT458" s="224" t="s">
        <v>201</v>
      </c>
      <c r="AU458" s="224" t="s">
        <v>85</v>
      </c>
      <c r="AV458" s="12" t="s">
        <v>83</v>
      </c>
      <c r="AW458" s="12" t="s">
        <v>39</v>
      </c>
      <c r="AX458" s="12" t="s">
        <v>75</v>
      </c>
      <c r="AY458" s="224" t="s">
        <v>192</v>
      </c>
    </row>
    <row r="459" spans="2:51" s="13" customFormat="1" ht="12">
      <c r="B459" s="225"/>
      <c r="C459" s="226"/>
      <c r="D459" s="216" t="s">
        <v>201</v>
      </c>
      <c r="E459" s="227" t="s">
        <v>21</v>
      </c>
      <c r="F459" s="228" t="s">
        <v>604</v>
      </c>
      <c r="G459" s="226"/>
      <c r="H459" s="229">
        <v>127.96</v>
      </c>
      <c r="I459" s="230"/>
      <c r="J459" s="226"/>
      <c r="K459" s="226"/>
      <c r="L459" s="231"/>
      <c r="M459" s="232"/>
      <c r="N459" s="233"/>
      <c r="O459" s="233"/>
      <c r="P459" s="233"/>
      <c r="Q459" s="233"/>
      <c r="R459" s="233"/>
      <c r="S459" s="233"/>
      <c r="T459" s="234"/>
      <c r="AT459" s="235" t="s">
        <v>201</v>
      </c>
      <c r="AU459" s="235" t="s">
        <v>85</v>
      </c>
      <c r="AV459" s="13" t="s">
        <v>85</v>
      </c>
      <c r="AW459" s="13" t="s">
        <v>39</v>
      </c>
      <c r="AX459" s="13" t="s">
        <v>75</v>
      </c>
      <c r="AY459" s="235" t="s">
        <v>192</v>
      </c>
    </row>
    <row r="460" spans="2:51" s="12" customFormat="1" ht="12">
      <c r="B460" s="214"/>
      <c r="C460" s="215"/>
      <c r="D460" s="216" t="s">
        <v>201</v>
      </c>
      <c r="E460" s="217" t="s">
        <v>21</v>
      </c>
      <c r="F460" s="218" t="s">
        <v>453</v>
      </c>
      <c r="G460" s="215"/>
      <c r="H460" s="217" t="s">
        <v>21</v>
      </c>
      <c r="I460" s="219"/>
      <c r="J460" s="215"/>
      <c r="K460" s="215"/>
      <c r="L460" s="220"/>
      <c r="M460" s="221"/>
      <c r="N460" s="222"/>
      <c r="O460" s="222"/>
      <c r="P460" s="222"/>
      <c r="Q460" s="222"/>
      <c r="R460" s="222"/>
      <c r="S460" s="222"/>
      <c r="T460" s="223"/>
      <c r="AT460" s="224" t="s">
        <v>201</v>
      </c>
      <c r="AU460" s="224" t="s">
        <v>85</v>
      </c>
      <c r="AV460" s="12" t="s">
        <v>83</v>
      </c>
      <c r="AW460" s="12" t="s">
        <v>39</v>
      </c>
      <c r="AX460" s="12" t="s">
        <v>75</v>
      </c>
      <c r="AY460" s="224" t="s">
        <v>192</v>
      </c>
    </row>
    <row r="461" spans="2:51" s="13" customFormat="1" ht="12">
      <c r="B461" s="225"/>
      <c r="C461" s="226"/>
      <c r="D461" s="216" t="s">
        <v>201</v>
      </c>
      <c r="E461" s="227" t="s">
        <v>21</v>
      </c>
      <c r="F461" s="228" t="s">
        <v>605</v>
      </c>
      <c r="G461" s="226"/>
      <c r="H461" s="229">
        <v>-9.38</v>
      </c>
      <c r="I461" s="230"/>
      <c r="J461" s="226"/>
      <c r="K461" s="226"/>
      <c r="L461" s="231"/>
      <c r="M461" s="232"/>
      <c r="N461" s="233"/>
      <c r="O461" s="233"/>
      <c r="P461" s="233"/>
      <c r="Q461" s="233"/>
      <c r="R461" s="233"/>
      <c r="S461" s="233"/>
      <c r="T461" s="234"/>
      <c r="AT461" s="235" t="s">
        <v>201</v>
      </c>
      <c r="AU461" s="235" t="s">
        <v>85</v>
      </c>
      <c r="AV461" s="13" t="s">
        <v>85</v>
      </c>
      <c r="AW461" s="13" t="s">
        <v>39</v>
      </c>
      <c r="AX461" s="13" t="s">
        <v>75</v>
      </c>
      <c r="AY461" s="235" t="s">
        <v>192</v>
      </c>
    </row>
    <row r="462" spans="2:51" s="14" customFormat="1" ht="12">
      <c r="B462" s="236"/>
      <c r="C462" s="237"/>
      <c r="D462" s="216" t="s">
        <v>201</v>
      </c>
      <c r="E462" s="238" t="s">
        <v>21</v>
      </c>
      <c r="F462" s="239" t="s">
        <v>205</v>
      </c>
      <c r="G462" s="237"/>
      <c r="H462" s="240">
        <v>118.58</v>
      </c>
      <c r="I462" s="241"/>
      <c r="J462" s="237"/>
      <c r="K462" s="237"/>
      <c r="L462" s="242"/>
      <c r="M462" s="243"/>
      <c r="N462" s="244"/>
      <c r="O462" s="244"/>
      <c r="P462" s="244"/>
      <c r="Q462" s="244"/>
      <c r="R462" s="244"/>
      <c r="S462" s="244"/>
      <c r="T462" s="245"/>
      <c r="AT462" s="246" t="s">
        <v>201</v>
      </c>
      <c r="AU462" s="246" t="s">
        <v>85</v>
      </c>
      <c r="AV462" s="14" t="s">
        <v>199</v>
      </c>
      <c r="AW462" s="14" t="s">
        <v>39</v>
      </c>
      <c r="AX462" s="14" t="s">
        <v>83</v>
      </c>
      <c r="AY462" s="246" t="s">
        <v>192</v>
      </c>
    </row>
    <row r="463" spans="2:65" s="1" customFormat="1" ht="25.5" customHeight="1">
      <c r="B463" s="41"/>
      <c r="C463" s="202" t="s">
        <v>606</v>
      </c>
      <c r="D463" s="202" t="s">
        <v>194</v>
      </c>
      <c r="E463" s="203" t="s">
        <v>607</v>
      </c>
      <c r="F463" s="204" t="s">
        <v>608</v>
      </c>
      <c r="G463" s="205" t="s">
        <v>139</v>
      </c>
      <c r="H463" s="206">
        <v>101.64</v>
      </c>
      <c r="I463" s="207"/>
      <c r="J463" s="208">
        <f>ROUND(I463*H463,2)</f>
        <v>0</v>
      </c>
      <c r="K463" s="204" t="s">
        <v>198</v>
      </c>
      <c r="L463" s="61"/>
      <c r="M463" s="209" t="s">
        <v>21</v>
      </c>
      <c r="N463" s="210" t="s">
        <v>46</v>
      </c>
      <c r="O463" s="42"/>
      <c r="P463" s="211">
        <f>O463*H463</f>
        <v>0</v>
      </c>
      <c r="Q463" s="211">
        <v>0.00628</v>
      </c>
      <c r="R463" s="211">
        <f>Q463*H463</f>
        <v>0.6382992</v>
      </c>
      <c r="S463" s="211">
        <v>0</v>
      </c>
      <c r="T463" s="212">
        <f>S463*H463</f>
        <v>0</v>
      </c>
      <c r="AR463" s="24" t="s">
        <v>199</v>
      </c>
      <c r="AT463" s="24" t="s">
        <v>194</v>
      </c>
      <c r="AU463" s="24" t="s">
        <v>85</v>
      </c>
      <c r="AY463" s="24" t="s">
        <v>192</v>
      </c>
      <c r="BE463" s="213">
        <f>IF(N463="základní",J463,0)</f>
        <v>0</v>
      </c>
      <c r="BF463" s="213">
        <f>IF(N463="snížená",J463,0)</f>
        <v>0</v>
      </c>
      <c r="BG463" s="213">
        <f>IF(N463="zákl. přenesená",J463,0)</f>
        <v>0</v>
      </c>
      <c r="BH463" s="213">
        <f>IF(N463="sníž. přenesená",J463,0)</f>
        <v>0</v>
      </c>
      <c r="BI463" s="213">
        <f>IF(N463="nulová",J463,0)</f>
        <v>0</v>
      </c>
      <c r="BJ463" s="24" t="s">
        <v>83</v>
      </c>
      <c r="BK463" s="213">
        <f>ROUND(I463*H463,2)</f>
        <v>0</v>
      </c>
      <c r="BL463" s="24" t="s">
        <v>199</v>
      </c>
      <c r="BM463" s="24" t="s">
        <v>609</v>
      </c>
    </row>
    <row r="464" spans="2:51" s="12" customFormat="1" ht="12">
      <c r="B464" s="214"/>
      <c r="C464" s="215"/>
      <c r="D464" s="216" t="s">
        <v>201</v>
      </c>
      <c r="E464" s="217" t="s">
        <v>21</v>
      </c>
      <c r="F464" s="218" t="s">
        <v>202</v>
      </c>
      <c r="G464" s="215"/>
      <c r="H464" s="217" t="s">
        <v>21</v>
      </c>
      <c r="I464" s="219"/>
      <c r="J464" s="215"/>
      <c r="K464" s="215"/>
      <c r="L464" s="220"/>
      <c r="M464" s="221"/>
      <c r="N464" s="222"/>
      <c r="O464" s="222"/>
      <c r="P464" s="222"/>
      <c r="Q464" s="222"/>
      <c r="R464" s="222"/>
      <c r="S464" s="222"/>
      <c r="T464" s="223"/>
      <c r="AT464" s="224" t="s">
        <v>201</v>
      </c>
      <c r="AU464" s="224" t="s">
        <v>85</v>
      </c>
      <c r="AV464" s="12" t="s">
        <v>83</v>
      </c>
      <c r="AW464" s="12" t="s">
        <v>39</v>
      </c>
      <c r="AX464" s="12" t="s">
        <v>75</v>
      </c>
      <c r="AY464" s="224" t="s">
        <v>192</v>
      </c>
    </row>
    <row r="465" spans="2:51" s="12" customFormat="1" ht="12">
      <c r="B465" s="214"/>
      <c r="C465" s="215"/>
      <c r="D465" s="216" t="s">
        <v>201</v>
      </c>
      <c r="E465" s="217" t="s">
        <v>21</v>
      </c>
      <c r="F465" s="218" t="s">
        <v>610</v>
      </c>
      <c r="G465" s="215"/>
      <c r="H465" s="217" t="s">
        <v>21</v>
      </c>
      <c r="I465" s="219"/>
      <c r="J465" s="215"/>
      <c r="K465" s="215"/>
      <c r="L465" s="220"/>
      <c r="M465" s="221"/>
      <c r="N465" s="222"/>
      <c r="O465" s="222"/>
      <c r="P465" s="222"/>
      <c r="Q465" s="222"/>
      <c r="R465" s="222"/>
      <c r="S465" s="222"/>
      <c r="T465" s="223"/>
      <c r="AT465" s="224" t="s">
        <v>201</v>
      </c>
      <c r="AU465" s="224" t="s">
        <v>85</v>
      </c>
      <c r="AV465" s="12" t="s">
        <v>83</v>
      </c>
      <c r="AW465" s="12" t="s">
        <v>39</v>
      </c>
      <c r="AX465" s="12" t="s">
        <v>75</v>
      </c>
      <c r="AY465" s="224" t="s">
        <v>192</v>
      </c>
    </row>
    <row r="466" spans="2:51" s="13" customFormat="1" ht="12">
      <c r="B466" s="225"/>
      <c r="C466" s="226"/>
      <c r="D466" s="216" t="s">
        <v>201</v>
      </c>
      <c r="E466" s="227" t="s">
        <v>21</v>
      </c>
      <c r="F466" s="228" t="s">
        <v>611</v>
      </c>
      <c r="G466" s="226"/>
      <c r="H466" s="229">
        <v>109.68</v>
      </c>
      <c r="I466" s="230"/>
      <c r="J466" s="226"/>
      <c r="K466" s="226"/>
      <c r="L466" s="231"/>
      <c r="M466" s="232"/>
      <c r="N466" s="233"/>
      <c r="O466" s="233"/>
      <c r="P466" s="233"/>
      <c r="Q466" s="233"/>
      <c r="R466" s="233"/>
      <c r="S466" s="233"/>
      <c r="T466" s="234"/>
      <c r="AT466" s="235" t="s">
        <v>201</v>
      </c>
      <c r="AU466" s="235" t="s">
        <v>85</v>
      </c>
      <c r="AV466" s="13" t="s">
        <v>85</v>
      </c>
      <c r="AW466" s="13" t="s">
        <v>39</v>
      </c>
      <c r="AX466" s="13" t="s">
        <v>75</v>
      </c>
      <c r="AY466" s="235" t="s">
        <v>192</v>
      </c>
    </row>
    <row r="467" spans="2:51" s="12" customFormat="1" ht="12">
      <c r="B467" s="214"/>
      <c r="C467" s="215"/>
      <c r="D467" s="216" t="s">
        <v>201</v>
      </c>
      <c r="E467" s="217" t="s">
        <v>21</v>
      </c>
      <c r="F467" s="218" t="s">
        <v>453</v>
      </c>
      <c r="G467" s="215"/>
      <c r="H467" s="217" t="s">
        <v>21</v>
      </c>
      <c r="I467" s="219"/>
      <c r="J467" s="215"/>
      <c r="K467" s="215"/>
      <c r="L467" s="220"/>
      <c r="M467" s="221"/>
      <c r="N467" s="222"/>
      <c r="O467" s="222"/>
      <c r="P467" s="222"/>
      <c r="Q467" s="222"/>
      <c r="R467" s="222"/>
      <c r="S467" s="222"/>
      <c r="T467" s="223"/>
      <c r="AT467" s="224" t="s">
        <v>201</v>
      </c>
      <c r="AU467" s="224" t="s">
        <v>85</v>
      </c>
      <c r="AV467" s="12" t="s">
        <v>83</v>
      </c>
      <c r="AW467" s="12" t="s">
        <v>39</v>
      </c>
      <c r="AX467" s="12" t="s">
        <v>75</v>
      </c>
      <c r="AY467" s="224" t="s">
        <v>192</v>
      </c>
    </row>
    <row r="468" spans="2:51" s="13" customFormat="1" ht="12">
      <c r="B468" s="225"/>
      <c r="C468" s="226"/>
      <c r="D468" s="216" t="s">
        <v>201</v>
      </c>
      <c r="E468" s="227" t="s">
        <v>21</v>
      </c>
      <c r="F468" s="228" t="s">
        <v>612</v>
      </c>
      <c r="G468" s="226"/>
      <c r="H468" s="229">
        <v>-8.04</v>
      </c>
      <c r="I468" s="230"/>
      <c r="J468" s="226"/>
      <c r="K468" s="226"/>
      <c r="L468" s="231"/>
      <c r="M468" s="232"/>
      <c r="N468" s="233"/>
      <c r="O468" s="233"/>
      <c r="P468" s="233"/>
      <c r="Q468" s="233"/>
      <c r="R468" s="233"/>
      <c r="S468" s="233"/>
      <c r="T468" s="234"/>
      <c r="AT468" s="235" t="s">
        <v>201</v>
      </c>
      <c r="AU468" s="235" t="s">
        <v>85</v>
      </c>
      <c r="AV468" s="13" t="s">
        <v>85</v>
      </c>
      <c r="AW468" s="13" t="s">
        <v>39</v>
      </c>
      <c r="AX468" s="13" t="s">
        <v>75</v>
      </c>
      <c r="AY468" s="235" t="s">
        <v>192</v>
      </c>
    </row>
    <row r="469" spans="2:51" s="14" customFormat="1" ht="12">
      <c r="B469" s="236"/>
      <c r="C469" s="237"/>
      <c r="D469" s="216" t="s">
        <v>201</v>
      </c>
      <c r="E469" s="238" t="s">
        <v>21</v>
      </c>
      <c r="F469" s="239" t="s">
        <v>205</v>
      </c>
      <c r="G469" s="237"/>
      <c r="H469" s="240">
        <v>101.64</v>
      </c>
      <c r="I469" s="241"/>
      <c r="J469" s="237"/>
      <c r="K469" s="237"/>
      <c r="L469" s="242"/>
      <c r="M469" s="243"/>
      <c r="N469" s="244"/>
      <c r="O469" s="244"/>
      <c r="P469" s="244"/>
      <c r="Q469" s="244"/>
      <c r="R469" s="244"/>
      <c r="S469" s="244"/>
      <c r="T469" s="245"/>
      <c r="AT469" s="246" t="s">
        <v>201</v>
      </c>
      <c r="AU469" s="246" t="s">
        <v>85</v>
      </c>
      <c r="AV469" s="14" t="s">
        <v>199</v>
      </c>
      <c r="AW469" s="14" t="s">
        <v>39</v>
      </c>
      <c r="AX469" s="14" t="s">
        <v>83</v>
      </c>
      <c r="AY469" s="246" t="s">
        <v>192</v>
      </c>
    </row>
    <row r="470" spans="2:65" s="1" customFormat="1" ht="25.5" customHeight="1">
      <c r="B470" s="41"/>
      <c r="C470" s="202" t="s">
        <v>613</v>
      </c>
      <c r="D470" s="202" t="s">
        <v>194</v>
      </c>
      <c r="E470" s="203" t="s">
        <v>614</v>
      </c>
      <c r="F470" s="204" t="s">
        <v>615</v>
      </c>
      <c r="G470" s="205" t="s">
        <v>139</v>
      </c>
      <c r="H470" s="206">
        <v>91.4</v>
      </c>
      <c r="I470" s="207"/>
      <c r="J470" s="208">
        <f>ROUND(I470*H470,2)</f>
        <v>0</v>
      </c>
      <c r="K470" s="204" t="s">
        <v>198</v>
      </c>
      <c r="L470" s="61"/>
      <c r="M470" s="209" t="s">
        <v>21</v>
      </c>
      <c r="N470" s="210" t="s">
        <v>46</v>
      </c>
      <c r="O470" s="42"/>
      <c r="P470" s="211">
        <f>O470*H470</f>
        <v>0</v>
      </c>
      <c r="Q470" s="211">
        <v>0.1837</v>
      </c>
      <c r="R470" s="211">
        <f>Q470*H470</f>
        <v>16.790180000000003</v>
      </c>
      <c r="S470" s="211">
        <v>0</v>
      </c>
      <c r="T470" s="212">
        <f>S470*H470</f>
        <v>0</v>
      </c>
      <c r="AR470" s="24" t="s">
        <v>199</v>
      </c>
      <c r="AT470" s="24" t="s">
        <v>194</v>
      </c>
      <c r="AU470" s="24" t="s">
        <v>85</v>
      </c>
      <c r="AY470" s="24" t="s">
        <v>192</v>
      </c>
      <c r="BE470" s="213">
        <f>IF(N470="základní",J470,0)</f>
        <v>0</v>
      </c>
      <c r="BF470" s="213">
        <f>IF(N470="snížená",J470,0)</f>
        <v>0</v>
      </c>
      <c r="BG470" s="213">
        <f>IF(N470="zákl. přenesená",J470,0)</f>
        <v>0</v>
      </c>
      <c r="BH470" s="213">
        <f>IF(N470="sníž. přenesená",J470,0)</f>
        <v>0</v>
      </c>
      <c r="BI470" s="213">
        <f>IF(N470="nulová",J470,0)</f>
        <v>0</v>
      </c>
      <c r="BJ470" s="24" t="s">
        <v>83</v>
      </c>
      <c r="BK470" s="213">
        <f>ROUND(I470*H470,2)</f>
        <v>0</v>
      </c>
      <c r="BL470" s="24" t="s">
        <v>199</v>
      </c>
      <c r="BM470" s="24" t="s">
        <v>616</v>
      </c>
    </row>
    <row r="471" spans="2:51" s="12" customFormat="1" ht="12">
      <c r="B471" s="214"/>
      <c r="C471" s="215"/>
      <c r="D471" s="216" t="s">
        <v>201</v>
      </c>
      <c r="E471" s="217" t="s">
        <v>21</v>
      </c>
      <c r="F471" s="218" t="s">
        <v>202</v>
      </c>
      <c r="G471" s="215"/>
      <c r="H471" s="217" t="s">
        <v>21</v>
      </c>
      <c r="I471" s="219"/>
      <c r="J471" s="215"/>
      <c r="K471" s="215"/>
      <c r="L471" s="220"/>
      <c r="M471" s="221"/>
      <c r="N471" s="222"/>
      <c r="O471" s="222"/>
      <c r="P471" s="222"/>
      <c r="Q471" s="222"/>
      <c r="R471" s="222"/>
      <c r="S471" s="222"/>
      <c r="T471" s="223"/>
      <c r="AT471" s="224" t="s">
        <v>201</v>
      </c>
      <c r="AU471" s="224" t="s">
        <v>85</v>
      </c>
      <c r="AV471" s="12" t="s">
        <v>83</v>
      </c>
      <c r="AW471" s="12" t="s">
        <v>39</v>
      </c>
      <c r="AX471" s="12" t="s">
        <v>75</v>
      </c>
      <c r="AY471" s="224" t="s">
        <v>192</v>
      </c>
    </row>
    <row r="472" spans="2:51" s="12" customFormat="1" ht="12">
      <c r="B472" s="214"/>
      <c r="C472" s="215"/>
      <c r="D472" s="216" t="s">
        <v>201</v>
      </c>
      <c r="E472" s="217" t="s">
        <v>21</v>
      </c>
      <c r="F472" s="218" t="s">
        <v>617</v>
      </c>
      <c r="G472" s="215"/>
      <c r="H472" s="217" t="s">
        <v>21</v>
      </c>
      <c r="I472" s="219"/>
      <c r="J472" s="215"/>
      <c r="K472" s="215"/>
      <c r="L472" s="220"/>
      <c r="M472" s="221"/>
      <c r="N472" s="222"/>
      <c r="O472" s="222"/>
      <c r="P472" s="222"/>
      <c r="Q472" s="222"/>
      <c r="R472" s="222"/>
      <c r="S472" s="222"/>
      <c r="T472" s="223"/>
      <c r="AT472" s="224" t="s">
        <v>201</v>
      </c>
      <c r="AU472" s="224" t="s">
        <v>85</v>
      </c>
      <c r="AV472" s="12" t="s">
        <v>83</v>
      </c>
      <c r="AW472" s="12" t="s">
        <v>39</v>
      </c>
      <c r="AX472" s="12" t="s">
        <v>75</v>
      </c>
      <c r="AY472" s="224" t="s">
        <v>192</v>
      </c>
    </row>
    <row r="473" spans="2:51" s="13" customFormat="1" ht="12">
      <c r="B473" s="225"/>
      <c r="C473" s="226"/>
      <c r="D473" s="216" t="s">
        <v>201</v>
      </c>
      <c r="E473" s="227" t="s">
        <v>21</v>
      </c>
      <c r="F473" s="228" t="s">
        <v>618</v>
      </c>
      <c r="G473" s="226"/>
      <c r="H473" s="229">
        <v>91.4</v>
      </c>
      <c r="I473" s="230"/>
      <c r="J473" s="226"/>
      <c r="K473" s="226"/>
      <c r="L473" s="231"/>
      <c r="M473" s="232"/>
      <c r="N473" s="233"/>
      <c r="O473" s="233"/>
      <c r="P473" s="233"/>
      <c r="Q473" s="233"/>
      <c r="R473" s="233"/>
      <c r="S473" s="233"/>
      <c r="T473" s="234"/>
      <c r="AT473" s="235" t="s">
        <v>201</v>
      </c>
      <c r="AU473" s="235" t="s">
        <v>85</v>
      </c>
      <c r="AV473" s="13" t="s">
        <v>85</v>
      </c>
      <c r="AW473" s="13" t="s">
        <v>39</v>
      </c>
      <c r="AX473" s="13" t="s">
        <v>75</v>
      </c>
      <c r="AY473" s="235" t="s">
        <v>192</v>
      </c>
    </row>
    <row r="474" spans="2:51" s="14" customFormat="1" ht="12">
      <c r="B474" s="236"/>
      <c r="C474" s="237"/>
      <c r="D474" s="216" t="s">
        <v>201</v>
      </c>
      <c r="E474" s="238" t="s">
        <v>21</v>
      </c>
      <c r="F474" s="239" t="s">
        <v>205</v>
      </c>
      <c r="G474" s="237"/>
      <c r="H474" s="240">
        <v>91.4</v>
      </c>
      <c r="I474" s="241"/>
      <c r="J474" s="237"/>
      <c r="K474" s="237"/>
      <c r="L474" s="242"/>
      <c r="M474" s="243"/>
      <c r="N474" s="244"/>
      <c r="O474" s="244"/>
      <c r="P474" s="244"/>
      <c r="Q474" s="244"/>
      <c r="R474" s="244"/>
      <c r="S474" s="244"/>
      <c r="T474" s="245"/>
      <c r="AT474" s="246" t="s">
        <v>201</v>
      </c>
      <c r="AU474" s="246" t="s">
        <v>85</v>
      </c>
      <c r="AV474" s="14" t="s">
        <v>199</v>
      </c>
      <c r="AW474" s="14" t="s">
        <v>39</v>
      </c>
      <c r="AX474" s="14" t="s">
        <v>83</v>
      </c>
      <c r="AY474" s="246" t="s">
        <v>192</v>
      </c>
    </row>
    <row r="475" spans="2:65" s="1" customFormat="1" ht="25.5" customHeight="1">
      <c r="B475" s="41"/>
      <c r="C475" s="202" t="s">
        <v>619</v>
      </c>
      <c r="D475" s="202" t="s">
        <v>194</v>
      </c>
      <c r="E475" s="203" t="s">
        <v>620</v>
      </c>
      <c r="F475" s="204" t="s">
        <v>621</v>
      </c>
      <c r="G475" s="205" t="s">
        <v>139</v>
      </c>
      <c r="H475" s="206">
        <v>91.4</v>
      </c>
      <c r="I475" s="207"/>
      <c r="J475" s="208">
        <f>ROUND(I475*H475,2)</f>
        <v>0</v>
      </c>
      <c r="K475" s="204" t="s">
        <v>21</v>
      </c>
      <c r="L475" s="61"/>
      <c r="M475" s="209" t="s">
        <v>21</v>
      </c>
      <c r="N475" s="210" t="s">
        <v>46</v>
      </c>
      <c r="O475" s="42"/>
      <c r="P475" s="211">
        <f>O475*H475</f>
        <v>0</v>
      </c>
      <c r="Q475" s="211">
        <v>0.28362</v>
      </c>
      <c r="R475" s="211">
        <f>Q475*H475</f>
        <v>25.922868</v>
      </c>
      <c r="S475" s="211">
        <v>0</v>
      </c>
      <c r="T475" s="212">
        <f>S475*H475</f>
        <v>0</v>
      </c>
      <c r="AR475" s="24" t="s">
        <v>199</v>
      </c>
      <c r="AT475" s="24" t="s">
        <v>194</v>
      </c>
      <c r="AU475" s="24" t="s">
        <v>85</v>
      </c>
      <c r="AY475" s="24" t="s">
        <v>192</v>
      </c>
      <c r="BE475" s="213">
        <f>IF(N475="základní",J475,0)</f>
        <v>0</v>
      </c>
      <c r="BF475" s="213">
        <f>IF(N475="snížená",J475,0)</f>
        <v>0</v>
      </c>
      <c r="BG475" s="213">
        <f>IF(N475="zákl. přenesená",J475,0)</f>
        <v>0</v>
      </c>
      <c r="BH475" s="213">
        <f>IF(N475="sníž. přenesená",J475,0)</f>
        <v>0</v>
      </c>
      <c r="BI475" s="213">
        <f>IF(N475="nulová",J475,0)</f>
        <v>0</v>
      </c>
      <c r="BJ475" s="24" t="s">
        <v>83</v>
      </c>
      <c r="BK475" s="213">
        <f>ROUND(I475*H475,2)</f>
        <v>0</v>
      </c>
      <c r="BL475" s="24" t="s">
        <v>199</v>
      </c>
      <c r="BM475" s="24" t="s">
        <v>622</v>
      </c>
    </row>
    <row r="476" spans="2:51" s="12" customFormat="1" ht="12">
      <c r="B476" s="214"/>
      <c r="C476" s="215"/>
      <c r="D476" s="216" t="s">
        <v>201</v>
      </c>
      <c r="E476" s="217" t="s">
        <v>21</v>
      </c>
      <c r="F476" s="218" t="s">
        <v>202</v>
      </c>
      <c r="G476" s="215"/>
      <c r="H476" s="217" t="s">
        <v>21</v>
      </c>
      <c r="I476" s="219"/>
      <c r="J476" s="215"/>
      <c r="K476" s="215"/>
      <c r="L476" s="220"/>
      <c r="M476" s="221"/>
      <c r="N476" s="222"/>
      <c r="O476" s="222"/>
      <c r="P476" s="222"/>
      <c r="Q476" s="222"/>
      <c r="R476" s="222"/>
      <c r="S476" s="222"/>
      <c r="T476" s="223"/>
      <c r="AT476" s="224" t="s">
        <v>201</v>
      </c>
      <c r="AU476" s="224" t="s">
        <v>85</v>
      </c>
      <c r="AV476" s="12" t="s">
        <v>83</v>
      </c>
      <c r="AW476" s="12" t="s">
        <v>39</v>
      </c>
      <c r="AX476" s="12" t="s">
        <v>75</v>
      </c>
      <c r="AY476" s="224" t="s">
        <v>192</v>
      </c>
    </row>
    <row r="477" spans="2:51" s="12" customFormat="1" ht="12">
      <c r="B477" s="214"/>
      <c r="C477" s="215"/>
      <c r="D477" s="216" t="s">
        <v>201</v>
      </c>
      <c r="E477" s="217" t="s">
        <v>21</v>
      </c>
      <c r="F477" s="218" t="s">
        <v>623</v>
      </c>
      <c r="G477" s="215"/>
      <c r="H477" s="217" t="s">
        <v>21</v>
      </c>
      <c r="I477" s="219"/>
      <c r="J477" s="215"/>
      <c r="K477" s="215"/>
      <c r="L477" s="220"/>
      <c r="M477" s="221"/>
      <c r="N477" s="222"/>
      <c r="O477" s="222"/>
      <c r="P477" s="222"/>
      <c r="Q477" s="222"/>
      <c r="R477" s="222"/>
      <c r="S477" s="222"/>
      <c r="T477" s="223"/>
      <c r="AT477" s="224" t="s">
        <v>201</v>
      </c>
      <c r="AU477" s="224" t="s">
        <v>85</v>
      </c>
      <c r="AV477" s="12" t="s">
        <v>83</v>
      </c>
      <c r="AW477" s="12" t="s">
        <v>39</v>
      </c>
      <c r="AX477" s="12" t="s">
        <v>75</v>
      </c>
      <c r="AY477" s="224" t="s">
        <v>192</v>
      </c>
    </row>
    <row r="478" spans="2:51" s="13" customFormat="1" ht="12">
      <c r="B478" s="225"/>
      <c r="C478" s="226"/>
      <c r="D478" s="216" t="s">
        <v>201</v>
      </c>
      <c r="E478" s="227" t="s">
        <v>21</v>
      </c>
      <c r="F478" s="228" t="s">
        <v>618</v>
      </c>
      <c r="G478" s="226"/>
      <c r="H478" s="229">
        <v>91.4</v>
      </c>
      <c r="I478" s="230"/>
      <c r="J478" s="226"/>
      <c r="K478" s="226"/>
      <c r="L478" s="231"/>
      <c r="M478" s="232"/>
      <c r="N478" s="233"/>
      <c r="O478" s="233"/>
      <c r="P478" s="233"/>
      <c r="Q478" s="233"/>
      <c r="R478" s="233"/>
      <c r="S478" s="233"/>
      <c r="T478" s="234"/>
      <c r="AT478" s="235" t="s">
        <v>201</v>
      </c>
      <c r="AU478" s="235" t="s">
        <v>85</v>
      </c>
      <c r="AV478" s="13" t="s">
        <v>85</v>
      </c>
      <c r="AW478" s="13" t="s">
        <v>39</v>
      </c>
      <c r="AX478" s="13" t="s">
        <v>75</v>
      </c>
      <c r="AY478" s="235" t="s">
        <v>192</v>
      </c>
    </row>
    <row r="479" spans="2:51" s="14" customFormat="1" ht="12">
      <c r="B479" s="236"/>
      <c r="C479" s="237"/>
      <c r="D479" s="216" t="s">
        <v>201</v>
      </c>
      <c r="E479" s="238" t="s">
        <v>21</v>
      </c>
      <c r="F479" s="239" t="s">
        <v>205</v>
      </c>
      <c r="G479" s="237"/>
      <c r="H479" s="240">
        <v>91.4</v>
      </c>
      <c r="I479" s="241"/>
      <c r="J479" s="237"/>
      <c r="K479" s="237"/>
      <c r="L479" s="242"/>
      <c r="M479" s="243"/>
      <c r="N479" s="244"/>
      <c r="O479" s="244"/>
      <c r="P479" s="244"/>
      <c r="Q479" s="244"/>
      <c r="R479" s="244"/>
      <c r="S479" s="244"/>
      <c r="T479" s="245"/>
      <c r="AT479" s="246" t="s">
        <v>201</v>
      </c>
      <c r="AU479" s="246" t="s">
        <v>85</v>
      </c>
      <c r="AV479" s="14" t="s">
        <v>199</v>
      </c>
      <c r="AW479" s="14" t="s">
        <v>39</v>
      </c>
      <c r="AX479" s="14" t="s">
        <v>83</v>
      </c>
      <c r="AY479" s="246" t="s">
        <v>192</v>
      </c>
    </row>
    <row r="480" spans="2:65" s="1" customFormat="1" ht="25.5" customHeight="1">
      <c r="B480" s="41"/>
      <c r="C480" s="202" t="s">
        <v>624</v>
      </c>
      <c r="D480" s="202" t="s">
        <v>194</v>
      </c>
      <c r="E480" s="203" t="s">
        <v>625</v>
      </c>
      <c r="F480" s="204" t="s">
        <v>626</v>
      </c>
      <c r="G480" s="205" t="s">
        <v>585</v>
      </c>
      <c r="H480" s="206">
        <v>182.8</v>
      </c>
      <c r="I480" s="207"/>
      <c r="J480" s="208">
        <f>ROUND(I480*H480,2)</f>
        <v>0</v>
      </c>
      <c r="K480" s="204" t="s">
        <v>198</v>
      </c>
      <c r="L480" s="61"/>
      <c r="M480" s="209" t="s">
        <v>21</v>
      </c>
      <c r="N480" s="210" t="s">
        <v>46</v>
      </c>
      <c r="O480" s="42"/>
      <c r="P480" s="211">
        <f>O480*H480</f>
        <v>0</v>
      </c>
      <c r="Q480" s="211">
        <v>0.19748</v>
      </c>
      <c r="R480" s="211">
        <f>Q480*H480</f>
        <v>36.099344</v>
      </c>
      <c r="S480" s="211">
        <v>0</v>
      </c>
      <c r="T480" s="212">
        <f>S480*H480</f>
        <v>0</v>
      </c>
      <c r="AR480" s="24" t="s">
        <v>199</v>
      </c>
      <c r="AT480" s="24" t="s">
        <v>194</v>
      </c>
      <c r="AU480" s="24" t="s">
        <v>85</v>
      </c>
      <c r="AY480" s="24" t="s">
        <v>192</v>
      </c>
      <c r="BE480" s="213">
        <f>IF(N480="základní",J480,0)</f>
        <v>0</v>
      </c>
      <c r="BF480" s="213">
        <f>IF(N480="snížená",J480,0)</f>
        <v>0</v>
      </c>
      <c r="BG480" s="213">
        <f>IF(N480="zákl. přenesená",J480,0)</f>
        <v>0</v>
      </c>
      <c r="BH480" s="213">
        <f>IF(N480="sníž. přenesená",J480,0)</f>
        <v>0</v>
      </c>
      <c r="BI480" s="213">
        <f>IF(N480="nulová",J480,0)</f>
        <v>0</v>
      </c>
      <c r="BJ480" s="24" t="s">
        <v>83</v>
      </c>
      <c r="BK480" s="213">
        <f>ROUND(I480*H480,2)</f>
        <v>0</v>
      </c>
      <c r="BL480" s="24" t="s">
        <v>199</v>
      </c>
      <c r="BM480" s="24" t="s">
        <v>627</v>
      </c>
    </row>
    <row r="481" spans="2:51" s="12" customFormat="1" ht="12">
      <c r="B481" s="214"/>
      <c r="C481" s="215"/>
      <c r="D481" s="216" t="s">
        <v>201</v>
      </c>
      <c r="E481" s="217" t="s">
        <v>21</v>
      </c>
      <c r="F481" s="218" t="s">
        <v>202</v>
      </c>
      <c r="G481" s="215"/>
      <c r="H481" s="217" t="s">
        <v>21</v>
      </c>
      <c r="I481" s="219"/>
      <c r="J481" s="215"/>
      <c r="K481" s="215"/>
      <c r="L481" s="220"/>
      <c r="M481" s="221"/>
      <c r="N481" s="222"/>
      <c r="O481" s="222"/>
      <c r="P481" s="222"/>
      <c r="Q481" s="222"/>
      <c r="R481" s="222"/>
      <c r="S481" s="222"/>
      <c r="T481" s="223"/>
      <c r="AT481" s="224" t="s">
        <v>201</v>
      </c>
      <c r="AU481" s="224" t="s">
        <v>85</v>
      </c>
      <c r="AV481" s="12" t="s">
        <v>83</v>
      </c>
      <c r="AW481" s="12" t="s">
        <v>39</v>
      </c>
      <c r="AX481" s="12" t="s">
        <v>75</v>
      </c>
      <c r="AY481" s="224" t="s">
        <v>192</v>
      </c>
    </row>
    <row r="482" spans="2:51" s="12" customFormat="1" ht="12">
      <c r="B482" s="214"/>
      <c r="C482" s="215"/>
      <c r="D482" s="216" t="s">
        <v>201</v>
      </c>
      <c r="E482" s="217" t="s">
        <v>21</v>
      </c>
      <c r="F482" s="218" t="s">
        <v>628</v>
      </c>
      <c r="G482" s="215"/>
      <c r="H482" s="217" t="s">
        <v>21</v>
      </c>
      <c r="I482" s="219"/>
      <c r="J482" s="215"/>
      <c r="K482" s="215"/>
      <c r="L482" s="220"/>
      <c r="M482" s="221"/>
      <c r="N482" s="222"/>
      <c r="O482" s="222"/>
      <c r="P482" s="222"/>
      <c r="Q482" s="222"/>
      <c r="R482" s="222"/>
      <c r="S482" s="222"/>
      <c r="T482" s="223"/>
      <c r="AT482" s="224" t="s">
        <v>201</v>
      </c>
      <c r="AU482" s="224" t="s">
        <v>85</v>
      </c>
      <c r="AV482" s="12" t="s">
        <v>83</v>
      </c>
      <c r="AW482" s="12" t="s">
        <v>39</v>
      </c>
      <c r="AX482" s="12" t="s">
        <v>75</v>
      </c>
      <c r="AY482" s="224" t="s">
        <v>192</v>
      </c>
    </row>
    <row r="483" spans="2:51" s="13" customFormat="1" ht="12">
      <c r="B483" s="225"/>
      <c r="C483" s="226"/>
      <c r="D483" s="216" t="s">
        <v>201</v>
      </c>
      <c r="E483" s="227" t="s">
        <v>21</v>
      </c>
      <c r="F483" s="228" t="s">
        <v>629</v>
      </c>
      <c r="G483" s="226"/>
      <c r="H483" s="229">
        <v>182.8</v>
      </c>
      <c r="I483" s="230"/>
      <c r="J483" s="226"/>
      <c r="K483" s="226"/>
      <c r="L483" s="231"/>
      <c r="M483" s="232"/>
      <c r="N483" s="233"/>
      <c r="O483" s="233"/>
      <c r="P483" s="233"/>
      <c r="Q483" s="233"/>
      <c r="R483" s="233"/>
      <c r="S483" s="233"/>
      <c r="T483" s="234"/>
      <c r="AT483" s="235" t="s">
        <v>201</v>
      </c>
      <c r="AU483" s="235" t="s">
        <v>85</v>
      </c>
      <c r="AV483" s="13" t="s">
        <v>85</v>
      </c>
      <c r="AW483" s="13" t="s">
        <v>39</v>
      </c>
      <c r="AX483" s="13" t="s">
        <v>75</v>
      </c>
      <c r="AY483" s="235" t="s">
        <v>192</v>
      </c>
    </row>
    <row r="484" spans="2:51" s="14" customFormat="1" ht="12">
      <c r="B484" s="236"/>
      <c r="C484" s="237"/>
      <c r="D484" s="216" t="s">
        <v>201</v>
      </c>
      <c r="E484" s="238" t="s">
        <v>21</v>
      </c>
      <c r="F484" s="239" t="s">
        <v>205</v>
      </c>
      <c r="G484" s="237"/>
      <c r="H484" s="240">
        <v>182.8</v>
      </c>
      <c r="I484" s="241"/>
      <c r="J484" s="237"/>
      <c r="K484" s="237"/>
      <c r="L484" s="242"/>
      <c r="M484" s="243"/>
      <c r="N484" s="244"/>
      <c r="O484" s="244"/>
      <c r="P484" s="244"/>
      <c r="Q484" s="244"/>
      <c r="R484" s="244"/>
      <c r="S484" s="244"/>
      <c r="T484" s="245"/>
      <c r="AT484" s="246" t="s">
        <v>201</v>
      </c>
      <c r="AU484" s="246" t="s">
        <v>85</v>
      </c>
      <c r="AV484" s="14" t="s">
        <v>199</v>
      </c>
      <c r="AW484" s="14" t="s">
        <v>39</v>
      </c>
      <c r="AX484" s="14" t="s">
        <v>83</v>
      </c>
      <c r="AY484" s="246" t="s">
        <v>192</v>
      </c>
    </row>
    <row r="485" spans="2:63" s="11" customFormat="1" ht="29.85" customHeight="1">
      <c r="B485" s="186"/>
      <c r="C485" s="187"/>
      <c r="D485" s="188" t="s">
        <v>74</v>
      </c>
      <c r="E485" s="200" t="s">
        <v>237</v>
      </c>
      <c r="F485" s="200" t="s">
        <v>630</v>
      </c>
      <c r="G485" s="187"/>
      <c r="H485" s="187"/>
      <c r="I485" s="190"/>
      <c r="J485" s="201">
        <f>BK485</f>
        <v>0</v>
      </c>
      <c r="K485" s="187"/>
      <c r="L485" s="192"/>
      <c r="M485" s="193"/>
      <c r="N485" s="194"/>
      <c r="O485" s="194"/>
      <c r="P485" s="195">
        <f>SUM(P486:P496)</f>
        <v>0</v>
      </c>
      <c r="Q485" s="194"/>
      <c r="R485" s="195">
        <f>SUM(R486:R496)</f>
        <v>0.40954663999999996</v>
      </c>
      <c r="S485" s="194"/>
      <c r="T485" s="196">
        <f>SUM(T486:T496)</f>
        <v>0</v>
      </c>
      <c r="AR485" s="197" t="s">
        <v>83</v>
      </c>
      <c r="AT485" s="198" t="s">
        <v>74</v>
      </c>
      <c r="AU485" s="198" t="s">
        <v>83</v>
      </c>
      <c r="AY485" s="197" t="s">
        <v>192</v>
      </c>
      <c r="BK485" s="199">
        <f>SUM(BK486:BK496)</f>
        <v>0</v>
      </c>
    </row>
    <row r="486" spans="2:65" s="1" customFormat="1" ht="16.5" customHeight="1">
      <c r="B486" s="41"/>
      <c r="C486" s="202" t="s">
        <v>631</v>
      </c>
      <c r="D486" s="202" t="s">
        <v>194</v>
      </c>
      <c r="E486" s="203" t="s">
        <v>632</v>
      </c>
      <c r="F486" s="204" t="s">
        <v>633</v>
      </c>
      <c r="G486" s="205" t="s">
        <v>139</v>
      </c>
      <c r="H486" s="206">
        <v>23.804</v>
      </c>
      <c r="I486" s="207"/>
      <c r="J486" s="208">
        <f>ROUND(I486*H486,2)</f>
        <v>0</v>
      </c>
      <c r="K486" s="204" t="s">
        <v>21</v>
      </c>
      <c r="L486" s="61"/>
      <c r="M486" s="209" t="s">
        <v>21</v>
      </c>
      <c r="N486" s="210" t="s">
        <v>46</v>
      </c>
      <c r="O486" s="42"/>
      <c r="P486" s="211">
        <f>O486*H486</f>
        <v>0</v>
      </c>
      <c r="Q486" s="211">
        <v>0.00341</v>
      </c>
      <c r="R486" s="211">
        <f>Q486*H486</f>
        <v>0.08117163999999999</v>
      </c>
      <c r="S486" s="211">
        <v>0</v>
      </c>
      <c r="T486" s="212">
        <f>S486*H486</f>
        <v>0</v>
      </c>
      <c r="AR486" s="24" t="s">
        <v>199</v>
      </c>
      <c r="AT486" s="24" t="s">
        <v>194</v>
      </c>
      <c r="AU486" s="24" t="s">
        <v>85</v>
      </c>
      <c r="AY486" s="24" t="s">
        <v>192</v>
      </c>
      <c r="BE486" s="213">
        <f>IF(N486="základní",J486,0)</f>
        <v>0</v>
      </c>
      <c r="BF486" s="213">
        <f>IF(N486="snížená",J486,0)</f>
        <v>0</v>
      </c>
      <c r="BG486" s="213">
        <f>IF(N486="zákl. přenesená",J486,0)</f>
        <v>0</v>
      </c>
      <c r="BH486" s="213">
        <f>IF(N486="sníž. přenesená",J486,0)</f>
        <v>0</v>
      </c>
      <c r="BI486" s="213">
        <f>IF(N486="nulová",J486,0)</f>
        <v>0</v>
      </c>
      <c r="BJ486" s="24" t="s">
        <v>83</v>
      </c>
      <c r="BK486" s="213">
        <f>ROUND(I486*H486,2)</f>
        <v>0</v>
      </c>
      <c r="BL486" s="24" t="s">
        <v>199</v>
      </c>
      <c r="BM486" s="24" t="s">
        <v>634</v>
      </c>
    </row>
    <row r="487" spans="2:51" s="12" customFormat="1" ht="12">
      <c r="B487" s="214"/>
      <c r="C487" s="215"/>
      <c r="D487" s="216" t="s">
        <v>201</v>
      </c>
      <c r="E487" s="217" t="s">
        <v>21</v>
      </c>
      <c r="F487" s="218" t="s">
        <v>202</v>
      </c>
      <c r="G487" s="215"/>
      <c r="H487" s="217" t="s">
        <v>21</v>
      </c>
      <c r="I487" s="219"/>
      <c r="J487" s="215"/>
      <c r="K487" s="215"/>
      <c r="L487" s="220"/>
      <c r="M487" s="221"/>
      <c r="N487" s="222"/>
      <c r="O487" s="222"/>
      <c r="P487" s="222"/>
      <c r="Q487" s="222"/>
      <c r="R487" s="222"/>
      <c r="S487" s="222"/>
      <c r="T487" s="223"/>
      <c r="AT487" s="224" t="s">
        <v>201</v>
      </c>
      <c r="AU487" s="224" t="s">
        <v>85</v>
      </c>
      <c r="AV487" s="12" t="s">
        <v>83</v>
      </c>
      <c r="AW487" s="12" t="s">
        <v>39</v>
      </c>
      <c r="AX487" s="12" t="s">
        <v>75</v>
      </c>
      <c r="AY487" s="224" t="s">
        <v>192</v>
      </c>
    </row>
    <row r="488" spans="2:51" s="12" customFormat="1" ht="12">
      <c r="B488" s="214"/>
      <c r="C488" s="215"/>
      <c r="D488" s="216" t="s">
        <v>201</v>
      </c>
      <c r="E488" s="217" t="s">
        <v>21</v>
      </c>
      <c r="F488" s="218" t="s">
        <v>498</v>
      </c>
      <c r="G488" s="215"/>
      <c r="H488" s="217" t="s">
        <v>21</v>
      </c>
      <c r="I488" s="219"/>
      <c r="J488" s="215"/>
      <c r="K488" s="215"/>
      <c r="L488" s="220"/>
      <c r="M488" s="221"/>
      <c r="N488" s="222"/>
      <c r="O488" s="222"/>
      <c r="P488" s="222"/>
      <c r="Q488" s="222"/>
      <c r="R488" s="222"/>
      <c r="S488" s="222"/>
      <c r="T488" s="223"/>
      <c r="AT488" s="224" t="s">
        <v>201</v>
      </c>
      <c r="AU488" s="224" t="s">
        <v>85</v>
      </c>
      <c r="AV488" s="12" t="s">
        <v>83</v>
      </c>
      <c r="AW488" s="12" t="s">
        <v>39</v>
      </c>
      <c r="AX488" s="12" t="s">
        <v>75</v>
      </c>
      <c r="AY488" s="224" t="s">
        <v>192</v>
      </c>
    </row>
    <row r="489" spans="2:51" s="13" customFormat="1" ht="12">
      <c r="B489" s="225"/>
      <c r="C489" s="226"/>
      <c r="D489" s="216" t="s">
        <v>201</v>
      </c>
      <c r="E489" s="227" t="s">
        <v>21</v>
      </c>
      <c r="F489" s="228" t="s">
        <v>635</v>
      </c>
      <c r="G489" s="226"/>
      <c r="H489" s="229">
        <v>23.804</v>
      </c>
      <c r="I489" s="230"/>
      <c r="J489" s="226"/>
      <c r="K489" s="226"/>
      <c r="L489" s="231"/>
      <c r="M489" s="232"/>
      <c r="N489" s="233"/>
      <c r="O489" s="233"/>
      <c r="P489" s="233"/>
      <c r="Q489" s="233"/>
      <c r="R489" s="233"/>
      <c r="S489" s="233"/>
      <c r="T489" s="234"/>
      <c r="AT489" s="235" t="s">
        <v>201</v>
      </c>
      <c r="AU489" s="235" t="s">
        <v>85</v>
      </c>
      <c r="AV489" s="13" t="s">
        <v>85</v>
      </c>
      <c r="AW489" s="13" t="s">
        <v>39</v>
      </c>
      <c r="AX489" s="13" t="s">
        <v>75</v>
      </c>
      <c r="AY489" s="235" t="s">
        <v>192</v>
      </c>
    </row>
    <row r="490" spans="2:51" s="14" customFormat="1" ht="12">
      <c r="B490" s="236"/>
      <c r="C490" s="237"/>
      <c r="D490" s="216" t="s">
        <v>201</v>
      </c>
      <c r="E490" s="238" t="s">
        <v>21</v>
      </c>
      <c r="F490" s="239" t="s">
        <v>205</v>
      </c>
      <c r="G490" s="237"/>
      <c r="H490" s="240">
        <v>23.804</v>
      </c>
      <c r="I490" s="241"/>
      <c r="J490" s="237"/>
      <c r="K490" s="237"/>
      <c r="L490" s="242"/>
      <c r="M490" s="243"/>
      <c r="N490" s="244"/>
      <c r="O490" s="244"/>
      <c r="P490" s="244"/>
      <c r="Q490" s="244"/>
      <c r="R490" s="244"/>
      <c r="S490" s="244"/>
      <c r="T490" s="245"/>
      <c r="AT490" s="246" t="s">
        <v>201</v>
      </c>
      <c r="AU490" s="246" t="s">
        <v>85</v>
      </c>
      <c r="AV490" s="14" t="s">
        <v>199</v>
      </c>
      <c r="AW490" s="14" t="s">
        <v>39</v>
      </c>
      <c r="AX490" s="14" t="s">
        <v>83</v>
      </c>
      <c r="AY490" s="246" t="s">
        <v>192</v>
      </c>
    </row>
    <row r="491" spans="2:65" s="1" customFormat="1" ht="38.25" customHeight="1">
      <c r="B491" s="41"/>
      <c r="C491" s="202" t="s">
        <v>636</v>
      </c>
      <c r="D491" s="202" t="s">
        <v>194</v>
      </c>
      <c r="E491" s="203" t="s">
        <v>637</v>
      </c>
      <c r="F491" s="204" t="s">
        <v>638</v>
      </c>
      <c r="G491" s="205" t="s">
        <v>139</v>
      </c>
      <c r="H491" s="206">
        <v>1188</v>
      </c>
      <c r="I491" s="207"/>
      <c r="J491" s="208">
        <f>ROUND(I491*H491,2)</f>
        <v>0</v>
      </c>
      <c r="K491" s="204" t="s">
        <v>198</v>
      </c>
      <c r="L491" s="61"/>
      <c r="M491" s="209" t="s">
        <v>21</v>
      </c>
      <c r="N491" s="210" t="s">
        <v>46</v>
      </c>
      <c r="O491" s="42"/>
      <c r="P491" s="211">
        <f>O491*H491</f>
        <v>0</v>
      </c>
      <c r="Q491" s="211">
        <v>0</v>
      </c>
      <c r="R491" s="211">
        <f>Q491*H491</f>
        <v>0</v>
      </c>
      <c r="S491" s="211">
        <v>0</v>
      </c>
      <c r="T491" s="212">
        <f>S491*H491</f>
        <v>0</v>
      </c>
      <c r="AR491" s="24" t="s">
        <v>199</v>
      </c>
      <c r="AT491" s="24" t="s">
        <v>194</v>
      </c>
      <c r="AU491" s="24" t="s">
        <v>85</v>
      </c>
      <c r="AY491" s="24" t="s">
        <v>192</v>
      </c>
      <c r="BE491" s="213">
        <f>IF(N491="základní",J491,0)</f>
        <v>0</v>
      </c>
      <c r="BF491" s="213">
        <f>IF(N491="snížená",J491,0)</f>
        <v>0</v>
      </c>
      <c r="BG491" s="213">
        <f>IF(N491="zákl. přenesená",J491,0)</f>
        <v>0</v>
      </c>
      <c r="BH491" s="213">
        <f>IF(N491="sníž. přenesená",J491,0)</f>
        <v>0</v>
      </c>
      <c r="BI491" s="213">
        <f>IF(N491="nulová",J491,0)</f>
        <v>0</v>
      </c>
      <c r="BJ491" s="24" t="s">
        <v>83</v>
      </c>
      <c r="BK491" s="213">
        <f>ROUND(I491*H491,2)</f>
        <v>0</v>
      </c>
      <c r="BL491" s="24" t="s">
        <v>199</v>
      </c>
      <c r="BM491" s="24" t="s">
        <v>639</v>
      </c>
    </row>
    <row r="492" spans="2:65" s="1" customFormat="1" ht="38.25" customHeight="1">
      <c r="B492" s="41"/>
      <c r="C492" s="202" t="s">
        <v>640</v>
      </c>
      <c r="D492" s="202" t="s">
        <v>194</v>
      </c>
      <c r="E492" s="203" t="s">
        <v>641</v>
      </c>
      <c r="F492" s="204" t="s">
        <v>642</v>
      </c>
      <c r="G492" s="205" t="s">
        <v>139</v>
      </c>
      <c r="H492" s="206">
        <v>35640</v>
      </c>
      <c r="I492" s="207"/>
      <c r="J492" s="208">
        <f>ROUND(I492*H492,2)</f>
        <v>0</v>
      </c>
      <c r="K492" s="204" t="s">
        <v>198</v>
      </c>
      <c r="L492" s="61"/>
      <c r="M492" s="209" t="s">
        <v>21</v>
      </c>
      <c r="N492" s="210" t="s">
        <v>46</v>
      </c>
      <c r="O492" s="42"/>
      <c r="P492" s="211">
        <f>O492*H492</f>
        <v>0</v>
      </c>
      <c r="Q492" s="211">
        <v>0</v>
      </c>
      <c r="R492" s="211">
        <f>Q492*H492</f>
        <v>0</v>
      </c>
      <c r="S492" s="211">
        <v>0</v>
      </c>
      <c r="T492" s="212">
        <f>S492*H492</f>
        <v>0</v>
      </c>
      <c r="AR492" s="24" t="s">
        <v>199</v>
      </c>
      <c r="AT492" s="24" t="s">
        <v>194</v>
      </c>
      <c r="AU492" s="24" t="s">
        <v>85</v>
      </c>
      <c r="AY492" s="24" t="s">
        <v>192</v>
      </c>
      <c r="BE492" s="213">
        <f>IF(N492="základní",J492,0)</f>
        <v>0</v>
      </c>
      <c r="BF492" s="213">
        <f>IF(N492="snížená",J492,0)</f>
        <v>0</v>
      </c>
      <c r="BG492" s="213">
        <f>IF(N492="zákl. přenesená",J492,0)</f>
        <v>0</v>
      </c>
      <c r="BH492" s="213">
        <f>IF(N492="sníž. přenesená",J492,0)</f>
        <v>0</v>
      </c>
      <c r="BI492" s="213">
        <f>IF(N492="nulová",J492,0)</f>
        <v>0</v>
      </c>
      <c r="BJ492" s="24" t="s">
        <v>83</v>
      </c>
      <c r="BK492" s="213">
        <f>ROUND(I492*H492,2)</f>
        <v>0</v>
      </c>
      <c r="BL492" s="24" t="s">
        <v>199</v>
      </c>
      <c r="BM492" s="24" t="s">
        <v>643</v>
      </c>
    </row>
    <row r="493" spans="2:51" s="13" customFormat="1" ht="12">
      <c r="B493" s="225"/>
      <c r="C493" s="226"/>
      <c r="D493" s="216" t="s">
        <v>201</v>
      </c>
      <c r="E493" s="226"/>
      <c r="F493" s="228" t="s">
        <v>644</v>
      </c>
      <c r="G493" s="226"/>
      <c r="H493" s="229">
        <v>35640</v>
      </c>
      <c r="I493" s="230"/>
      <c r="J493" s="226"/>
      <c r="K493" s="226"/>
      <c r="L493" s="231"/>
      <c r="M493" s="232"/>
      <c r="N493" s="233"/>
      <c r="O493" s="233"/>
      <c r="P493" s="233"/>
      <c r="Q493" s="233"/>
      <c r="R493" s="233"/>
      <c r="S493" s="233"/>
      <c r="T493" s="234"/>
      <c r="AT493" s="235" t="s">
        <v>201</v>
      </c>
      <c r="AU493" s="235" t="s">
        <v>85</v>
      </c>
      <c r="AV493" s="13" t="s">
        <v>85</v>
      </c>
      <c r="AW493" s="13" t="s">
        <v>6</v>
      </c>
      <c r="AX493" s="13" t="s">
        <v>83</v>
      </c>
      <c r="AY493" s="235" t="s">
        <v>192</v>
      </c>
    </row>
    <row r="494" spans="2:65" s="1" customFormat="1" ht="38.25" customHeight="1">
      <c r="B494" s="41"/>
      <c r="C494" s="202" t="s">
        <v>645</v>
      </c>
      <c r="D494" s="202" t="s">
        <v>194</v>
      </c>
      <c r="E494" s="203" t="s">
        <v>646</v>
      </c>
      <c r="F494" s="204" t="s">
        <v>647</v>
      </c>
      <c r="G494" s="205" t="s">
        <v>139</v>
      </c>
      <c r="H494" s="206">
        <v>1188</v>
      </c>
      <c r="I494" s="207"/>
      <c r="J494" s="208">
        <f>ROUND(I494*H494,2)</f>
        <v>0</v>
      </c>
      <c r="K494" s="204" t="s">
        <v>198</v>
      </c>
      <c r="L494" s="61"/>
      <c r="M494" s="209" t="s">
        <v>21</v>
      </c>
      <c r="N494" s="210" t="s">
        <v>46</v>
      </c>
      <c r="O494" s="42"/>
      <c r="P494" s="211">
        <f>O494*H494</f>
        <v>0</v>
      </c>
      <c r="Q494" s="211">
        <v>0</v>
      </c>
      <c r="R494" s="211">
        <f>Q494*H494</f>
        <v>0</v>
      </c>
      <c r="S494" s="211">
        <v>0</v>
      </c>
      <c r="T494" s="212">
        <f>S494*H494</f>
        <v>0</v>
      </c>
      <c r="AR494" s="24" t="s">
        <v>199</v>
      </c>
      <c r="AT494" s="24" t="s">
        <v>194</v>
      </c>
      <c r="AU494" s="24" t="s">
        <v>85</v>
      </c>
      <c r="AY494" s="24" t="s">
        <v>192</v>
      </c>
      <c r="BE494" s="213">
        <f>IF(N494="základní",J494,0)</f>
        <v>0</v>
      </c>
      <c r="BF494" s="213">
        <f>IF(N494="snížená",J494,0)</f>
        <v>0</v>
      </c>
      <c r="BG494" s="213">
        <f>IF(N494="zákl. přenesená",J494,0)</f>
        <v>0</v>
      </c>
      <c r="BH494" s="213">
        <f>IF(N494="sníž. přenesená",J494,0)</f>
        <v>0</v>
      </c>
      <c r="BI494" s="213">
        <f>IF(N494="nulová",J494,0)</f>
        <v>0</v>
      </c>
      <c r="BJ494" s="24" t="s">
        <v>83</v>
      </c>
      <c r="BK494" s="213">
        <f>ROUND(I494*H494,2)</f>
        <v>0</v>
      </c>
      <c r="BL494" s="24" t="s">
        <v>199</v>
      </c>
      <c r="BM494" s="24" t="s">
        <v>648</v>
      </c>
    </row>
    <row r="495" spans="2:65" s="1" customFormat="1" ht="25.5" customHeight="1">
      <c r="B495" s="41"/>
      <c r="C495" s="202" t="s">
        <v>649</v>
      </c>
      <c r="D495" s="202" t="s">
        <v>194</v>
      </c>
      <c r="E495" s="203" t="s">
        <v>650</v>
      </c>
      <c r="F495" s="204" t="s">
        <v>651</v>
      </c>
      <c r="G495" s="205" t="s">
        <v>139</v>
      </c>
      <c r="H495" s="206">
        <v>1313.5</v>
      </c>
      <c r="I495" s="207"/>
      <c r="J495" s="208">
        <f>ROUND(I495*H495,2)</f>
        <v>0</v>
      </c>
      <c r="K495" s="204" t="s">
        <v>198</v>
      </c>
      <c r="L495" s="61"/>
      <c r="M495" s="209" t="s">
        <v>21</v>
      </c>
      <c r="N495" s="210" t="s">
        <v>46</v>
      </c>
      <c r="O495" s="42"/>
      <c r="P495" s="211">
        <f>O495*H495</f>
        <v>0</v>
      </c>
      <c r="Q495" s="211">
        <v>0.00021</v>
      </c>
      <c r="R495" s="211">
        <f>Q495*H495</f>
        <v>0.275835</v>
      </c>
      <c r="S495" s="211">
        <v>0</v>
      </c>
      <c r="T495" s="212">
        <f>S495*H495</f>
        <v>0</v>
      </c>
      <c r="AR495" s="24" t="s">
        <v>199</v>
      </c>
      <c r="AT495" s="24" t="s">
        <v>194</v>
      </c>
      <c r="AU495" s="24" t="s">
        <v>85</v>
      </c>
      <c r="AY495" s="24" t="s">
        <v>192</v>
      </c>
      <c r="BE495" s="213">
        <f>IF(N495="základní",J495,0)</f>
        <v>0</v>
      </c>
      <c r="BF495" s="213">
        <f>IF(N495="snížená",J495,0)</f>
        <v>0</v>
      </c>
      <c r="BG495" s="213">
        <f>IF(N495="zákl. přenesená",J495,0)</f>
        <v>0</v>
      </c>
      <c r="BH495" s="213">
        <f>IF(N495="sníž. přenesená",J495,0)</f>
        <v>0</v>
      </c>
      <c r="BI495" s="213">
        <f>IF(N495="nulová",J495,0)</f>
        <v>0</v>
      </c>
      <c r="BJ495" s="24" t="s">
        <v>83</v>
      </c>
      <c r="BK495" s="213">
        <f>ROUND(I495*H495,2)</f>
        <v>0</v>
      </c>
      <c r="BL495" s="24" t="s">
        <v>199</v>
      </c>
      <c r="BM495" s="24" t="s">
        <v>652</v>
      </c>
    </row>
    <row r="496" spans="2:65" s="1" customFormat="1" ht="63.75" customHeight="1">
      <c r="B496" s="41"/>
      <c r="C496" s="202" t="s">
        <v>653</v>
      </c>
      <c r="D496" s="202" t="s">
        <v>194</v>
      </c>
      <c r="E496" s="203" t="s">
        <v>654</v>
      </c>
      <c r="F496" s="204" t="s">
        <v>655</v>
      </c>
      <c r="G496" s="205" t="s">
        <v>139</v>
      </c>
      <c r="H496" s="206">
        <v>1313.5</v>
      </c>
      <c r="I496" s="207"/>
      <c r="J496" s="208">
        <f>ROUND(I496*H496,2)</f>
        <v>0</v>
      </c>
      <c r="K496" s="204" t="s">
        <v>198</v>
      </c>
      <c r="L496" s="61"/>
      <c r="M496" s="209" t="s">
        <v>21</v>
      </c>
      <c r="N496" s="210" t="s">
        <v>46</v>
      </c>
      <c r="O496" s="42"/>
      <c r="P496" s="211">
        <f>O496*H496</f>
        <v>0</v>
      </c>
      <c r="Q496" s="211">
        <v>4E-05</v>
      </c>
      <c r="R496" s="211">
        <f>Q496*H496</f>
        <v>0.05254</v>
      </c>
      <c r="S496" s="211">
        <v>0</v>
      </c>
      <c r="T496" s="212">
        <f>S496*H496</f>
        <v>0</v>
      </c>
      <c r="AR496" s="24" t="s">
        <v>199</v>
      </c>
      <c r="AT496" s="24" t="s">
        <v>194</v>
      </c>
      <c r="AU496" s="24" t="s">
        <v>85</v>
      </c>
      <c r="AY496" s="24" t="s">
        <v>192</v>
      </c>
      <c r="BE496" s="213">
        <f>IF(N496="základní",J496,0)</f>
        <v>0</v>
      </c>
      <c r="BF496" s="213">
        <f>IF(N496="snížená",J496,0)</f>
        <v>0</v>
      </c>
      <c r="BG496" s="213">
        <f>IF(N496="zákl. přenesená",J496,0)</f>
        <v>0</v>
      </c>
      <c r="BH496" s="213">
        <f>IF(N496="sníž. přenesená",J496,0)</f>
        <v>0</v>
      </c>
      <c r="BI496" s="213">
        <f>IF(N496="nulová",J496,0)</f>
        <v>0</v>
      </c>
      <c r="BJ496" s="24" t="s">
        <v>83</v>
      </c>
      <c r="BK496" s="213">
        <f>ROUND(I496*H496,2)</f>
        <v>0</v>
      </c>
      <c r="BL496" s="24" t="s">
        <v>199</v>
      </c>
      <c r="BM496" s="24" t="s">
        <v>656</v>
      </c>
    </row>
    <row r="497" spans="2:63" s="11" customFormat="1" ht="29.85" customHeight="1">
      <c r="B497" s="186"/>
      <c r="C497" s="187"/>
      <c r="D497" s="188" t="s">
        <v>74</v>
      </c>
      <c r="E497" s="200" t="s">
        <v>657</v>
      </c>
      <c r="F497" s="200" t="s">
        <v>658</v>
      </c>
      <c r="G497" s="187"/>
      <c r="H497" s="187"/>
      <c r="I497" s="190"/>
      <c r="J497" s="201">
        <f>BK497</f>
        <v>0</v>
      </c>
      <c r="K497" s="187"/>
      <c r="L497" s="192"/>
      <c r="M497" s="193"/>
      <c r="N497" s="194"/>
      <c r="O497" s="194"/>
      <c r="P497" s="195">
        <f>P498</f>
        <v>0</v>
      </c>
      <c r="Q497" s="194"/>
      <c r="R497" s="195">
        <f>R498</f>
        <v>0</v>
      </c>
      <c r="S497" s="194"/>
      <c r="T497" s="196">
        <f>T498</f>
        <v>0</v>
      </c>
      <c r="AR497" s="197" t="s">
        <v>83</v>
      </c>
      <c r="AT497" s="198" t="s">
        <v>74</v>
      </c>
      <c r="AU497" s="198" t="s">
        <v>83</v>
      </c>
      <c r="AY497" s="197" t="s">
        <v>192</v>
      </c>
      <c r="BK497" s="199">
        <f>BK498</f>
        <v>0</v>
      </c>
    </row>
    <row r="498" spans="2:65" s="1" customFormat="1" ht="38.25" customHeight="1">
      <c r="B498" s="41"/>
      <c r="C498" s="202" t="s">
        <v>659</v>
      </c>
      <c r="D498" s="202" t="s">
        <v>194</v>
      </c>
      <c r="E498" s="203" t="s">
        <v>660</v>
      </c>
      <c r="F498" s="204" t="s">
        <v>661</v>
      </c>
      <c r="G498" s="205" t="s">
        <v>306</v>
      </c>
      <c r="H498" s="206">
        <v>2115.493</v>
      </c>
      <c r="I498" s="207"/>
      <c r="J498" s="208">
        <f>ROUND(I498*H498,2)</f>
        <v>0</v>
      </c>
      <c r="K498" s="204" t="s">
        <v>198</v>
      </c>
      <c r="L498" s="61"/>
      <c r="M498" s="209" t="s">
        <v>21</v>
      </c>
      <c r="N498" s="210" t="s">
        <v>46</v>
      </c>
      <c r="O498" s="42"/>
      <c r="P498" s="211">
        <f>O498*H498</f>
        <v>0</v>
      </c>
      <c r="Q498" s="211">
        <v>0</v>
      </c>
      <c r="R498" s="211">
        <f>Q498*H498</f>
        <v>0</v>
      </c>
      <c r="S498" s="211">
        <v>0</v>
      </c>
      <c r="T498" s="212">
        <f>S498*H498</f>
        <v>0</v>
      </c>
      <c r="AR498" s="24" t="s">
        <v>199</v>
      </c>
      <c r="AT498" s="24" t="s">
        <v>194</v>
      </c>
      <c r="AU498" s="24" t="s">
        <v>85</v>
      </c>
      <c r="AY498" s="24" t="s">
        <v>192</v>
      </c>
      <c r="BE498" s="213">
        <f>IF(N498="základní",J498,0)</f>
        <v>0</v>
      </c>
      <c r="BF498" s="213">
        <f>IF(N498="snížená",J498,0)</f>
        <v>0</v>
      </c>
      <c r="BG498" s="213">
        <f>IF(N498="zákl. přenesená",J498,0)</f>
        <v>0</v>
      </c>
      <c r="BH498" s="213">
        <f>IF(N498="sníž. přenesená",J498,0)</f>
        <v>0</v>
      </c>
      <c r="BI498" s="213">
        <f>IF(N498="nulová",J498,0)</f>
        <v>0</v>
      </c>
      <c r="BJ498" s="24" t="s">
        <v>83</v>
      </c>
      <c r="BK498" s="213">
        <f>ROUND(I498*H498,2)</f>
        <v>0</v>
      </c>
      <c r="BL498" s="24" t="s">
        <v>199</v>
      </c>
      <c r="BM498" s="24" t="s">
        <v>662</v>
      </c>
    </row>
    <row r="499" spans="2:63" s="11" customFormat="1" ht="37.35" customHeight="1">
      <c r="B499" s="186"/>
      <c r="C499" s="187"/>
      <c r="D499" s="188" t="s">
        <v>74</v>
      </c>
      <c r="E499" s="189" t="s">
        <v>663</v>
      </c>
      <c r="F499" s="189" t="s">
        <v>664</v>
      </c>
      <c r="G499" s="187"/>
      <c r="H499" s="187"/>
      <c r="I499" s="190"/>
      <c r="J499" s="191">
        <f>BK499</f>
        <v>0</v>
      </c>
      <c r="K499" s="187"/>
      <c r="L499" s="192"/>
      <c r="M499" s="193"/>
      <c r="N499" s="194"/>
      <c r="O499" s="194"/>
      <c r="P499" s="195">
        <f>P500+P545+P590+P679+P709+P725+P740+P762+P818+P826</f>
        <v>0</v>
      </c>
      <c r="Q499" s="194"/>
      <c r="R499" s="195">
        <f>R500+R545+R590+R679+R709+R725+R740+R762+R818+R826</f>
        <v>122.70705807472001</v>
      </c>
      <c r="S499" s="194"/>
      <c r="T499" s="196">
        <f>T500+T545+T590+T679+T709+T725+T740+T762+T818+T826</f>
        <v>0</v>
      </c>
      <c r="AR499" s="197" t="s">
        <v>85</v>
      </c>
      <c r="AT499" s="198" t="s">
        <v>74</v>
      </c>
      <c r="AU499" s="198" t="s">
        <v>75</v>
      </c>
      <c r="AY499" s="197" t="s">
        <v>192</v>
      </c>
      <c r="BK499" s="199">
        <f>BK500+BK545+BK590+BK679+BK709+BK725+BK740+BK762+BK818+BK826</f>
        <v>0</v>
      </c>
    </row>
    <row r="500" spans="2:63" s="11" customFormat="1" ht="19.95" customHeight="1">
      <c r="B500" s="186"/>
      <c r="C500" s="187"/>
      <c r="D500" s="188" t="s">
        <v>74</v>
      </c>
      <c r="E500" s="200" t="s">
        <v>665</v>
      </c>
      <c r="F500" s="200" t="s">
        <v>666</v>
      </c>
      <c r="G500" s="187"/>
      <c r="H500" s="187"/>
      <c r="I500" s="190"/>
      <c r="J500" s="201">
        <f>BK500</f>
        <v>0</v>
      </c>
      <c r="K500" s="187"/>
      <c r="L500" s="192"/>
      <c r="M500" s="193"/>
      <c r="N500" s="194"/>
      <c r="O500" s="194"/>
      <c r="P500" s="195">
        <f>SUM(P501:P544)</f>
        <v>0</v>
      </c>
      <c r="Q500" s="194"/>
      <c r="R500" s="195">
        <f>SUM(R501:R544)</f>
        <v>15.357755000000001</v>
      </c>
      <c r="S500" s="194"/>
      <c r="T500" s="196">
        <f>SUM(T501:T544)</f>
        <v>0</v>
      </c>
      <c r="AR500" s="197" t="s">
        <v>85</v>
      </c>
      <c r="AT500" s="198" t="s">
        <v>74</v>
      </c>
      <c r="AU500" s="198" t="s">
        <v>83</v>
      </c>
      <c r="AY500" s="197" t="s">
        <v>192</v>
      </c>
      <c r="BK500" s="199">
        <f>SUM(BK501:BK544)</f>
        <v>0</v>
      </c>
    </row>
    <row r="501" spans="2:65" s="1" customFormat="1" ht="25.5" customHeight="1">
      <c r="B501" s="41"/>
      <c r="C501" s="202" t="s">
        <v>667</v>
      </c>
      <c r="D501" s="202" t="s">
        <v>194</v>
      </c>
      <c r="E501" s="203" t="s">
        <v>668</v>
      </c>
      <c r="F501" s="204" t="s">
        <v>669</v>
      </c>
      <c r="G501" s="205" t="s">
        <v>139</v>
      </c>
      <c r="H501" s="206">
        <v>1368</v>
      </c>
      <c r="I501" s="207"/>
      <c r="J501" s="208">
        <f>ROUND(I501*H501,2)</f>
        <v>0</v>
      </c>
      <c r="K501" s="204" t="s">
        <v>198</v>
      </c>
      <c r="L501" s="61"/>
      <c r="M501" s="209" t="s">
        <v>21</v>
      </c>
      <c r="N501" s="210" t="s">
        <v>46</v>
      </c>
      <c r="O501" s="42"/>
      <c r="P501" s="211">
        <f>O501*H501</f>
        <v>0</v>
      </c>
      <c r="Q501" s="211">
        <v>0</v>
      </c>
      <c r="R501" s="211">
        <f>Q501*H501</f>
        <v>0</v>
      </c>
      <c r="S501" s="211">
        <v>0</v>
      </c>
      <c r="T501" s="212">
        <f>S501*H501</f>
        <v>0</v>
      </c>
      <c r="AR501" s="24" t="s">
        <v>303</v>
      </c>
      <c r="AT501" s="24" t="s">
        <v>194</v>
      </c>
      <c r="AU501" s="24" t="s">
        <v>85</v>
      </c>
      <c r="AY501" s="24" t="s">
        <v>192</v>
      </c>
      <c r="BE501" s="213">
        <f>IF(N501="základní",J501,0)</f>
        <v>0</v>
      </c>
      <c r="BF501" s="213">
        <f>IF(N501="snížená",J501,0)</f>
        <v>0</v>
      </c>
      <c r="BG501" s="213">
        <f>IF(N501="zákl. přenesená",J501,0)</f>
        <v>0</v>
      </c>
      <c r="BH501" s="213">
        <f>IF(N501="sníž. přenesená",J501,0)</f>
        <v>0</v>
      </c>
      <c r="BI501" s="213">
        <f>IF(N501="nulová",J501,0)</f>
        <v>0</v>
      </c>
      <c r="BJ501" s="24" t="s">
        <v>83</v>
      </c>
      <c r="BK501" s="213">
        <f>ROUND(I501*H501,2)</f>
        <v>0</v>
      </c>
      <c r="BL501" s="24" t="s">
        <v>303</v>
      </c>
      <c r="BM501" s="24" t="s">
        <v>670</v>
      </c>
    </row>
    <row r="502" spans="2:51" s="12" customFormat="1" ht="12">
      <c r="B502" s="214"/>
      <c r="C502" s="215"/>
      <c r="D502" s="216" t="s">
        <v>201</v>
      </c>
      <c r="E502" s="217" t="s">
        <v>21</v>
      </c>
      <c r="F502" s="218" t="s">
        <v>202</v>
      </c>
      <c r="G502" s="215"/>
      <c r="H502" s="217" t="s">
        <v>21</v>
      </c>
      <c r="I502" s="219"/>
      <c r="J502" s="215"/>
      <c r="K502" s="215"/>
      <c r="L502" s="220"/>
      <c r="M502" s="221"/>
      <c r="N502" s="222"/>
      <c r="O502" s="222"/>
      <c r="P502" s="222"/>
      <c r="Q502" s="222"/>
      <c r="R502" s="222"/>
      <c r="S502" s="222"/>
      <c r="T502" s="223"/>
      <c r="AT502" s="224" t="s">
        <v>201</v>
      </c>
      <c r="AU502" s="224" t="s">
        <v>85</v>
      </c>
      <c r="AV502" s="12" t="s">
        <v>83</v>
      </c>
      <c r="AW502" s="12" t="s">
        <v>39</v>
      </c>
      <c r="AX502" s="12" t="s">
        <v>75</v>
      </c>
      <c r="AY502" s="224" t="s">
        <v>192</v>
      </c>
    </row>
    <row r="503" spans="2:51" s="12" customFormat="1" ht="12">
      <c r="B503" s="214"/>
      <c r="C503" s="215"/>
      <c r="D503" s="216" t="s">
        <v>201</v>
      </c>
      <c r="E503" s="217" t="s">
        <v>21</v>
      </c>
      <c r="F503" s="218" t="s">
        <v>671</v>
      </c>
      <c r="G503" s="215"/>
      <c r="H503" s="217" t="s">
        <v>21</v>
      </c>
      <c r="I503" s="219"/>
      <c r="J503" s="215"/>
      <c r="K503" s="215"/>
      <c r="L503" s="220"/>
      <c r="M503" s="221"/>
      <c r="N503" s="222"/>
      <c r="O503" s="222"/>
      <c r="P503" s="222"/>
      <c r="Q503" s="222"/>
      <c r="R503" s="222"/>
      <c r="S503" s="222"/>
      <c r="T503" s="223"/>
      <c r="AT503" s="224" t="s">
        <v>201</v>
      </c>
      <c r="AU503" s="224" t="s">
        <v>85</v>
      </c>
      <c r="AV503" s="12" t="s">
        <v>83</v>
      </c>
      <c r="AW503" s="12" t="s">
        <v>39</v>
      </c>
      <c r="AX503" s="12" t="s">
        <v>75</v>
      </c>
      <c r="AY503" s="224" t="s">
        <v>192</v>
      </c>
    </row>
    <row r="504" spans="2:51" s="13" customFormat="1" ht="12">
      <c r="B504" s="225"/>
      <c r="C504" s="226"/>
      <c r="D504" s="216" t="s">
        <v>201</v>
      </c>
      <c r="E504" s="227" t="s">
        <v>21</v>
      </c>
      <c r="F504" s="228" t="s">
        <v>315</v>
      </c>
      <c r="G504" s="226"/>
      <c r="H504" s="229">
        <v>1368</v>
      </c>
      <c r="I504" s="230"/>
      <c r="J504" s="226"/>
      <c r="K504" s="226"/>
      <c r="L504" s="231"/>
      <c r="M504" s="232"/>
      <c r="N504" s="233"/>
      <c r="O504" s="233"/>
      <c r="P504" s="233"/>
      <c r="Q504" s="233"/>
      <c r="R504" s="233"/>
      <c r="S504" s="233"/>
      <c r="T504" s="234"/>
      <c r="AT504" s="235" t="s">
        <v>201</v>
      </c>
      <c r="AU504" s="235" t="s">
        <v>85</v>
      </c>
      <c r="AV504" s="13" t="s">
        <v>85</v>
      </c>
      <c r="AW504" s="13" t="s">
        <v>39</v>
      </c>
      <c r="AX504" s="13" t="s">
        <v>75</v>
      </c>
      <c r="AY504" s="235" t="s">
        <v>192</v>
      </c>
    </row>
    <row r="505" spans="2:51" s="14" customFormat="1" ht="12">
      <c r="B505" s="236"/>
      <c r="C505" s="237"/>
      <c r="D505" s="216" t="s">
        <v>201</v>
      </c>
      <c r="E505" s="238" t="s">
        <v>21</v>
      </c>
      <c r="F505" s="239" t="s">
        <v>205</v>
      </c>
      <c r="G505" s="237"/>
      <c r="H505" s="240">
        <v>1368</v>
      </c>
      <c r="I505" s="241"/>
      <c r="J505" s="237"/>
      <c r="K505" s="237"/>
      <c r="L505" s="242"/>
      <c r="M505" s="243"/>
      <c r="N505" s="244"/>
      <c r="O505" s="244"/>
      <c r="P505" s="244"/>
      <c r="Q505" s="244"/>
      <c r="R505" s="244"/>
      <c r="S505" s="244"/>
      <c r="T505" s="245"/>
      <c r="AT505" s="246" t="s">
        <v>201</v>
      </c>
      <c r="AU505" s="246" t="s">
        <v>85</v>
      </c>
      <c r="AV505" s="14" t="s">
        <v>199</v>
      </c>
      <c r="AW505" s="14" t="s">
        <v>39</v>
      </c>
      <c r="AX505" s="14" t="s">
        <v>83</v>
      </c>
      <c r="AY505" s="246" t="s">
        <v>192</v>
      </c>
    </row>
    <row r="506" spans="2:65" s="1" customFormat="1" ht="25.5" customHeight="1">
      <c r="B506" s="41"/>
      <c r="C506" s="202" t="s">
        <v>672</v>
      </c>
      <c r="D506" s="202" t="s">
        <v>194</v>
      </c>
      <c r="E506" s="203" t="s">
        <v>673</v>
      </c>
      <c r="F506" s="204" t="s">
        <v>674</v>
      </c>
      <c r="G506" s="205" t="s">
        <v>139</v>
      </c>
      <c r="H506" s="206">
        <v>100.1</v>
      </c>
      <c r="I506" s="207"/>
      <c r="J506" s="208">
        <f>ROUND(I506*H506,2)</f>
        <v>0</v>
      </c>
      <c r="K506" s="204" t="s">
        <v>198</v>
      </c>
      <c r="L506" s="61"/>
      <c r="M506" s="209" t="s">
        <v>21</v>
      </c>
      <c r="N506" s="210" t="s">
        <v>46</v>
      </c>
      <c r="O506" s="42"/>
      <c r="P506" s="211">
        <f>O506*H506</f>
        <v>0</v>
      </c>
      <c r="Q506" s="211">
        <v>0</v>
      </c>
      <c r="R506" s="211">
        <f>Q506*H506</f>
        <v>0</v>
      </c>
      <c r="S506" s="211">
        <v>0</v>
      </c>
      <c r="T506" s="212">
        <f>S506*H506</f>
        <v>0</v>
      </c>
      <c r="AR506" s="24" t="s">
        <v>303</v>
      </c>
      <c r="AT506" s="24" t="s">
        <v>194</v>
      </c>
      <c r="AU506" s="24" t="s">
        <v>85</v>
      </c>
      <c r="AY506" s="24" t="s">
        <v>192</v>
      </c>
      <c r="BE506" s="213">
        <f>IF(N506="základní",J506,0)</f>
        <v>0</v>
      </c>
      <c r="BF506" s="213">
        <f>IF(N506="snížená",J506,0)</f>
        <v>0</v>
      </c>
      <c r="BG506" s="213">
        <f>IF(N506="zákl. přenesená",J506,0)</f>
        <v>0</v>
      </c>
      <c r="BH506" s="213">
        <f>IF(N506="sníž. přenesená",J506,0)</f>
        <v>0</v>
      </c>
      <c r="BI506" s="213">
        <f>IF(N506="nulová",J506,0)</f>
        <v>0</v>
      </c>
      <c r="BJ506" s="24" t="s">
        <v>83</v>
      </c>
      <c r="BK506" s="213">
        <f>ROUND(I506*H506,2)</f>
        <v>0</v>
      </c>
      <c r="BL506" s="24" t="s">
        <v>303</v>
      </c>
      <c r="BM506" s="24" t="s">
        <v>675</v>
      </c>
    </row>
    <row r="507" spans="2:51" s="12" customFormat="1" ht="12">
      <c r="B507" s="214"/>
      <c r="C507" s="215"/>
      <c r="D507" s="216" t="s">
        <v>201</v>
      </c>
      <c r="E507" s="217" t="s">
        <v>21</v>
      </c>
      <c r="F507" s="218" t="s">
        <v>202</v>
      </c>
      <c r="G507" s="215"/>
      <c r="H507" s="217" t="s">
        <v>21</v>
      </c>
      <c r="I507" s="219"/>
      <c r="J507" s="215"/>
      <c r="K507" s="215"/>
      <c r="L507" s="220"/>
      <c r="M507" s="221"/>
      <c r="N507" s="222"/>
      <c r="O507" s="222"/>
      <c r="P507" s="222"/>
      <c r="Q507" s="222"/>
      <c r="R507" s="222"/>
      <c r="S507" s="222"/>
      <c r="T507" s="223"/>
      <c r="AT507" s="224" t="s">
        <v>201</v>
      </c>
      <c r="AU507" s="224" t="s">
        <v>85</v>
      </c>
      <c r="AV507" s="12" t="s">
        <v>83</v>
      </c>
      <c r="AW507" s="12" t="s">
        <v>39</v>
      </c>
      <c r="AX507" s="12" t="s">
        <v>75</v>
      </c>
      <c r="AY507" s="224" t="s">
        <v>192</v>
      </c>
    </row>
    <row r="508" spans="2:51" s="12" customFormat="1" ht="12">
      <c r="B508" s="214"/>
      <c r="C508" s="215"/>
      <c r="D508" s="216" t="s">
        <v>201</v>
      </c>
      <c r="E508" s="217" t="s">
        <v>21</v>
      </c>
      <c r="F508" s="218" t="s">
        <v>676</v>
      </c>
      <c r="G508" s="215"/>
      <c r="H508" s="217" t="s">
        <v>21</v>
      </c>
      <c r="I508" s="219"/>
      <c r="J508" s="215"/>
      <c r="K508" s="215"/>
      <c r="L508" s="220"/>
      <c r="M508" s="221"/>
      <c r="N508" s="222"/>
      <c r="O508" s="222"/>
      <c r="P508" s="222"/>
      <c r="Q508" s="222"/>
      <c r="R508" s="222"/>
      <c r="S508" s="222"/>
      <c r="T508" s="223"/>
      <c r="AT508" s="224" t="s">
        <v>201</v>
      </c>
      <c r="AU508" s="224" t="s">
        <v>85</v>
      </c>
      <c r="AV508" s="12" t="s">
        <v>83</v>
      </c>
      <c r="AW508" s="12" t="s">
        <v>39</v>
      </c>
      <c r="AX508" s="12" t="s">
        <v>75</v>
      </c>
      <c r="AY508" s="224" t="s">
        <v>192</v>
      </c>
    </row>
    <row r="509" spans="2:51" s="13" customFormat="1" ht="12">
      <c r="B509" s="225"/>
      <c r="C509" s="226"/>
      <c r="D509" s="216" t="s">
        <v>201</v>
      </c>
      <c r="E509" s="227" t="s">
        <v>21</v>
      </c>
      <c r="F509" s="228" t="s">
        <v>677</v>
      </c>
      <c r="G509" s="226"/>
      <c r="H509" s="229">
        <v>100.1</v>
      </c>
      <c r="I509" s="230"/>
      <c r="J509" s="226"/>
      <c r="K509" s="226"/>
      <c r="L509" s="231"/>
      <c r="M509" s="232"/>
      <c r="N509" s="233"/>
      <c r="O509" s="233"/>
      <c r="P509" s="233"/>
      <c r="Q509" s="233"/>
      <c r="R509" s="233"/>
      <c r="S509" s="233"/>
      <c r="T509" s="234"/>
      <c r="AT509" s="235" t="s">
        <v>201</v>
      </c>
      <c r="AU509" s="235" t="s">
        <v>85</v>
      </c>
      <c r="AV509" s="13" t="s">
        <v>85</v>
      </c>
      <c r="AW509" s="13" t="s">
        <v>39</v>
      </c>
      <c r="AX509" s="13" t="s">
        <v>75</v>
      </c>
      <c r="AY509" s="235" t="s">
        <v>192</v>
      </c>
    </row>
    <row r="510" spans="2:51" s="14" customFormat="1" ht="12">
      <c r="B510" s="236"/>
      <c r="C510" s="237"/>
      <c r="D510" s="216" t="s">
        <v>201</v>
      </c>
      <c r="E510" s="238" t="s">
        <v>21</v>
      </c>
      <c r="F510" s="239" t="s">
        <v>205</v>
      </c>
      <c r="G510" s="237"/>
      <c r="H510" s="240">
        <v>100.1</v>
      </c>
      <c r="I510" s="241"/>
      <c r="J510" s="237"/>
      <c r="K510" s="237"/>
      <c r="L510" s="242"/>
      <c r="M510" s="243"/>
      <c r="N510" s="244"/>
      <c r="O510" s="244"/>
      <c r="P510" s="244"/>
      <c r="Q510" s="244"/>
      <c r="R510" s="244"/>
      <c r="S510" s="244"/>
      <c r="T510" s="245"/>
      <c r="AT510" s="246" t="s">
        <v>201</v>
      </c>
      <c r="AU510" s="246" t="s">
        <v>85</v>
      </c>
      <c r="AV510" s="14" t="s">
        <v>199</v>
      </c>
      <c r="AW510" s="14" t="s">
        <v>39</v>
      </c>
      <c r="AX510" s="14" t="s">
        <v>83</v>
      </c>
      <c r="AY510" s="246" t="s">
        <v>192</v>
      </c>
    </row>
    <row r="511" spans="2:65" s="1" customFormat="1" ht="38.25" customHeight="1">
      <c r="B511" s="41"/>
      <c r="C511" s="247" t="s">
        <v>678</v>
      </c>
      <c r="D511" s="247" t="s">
        <v>412</v>
      </c>
      <c r="E511" s="248" t="s">
        <v>679</v>
      </c>
      <c r="F511" s="249" t="s">
        <v>680</v>
      </c>
      <c r="G511" s="250" t="s">
        <v>681</v>
      </c>
      <c r="H511" s="251">
        <v>513.835</v>
      </c>
      <c r="I511" s="252"/>
      <c r="J511" s="253">
        <f>ROUND(I511*H511,2)</f>
        <v>0</v>
      </c>
      <c r="K511" s="249" t="s">
        <v>198</v>
      </c>
      <c r="L511" s="254"/>
      <c r="M511" s="255" t="s">
        <v>21</v>
      </c>
      <c r="N511" s="256" t="s">
        <v>46</v>
      </c>
      <c r="O511" s="42"/>
      <c r="P511" s="211">
        <f>O511*H511</f>
        <v>0</v>
      </c>
      <c r="Q511" s="211">
        <v>0.001</v>
      </c>
      <c r="R511" s="211">
        <f>Q511*H511</f>
        <v>0.513835</v>
      </c>
      <c r="S511" s="211">
        <v>0</v>
      </c>
      <c r="T511" s="212">
        <f>S511*H511</f>
        <v>0</v>
      </c>
      <c r="AR511" s="24" t="s">
        <v>405</v>
      </c>
      <c r="AT511" s="24" t="s">
        <v>412</v>
      </c>
      <c r="AU511" s="24" t="s">
        <v>85</v>
      </c>
      <c r="AY511" s="24" t="s">
        <v>192</v>
      </c>
      <c r="BE511" s="213">
        <f>IF(N511="základní",J511,0)</f>
        <v>0</v>
      </c>
      <c r="BF511" s="213">
        <f>IF(N511="snížená",J511,0)</f>
        <v>0</v>
      </c>
      <c r="BG511" s="213">
        <f>IF(N511="zákl. přenesená",J511,0)</f>
        <v>0</v>
      </c>
      <c r="BH511" s="213">
        <f>IF(N511="sníž. přenesená",J511,0)</f>
        <v>0</v>
      </c>
      <c r="BI511" s="213">
        <f>IF(N511="nulová",J511,0)</f>
        <v>0</v>
      </c>
      <c r="BJ511" s="24" t="s">
        <v>83</v>
      </c>
      <c r="BK511" s="213">
        <f>ROUND(I511*H511,2)</f>
        <v>0</v>
      </c>
      <c r="BL511" s="24" t="s">
        <v>303</v>
      </c>
      <c r="BM511" s="24" t="s">
        <v>682</v>
      </c>
    </row>
    <row r="512" spans="2:51" s="13" customFormat="1" ht="12">
      <c r="B512" s="225"/>
      <c r="C512" s="226"/>
      <c r="D512" s="216" t="s">
        <v>201</v>
      </c>
      <c r="E512" s="226"/>
      <c r="F512" s="228" t="s">
        <v>683</v>
      </c>
      <c r="G512" s="226"/>
      <c r="H512" s="229">
        <v>513.835</v>
      </c>
      <c r="I512" s="230"/>
      <c r="J512" s="226"/>
      <c r="K512" s="226"/>
      <c r="L512" s="231"/>
      <c r="M512" s="232"/>
      <c r="N512" s="233"/>
      <c r="O512" s="233"/>
      <c r="P512" s="233"/>
      <c r="Q512" s="233"/>
      <c r="R512" s="233"/>
      <c r="S512" s="233"/>
      <c r="T512" s="234"/>
      <c r="AT512" s="235" t="s">
        <v>201</v>
      </c>
      <c r="AU512" s="235" t="s">
        <v>85</v>
      </c>
      <c r="AV512" s="13" t="s">
        <v>85</v>
      </c>
      <c r="AW512" s="13" t="s">
        <v>6</v>
      </c>
      <c r="AX512" s="13" t="s">
        <v>83</v>
      </c>
      <c r="AY512" s="235" t="s">
        <v>192</v>
      </c>
    </row>
    <row r="513" spans="2:65" s="1" customFormat="1" ht="25.5" customHeight="1">
      <c r="B513" s="41"/>
      <c r="C513" s="202" t="s">
        <v>684</v>
      </c>
      <c r="D513" s="202" t="s">
        <v>194</v>
      </c>
      <c r="E513" s="203" t="s">
        <v>685</v>
      </c>
      <c r="F513" s="204" t="s">
        <v>686</v>
      </c>
      <c r="G513" s="205" t="s">
        <v>139</v>
      </c>
      <c r="H513" s="206">
        <v>2736</v>
      </c>
      <c r="I513" s="207"/>
      <c r="J513" s="208">
        <f>ROUND(I513*H513,2)</f>
        <v>0</v>
      </c>
      <c r="K513" s="204" t="s">
        <v>198</v>
      </c>
      <c r="L513" s="61"/>
      <c r="M513" s="209" t="s">
        <v>21</v>
      </c>
      <c r="N513" s="210" t="s">
        <v>46</v>
      </c>
      <c r="O513" s="42"/>
      <c r="P513" s="211">
        <f>O513*H513</f>
        <v>0</v>
      </c>
      <c r="Q513" s="211">
        <v>0.0004</v>
      </c>
      <c r="R513" s="211">
        <f>Q513*H513</f>
        <v>1.0944</v>
      </c>
      <c r="S513" s="211">
        <v>0</v>
      </c>
      <c r="T513" s="212">
        <f>S513*H513</f>
        <v>0</v>
      </c>
      <c r="AR513" s="24" t="s">
        <v>303</v>
      </c>
      <c r="AT513" s="24" t="s">
        <v>194</v>
      </c>
      <c r="AU513" s="24" t="s">
        <v>85</v>
      </c>
      <c r="AY513" s="24" t="s">
        <v>192</v>
      </c>
      <c r="BE513" s="213">
        <f>IF(N513="základní",J513,0)</f>
        <v>0</v>
      </c>
      <c r="BF513" s="213">
        <f>IF(N513="snížená",J513,0)</f>
        <v>0</v>
      </c>
      <c r="BG513" s="213">
        <f>IF(N513="zákl. přenesená",J513,0)</f>
        <v>0</v>
      </c>
      <c r="BH513" s="213">
        <f>IF(N513="sníž. přenesená",J513,0)</f>
        <v>0</v>
      </c>
      <c r="BI513" s="213">
        <f>IF(N513="nulová",J513,0)</f>
        <v>0</v>
      </c>
      <c r="BJ513" s="24" t="s">
        <v>83</v>
      </c>
      <c r="BK513" s="213">
        <f>ROUND(I513*H513,2)</f>
        <v>0</v>
      </c>
      <c r="BL513" s="24" t="s">
        <v>303</v>
      </c>
      <c r="BM513" s="24" t="s">
        <v>687</v>
      </c>
    </row>
    <row r="514" spans="2:51" s="12" customFormat="1" ht="12">
      <c r="B514" s="214"/>
      <c r="C514" s="215"/>
      <c r="D514" s="216" t="s">
        <v>201</v>
      </c>
      <c r="E514" s="217" t="s">
        <v>21</v>
      </c>
      <c r="F514" s="218" t="s">
        <v>202</v>
      </c>
      <c r="G514" s="215"/>
      <c r="H514" s="217" t="s">
        <v>21</v>
      </c>
      <c r="I514" s="219"/>
      <c r="J514" s="215"/>
      <c r="K514" s="215"/>
      <c r="L514" s="220"/>
      <c r="M514" s="221"/>
      <c r="N514" s="222"/>
      <c r="O514" s="222"/>
      <c r="P514" s="222"/>
      <c r="Q514" s="222"/>
      <c r="R514" s="222"/>
      <c r="S514" s="222"/>
      <c r="T514" s="223"/>
      <c r="AT514" s="224" t="s">
        <v>201</v>
      </c>
      <c r="AU514" s="224" t="s">
        <v>85</v>
      </c>
      <c r="AV514" s="12" t="s">
        <v>83</v>
      </c>
      <c r="AW514" s="12" t="s">
        <v>39</v>
      </c>
      <c r="AX514" s="12" t="s">
        <v>75</v>
      </c>
      <c r="AY514" s="224" t="s">
        <v>192</v>
      </c>
    </row>
    <row r="515" spans="2:51" s="12" customFormat="1" ht="12">
      <c r="B515" s="214"/>
      <c r="C515" s="215"/>
      <c r="D515" s="216" t="s">
        <v>201</v>
      </c>
      <c r="E515" s="217" t="s">
        <v>21</v>
      </c>
      <c r="F515" s="218" t="s">
        <v>688</v>
      </c>
      <c r="G515" s="215"/>
      <c r="H515" s="217" t="s">
        <v>21</v>
      </c>
      <c r="I515" s="219"/>
      <c r="J515" s="215"/>
      <c r="K515" s="215"/>
      <c r="L515" s="220"/>
      <c r="M515" s="221"/>
      <c r="N515" s="222"/>
      <c r="O515" s="222"/>
      <c r="P515" s="222"/>
      <c r="Q515" s="222"/>
      <c r="R515" s="222"/>
      <c r="S515" s="222"/>
      <c r="T515" s="223"/>
      <c r="AT515" s="224" t="s">
        <v>201</v>
      </c>
      <c r="AU515" s="224" t="s">
        <v>85</v>
      </c>
      <c r="AV515" s="12" t="s">
        <v>83</v>
      </c>
      <c r="AW515" s="12" t="s">
        <v>39</v>
      </c>
      <c r="AX515" s="12" t="s">
        <v>75</v>
      </c>
      <c r="AY515" s="224" t="s">
        <v>192</v>
      </c>
    </row>
    <row r="516" spans="2:51" s="13" customFormat="1" ht="12">
      <c r="B516" s="225"/>
      <c r="C516" s="226"/>
      <c r="D516" s="216" t="s">
        <v>201</v>
      </c>
      <c r="E516" s="227" t="s">
        <v>21</v>
      </c>
      <c r="F516" s="228" t="s">
        <v>689</v>
      </c>
      <c r="G516" s="226"/>
      <c r="H516" s="229">
        <v>2736</v>
      </c>
      <c r="I516" s="230"/>
      <c r="J516" s="226"/>
      <c r="K516" s="226"/>
      <c r="L516" s="231"/>
      <c r="M516" s="232"/>
      <c r="N516" s="233"/>
      <c r="O516" s="233"/>
      <c r="P516" s="233"/>
      <c r="Q516" s="233"/>
      <c r="R516" s="233"/>
      <c r="S516" s="233"/>
      <c r="T516" s="234"/>
      <c r="AT516" s="235" t="s">
        <v>201</v>
      </c>
      <c r="AU516" s="235" t="s">
        <v>85</v>
      </c>
      <c r="AV516" s="13" t="s">
        <v>85</v>
      </c>
      <c r="AW516" s="13" t="s">
        <v>39</v>
      </c>
      <c r="AX516" s="13" t="s">
        <v>75</v>
      </c>
      <c r="AY516" s="235" t="s">
        <v>192</v>
      </c>
    </row>
    <row r="517" spans="2:51" s="14" customFormat="1" ht="12">
      <c r="B517" s="236"/>
      <c r="C517" s="237"/>
      <c r="D517" s="216" t="s">
        <v>201</v>
      </c>
      <c r="E517" s="238" t="s">
        <v>21</v>
      </c>
      <c r="F517" s="239" t="s">
        <v>205</v>
      </c>
      <c r="G517" s="237"/>
      <c r="H517" s="240">
        <v>2736</v>
      </c>
      <c r="I517" s="241"/>
      <c r="J517" s="237"/>
      <c r="K517" s="237"/>
      <c r="L517" s="242"/>
      <c r="M517" s="243"/>
      <c r="N517" s="244"/>
      <c r="O517" s="244"/>
      <c r="P517" s="244"/>
      <c r="Q517" s="244"/>
      <c r="R517" s="244"/>
      <c r="S517" s="244"/>
      <c r="T517" s="245"/>
      <c r="AT517" s="246" t="s">
        <v>201</v>
      </c>
      <c r="AU517" s="246" t="s">
        <v>85</v>
      </c>
      <c r="AV517" s="14" t="s">
        <v>199</v>
      </c>
      <c r="AW517" s="14" t="s">
        <v>39</v>
      </c>
      <c r="AX517" s="14" t="s">
        <v>83</v>
      </c>
      <c r="AY517" s="246" t="s">
        <v>192</v>
      </c>
    </row>
    <row r="518" spans="2:65" s="1" customFormat="1" ht="25.5" customHeight="1">
      <c r="B518" s="41"/>
      <c r="C518" s="202" t="s">
        <v>690</v>
      </c>
      <c r="D518" s="202" t="s">
        <v>194</v>
      </c>
      <c r="E518" s="203" t="s">
        <v>691</v>
      </c>
      <c r="F518" s="204" t="s">
        <v>692</v>
      </c>
      <c r="G518" s="205" t="s">
        <v>139</v>
      </c>
      <c r="H518" s="206">
        <v>200.2</v>
      </c>
      <c r="I518" s="207"/>
      <c r="J518" s="208">
        <f>ROUND(I518*H518,2)</f>
        <v>0</v>
      </c>
      <c r="K518" s="204" t="s">
        <v>198</v>
      </c>
      <c r="L518" s="61"/>
      <c r="M518" s="209" t="s">
        <v>21</v>
      </c>
      <c r="N518" s="210" t="s">
        <v>46</v>
      </c>
      <c r="O518" s="42"/>
      <c r="P518" s="211">
        <f>O518*H518</f>
        <v>0</v>
      </c>
      <c r="Q518" s="211">
        <v>0.0004</v>
      </c>
      <c r="R518" s="211">
        <f>Q518*H518</f>
        <v>0.08008</v>
      </c>
      <c r="S518" s="211">
        <v>0</v>
      </c>
      <c r="T518" s="212">
        <f>S518*H518</f>
        <v>0</v>
      </c>
      <c r="AR518" s="24" t="s">
        <v>303</v>
      </c>
      <c r="AT518" s="24" t="s">
        <v>194</v>
      </c>
      <c r="AU518" s="24" t="s">
        <v>85</v>
      </c>
      <c r="AY518" s="24" t="s">
        <v>192</v>
      </c>
      <c r="BE518" s="213">
        <f>IF(N518="základní",J518,0)</f>
        <v>0</v>
      </c>
      <c r="BF518" s="213">
        <f>IF(N518="snížená",J518,0)</f>
        <v>0</v>
      </c>
      <c r="BG518" s="213">
        <f>IF(N518="zákl. přenesená",J518,0)</f>
        <v>0</v>
      </c>
      <c r="BH518" s="213">
        <f>IF(N518="sníž. přenesená",J518,0)</f>
        <v>0</v>
      </c>
      <c r="BI518" s="213">
        <f>IF(N518="nulová",J518,0)</f>
        <v>0</v>
      </c>
      <c r="BJ518" s="24" t="s">
        <v>83</v>
      </c>
      <c r="BK518" s="213">
        <f>ROUND(I518*H518,2)</f>
        <v>0</v>
      </c>
      <c r="BL518" s="24" t="s">
        <v>303</v>
      </c>
      <c r="BM518" s="24" t="s">
        <v>693</v>
      </c>
    </row>
    <row r="519" spans="2:51" s="12" customFormat="1" ht="12">
      <c r="B519" s="214"/>
      <c r="C519" s="215"/>
      <c r="D519" s="216" t="s">
        <v>201</v>
      </c>
      <c r="E519" s="217" t="s">
        <v>21</v>
      </c>
      <c r="F519" s="218" t="s">
        <v>202</v>
      </c>
      <c r="G519" s="215"/>
      <c r="H519" s="217" t="s">
        <v>21</v>
      </c>
      <c r="I519" s="219"/>
      <c r="J519" s="215"/>
      <c r="K519" s="215"/>
      <c r="L519" s="220"/>
      <c r="M519" s="221"/>
      <c r="N519" s="222"/>
      <c r="O519" s="222"/>
      <c r="P519" s="222"/>
      <c r="Q519" s="222"/>
      <c r="R519" s="222"/>
      <c r="S519" s="222"/>
      <c r="T519" s="223"/>
      <c r="AT519" s="224" t="s">
        <v>201</v>
      </c>
      <c r="AU519" s="224" t="s">
        <v>85</v>
      </c>
      <c r="AV519" s="12" t="s">
        <v>83</v>
      </c>
      <c r="AW519" s="12" t="s">
        <v>39</v>
      </c>
      <c r="AX519" s="12" t="s">
        <v>75</v>
      </c>
      <c r="AY519" s="224" t="s">
        <v>192</v>
      </c>
    </row>
    <row r="520" spans="2:51" s="12" customFormat="1" ht="12">
      <c r="B520" s="214"/>
      <c r="C520" s="215"/>
      <c r="D520" s="216" t="s">
        <v>201</v>
      </c>
      <c r="E520" s="217" t="s">
        <v>21</v>
      </c>
      <c r="F520" s="218" t="s">
        <v>694</v>
      </c>
      <c r="G520" s="215"/>
      <c r="H520" s="217" t="s">
        <v>21</v>
      </c>
      <c r="I520" s="219"/>
      <c r="J520" s="215"/>
      <c r="K520" s="215"/>
      <c r="L520" s="220"/>
      <c r="M520" s="221"/>
      <c r="N520" s="222"/>
      <c r="O520" s="222"/>
      <c r="P520" s="222"/>
      <c r="Q520" s="222"/>
      <c r="R520" s="222"/>
      <c r="S520" s="222"/>
      <c r="T520" s="223"/>
      <c r="AT520" s="224" t="s">
        <v>201</v>
      </c>
      <c r="AU520" s="224" t="s">
        <v>85</v>
      </c>
      <c r="AV520" s="12" t="s">
        <v>83</v>
      </c>
      <c r="AW520" s="12" t="s">
        <v>39</v>
      </c>
      <c r="AX520" s="12" t="s">
        <v>75</v>
      </c>
      <c r="AY520" s="224" t="s">
        <v>192</v>
      </c>
    </row>
    <row r="521" spans="2:51" s="13" customFormat="1" ht="12">
      <c r="B521" s="225"/>
      <c r="C521" s="226"/>
      <c r="D521" s="216" t="s">
        <v>201</v>
      </c>
      <c r="E521" s="227" t="s">
        <v>21</v>
      </c>
      <c r="F521" s="228" t="s">
        <v>695</v>
      </c>
      <c r="G521" s="226"/>
      <c r="H521" s="229">
        <v>200.2</v>
      </c>
      <c r="I521" s="230"/>
      <c r="J521" s="226"/>
      <c r="K521" s="226"/>
      <c r="L521" s="231"/>
      <c r="M521" s="232"/>
      <c r="N521" s="233"/>
      <c r="O521" s="233"/>
      <c r="P521" s="233"/>
      <c r="Q521" s="233"/>
      <c r="R521" s="233"/>
      <c r="S521" s="233"/>
      <c r="T521" s="234"/>
      <c r="AT521" s="235" t="s">
        <v>201</v>
      </c>
      <c r="AU521" s="235" t="s">
        <v>85</v>
      </c>
      <c r="AV521" s="13" t="s">
        <v>85</v>
      </c>
      <c r="AW521" s="13" t="s">
        <v>39</v>
      </c>
      <c r="AX521" s="13" t="s">
        <v>75</v>
      </c>
      <c r="AY521" s="235" t="s">
        <v>192</v>
      </c>
    </row>
    <row r="522" spans="2:51" s="14" customFormat="1" ht="12">
      <c r="B522" s="236"/>
      <c r="C522" s="237"/>
      <c r="D522" s="216" t="s">
        <v>201</v>
      </c>
      <c r="E522" s="238" t="s">
        <v>21</v>
      </c>
      <c r="F522" s="239" t="s">
        <v>205</v>
      </c>
      <c r="G522" s="237"/>
      <c r="H522" s="240">
        <v>200.2</v>
      </c>
      <c r="I522" s="241"/>
      <c r="J522" s="237"/>
      <c r="K522" s="237"/>
      <c r="L522" s="242"/>
      <c r="M522" s="243"/>
      <c r="N522" s="244"/>
      <c r="O522" s="244"/>
      <c r="P522" s="244"/>
      <c r="Q522" s="244"/>
      <c r="R522" s="244"/>
      <c r="S522" s="244"/>
      <c r="T522" s="245"/>
      <c r="AT522" s="246" t="s">
        <v>201</v>
      </c>
      <c r="AU522" s="246" t="s">
        <v>85</v>
      </c>
      <c r="AV522" s="14" t="s">
        <v>199</v>
      </c>
      <c r="AW522" s="14" t="s">
        <v>39</v>
      </c>
      <c r="AX522" s="14" t="s">
        <v>83</v>
      </c>
      <c r="AY522" s="246" t="s">
        <v>192</v>
      </c>
    </row>
    <row r="523" spans="2:65" s="1" customFormat="1" ht="16.5" customHeight="1">
      <c r="B523" s="41"/>
      <c r="C523" s="247" t="s">
        <v>696</v>
      </c>
      <c r="D523" s="247" t="s">
        <v>412</v>
      </c>
      <c r="E523" s="248" t="s">
        <v>697</v>
      </c>
      <c r="F523" s="249" t="s">
        <v>698</v>
      </c>
      <c r="G523" s="250" t="s">
        <v>139</v>
      </c>
      <c r="H523" s="251">
        <v>1614.91</v>
      </c>
      <c r="I523" s="252"/>
      <c r="J523" s="253">
        <f>ROUND(I523*H523,2)</f>
        <v>0</v>
      </c>
      <c r="K523" s="249" t="s">
        <v>198</v>
      </c>
      <c r="L523" s="254"/>
      <c r="M523" s="255" t="s">
        <v>21</v>
      </c>
      <c r="N523" s="256" t="s">
        <v>46</v>
      </c>
      <c r="O523" s="42"/>
      <c r="P523" s="211">
        <f>O523*H523</f>
        <v>0</v>
      </c>
      <c r="Q523" s="211">
        <v>0.0035</v>
      </c>
      <c r="R523" s="211">
        <f>Q523*H523</f>
        <v>5.652185</v>
      </c>
      <c r="S523" s="211">
        <v>0</v>
      </c>
      <c r="T523" s="212">
        <f>S523*H523</f>
        <v>0</v>
      </c>
      <c r="AR523" s="24" t="s">
        <v>405</v>
      </c>
      <c r="AT523" s="24" t="s">
        <v>412</v>
      </c>
      <c r="AU523" s="24" t="s">
        <v>85</v>
      </c>
      <c r="AY523" s="24" t="s">
        <v>192</v>
      </c>
      <c r="BE523" s="213">
        <f>IF(N523="základní",J523,0)</f>
        <v>0</v>
      </c>
      <c r="BF523" s="213">
        <f>IF(N523="snížená",J523,0)</f>
        <v>0</v>
      </c>
      <c r="BG523" s="213">
        <f>IF(N523="zákl. přenesená",J523,0)</f>
        <v>0</v>
      </c>
      <c r="BH523" s="213">
        <f>IF(N523="sníž. přenesená",J523,0)</f>
        <v>0</v>
      </c>
      <c r="BI523" s="213">
        <f>IF(N523="nulová",J523,0)</f>
        <v>0</v>
      </c>
      <c r="BJ523" s="24" t="s">
        <v>83</v>
      </c>
      <c r="BK523" s="213">
        <f>ROUND(I523*H523,2)</f>
        <v>0</v>
      </c>
      <c r="BL523" s="24" t="s">
        <v>303</v>
      </c>
      <c r="BM523" s="24" t="s">
        <v>699</v>
      </c>
    </row>
    <row r="524" spans="2:51" s="12" customFormat="1" ht="12">
      <c r="B524" s="214"/>
      <c r="C524" s="215"/>
      <c r="D524" s="216" t="s">
        <v>201</v>
      </c>
      <c r="E524" s="217" t="s">
        <v>21</v>
      </c>
      <c r="F524" s="218" t="s">
        <v>202</v>
      </c>
      <c r="G524" s="215"/>
      <c r="H524" s="217" t="s">
        <v>21</v>
      </c>
      <c r="I524" s="219"/>
      <c r="J524" s="215"/>
      <c r="K524" s="215"/>
      <c r="L524" s="220"/>
      <c r="M524" s="221"/>
      <c r="N524" s="222"/>
      <c r="O524" s="222"/>
      <c r="P524" s="222"/>
      <c r="Q524" s="222"/>
      <c r="R524" s="222"/>
      <c r="S524" s="222"/>
      <c r="T524" s="223"/>
      <c r="AT524" s="224" t="s">
        <v>201</v>
      </c>
      <c r="AU524" s="224" t="s">
        <v>85</v>
      </c>
      <c r="AV524" s="12" t="s">
        <v>83</v>
      </c>
      <c r="AW524" s="12" t="s">
        <v>39</v>
      </c>
      <c r="AX524" s="12" t="s">
        <v>75</v>
      </c>
      <c r="AY524" s="224" t="s">
        <v>192</v>
      </c>
    </row>
    <row r="525" spans="2:51" s="12" customFormat="1" ht="12">
      <c r="B525" s="214"/>
      <c r="C525" s="215"/>
      <c r="D525" s="216" t="s">
        <v>201</v>
      </c>
      <c r="E525" s="217" t="s">
        <v>21</v>
      </c>
      <c r="F525" s="218" t="s">
        <v>700</v>
      </c>
      <c r="G525" s="215"/>
      <c r="H525" s="217" t="s">
        <v>21</v>
      </c>
      <c r="I525" s="219"/>
      <c r="J525" s="215"/>
      <c r="K525" s="215"/>
      <c r="L525" s="220"/>
      <c r="M525" s="221"/>
      <c r="N525" s="222"/>
      <c r="O525" s="222"/>
      <c r="P525" s="222"/>
      <c r="Q525" s="222"/>
      <c r="R525" s="222"/>
      <c r="S525" s="222"/>
      <c r="T525" s="223"/>
      <c r="AT525" s="224" t="s">
        <v>201</v>
      </c>
      <c r="AU525" s="224" t="s">
        <v>85</v>
      </c>
      <c r="AV525" s="12" t="s">
        <v>83</v>
      </c>
      <c r="AW525" s="12" t="s">
        <v>39</v>
      </c>
      <c r="AX525" s="12" t="s">
        <v>75</v>
      </c>
      <c r="AY525" s="224" t="s">
        <v>192</v>
      </c>
    </row>
    <row r="526" spans="2:51" s="13" customFormat="1" ht="12">
      <c r="B526" s="225"/>
      <c r="C526" s="226"/>
      <c r="D526" s="216" t="s">
        <v>201</v>
      </c>
      <c r="E526" s="227" t="s">
        <v>21</v>
      </c>
      <c r="F526" s="228" t="s">
        <v>315</v>
      </c>
      <c r="G526" s="226"/>
      <c r="H526" s="229">
        <v>1368</v>
      </c>
      <c r="I526" s="230"/>
      <c r="J526" s="226"/>
      <c r="K526" s="226"/>
      <c r="L526" s="231"/>
      <c r="M526" s="232"/>
      <c r="N526" s="233"/>
      <c r="O526" s="233"/>
      <c r="P526" s="233"/>
      <c r="Q526" s="233"/>
      <c r="R526" s="233"/>
      <c r="S526" s="233"/>
      <c r="T526" s="234"/>
      <c r="AT526" s="235" t="s">
        <v>201</v>
      </c>
      <c r="AU526" s="235" t="s">
        <v>85</v>
      </c>
      <c r="AV526" s="13" t="s">
        <v>85</v>
      </c>
      <c r="AW526" s="13" t="s">
        <v>39</v>
      </c>
      <c r="AX526" s="13" t="s">
        <v>75</v>
      </c>
      <c r="AY526" s="235" t="s">
        <v>192</v>
      </c>
    </row>
    <row r="527" spans="2:51" s="12" customFormat="1" ht="12">
      <c r="B527" s="214"/>
      <c r="C527" s="215"/>
      <c r="D527" s="216" t="s">
        <v>201</v>
      </c>
      <c r="E527" s="217" t="s">
        <v>21</v>
      </c>
      <c r="F527" s="218" t="s">
        <v>701</v>
      </c>
      <c r="G527" s="215"/>
      <c r="H527" s="217" t="s">
        <v>21</v>
      </c>
      <c r="I527" s="219"/>
      <c r="J527" s="215"/>
      <c r="K527" s="215"/>
      <c r="L527" s="220"/>
      <c r="M527" s="221"/>
      <c r="N527" s="222"/>
      <c r="O527" s="222"/>
      <c r="P527" s="222"/>
      <c r="Q527" s="222"/>
      <c r="R527" s="222"/>
      <c r="S527" s="222"/>
      <c r="T527" s="223"/>
      <c r="AT527" s="224" t="s">
        <v>201</v>
      </c>
      <c r="AU527" s="224" t="s">
        <v>85</v>
      </c>
      <c r="AV527" s="12" t="s">
        <v>83</v>
      </c>
      <c r="AW527" s="12" t="s">
        <v>39</v>
      </c>
      <c r="AX527" s="12" t="s">
        <v>75</v>
      </c>
      <c r="AY527" s="224" t="s">
        <v>192</v>
      </c>
    </row>
    <row r="528" spans="2:51" s="13" customFormat="1" ht="12">
      <c r="B528" s="225"/>
      <c r="C528" s="226"/>
      <c r="D528" s="216" t="s">
        <v>201</v>
      </c>
      <c r="E528" s="227" t="s">
        <v>21</v>
      </c>
      <c r="F528" s="228" t="s">
        <v>677</v>
      </c>
      <c r="G528" s="226"/>
      <c r="H528" s="229">
        <v>100.1</v>
      </c>
      <c r="I528" s="230"/>
      <c r="J528" s="226"/>
      <c r="K528" s="226"/>
      <c r="L528" s="231"/>
      <c r="M528" s="232"/>
      <c r="N528" s="233"/>
      <c r="O528" s="233"/>
      <c r="P528" s="233"/>
      <c r="Q528" s="233"/>
      <c r="R528" s="233"/>
      <c r="S528" s="233"/>
      <c r="T528" s="234"/>
      <c r="AT528" s="235" t="s">
        <v>201</v>
      </c>
      <c r="AU528" s="235" t="s">
        <v>85</v>
      </c>
      <c r="AV528" s="13" t="s">
        <v>85</v>
      </c>
      <c r="AW528" s="13" t="s">
        <v>39</v>
      </c>
      <c r="AX528" s="13" t="s">
        <v>75</v>
      </c>
      <c r="AY528" s="235" t="s">
        <v>192</v>
      </c>
    </row>
    <row r="529" spans="2:51" s="14" customFormat="1" ht="12">
      <c r="B529" s="236"/>
      <c r="C529" s="237"/>
      <c r="D529" s="216" t="s">
        <v>201</v>
      </c>
      <c r="E529" s="238" t="s">
        <v>21</v>
      </c>
      <c r="F529" s="239" t="s">
        <v>205</v>
      </c>
      <c r="G529" s="237"/>
      <c r="H529" s="240">
        <v>1468.1</v>
      </c>
      <c r="I529" s="241"/>
      <c r="J529" s="237"/>
      <c r="K529" s="237"/>
      <c r="L529" s="242"/>
      <c r="M529" s="243"/>
      <c r="N529" s="244"/>
      <c r="O529" s="244"/>
      <c r="P529" s="244"/>
      <c r="Q529" s="244"/>
      <c r="R529" s="244"/>
      <c r="S529" s="244"/>
      <c r="T529" s="245"/>
      <c r="AT529" s="246" t="s">
        <v>201</v>
      </c>
      <c r="AU529" s="246" t="s">
        <v>85</v>
      </c>
      <c r="AV529" s="14" t="s">
        <v>199</v>
      </c>
      <c r="AW529" s="14" t="s">
        <v>39</v>
      </c>
      <c r="AX529" s="14" t="s">
        <v>83</v>
      </c>
      <c r="AY529" s="246" t="s">
        <v>192</v>
      </c>
    </row>
    <row r="530" spans="2:51" s="13" customFormat="1" ht="12">
      <c r="B530" s="225"/>
      <c r="C530" s="226"/>
      <c r="D530" s="216" t="s">
        <v>201</v>
      </c>
      <c r="E530" s="226"/>
      <c r="F530" s="228" t="s">
        <v>702</v>
      </c>
      <c r="G530" s="226"/>
      <c r="H530" s="229">
        <v>1614.91</v>
      </c>
      <c r="I530" s="230"/>
      <c r="J530" s="226"/>
      <c r="K530" s="226"/>
      <c r="L530" s="231"/>
      <c r="M530" s="232"/>
      <c r="N530" s="233"/>
      <c r="O530" s="233"/>
      <c r="P530" s="233"/>
      <c r="Q530" s="233"/>
      <c r="R530" s="233"/>
      <c r="S530" s="233"/>
      <c r="T530" s="234"/>
      <c r="AT530" s="235" t="s">
        <v>201</v>
      </c>
      <c r="AU530" s="235" t="s">
        <v>85</v>
      </c>
      <c r="AV530" s="13" t="s">
        <v>85</v>
      </c>
      <c r="AW530" s="13" t="s">
        <v>6</v>
      </c>
      <c r="AX530" s="13" t="s">
        <v>83</v>
      </c>
      <c r="AY530" s="235" t="s">
        <v>192</v>
      </c>
    </row>
    <row r="531" spans="2:65" s="1" customFormat="1" ht="25.5" customHeight="1">
      <c r="B531" s="41"/>
      <c r="C531" s="247" t="s">
        <v>703</v>
      </c>
      <c r="D531" s="247" t="s">
        <v>412</v>
      </c>
      <c r="E531" s="248" t="s">
        <v>704</v>
      </c>
      <c r="F531" s="249" t="s">
        <v>705</v>
      </c>
      <c r="G531" s="250" t="s">
        <v>139</v>
      </c>
      <c r="H531" s="251">
        <v>1614.91</v>
      </c>
      <c r="I531" s="252"/>
      <c r="J531" s="253">
        <f>ROUND(I531*H531,2)</f>
        <v>0</v>
      </c>
      <c r="K531" s="249" t="s">
        <v>198</v>
      </c>
      <c r="L531" s="254"/>
      <c r="M531" s="255" t="s">
        <v>21</v>
      </c>
      <c r="N531" s="256" t="s">
        <v>46</v>
      </c>
      <c r="O531" s="42"/>
      <c r="P531" s="211">
        <f>O531*H531</f>
        <v>0</v>
      </c>
      <c r="Q531" s="211">
        <v>0.0049</v>
      </c>
      <c r="R531" s="211">
        <f>Q531*H531</f>
        <v>7.9130590000000005</v>
      </c>
      <c r="S531" s="211">
        <v>0</v>
      </c>
      <c r="T531" s="212">
        <f>S531*H531</f>
        <v>0</v>
      </c>
      <c r="AR531" s="24" t="s">
        <v>405</v>
      </c>
      <c r="AT531" s="24" t="s">
        <v>412</v>
      </c>
      <c r="AU531" s="24" t="s">
        <v>85</v>
      </c>
      <c r="AY531" s="24" t="s">
        <v>192</v>
      </c>
      <c r="BE531" s="213">
        <f>IF(N531="základní",J531,0)</f>
        <v>0</v>
      </c>
      <c r="BF531" s="213">
        <f>IF(N531="snížená",J531,0)</f>
        <v>0</v>
      </c>
      <c r="BG531" s="213">
        <f>IF(N531="zákl. přenesená",J531,0)</f>
        <v>0</v>
      </c>
      <c r="BH531" s="213">
        <f>IF(N531="sníž. přenesená",J531,0)</f>
        <v>0</v>
      </c>
      <c r="BI531" s="213">
        <f>IF(N531="nulová",J531,0)</f>
        <v>0</v>
      </c>
      <c r="BJ531" s="24" t="s">
        <v>83</v>
      </c>
      <c r="BK531" s="213">
        <f>ROUND(I531*H531,2)</f>
        <v>0</v>
      </c>
      <c r="BL531" s="24" t="s">
        <v>303</v>
      </c>
      <c r="BM531" s="24" t="s">
        <v>706</v>
      </c>
    </row>
    <row r="532" spans="2:51" s="12" customFormat="1" ht="12">
      <c r="B532" s="214"/>
      <c r="C532" s="215"/>
      <c r="D532" s="216" t="s">
        <v>201</v>
      </c>
      <c r="E532" s="217" t="s">
        <v>21</v>
      </c>
      <c r="F532" s="218" t="s">
        <v>202</v>
      </c>
      <c r="G532" s="215"/>
      <c r="H532" s="217" t="s">
        <v>21</v>
      </c>
      <c r="I532" s="219"/>
      <c r="J532" s="215"/>
      <c r="K532" s="215"/>
      <c r="L532" s="220"/>
      <c r="M532" s="221"/>
      <c r="N532" s="222"/>
      <c r="O532" s="222"/>
      <c r="P532" s="222"/>
      <c r="Q532" s="222"/>
      <c r="R532" s="222"/>
      <c r="S532" s="222"/>
      <c r="T532" s="223"/>
      <c r="AT532" s="224" t="s">
        <v>201</v>
      </c>
      <c r="AU532" s="224" t="s">
        <v>85</v>
      </c>
      <c r="AV532" s="12" t="s">
        <v>83</v>
      </c>
      <c r="AW532" s="12" t="s">
        <v>39</v>
      </c>
      <c r="AX532" s="12" t="s">
        <v>75</v>
      </c>
      <c r="AY532" s="224" t="s">
        <v>192</v>
      </c>
    </row>
    <row r="533" spans="2:51" s="12" customFormat="1" ht="12">
      <c r="B533" s="214"/>
      <c r="C533" s="215"/>
      <c r="D533" s="216" t="s">
        <v>201</v>
      </c>
      <c r="E533" s="217" t="s">
        <v>21</v>
      </c>
      <c r="F533" s="218" t="s">
        <v>700</v>
      </c>
      <c r="G533" s="215"/>
      <c r="H533" s="217" t="s">
        <v>21</v>
      </c>
      <c r="I533" s="219"/>
      <c r="J533" s="215"/>
      <c r="K533" s="215"/>
      <c r="L533" s="220"/>
      <c r="M533" s="221"/>
      <c r="N533" s="222"/>
      <c r="O533" s="222"/>
      <c r="P533" s="222"/>
      <c r="Q533" s="222"/>
      <c r="R533" s="222"/>
      <c r="S533" s="222"/>
      <c r="T533" s="223"/>
      <c r="AT533" s="224" t="s">
        <v>201</v>
      </c>
      <c r="AU533" s="224" t="s">
        <v>85</v>
      </c>
      <c r="AV533" s="12" t="s">
        <v>83</v>
      </c>
      <c r="AW533" s="12" t="s">
        <v>39</v>
      </c>
      <c r="AX533" s="12" t="s">
        <v>75</v>
      </c>
      <c r="AY533" s="224" t="s">
        <v>192</v>
      </c>
    </row>
    <row r="534" spans="2:51" s="13" customFormat="1" ht="12">
      <c r="B534" s="225"/>
      <c r="C534" s="226"/>
      <c r="D534" s="216" t="s">
        <v>201</v>
      </c>
      <c r="E534" s="227" t="s">
        <v>21</v>
      </c>
      <c r="F534" s="228" t="s">
        <v>315</v>
      </c>
      <c r="G534" s="226"/>
      <c r="H534" s="229">
        <v>1368</v>
      </c>
      <c r="I534" s="230"/>
      <c r="J534" s="226"/>
      <c r="K534" s="226"/>
      <c r="L534" s="231"/>
      <c r="M534" s="232"/>
      <c r="N534" s="233"/>
      <c r="O534" s="233"/>
      <c r="P534" s="233"/>
      <c r="Q534" s="233"/>
      <c r="R534" s="233"/>
      <c r="S534" s="233"/>
      <c r="T534" s="234"/>
      <c r="AT534" s="235" t="s">
        <v>201</v>
      </c>
      <c r="AU534" s="235" t="s">
        <v>85</v>
      </c>
      <c r="AV534" s="13" t="s">
        <v>85</v>
      </c>
      <c r="AW534" s="13" t="s">
        <v>39</v>
      </c>
      <c r="AX534" s="13" t="s">
        <v>75</v>
      </c>
      <c r="AY534" s="235" t="s">
        <v>192</v>
      </c>
    </row>
    <row r="535" spans="2:51" s="12" customFormat="1" ht="12">
      <c r="B535" s="214"/>
      <c r="C535" s="215"/>
      <c r="D535" s="216" t="s">
        <v>201</v>
      </c>
      <c r="E535" s="217" t="s">
        <v>21</v>
      </c>
      <c r="F535" s="218" t="s">
        <v>701</v>
      </c>
      <c r="G535" s="215"/>
      <c r="H535" s="217" t="s">
        <v>21</v>
      </c>
      <c r="I535" s="219"/>
      <c r="J535" s="215"/>
      <c r="K535" s="215"/>
      <c r="L535" s="220"/>
      <c r="M535" s="221"/>
      <c r="N535" s="222"/>
      <c r="O535" s="222"/>
      <c r="P535" s="222"/>
      <c r="Q535" s="222"/>
      <c r="R535" s="222"/>
      <c r="S535" s="222"/>
      <c r="T535" s="223"/>
      <c r="AT535" s="224" t="s">
        <v>201</v>
      </c>
      <c r="AU535" s="224" t="s">
        <v>85</v>
      </c>
      <c r="AV535" s="12" t="s">
        <v>83</v>
      </c>
      <c r="AW535" s="12" t="s">
        <v>39</v>
      </c>
      <c r="AX535" s="12" t="s">
        <v>75</v>
      </c>
      <c r="AY535" s="224" t="s">
        <v>192</v>
      </c>
    </row>
    <row r="536" spans="2:51" s="13" customFormat="1" ht="12">
      <c r="B536" s="225"/>
      <c r="C536" s="226"/>
      <c r="D536" s="216" t="s">
        <v>201</v>
      </c>
      <c r="E536" s="227" t="s">
        <v>21</v>
      </c>
      <c r="F536" s="228" t="s">
        <v>677</v>
      </c>
      <c r="G536" s="226"/>
      <c r="H536" s="229">
        <v>100.1</v>
      </c>
      <c r="I536" s="230"/>
      <c r="J536" s="226"/>
      <c r="K536" s="226"/>
      <c r="L536" s="231"/>
      <c r="M536" s="232"/>
      <c r="N536" s="233"/>
      <c r="O536" s="233"/>
      <c r="P536" s="233"/>
      <c r="Q536" s="233"/>
      <c r="R536" s="233"/>
      <c r="S536" s="233"/>
      <c r="T536" s="234"/>
      <c r="AT536" s="235" t="s">
        <v>201</v>
      </c>
      <c r="AU536" s="235" t="s">
        <v>85</v>
      </c>
      <c r="AV536" s="13" t="s">
        <v>85</v>
      </c>
      <c r="AW536" s="13" t="s">
        <v>39</v>
      </c>
      <c r="AX536" s="13" t="s">
        <v>75</v>
      </c>
      <c r="AY536" s="235" t="s">
        <v>192</v>
      </c>
    </row>
    <row r="537" spans="2:51" s="14" customFormat="1" ht="12">
      <c r="B537" s="236"/>
      <c r="C537" s="237"/>
      <c r="D537" s="216" t="s">
        <v>201</v>
      </c>
      <c r="E537" s="238" t="s">
        <v>21</v>
      </c>
      <c r="F537" s="239" t="s">
        <v>205</v>
      </c>
      <c r="G537" s="237"/>
      <c r="H537" s="240">
        <v>1468.1</v>
      </c>
      <c r="I537" s="241"/>
      <c r="J537" s="237"/>
      <c r="K537" s="237"/>
      <c r="L537" s="242"/>
      <c r="M537" s="243"/>
      <c r="N537" s="244"/>
      <c r="O537" s="244"/>
      <c r="P537" s="244"/>
      <c r="Q537" s="244"/>
      <c r="R537" s="244"/>
      <c r="S537" s="244"/>
      <c r="T537" s="245"/>
      <c r="AT537" s="246" t="s">
        <v>201</v>
      </c>
      <c r="AU537" s="246" t="s">
        <v>85</v>
      </c>
      <c r="AV537" s="14" t="s">
        <v>199</v>
      </c>
      <c r="AW537" s="14" t="s">
        <v>39</v>
      </c>
      <c r="AX537" s="14" t="s">
        <v>83</v>
      </c>
      <c r="AY537" s="246" t="s">
        <v>192</v>
      </c>
    </row>
    <row r="538" spans="2:51" s="13" customFormat="1" ht="12">
      <c r="B538" s="225"/>
      <c r="C538" s="226"/>
      <c r="D538" s="216" t="s">
        <v>201</v>
      </c>
      <c r="E538" s="226"/>
      <c r="F538" s="228" t="s">
        <v>702</v>
      </c>
      <c r="G538" s="226"/>
      <c r="H538" s="229">
        <v>1614.91</v>
      </c>
      <c r="I538" s="230"/>
      <c r="J538" s="226"/>
      <c r="K538" s="226"/>
      <c r="L538" s="231"/>
      <c r="M538" s="232"/>
      <c r="N538" s="233"/>
      <c r="O538" s="233"/>
      <c r="P538" s="233"/>
      <c r="Q538" s="233"/>
      <c r="R538" s="233"/>
      <c r="S538" s="233"/>
      <c r="T538" s="234"/>
      <c r="AT538" s="235" t="s">
        <v>201</v>
      </c>
      <c r="AU538" s="235" t="s">
        <v>85</v>
      </c>
      <c r="AV538" s="13" t="s">
        <v>85</v>
      </c>
      <c r="AW538" s="13" t="s">
        <v>6</v>
      </c>
      <c r="AX538" s="13" t="s">
        <v>83</v>
      </c>
      <c r="AY538" s="235" t="s">
        <v>192</v>
      </c>
    </row>
    <row r="539" spans="2:65" s="1" customFormat="1" ht="25.5" customHeight="1">
      <c r="B539" s="41"/>
      <c r="C539" s="202" t="s">
        <v>707</v>
      </c>
      <c r="D539" s="202" t="s">
        <v>194</v>
      </c>
      <c r="E539" s="203" t="s">
        <v>708</v>
      </c>
      <c r="F539" s="204" t="s">
        <v>709</v>
      </c>
      <c r="G539" s="205" t="s">
        <v>139</v>
      </c>
      <c r="H539" s="206">
        <v>182.8</v>
      </c>
      <c r="I539" s="207"/>
      <c r="J539" s="208">
        <f>ROUND(I539*H539,2)</f>
        <v>0</v>
      </c>
      <c r="K539" s="204" t="s">
        <v>198</v>
      </c>
      <c r="L539" s="61"/>
      <c r="M539" s="209" t="s">
        <v>21</v>
      </c>
      <c r="N539" s="210" t="s">
        <v>46</v>
      </c>
      <c r="O539" s="42"/>
      <c r="P539" s="211">
        <f>O539*H539</f>
        <v>0</v>
      </c>
      <c r="Q539" s="211">
        <v>0.00057</v>
      </c>
      <c r="R539" s="211">
        <f>Q539*H539</f>
        <v>0.104196</v>
      </c>
      <c r="S539" s="211">
        <v>0</v>
      </c>
      <c r="T539" s="212">
        <f>S539*H539</f>
        <v>0</v>
      </c>
      <c r="AR539" s="24" t="s">
        <v>303</v>
      </c>
      <c r="AT539" s="24" t="s">
        <v>194</v>
      </c>
      <c r="AU539" s="24" t="s">
        <v>85</v>
      </c>
      <c r="AY539" s="24" t="s">
        <v>192</v>
      </c>
      <c r="BE539" s="213">
        <f>IF(N539="základní",J539,0)</f>
        <v>0</v>
      </c>
      <c r="BF539" s="213">
        <f>IF(N539="snížená",J539,0)</f>
        <v>0</v>
      </c>
      <c r="BG539" s="213">
        <f>IF(N539="zákl. přenesená",J539,0)</f>
        <v>0</v>
      </c>
      <c r="BH539" s="213">
        <f>IF(N539="sníž. přenesená",J539,0)</f>
        <v>0</v>
      </c>
      <c r="BI539" s="213">
        <f>IF(N539="nulová",J539,0)</f>
        <v>0</v>
      </c>
      <c r="BJ539" s="24" t="s">
        <v>83</v>
      </c>
      <c r="BK539" s="213">
        <f>ROUND(I539*H539,2)</f>
        <v>0</v>
      </c>
      <c r="BL539" s="24" t="s">
        <v>303</v>
      </c>
      <c r="BM539" s="24" t="s">
        <v>710</v>
      </c>
    </row>
    <row r="540" spans="2:51" s="12" customFormat="1" ht="12">
      <c r="B540" s="214"/>
      <c r="C540" s="215"/>
      <c r="D540" s="216" t="s">
        <v>201</v>
      </c>
      <c r="E540" s="217" t="s">
        <v>21</v>
      </c>
      <c r="F540" s="218" t="s">
        <v>202</v>
      </c>
      <c r="G540" s="215"/>
      <c r="H540" s="217" t="s">
        <v>21</v>
      </c>
      <c r="I540" s="219"/>
      <c r="J540" s="215"/>
      <c r="K540" s="215"/>
      <c r="L540" s="220"/>
      <c r="M540" s="221"/>
      <c r="N540" s="222"/>
      <c r="O540" s="222"/>
      <c r="P540" s="222"/>
      <c r="Q540" s="222"/>
      <c r="R540" s="222"/>
      <c r="S540" s="222"/>
      <c r="T540" s="223"/>
      <c r="AT540" s="224" t="s">
        <v>201</v>
      </c>
      <c r="AU540" s="224" t="s">
        <v>85</v>
      </c>
      <c r="AV540" s="12" t="s">
        <v>83</v>
      </c>
      <c r="AW540" s="12" t="s">
        <v>39</v>
      </c>
      <c r="AX540" s="12" t="s">
        <v>75</v>
      </c>
      <c r="AY540" s="224" t="s">
        <v>192</v>
      </c>
    </row>
    <row r="541" spans="2:51" s="12" customFormat="1" ht="12">
      <c r="B541" s="214"/>
      <c r="C541" s="215"/>
      <c r="D541" s="216" t="s">
        <v>201</v>
      </c>
      <c r="E541" s="217" t="s">
        <v>21</v>
      </c>
      <c r="F541" s="218" t="s">
        <v>711</v>
      </c>
      <c r="G541" s="215"/>
      <c r="H541" s="217" t="s">
        <v>21</v>
      </c>
      <c r="I541" s="219"/>
      <c r="J541" s="215"/>
      <c r="K541" s="215"/>
      <c r="L541" s="220"/>
      <c r="M541" s="221"/>
      <c r="N541" s="222"/>
      <c r="O541" s="222"/>
      <c r="P541" s="222"/>
      <c r="Q541" s="222"/>
      <c r="R541" s="222"/>
      <c r="S541" s="222"/>
      <c r="T541" s="223"/>
      <c r="AT541" s="224" t="s">
        <v>201</v>
      </c>
      <c r="AU541" s="224" t="s">
        <v>85</v>
      </c>
      <c r="AV541" s="12" t="s">
        <v>83</v>
      </c>
      <c r="AW541" s="12" t="s">
        <v>39</v>
      </c>
      <c r="AX541" s="12" t="s">
        <v>75</v>
      </c>
      <c r="AY541" s="224" t="s">
        <v>192</v>
      </c>
    </row>
    <row r="542" spans="2:51" s="13" customFormat="1" ht="12">
      <c r="B542" s="225"/>
      <c r="C542" s="226"/>
      <c r="D542" s="216" t="s">
        <v>201</v>
      </c>
      <c r="E542" s="227" t="s">
        <v>21</v>
      </c>
      <c r="F542" s="228" t="s">
        <v>712</v>
      </c>
      <c r="G542" s="226"/>
      <c r="H542" s="229">
        <v>182.8</v>
      </c>
      <c r="I542" s="230"/>
      <c r="J542" s="226"/>
      <c r="K542" s="226"/>
      <c r="L542" s="231"/>
      <c r="M542" s="232"/>
      <c r="N542" s="233"/>
      <c r="O542" s="233"/>
      <c r="P542" s="233"/>
      <c r="Q542" s="233"/>
      <c r="R542" s="233"/>
      <c r="S542" s="233"/>
      <c r="T542" s="234"/>
      <c r="AT542" s="235" t="s">
        <v>201</v>
      </c>
      <c r="AU542" s="235" t="s">
        <v>85</v>
      </c>
      <c r="AV542" s="13" t="s">
        <v>85</v>
      </c>
      <c r="AW542" s="13" t="s">
        <v>39</v>
      </c>
      <c r="AX542" s="13" t="s">
        <v>75</v>
      </c>
      <c r="AY542" s="235" t="s">
        <v>192</v>
      </c>
    </row>
    <row r="543" spans="2:51" s="14" customFormat="1" ht="12">
      <c r="B543" s="236"/>
      <c r="C543" s="237"/>
      <c r="D543" s="216" t="s">
        <v>201</v>
      </c>
      <c r="E543" s="238" t="s">
        <v>21</v>
      </c>
      <c r="F543" s="239" t="s">
        <v>205</v>
      </c>
      <c r="G543" s="237"/>
      <c r="H543" s="240">
        <v>182.8</v>
      </c>
      <c r="I543" s="241"/>
      <c r="J543" s="237"/>
      <c r="K543" s="237"/>
      <c r="L543" s="242"/>
      <c r="M543" s="243"/>
      <c r="N543" s="244"/>
      <c r="O543" s="244"/>
      <c r="P543" s="244"/>
      <c r="Q543" s="244"/>
      <c r="R543" s="244"/>
      <c r="S543" s="244"/>
      <c r="T543" s="245"/>
      <c r="AT543" s="246" t="s">
        <v>201</v>
      </c>
      <c r="AU543" s="246" t="s">
        <v>85</v>
      </c>
      <c r="AV543" s="14" t="s">
        <v>199</v>
      </c>
      <c r="AW543" s="14" t="s">
        <v>39</v>
      </c>
      <c r="AX543" s="14" t="s">
        <v>83</v>
      </c>
      <c r="AY543" s="246" t="s">
        <v>192</v>
      </c>
    </row>
    <row r="544" spans="2:65" s="1" customFormat="1" ht="38.25" customHeight="1">
      <c r="B544" s="41"/>
      <c r="C544" s="202" t="s">
        <v>713</v>
      </c>
      <c r="D544" s="202" t="s">
        <v>194</v>
      </c>
      <c r="E544" s="203" t="s">
        <v>714</v>
      </c>
      <c r="F544" s="204" t="s">
        <v>715</v>
      </c>
      <c r="G544" s="205" t="s">
        <v>306</v>
      </c>
      <c r="H544" s="206">
        <v>15.358</v>
      </c>
      <c r="I544" s="207"/>
      <c r="J544" s="208">
        <f>ROUND(I544*H544,2)</f>
        <v>0</v>
      </c>
      <c r="K544" s="204" t="s">
        <v>198</v>
      </c>
      <c r="L544" s="61"/>
      <c r="M544" s="209" t="s">
        <v>21</v>
      </c>
      <c r="N544" s="210" t="s">
        <v>46</v>
      </c>
      <c r="O544" s="42"/>
      <c r="P544" s="211">
        <f>O544*H544</f>
        <v>0</v>
      </c>
      <c r="Q544" s="211">
        <v>0</v>
      </c>
      <c r="R544" s="211">
        <f>Q544*H544</f>
        <v>0</v>
      </c>
      <c r="S544" s="211">
        <v>0</v>
      </c>
      <c r="T544" s="212">
        <f>S544*H544</f>
        <v>0</v>
      </c>
      <c r="AR544" s="24" t="s">
        <v>303</v>
      </c>
      <c r="AT544" s="24" t="s">
        <v>194</v>
      </c>
      <c r="AU544" s="24" t="s">
        <v>85</v>
      </c>
      <c r="AY544" s="24" t="s">
        <v>192</v>
      </c>
      <c r="BE544" s="213">
        <f>IF(N544="základní",J544,0)</f>
        <v>0</v>
      </c>
      <c r="BF544" s="213">
        <f>IF(N544="snížená",J544,0)</f>
        <v>0</v>
      </c>
      <c r="BG544" s="213">
        <f>IF(N544="zákl. přenesená",J544,0)</f>
        <v>0</v>
      </c>
      <c r="BH544" s="213">
        <f>IF(N544="sníž. přenesená",J544,0)</f>
        <v>0</v>
      </c>
      <c r="BI544" s="213">
        <f>IF(N544="nulová",J544,0)</f>
        <v>0</v>
      </c>
      <c r="BJ544" s="24" t="s">
        <v>83</v>
      </c>
      <c r="BK544" s="213">
        <f>ROUND(I544*H544,2)</f>
        <v>0</v>
      </c>
      <c r="BL544" s="24" t="s">
        <v>303</v>
      </c>
      <c r="BM544" s="24" t="s">
        <v>716</v>
      </c>
    </row>
    <row r="545" spans="2:63" s="11" customFormat="1" ht="29.85" customHeight="1">
      <c r="B545" s="186"/>
      <c r="C545" s="187"/>
      <c r="D545" s="188" t="s">
        <v>74</v>
      </c>
      <c r="E545" s="200" t="s">
        <v>717</v>
      </c>
      <c r="F545" s="200" t="s">
        <v>718</v>
      </c>
      <c r="G545" s="187"/>
      <c r="H545" s="187"/>
      <c r="I545" s="190"/>
      <c r="J545" s="201">
        <f>BK545</f>
        <v>0</v>
      </c>
      <c r="K545" s="187"/>
      <c r="L545" s="192"/>
      <c r="M545" s="193"/>
      <c r="N545" s="194"/>
      <c r="O545" s="194"/>
      <c r="P545" s="195">
        <f>SUM(P546:P589)</f>
        <v>0</v>
      </c>
      <c r="Q545" s="194"/>
      <c r="R545" s="195">
        <f>SUM(R546:R589)</f>
        <v>31.5840281</v>
      </c>
      <c r="S545" s="194"/>
      <c r="T545" s="196">
        <f>SUM(T546:T589)</f>
        <v>0</v>
      </c>
      <c r="AR545" s="197" t="s">
        <v>85</v>
      </c>
      <c r="AT545" s="198" t="s">
        <v>74</v>
      </c>
      <c r="AU545" s="198" t="s">
        <v>83</v>
      </c>
      <c r="AY545" s="197" t="s">
        <v>192</v>
      </c>
      <c r="BK545" s="199">
        <f>SUM(BK546:BK589)</f>
        <v>0</v>
      </c>
    </row>
    <row r="546" spans="2:65" s="1" customFormat="1" ht="25.5" customHeight="1">
      <c r="B546" s="41"/>
      <c r="C546" s="202" t="s">
        <v>719</v>
      </c>
      <c r="D546" s="202" t="s">
        <v>194</v>
      </c>
      <c r="E546" s="203" t="s">
        <v>720</v>
      </c>
      <c r="F546" s="204" t="s">
        <v>721</v>
      </c>
      <c r="G546" s="205" t="s">
        <v>139</v>
      </c>
      <c r="H546" s="206">
        <v>1313.886</v>
      </c>
      <c r="I546" s="207"/>
      <c r="J546" s="208">
        <f>ROUND(I546*H546,2)</f>
        <v>0</v>
      </c>
      <c r="K546" s="204" t="s">
        <v>198</v>
      </c>
      <c r="L546" s="61"/>
      <c r="M546" s="209" t="s">
        <v>21</v>
      </c>
      <c r="N546" s="210" t="s">
        <v>46</v>
      </c>
      <c r="O546" s="42"/>
      <c r="P546" s="211">
        <f>O546*H546</f>
        <v>0</v>
      </c>
      <c r="Q546" s="211">
        <v>0</v>
      </c>
      <c r="R546" s="211">
        <f>Q546*H546</f>
        <v>0</v>
      </c>
      <c r="S546" s="211">
        <v>0</v>
      </c>
      <c r="T546" s="212">
        <f>S546*H546</f>
        <v>0</v>
      </c>
      <c r="AR546" s="24" t="s">
        <v>303</v>
      </c>
      <c r="AT546" s="24" t="s">
        <v>194</v>
      </c>
      <c r="AU546" s="24" t="s">
        <v>85</v>
      </c>
      <c r="AY546" s="24" t="s">
        <v>192</v>
      </c>
      <c r="BE546" s="213">
        <f>IF(N546="základní",J546,0)</f>
        <v>0</v>
      </c>
      <c r="BF546" s="213">
        <f>IF(N546="snížená",J546,0)</f>
        <v>0</v>
      </c>
      <c r="BG546" s="213">
        <f>IF(N546="zákl. přenesená",J546,0)</f>
        <v>0</v>
      </c>
      <c r="BH546" s="213">
        <f>IF(N546="sníž. přenesená",J546,0)</f>
        <v>0</v>
      </c>
      <c r="BI546" s="213">
        <f>IF(N546="nulová",J546,0)</f>
        <v>0</v>
      </c>
      <c r="BJ546" s="24" t="s">
        <v>83</v>
      </c>
      <c r="BK546" s="213">
        <f>ROUND(I546*H546,2)</f>
        <v>0</v>
      </c>
      <c r="BL546" s="24" t="s">
        <v>303</v>
      </c>
      <c r="BM546" s="24" t="s">
        <v>722</v>
      </c>
    </row>
    <row r="547" spans="2:51" s="12" customFormat="1" ht="12">
      <c r="B547" s="214"/>
      <c r="C547" s="215"/>
      <c r="D547" s="216" t="s">
        <v>201</v>
      </c>
      <c r="E547" s="217" t="s">
        <v>21</v>
      </c>
      <c r="F547" s="218" t="s">
        <v>202</v>
      </c>
      <c r="G547" s="215"/>
      <c r="H547" s="217" t="s">
        <v>21</v>
      </c>
      <c r="I547" s="219"/>
      <c r="J547" s="215"/>
      <c r="K547" s="215"/>
      <c r="L547" s="220"/>
      <c r="M547" s="221"/>
      <c r="N547" s="222"/>
      <c r="O547" s="222"/>
      <c r="P547" s="222"/>
      <c r="Q547" s="222"/>
      <c r="R547" s="222"/>
      <c r="S547" s="222"/>
      <c r="T547" s="223"/>
      <c r="AT547" s="224" t="s">
        <v>201</v>
      </c>
      <c r="AU547" s="224" t="s">
        <v>85</v>
      </c>
      <c r="AV547" s="12" t="s">
        <v>83</v>
      </c>
      <c r="AW547" s="12" t="s">
        <v>39</v>
      </c>
      <c r="AX547" s="12" t="s">
        <v>75</v>
      </c>
      <c r="AY547" s="224" t="s">
        <v>192</v>
      </c>
    </row>
    <row r="548" spans="2:51" s="12" customFormat="1" ht="12">
      <c r="B548" s="214"/>
      <c r="C548" s="215"/>
      <c r="D548" s="216" t="s">
        <v>201</v>
      </c>
      <c r="E548" s="217" t="s">
        <v>21</v>
      </c>
      <c r="F548" s="218" t="s">
        <v>723</v>
      </c>
      <c r="G548" s="215"/>
      <c r="H548" s="217" t="s">
        <v>21</v>
      </c>
      <c r="I548" s="219"/>
      <c r="J548" s="215"/>
      <c r="K548" s="215"/>
      <c r="L548" s="220"/>
      <c r="M548" s="221"/>
      <c r="N548" s="222"/>
      <c r="O548" s="222"/>
      <c r="P548" s="222"/>
      <c r="Q548" s="222"/>
      <c r="R548" s="222"/>
      <c r="S548" s="222"/>
      <c r="T548" s="223"/>
      <c r="AT548" s="224" t="s">
        <v>201</v>
      </c>
      <c r="AU548" s="224" t="s">
        <v>85</v>
      </c>
      <c r="AV548" s="12" t="s">
        <v>83</v>
      </c>
      <c r="AW548" s="12" t="s">
        <v>39</v>
      </c>
      <c r="AX548" s="12" t="s">
        <v>75</v>
      </c>
      <c r="AY548" s="224" t="s">
        <v>192</v>
      </c>
    </row>
    <row r="549" spans="2:51" s="12" customFormat="1" ht="12">
      <c r="B549" s="214"/>
      <c r="C549" s="215"/>
      <c r="D549" s="216" t="s">
        <v>201</v>
      </c>
      <c r="E549" s="217" t="s">
        <v>21</v>
      </c>
      <c r="F549" s="218" t="s">
        <v>556</v>
      </c>
      <c r="G549" s="215"/>
      <c r="H549" s="217" t="s">
        <v>21</v>
      </c>
      <c r="I549" s="219"/>
      <c r="J549" s="215"/>
      <c r="K549" s="215"/>
      <c r="L549" s="220"/>
      <c r="M549" s="221"/>
      <c r="N549" s="222"/>
      <c r="O549" s="222"/>
      <c r="P549" s="222"/>
      <c r="Q549" s="222"/>
      <c r="R549" s="222"/>
      <c r="S549" s="222"/>
      <c r="T549" s="223"/>
      <c r="AT549" s="224" t="s">
        <v>201</v>
      </c>
      <c r="AU549" s="224" t="s">
        <v>85</v>
      </c>
      <c r="AV549" s="12" t="s">
        <v>83</v>
      </c>
      <c r="AW549" s="12" t="s">
        <v>39</v>
      </c>
      <c r="AX549" s="12" t="s">
        <v>75</v>
      </c>
      <c r="AY549" s="224" t="s">
        <v>192</v>
      </c>
    </row>
    <row r="550" spans="2:51" s="13" customFormat="1" ht="12">
      <c r="B550" s="225"/>
      <c r="C550" s="226"/>
      <c r="D550" s="216" t="s">
        <v>201</v>
      </c>
      <c r="E550" s="227" t="s">
        <v>21</v>
      </c>
      <c r="F550" s="228" t="s">
        <v>557</v>
      </c>
      <c r="G550" s="226"/>
      <c r="H550" s="229">
        <v>1267.286</v>
      </c>
      <c r="I550" s="230"/>
      <c r="J550" s="226"/>
      <c r="K550" s="226"/>
      <c r="L550" s="231"/>
      <c r="M550" s="232"/>
      <c r="N550" s="233"/>
      <c r="O550" s="233"/>
      <c r="P550" s="233"/>
      <c r="Q550" s="233"/>
      <c r="R550" s="233"/>
      <c r="S550" s="233"/>
      <c r="T550" s="234"/>
      <c r="AT550" s="235" t="s">
        <v>201</v>
      </c>
      <c r="AU550" s="235" t="s">
        <v>85</v>
      </c>
      <c r="AV550" s="13" t="s">
        <v>85</v>
      </c>
      <c r="AW550" s="13" t="s">
        <v>39</v>
      </c>
      <c r="AX550" s="13" t="s">
        <v>75</v>
      </c>
      <c r="AY550" s="235" t="s">
        <v>192</v>
      </c>
    </row>
    <row r="551" spans="2:51" s="12" customFormat="1" ht="12">
      <c r="B551" s="214"/>
      <c r="C551" s="215"/>
      <c r="D551" s="216" t="s">
        <v>201</v>
      </c>
      <c r="E551" s="217" t="s">
        <v>21</v>
      </c>
      <c r="F551" s="218" t="s">
        <v>724</v>
      </c>
      <c r="G551" s="215"/>
      <c r="H551" s="217" t="s">
        <v>21</v>
      </c>
      <c r="I551" s="219"/>
      <c r="J551" s="215"/>
      <c r="K551" s="215"/>
      <c r="L551" s="220"/>
      <c r="M551" s="221"/>
      <c r="N551" s="222"/>
      <c r="O551" s="222"/>
      <c r="P551" s="222"/>
      <c r="Q551" s="222"/>
      <c r="R551" s="222"/>
      <c r="S551" s="222"/>
      <c r="T551" s="223"/>
      <c r="AT551" s="224" t="s">
        <v>201</v>
      </c>
      <c r="AU551" s="224" t="s">
        <v>85</v>
      </c>
      <c r="AV551" s="12" t="s">
        <v>83</v>
      </c>
      <c r="AW551" s="12" t="s">
        <v>39</v>
      </c>
      <c r="AX551" s="12" t="s">
        <v>75</v>
      </c>
      <c r="AY551" s="224" t="s">
        <v>192</v>
      </c>
    </row>
    <row r="552" spans="2:51" s="12" customFormat="1" ht="12">
      <c r="B552" s="214"/>
      <c r="C552" s="215"/>
      <c r="D552" s="216" t="s">
        <v>201</v>
      </c>
      <c r="E552" s="217" t="s">
        <v>21</v>
      </c>
      <c r="F552" s="218" t="s">
        <v>559</v>
      </c>
      <c r="G552" s="215"/>
      <c r="H552" s="217" t="s">
        <v>21</v>
      </c>
      <c r="I552" s="219"/>
      <c r="J552" s="215"/>
      <c r="K552" s="215"/>
      <c r="L552" s="220"/>
      <c r="M552" s="221"/>
      <c r="N552" s="222"/>
      <c r="O552" s="222"/>
      <c r="P552" s="222"/>
      <c r="Q552" s="222"/>
      <c r="R552" s="222"/>
      <c r="S552" s="222"/>
      <c r="T552" s="223"/>
      <c r="AT552" s="224" t="s">
        <v>201</v>
      </c>
      <c r="AU552" s="224" t="s">
        <v>85</v>
      </c>
      <c r="AV552" s="12" t="s">
        <v>83</v>
      </c>
      <c r="AW552" s="12" t="s">
        <v>39</v>
      </c>
      <c r="AX552" s="12" t="s">
        <v>75</v>
      </c>
      <c r="AY552" s="224" t="s">
        <v>192</v>
      </c>
    </row>
    <row r="553" spans="2:51" s="13" customFormat="1" ht="24">
      <c r="B553" s="225"/>
      <c r="C553" s="226"/>
      <c r="D553" s="216" t="s">
        <v>201</v>
      </c>
      <c r="E553" s="227" t="s">
        <v>21</v>
      </c>
      <c r="F553" s="228" t="s">
        <v>560</v>
      </c>
      <c r="G553" s="226"/>
      <c r="H553" s="229">
        <v>46.6</v>
      </c>
      <c r="I553" s="230"/>
      <c r="J553" s="226"/>
      <c r="K553" s="226"/>
      <c r="L553" s="231"/>
      <c r="M553" s="232"/>
      <c r="N553" s="233"/>
      <c r="O553" s="233"/>
      <c r="P553" s="233"/>
      <c r="Q553" s="233"/>
      <c r="R553" s="233"/>
      <c r="S553" s="233"/>
      <c r="T553" s="234"/>
      <c r="AT553" s="235" t="s">
        <v>201</v>
      </c>
      <c r="AU553" s="235" t="s">
        <v>85</v>
      </c>
      <c r="AV553" s="13" t="s">
        <v>85</v>
      </c>
      <c r="AW553" s="13" t="s">
        <v>39</v>
      </c>
      <c r="AX553" s="13" t="s">
        <v>75</v>
      </c>
      <c r="AY553" s="235" t="s">
        <v>192</v>
      </c>
    </row>
    <row r="554" spans="2:51" s="14" customFormat="1" ht="12">
      <c r="B554" s="236"/>
      <c r="C554" s="237"/>
      <c r="D554" s="216" t="s">
        <v>201</v>
      </c>
      <c r="E554" s="238" t="s">
        <v>21</v>
      </c>
      <c r="F554" s="239" t="s">
        <v>205</v>
      </c>
      <c r="G554" s="237"/>
      <c r="H554" s="240">
        <v>1313.886</v>
      </c>
      <c r="I554" s="241"/>
      <c r="J554" s="237"/>
      <c r="K554" s="237"/>
      <c r="L554" s="242"/>
      <c r="M554" s="243"/>
      <c r="N554" s="244"/>
      <c r="O554" s="244"/>
      <c r="P554" s="244"/>
      <c r="Q554" s="244"/>
      <c r="R554" s="244"/>
      <c r="S554" s="244"/>
      <c r="T554" s="245"/>
      <c r="AT554" s="246" t="s">
        <v>201</v>
      </c>
      <c r="AU554" s="246" t="s">
        <v>85</v>
      </c>
      <c r="AV554" s="14" t="s">
        <v>199</v>
      </c>
      <c r="AW554" s="14" t="s">
        <v>39</v>
      </c>
      <c r="AX554" s="14" t="s">
        <v>83</v>
      </c>
      <c r="AY554" s="246" t="s">
        <v>192</v>
      </c>
    </row>
    <row r="555" spans="2:65" s="1" customFormat="1" ht="25.5" customHeight="1">
      <c r="B555" s="41"/>
      <c r="C555" s="247" t="s">
        <v>725</v>
      </c>
      <c r="D555" s="247" t="s">
        <v>412</v>
      </c>
      <c r="E555" s="248" t="s">
        <v>726</v>
      </c>
      <c r="F555" s="249" t="s">
        <v>727</v>
      </c>
      <c r="G555" s="250" t="s">
        <v>139</v>
      </c>
      <c r="H555" s="251">
        <v>1445.275</v>
      </c>
      <c r="I555" s="252"/>
      <c r="J555" s="253">
        <f>ROUND(I555*H555,2)</f>
        <v>0</v>
      </c>
      <c r="K555" s="249" t="s">
        <v>21</v>
      </c>
      <c r="L555" s="254"/>
      <c r="M555" s="255" t="s">
        <v>21</v>
      </c>
      <c r="N555" s="256" t="s">
        <v>46</v>
      </c>
      <c r="O555" s="42"/>
      <c r="P555" s="211">
        <f>O555*H555</f>
        <v>0</v>
      </c>
      <c r="Q555" s="211">
        <v>0.0015</v>
      </c>
      <c r="R555" s="211">
        <f>Q555*H555</f>
        <v>2.1679125000000004</v>
      </c>
      <c r="S555" s="211">
        <v>0</v>
      </c>
      <c r="T555" s="212">
        <f>S555*H555</f>
        <v>0</v>
      </c>
      <c r="AR555" s="24" t="s">
        <v>405</v>
      </c>
      <c r="AT555" s="24" t="s">
        <v>412</v>
      </c>
      <c r="AU555" s="24" t="s">
        <v>85</v>
      </c>
      <c r="AY555" s="24" t="s">
        <v>192</v>
      </c>
      <c r="BE555" s="213">
        <f>IF(N555="základní",J555,0)</f>
        <v>0</v>
      </c>
      <c r="BF555" s="213">
        <f>IF(N555="snížená",J555,0)</f>
        <v>0</v>
      </c>
      <c r="BG555" s="213">
        <f>IF(N555="zákl. přenesená",J555,0)</f>
        <v>0</v>
      </c>
      <c r="BH555" s="213">
        <f>IF(N555="sníž. přenesená",J555,0)</f>
        <v>0</v>
      </c>
      <c r="BI555" s="213">
        <f>IF(N555="nulová",J555,0)</f>
        <v>0</v>
      </c>
      <c r="BJ555" s="24" t="s">
        <v>83</v>
      </c>
      <c r="BK555" s="213">
        <f>ROUND(I555*H555,2)</f>
        <v>0</v>
      </c>
      <c r="BL555" s="24" t="s">
        <v>303</v>
      </c>
      <c r="BM555" s="24" t="s">
        <v>728</v>
      </c>
    </row>
    <row r="556" spans="2:51" s="13" customFormat="1" ht="12">
      <c r="B556" s="225"/>
      <c r="C556" s="226"/>
      <c r="D556" s="216" t="s">
        <v>201</v>
      </c>
      <c r="E556" s="226"/>
      <c r="F556" s="228" t="s">
        <v>729</v>
      </c>
      <c r="G556" s="226"/>
      <c r="H556" s="229">
        <v>1445.275</v>
      </c>
      <c r="I556" s="230"/>
      <c r="J556" s="226"/>
      <c r="K556" s="226"/>
      <c r="L556" s="231"/>
      <c r="M556" s="232"/>
      <c r="N556" s="233"/>
      <c r="O556" s="233"/>
      <c r="P556" s="233"/>
      <c r="Q556" s="233"/>
      <c r="R556" s="233"/>
      <c r="S556" s="233"/>
      <c r="T556" s="234"/>
      <c r="AT556" s="235" t="s">
        <v>201</v>
      </c>
      <c r="AU556" s="235" t="s">
        <v>85</v>
      </c>
      <c r="AV556" s="13" t="s">
        <v>85</v>
      </c>
      <c r="AW556" s="13" t="s">
        <v>6</v>
      </c>
      <c r="AX556" s="13" t="s">
        <v>83</v>
      </c>
      <c r="AY556" s="235" t="s">
        <v>192</v>
      </c>
    </row>
    <row r="557" spans="2:65" s="1" customFormat="1" ht="25.5" customHeight="1">
      <c r="B557" s="41"/>
      <c r="C557" s="247" t="s">
        <v>730</v>
      </c>
      <c r="D557" s="247" t="s">
        <v>412</v>
      </c>
      <c r="E557" s="248" t="s">
        <v>731</v>
      </c>
      <c r="F557" s="249" t="s">
        <v>732</v>
      </c>
      <c r="G557" s="250" t="s">
        <v>139</v>
      </c>
      <c r="H557" s="251">
        <v>1445.275</v>
      </c>
      <c r="I557" s="252"/>
      <c r="J557" s="253">
        <f>ROUND(I557*H557,2)</f>
        <v>0</v>
      </c>
      <c r="K557" s="249" t="s">
        <v>198</v>
      </c>
      <c r="L557" s="254"/>
      <c r="M557" s="255" t="s">
        <v>21</v>
      </c>
      <c r="N557" s="256" t="s">
        <v>46</v>
      </c>
      <c r="O557" s="42"/>
      <c r="P557" s="211">
        <f>O557*H557</f>
        <v>0</v>
      </c>
      <c r="Q557" s="211">
        <v>0.0024</v>
      </c>
      <c r="R557" s="211">
        <f>Q557*H557</f>
        <v>3.46866</v>
      </c>
      <c r="S557" s="211">
        <v>0</v>
      </c>
      <c r="T557" s="212">
        <f>S557*H557</f>
        <v>0</v>
      </c>
      <c r="AR557" s="24" t="s">
        <v>405</v>
      </c>
      <c r="AT557" s="24" t="s">
        <v>412</v>
      </c>
      <c r="AU557" s="24" t="s">
        <v>85</v>
      </c>
      <c r="AY557" s="24" t="s">
        <v>192</v>
      </c>
      <c r="BE557" s="213">
        <f>IF(N557="základní",J557,0)</f>
        <v>0</v>
      </c>
      <c r="BF557" s="213">
        <f>IF(N557="snížená",J557,0)</f>
        <v>0</v>
      </c>
      <c r="BG557" s="213">
        <f>IF(N557="zákl. přenesená",J557,0)</f>
        <v>0</v>
      </c>
      <c r="BH557" s="213">
        <f>IF(N557="sníž. přenesená",J557,0)</f>
        <v>0</v>
      </c>
      <c r="BI557" s="213">
        <f>IF(N557="nulová",J557,0)</f>
        <v>0</v>
      </c>
      <c r="BJ557" s="24" t="s">
        <v>83</v>
      </c>
      <c r="BK557" s="213">
        <f>ROUND(I557*H557,2)</f>
        <v>0</v>
      </c>
      <c r="BL557" s="24" t="s">
        <v>303</v>
      </c>
      <c r="BM557" s="24" t="s">
        <v>733</v>
      </c>
    </row>
    <row r="558" spans="2:51" s="13" customFormat="1" ht="12">
      <c r="B558" s="225"/>
      <c r="C558" s="226"/>
      <c r="D558" s="216" t="s">
        <v>201</v>
      </c>
      <c r="E558" s="226"/>
      <c r="F558" s="228" t="s">
        <v>729</v>
      </c>
      <c r="G558" s="226"/>
      <c r="H558" s="229">
        <v>1445.275</v>
      </c>
      <c r="I558" s="230"/>
      <c r="J558" s="226"/>
      <c r="K558" s="226"/>
      <c r="L558" s="231"/>
      <c r="M558" s="232"/>
      <c r="N558" s="233"/>
      <c r="O558" s="233"/>
      <c r="P558" s="233"/>
      <c r="Q558" s="233"/>
      <c r="R558" s="233"/>
      <c r="S558" s="233"/>
      <c r="T558" s="234"/>
      <c r="AT558" s="235" t="s">
        <v>201</v>
      </c>
      <c r="AU558" s="235" t="s">
        <v>85</v>
      </c>
      <c r="AV558" s="13" t="s">
        <v>85</v>
      </c>
      <c r="AW558" s="13" t="s">
        <v>6</v>
      </c>
      <c r="AX558" s="13" t="s">
        <v>83</v>
      </c>
      <c r="AY558" s="235" t="s">
        <v>192</v>
      </c>
    </row>
    <row r="559" spans="2:65" s="1" customFormat="1" ht="25.5" customHeight="1">
      <c r="B559" s="41"/>
      <c r="C559" s="202" t="s">
        <v>734</v>
      </c>
      <c r="D559" s="202" t="s">
        <v>194</v>
      </c>
      <c r="E559" s="203" t="s">
        <v>735</v>
      </c>
      <c r="F559" s="204" t="s">
        <v>736</v>
      </c>
      <c r="G559" s="205" t="s">
        <v>139</v>
      </c>
      <c r="H559" s="206">
        <v>1349.84</v>
      </c>
      <c r="I559" s="207"/>
      <c r="J559" s="208">
        <f>ROUND(I559*H559,2)</f>
        <v>0</v>
      </c>
      <c r="K559" s="204" t="s">
        <v>198</v>
      </c>
      <c r="L559" s="61"/>
      <c r="M559" s="209" t="s">
        <v>21</v>
      </c>
      <c r="N559" s="210" t="s">
        <v>46</v>
      </c>
      <c r="O559" s="42"/>
      <c r="P559" s="211">
        <f>O559*H559</f>
        <v>0</v>
      </c>
      <c r="Q559" s="211">
        <v>0.0003</v>
      </c>
      <c r="R559" s="211">
        <f>Q559*H559</f>
        <v>0.4049519999999999</v>
      </c>
      <c r="S559" s="211">
        <v>0</v>
      </c>
      <c r="T559" s="212">
        <f>S559*H559</f>
        <v>0</v>
      </c>
      <c r="AR559" s="24" t="s">
        <v>303</v>
      </c>
      <c r="AT559" s="24" t="s">
        <v>194</v>
      </c>
      <c r="AU559" s="24" t="s">
        <v>85</v>
      </c>
      <c r="AY559" s="24" t="s">
        <v>192</v>
      </c>
      <c r="BE559" s="213">
        <f>IF(N559="základní",J559,0)</f>
        <v>0</v>
      </c>
      <c r="BF559" s="213">
        <f>IF(N559="snížená",J559,0)</f>
        <v>0</v>
      </c>
      <c r="BG559" s="213">
        <f>IF(N559="zákl. přenesená",J559,0)</f>
        <v>0</v>
      </c>
      <c r="BH559" s="213">
        <f>IF(N559="sníž. přenesená",J559,0)</f>
        <v>0</v>
      </c>
      <c r="BI559" s="213">
        <f>IF(N559="nulová",J559,0)</f>
        <v>0</v>
      </c>
      <c r="BJ559" s="24" t="s">
        <v>83</v>
      </c>
      <c r="BK559" s="213">
        <f>ROUND(I559*H559,2)</f>
        <v>0</v>
      </c>
      <c r="BL559" s="24" t="s">
        <v>303</v>
      </c>
      <c r="BM559" s="24" t="s">
        <v>737</v>
      </c>
    </row>
    <row r="560" spans="2:51" s="12" customFormat="1" ht="12">
      <c r="B560" s="214"/>
      <c r="C560" s="215"/>
      <c r="D560" s="216" t="s">
        <v>201</v>
      </c>
      <c r="E560" s="217" t="s">
        <v>21</v>
      </c>
      <c r="F560" s="218" t="s">
        <v>202</v>
      </c>
      <c r="G560" s="215"/>
      <c r="H560" s="217" t="s">
        <v>21</v>
      </c>
      <c r="I560" s="219"/>
      <c r="J560" s="215"/>
      <c r="K560" s="215"/>
      <c r="L560" s="220"/>
      <c r="M560" s="221"/>
      <c r="N560" s="222"/>
      <c r="O560" s="222"/>
      <c r="P560" s="222"/>
      <c r="Q560" s="222"/>
      <c r="R560" s="222"/>
      <c r="S560" s="222"/>
      <c r="T560" s="223"/>
      <c r="AT560" s="224" t="s">
        <v>201</v>
      </c>
      <c r="AU560" s="224" t="s">
        <v>85</v>
      </c>
      <c r="AV560" s="12" t="s">
        <v>83</v>
      </c>
      <c r="AW560" s="12" t="s">
        <v>39</v>
      </c>
      <c r="AX560" s="12" t="s">
        <v>75</v>
      </c>
      <c r="AY560" s="224" t="s">
        <v>192</v>
      </c>
    </row>
    <row r="561" spans="2:51" s="12" customFormat="1" ht="12">
      <c r="B561" s="214"/>
      <c r="C561" s="215"/>
      <c r="D561" s="216" t="s">
        <v>201</v>
      </c>
      <c r="E561" s="217" t="s">
        <v>21</v>
      </c>
      <c r="F561" s="218" t="s">
        <v>738</v>
      </c>
      <c r="G561" s="215"/>
      <c r="H561" s="217" t="s">
        <v>21</v>
      </c>
      <c r="I561" s="219"/>
      <c r="J561" s="215"/>
      <c r="K561" s="215"/>
      <c r="L561" s="220"/>
      <c r="M561" s="221"/>
      <c r="N561" s="222"/>
      <c r="O561" s="222"/>
      <c r="P561" s="222"/>
      <c r="Q561" s="222"/>
      <c r="R561" s="222"/>
      <c r="S561" s="222"/>
      <c r="T561" s="223"/>
      <c r="AT561" s="224" t="s">
        <v>201</v>
      </c>
      <c r="AU561" s="224" t="s">
        <v>85</v>
      </c>
      <c r="AV561" s="12" t="s">
        <v>83</v>
      </c>
      <c r="AW561" s="12" t="s">
        <v>39</v>
      </c>
      <c r="AX561" s="12" t="s">
        <v>75</v>
      </c>
      <c r="AY561" s="224" t="s">
        <v>192</v>
      </c>
    </row>
    <row r="562" spans="2:51" s="13" customFormat="1" ht="12">
      <c r="B562" s="225"/>
      <c r="C562" s="226"/>
      <c r="D562" s="216" t="s">
        <v>201</v>
      </c>
      <c r="E562" s="227" t="s">
        <v>21</v>
      </c>
      <c r="F562" s="228" t="s">
        <v>739</v>
      </c>
      <c r="G562" s="226"/>
      <c r="H562" s="229">
        <v>1349.84</v>
      </c>
      <c r="I562" s="230"/>
      <c r="J562" s="226"/>
      <c r="K562" s="226"/>
      <c r="L562" s="231"/>
      <c r="M562" s="232"/>
      <c r="N562" s="233"/>
      <c r="O562" s="233"/>
      <c r="P562" s="233"/>
      <c r="Q562" s="233"/>
      <c r="R562" s="233"/>
      <c r="S562" s="233"/>
      <c r="T562" s="234"/>
      <c r="AT562" s="235" t="s">
        <v>201</v>
      </c>
      <c r="AU562" s="235" t="s">
        <v>85</v>
      </c>
      <c r="AV562" s="13" t="s">
        <v>85</v>
      </c>
      <c r="AW562" s="13" t="s">
        <v>39</v>
      </c>
      <c r="AX562" s="13" t="s">
        <v>75</v>
      </c>
      <c r="AY562" s="235" t="s">
        <v>192</v>
      </c>
    </row>
    <row r="563" spans="2:51" s="14" customFormat="1" ht="12">
      <c r="B563" s="236"/>
      <c r="C563" s="237"/>
      <c r="D563" s="216" t="s">
        <v>201</v>
      </c>
      <c r="E563" s="238" t="s">
        <v>21</v>
      </c>
      <c r="F563" s="239" t="s">
        <v>205</v>
      </c>
      <c r="G563" s="237"/>
      <c r="H563" s="240">
        <v>1349.84</v>
      </c>
      <c r="I563" s="241"/>
      <c r="J563" s="237"/>
      <c r="K563" s="237"/>
      <c r="L563" s="242"/>
      <c r="M563" s="243"/>
      <c r="N563" s="244"/>
      <c r="O563" s="244"/>
      <c r="P563" s="244"/>
      <c r="Q563" s="244"/>
      <c r="R563" s="244"/>
      <c r="S563" s="244"/>
      <c r="T563" s="245"/>
      <c r="AT563" s="246" t="s">
        <v>201</v>
      </c>
      <c r="AU563" s="246" t="s">
        <v>85</v>
      </c>
      <c r="AV563" s="14" t="s">
        <v>199</v>
      </c>
      <c r="AW563" s="14" t="s">
        <v>39</v>
      </c>
      <c r="AX563" s="14" t="s">
        <v>83</v>
      </c>
      <c r="AY563" s="246" t="s">
        <v>192</v>
      </c>
    </row>
    <row r="564" spans="2:65" s="1" customFormat="1" ht="25.5" customHeight="1">
      <c r="B564" s="41"/>
      <c r="C564" s="247" t="s">
        <v>740</v>
      </c>
      <c r="D564" s="247" t="s">
        <v>412</v>
      </c>
      <c r="E564" s="248" t="s">
        <v>741</v>
      </c>
      <c r="F564" s="249" t="s">
        <v>742</v>
      </c>
      <c r="G564" s="250" t="s">
        <v>139</v>
      </c>
      <c r="H564" s="251">
        <v>1484.824</v>
      </c>
      <c r="I564" s="252"/>
      <c r="J564" s="253">
        <f>ROUND(I564*H564,2)</f>
        <v>0</v>
      </c>
      <c r="K564" s="249" t="s">
        <v>198</v>
      </c>
      <c r="L564" s="254"/>
      <c r="M564" s="255" t="s">
        <v>21</v>
      </c>
      <c r="N564" s="256" t="s">
        <v>46</v>
      </c>
      <c r="O564" s="42"/>
      <c r="P564" s="211">
        <f>O564*H564</f>
        <v>0</v>
      </c>
      <c r="Q564" s="211">
        <v>0.0095</v>
      </c>
      <c r="R564" s="211">
        <f>Q564*H564</f>
        <v>14.105828</v>
      </c>
      <c r="S564" s="211">
        <v>0</v>
      </c>
      <c r="T564" s="212">
        <f>S564*H564</f>
        <v>0</v>
      </c>
      <c r="AR564" s="24" t="s">
        <v>405</v>
      </c>
      <c r="AT564" s="24" t="s">
        <v>412</v>
      </c>
      <c r="AU564" s="24" t="s">
        <v>85</v>
      </c>
      <c r="AY564" s="24" t="s">
        <v>192</v>
      </c>
      <c r="BE564" s="213">
        <f>IF(N564="základní",J564,0)</f>
        <v>0</v>
      </c>
      <c r="BF564" s="213">
        <f>IF(N564="snížená",J564,0)</f>
        <v>0</v>
      </c>
      <c r="BG564" s="213">
        <f>IF(N564="zákl. přenesená",J564,0)</f>
        <v>0</v>
      </c>
      <c r="BH564" s="213">
        <f>IF(N564="sníž. přenesená",J564,0)</f>
        <v>0</v>
      </c>
      <c r="BI564" s="213">
        <f>IF(N564="nulová",J564,0)</f>
        <v>0</v>
      </c>
      <c r="BJ564" s="24" t="s">
        <v>83</v>
      </c>
      <c r="BK564" s="213">
        <f>ROUND(I564*H564,2)</f>
        <v>0</v>
      </c>
      <c r="BL564" s="24" t="s">
        <v>303</v>
      </c>
      <c r="BM564" s="24" t="s">
        <v>743</v>
      </c>
    </row>
    <row r="565" spans="2:51" s="13" customFormat="1" ht="12">
      <c r="B565" s="225"/>
      <c r="C565" s="226"/>
      <c r="D565" s="216" t="s">
        <v>201</v>
      </c>
      <c r="E565" s="226"/>
      <c r="F565" s="228" t="s">
        <v>744</v>
      </c>
      <c r="G565" s="226"/>
      <c r="H565" s="229">
        <v>1484.824</v>
      </c>
      <c r="I565" s="230"/>
      <c r="J565" s="226"/>
      <c r="K565" s="226"/>
      <c r="L565" s="231"/>
      <c r="M565" s="232"/>
      <c r="N565" s="233"/>
      <c r="O565" s="233"/>
      <c r="P565" s="233"/>
      <c r="Q565" s="233"/>
      <c r="R565" s="233"/>
      <c r="S565" s="233"/>
      <c r="T565" s="234"/>
      <c r="AT565" s="235" t="s">
        <v>201</v>
      </c>
      <c r="AU565" s="235" t="s">
        <v>85</v>
      </c>
      <c r="AV565" s="13" t="s">
        <v>85</v>
      </c>
      <c r="AW565" s="13" t="s">
        <v>6</v>
      </c>
      <c r="AX565" s="13" t="s">
        <v>83</v>
      </c>
      <c r="AY565" s="235" t="s">
        <v>192</v>
      </c>
    </row>
    <row r="566" spans="2:65" s="1" customFormat="1" ht="25.5" customHeight="1">
      <c r="B566" s="41"/>
      <c r="C566" s="202" t="s">
        <v>745</v>
      </c>
      <c r="D566" s="202" t="s">
        <v>194</v>
      </c>
      <c r="E566" s="203" t="s">
        <v>746</v>
      </c>
      <c r="F566" s="204" t="s">
        <v>747</v>
      </c>
      <c r="G566" s="205" t="s">
        <v>139</v>
      </c>
      <c r="H566" s="206">
        <v>1349.84</v>
      </c>
      <c r="I566" s="207"/>
      <c r="J566" s="208">
        <f>ROUND(I566*H566,2)</f>
        <v>0</v>
      </c>
      <c r="K566" s="204" t="s">
        <v>198</v>
      </c>
      <c r="L566" s="61"/>
      <c r="M566" s="209" t="s">
        <v>21</v>
      </c>
      <c r="N566" s="210" t="s">
        <v>46</v>
      </c>
      <c r="O566" s="42"/>
      <c r="P566" s="211">
        <f>O566*H566</f>
        <v>0</v>
      </c>
      <c r="Q566" s="211">
        <v>0</v>
      </c>
      <c r="R566" s="211">
        <f>Q566*H566</f>
        <v>0</v>
      </c>
      <c r="S566" s="211">
        <v>0</v>
      </c>
      <c r="T566" s="212">
        <f>S566*H566</f>
        <v>0</v>
      </c>
      <c r="AR566" s="24" t="s">
        <v>303</v>
      </c>
      <c r="AT566" s="24" t="s">
        <v>194</v>
      </c>
      <c r="AU566" s="24" t="s">
        <v>85</v>
      </c>
      <c r="AY566" s="24" t="s">
        <v>192</v>
      </c>
      <c r="BE566" s="213">
        <f>IF(N566="základní",J566,0)</f>
        <v>0</v>
      </c>
      <c r="BF566" s="213">
        <f>IF(N566="snížená",J566,0)</f>
        <v>0</v>
      </c>
      <c r="BG566" s="213">
        <f>IF(N566="zákl. přenesená",J566,0)</f>
        <v>0</v>
      </c>
      <c r="BH566" s="213">
        <f>IF(N566="sníž. přenesená",J566,0)</f>
        <v>0</v>
      </c>
      <c r="BI566" s="213">
        <f>IF(N566="nulová",J566,0)</f>
        <v>0</v>
      </c>
      <c r="BJ566" s="24" t="s">
        <v>83</v>
      </c>
      <c r="BK566" s="213">
        <f>ROUND(I566*H566,2)</f>
        <v>0</v>
      </c>
      <c r="BL566" s="24" t="s">
        <v>303</v>
      </c>
      <c r="BM566" s="24" t="s">
        <v>748</v>
      </c>
    </row>
    <row r="567" spans="2:51" s="12" customFormat="1" ht="12">
      <c r="B567" s="214"/>
      <c r="C567" s="215"/>
      <c r="D567" s="216" t="s">
        <v>201</v>
      </c>
      <c r="E567" s="217" t="s">
        <v>21</v>
      </c>
      <c r="F567" s="218" t="s">
        <v>202</v>
      </c>
      <c r="G567" s="215"/>
      <c r="H567" s="217" t="s">
        <v>21</v>
      </c>
      <c r="I567" s="219"/>
      <c r="J567" s="215"/>
      <c r="K567" s="215"/>
      <c r="L567" s="220"/>
      <c r="M567" s="221"/>
      <c r="N567" s="222"/>
      <c r="O567" s="222"/>
      <c r="P567" s="222"/>
      <c r="Q567" s="222"/>
      <c r="R567" s="222"/>
      <c r="S567" s="222"/>
      <c r="T567" s="223"/>
      <c r="AT567" s="224" t="s">
        <v>201</v>
      </c>
      <c r="AU567" s="224" t="s">
        <v>85</v>
      </c>
      <c r="AV567" s="12" t="s">
        <v>83</v>
      </c>
      <c r="AW567" s="12" t="s">
        <v>39</v>
      </c>
      <c r="AX567" s="12" t="s">
        <v>75</v>
      </c>
      <c r="AY567" s="224" t="s">
        <v>192</v>
      </c>
    </row>
    <row r="568" spans="2:51" s="12" customFormat="1" ht="12">
      <c r="B568" s="214"/>
      <c r="C568" s="215"/>
      <c r="D568" s="216" t="s">
        <v>201</v>
      </c>
      <c r="E568" s="217" t="s">
        <v>21</v>
      </c>
      <c r="F568" s="218" t="s">
        <v>738</v>
      </c>
      <c r="G568" s="215"/>
      <c r="H568" s="217" t="s">
        <v>21</v>
      </c>
      <c r="I568" s="219"/>
      <c r="J568" s="215"/>
      <c r="K568" s="215"/>
      <c r="L568" s="220"/>
      <c r="M568" s="221"/>
      <c r="N568" s="222"/>
      <c r="O568" s="222"/>
      <c r="P568" s="222"/>
      <c r="Q568" s="222"/>
      <c r="R568" s="222"/>
      <c r="S568" s="222"/>
      <c r="T568" s="223"/>
      <c r="AT568" s="224" t="s">
        <v>201</v>
      </c>
      <c r="AU568" s="224" t="s">
        <v>85</v>
      </c>
      <c r="AV568" s="12" t="s">
        <v>83</v>
      </c>
      <c r="AW568" s="12" t="s">
        <v>39</v>
      </c>
      <c r="AX568" s="12" t="s">
        <v>75</v>
      </c>
      <c r="AY568" s="224" t="s">
        <v>192</v>
      </c>
    </row>
    <row r="569" spans="2:51" s="13" customFormat="1" ht="12">
      <c r="B569" s="225"/>
      <c r="C569" s="226"/>
      <c r="D569" s="216" t="s">
        <v>201</v>
      </c>
      <c r="E569" s="227" t="s">
        <v>21</v>
      </c>
      <c r="F569" s="228" t="s">
        <v>739</v>
      </c>
      <c r="G569" s="226"/>
      <c r="H569" s="229">
        <v>1349.84</v>
      </c>
      <c r="I569" s="230"/>
      <c r="J569" s="226"/>
      <c r="K569" s="226"/>
      <c r="L569" s="231"/>
      <c r="M569" s="232"/>
      <c r="N569" s="233"/>
      <c r="O569" s="233"/>
      <c r="P569" s="233"/>
      <c r="Q569" s="233"/>
      <c r="R569" s="233"/>
      <c r="S569" s="233"/>
      <c r="T569" s="234"/>
      <c r="AT569" s="235" t="s">
        <v>201</v>
      </c>
      <c r="AU569" s="235" t="s">
        <v>85</v>
      </c>
      <c r="AV569" s="13" t="s">
        <v>85</v>
      </c>
      <c r="AW569" s="13" t="s">
        <v>39</v>
      </c>
      <c r="AX569" s="13" t="s">
        <v>75</v>
      </c>
      <c r="AY569" s="235" t="s">
        <v>192</v>
      </c>
    </row>
    <row r="570" spans="2:51" s="14" customFormat="1" ht="12">
      <c r="B570" s="236"/>
      <c r="C570" s="237"/>
      <c r="D570" s="216" t="s">
        <v>201</v>
      </c>
      <c r="E570" s="238" t="s">
        <v>21</v>
      </c>
      <c r="F570" s="239" t="s">
        <v>205</v>
      </c>
      <c r="G570" s="237"/>
      <c r="H570" s="240">
        <v>1349.84</v>
      </c>
      <c r="I570" s="241"/>
      <c r="J570" s="237"/>
      <c r="K570" s="237"/>
      <c r="L570" s="242"/>
      <c r="M570" s="243"/>
      <c r="N570" s="244"/>
      <c r="O570" s="244"/>
      <c r="P570" s="244"/>
      <c r="Q570" s="244"/>
      <c r="R570" s="244"/>
      <c r="S570" s="244"/>
      <c r="T570" s="245"/>
      <c r="AT570" s="246" t="s">
        <v>201</v>
      </c>
      <c r="AU570" s="246" t="s">
        <v>85</v>
      </c>
      <c r="AV570" s="14" t="s">
        <v>199</v>
      </c>
      <c r="AW570" s="14" t="s">
        <v>39</v>
      </c>
      <c r="AX570" s="14" t="s">
        <v>83</v>
      </c>
      <c r="AY570" s="246" t="s">
        <v>192</v>
      </c>
    </row>
    <row r="571" spans="2:65" s="1" customFormat="1" ht="25.5" customHeight="1">
      <c r="B571" s="41"/>
      <c r="C571" s="247" t="s">
        <v>749</v>
      </c>
      <c r="D571" s="247" t="s">
        <v>412</v>
      </c>
      <c r="E571" s="248" t="s">
        <v>750</v>
      </c>
      <c r="F571" s="249" t="s">
        <v>751</v>
      </c>
      <c r="G571" s="250" t="s">
        <v>139</v>
      </c>
      <c r="H571" s="251">
        <v>1484.824</v>
      </c>
      <c r="I571" s="252"/>
      <c r="J571" s="253">
        <f>ROUND(I571*H571,2)</f>
        <v>0</v>
      </c>
      <c r="K571" s="249" t="s">
        <v>198</v>
      </c>
      <c r="L571" s="254"/>
      <c r="M571" s="255" t="s">
        <v>21</v>
      </c>
      <c r="N571" s="256" t="s">
        <v>46</v>
      </c>
      <c r="O571" s="42"/>
      <c r="P571" s="211">
        <f>O571*H571</f>
        <v>0</v>
      </c>
      <c r="Q571" s="211">
        <v>0.0058</v>
      </c>
      <c r="R571" s="211">
        <f>Q571*H571</f>
        <v>8.6119792</v>
      </c>
      <c r="S571" s="211">
        <v>0</v>
      </c>
      <c r="T571" s="212">
        <f>S571*H571</f>
        <v>0</v>
      </c>
      <c r="AR571" s="24" t="s">
        <v>405</v>
      </c>
      <c r="AT571" s="24" t="s">
        <v>412</v>
      </c>
      <c r="AU571" s="24" t="s">
        <v>85</v>
      </c>
      <c r="AY571" s="24" t="s">
        <v>192</v>
      </c>
      <c r="BE571" s="213">
        <f>IF(N571="základní",J571,0)</f>
        <v>0</v>
      </c>
      <c r="BF571" s="213">
        <f>IF(N571="snížená",J571,0)</f>
        <v>0</v>
      </c>
      <c r="BG571" s="213">
        <f>IF(N571="zákl. přenesená",J571,0)</f>
        <v>0</v>
      </c>
      <c r="BH571" s="213">
        <f>IF(N571="sníž. přenesená",J571,0)</f>
        <v>0</v>
      </c>
      <c r="BI571" s="213">
        <f>IF(N571="nulová",J571,0)</f>
        <v>0</v>
      </c>
      <c r="BJ571" s="24" t="s">
        <v>83</v>
      </c>
      <c r="BK571" s="213">
        <f>ROUND(I571*H571,2)</f>
        <v>0</v>
      </c>
      <c r="BL571" s="24" t="s">
        <v>303</v>
      </c>
      <c r="BM571" s="24" t="s">
        <v>752</v>
      </c>
    </row>
    <row r="572" spans="2:51" s="13" customFormat="1" ht="12">
      <c r="B572" s="225"/>
      <c r="C572" s="226"/>
      <c r="D572" s="216" t="s">
        <v>201</v>
      </c>
      <c r="E572" s="226"/>
      <c r="F572" s="228" t="s">
        <v>744</v>
      </c>
      <c r="G572" s="226"/>
      <c r="H572" s="229">
        <v>1484.824</v>
      </c>
      <c r="I572" s="230"/>
      <c r="J572" s="226"/>
      <c r="K572" s="226"/>
      <c r="L572" s="231"/>
      <c r="M572" s="232"/>
      <c r="N572" s="233"/>
      <c r="O572" s="233"/>
      <c r="P572" s="233"/>
      <c r="Q572" s="233"/>
      <c r="R572" s="233"/>
      <c r="S572" s="233"/>
      <c r="T572" s="234"/>
      <c r="AT572" s="235" t="s">
        <v>201</v>
      </c>
      <c r="AU572" s="235" t="s">
        <v>85</v>
      </c>
      <c r="AV572" s="13" t="s">
        <v>85</v>
      </c>
      <c r="AW572" s="13" t="s">
        <v>6</v>
      </c>
      <c r="AX572" s="13" t="s">
        <v>83</v>
      </c>
      <c r="AY572" s="235" t="s">
        <v>192</v>
      </c>
    </row>
    <row r="573" spans="2:65" s="1" customFormat="1" ht="25.5" customHeight="1">
      <c r="B573" s="41"/>
      <c r="C573" s="202" t="s">
        <v>753</v>
      </c>
      <c r="D573" s="202" t="s">
        <v>194</v>
      </c>
      <c r="E573" s="203" t="s">
        <v>754</v>
      </c>
      <c r="F573" s="204" t="s">
        <v>755</v>
      </c>
      <c r="G573" s="205" t="s">
        <v>139</v>
      </c>
      <c r="H573" s="206">
        <v>267.5</v>
      </c>
      <c r="I573" s="207"/>
      <c r="J573" s="208">
        <f>ROUND(I573*H573,2)</f>
        <v>0</v>
      </c>
      <c r="K573" s="204" t="s">
        <v>198</v>
      </c>
      <c r="L573" s="61"/>
      <c r="M573" s="209" t="s">
        <v>21</v>
      </c>
      <c r="N573" s="210" t="s">
        <v>46</v>
      </c>
      <c r="O573" s="42"/>
      <c r="P573" s="211">
        <f>O573*H573</f>
        <v>0</v>
      </c>
      <c r="Q573" s="211">
        <v>0.006</v>
      </c>
      <c r="R573" s="211">
        <f>Q573*H573</f>
        <v>1.605</v>
      </c>
      <c r="S573" s="211">
        <v>0</v>
      </c>
      <c r="T573" s="212">
        <f>S573*H573</f>
        <v>0</v>
      </c>
      <c r="AR573" s="24" t="s">
        <v>303</v>
      </c>
      <c r="AT573" s="24" t="s">
        <v>194</v>
      </c>
      <c r="AU573" s="24" t="s">
        <v>85</v>
      </c>
      <c r="AY573" s="24" t="s">
        <v>192</v>
      </c>
      <c r="BE573" s="213">
        <f>IF(N573="základní",J573,0)</f>
        <v>0</v>
      </c>
      <c r="BF573" s="213">
        <f>IF(N573="snížená",J573,0)</f>
        <v>0</v>
      </c>
      <c r="BG573" s="213">
        <f>IF(N573="zákl. přenesená",J573,0)</f>
        <v>0</v>
      </c>
      <c r="BH573" s="213">
        <f>IF(N573="sníž. přenesená",J573,0)</f>
        <v>0</v>
      </c>
      <c r="BI573" s="213">
        <f>IF(N573="nulová",J573,0)</f>
        <v>0</v>
      </c>
      <c r="BJ573" s="24" t="s">
        <v>83</v>
      </c>
      <c r="BK573" s="213">
        <f>ROUND(I573*H573,2)</f>
        <v>0</v>
      </c>
      <c r="BL573" s="24" t="s">
        <v>303</v>
      </c>
      <c r="BM573" s="24" t="s">
        <v>756</v>
      </c>
    </row>
    <row r="574" spans="2:51" s="12" customFormat="1" ht="12">
      <c r="B574" s="214"/>
      <c r="C574" s="215"/>
      <c r="D574" s="216" t="s">
        <v>201</v>
      </c>
      <c r="E574" s="217" t="s">
        <v>21</v>
      </c>
      <c r="F574" s="218" t="s">
        <v>202</v>
      </c>
      <c r="G574" s="215"/>
      <c r="H574" s="217" t="s">
        <v>21</v>
      </c>
      <c r="I574" s="219"/>
      <c r="J574" s="215"/>
      <c r="K574" s="215"/>
      <c r="L574" s="220"/>
      <c r="M574" s="221"/>
      <c r="N574" s="222"/>
      <c r="O574" s="222"/>
      <c r="P574" s="222"/>
      <c r="Q574" s="222"/>
      <c r="R574" s="222"/>
      <c r="S574" s="222"/>
      <c r="T574" s="223"/>
      <c r="AT574" s="224" t="s">
        <v>201</v>
      </c>
      <c r="AU574" s="224" t="s">
        <v>85</v>
      </c>
      <c r="AV574" s="12" t="s">
        <v>83</v>
      </c>
      <c r="AW574" s="12" t="s">
        <v>39</v>
      </c>
      <c r="AX574" s="12" t="s">
        <v>75</v>
      </c>
      <c r="AY574" s="224" t="s">
        <v>192</v>
      </c>
    </row>
    <row r="575" spans="2:51" s="12" customFormat="1" ht="12">
      <c r="B575" s="214"/>
      <c r="C575" s="215"/>
      <c r="D575" s="216" t="s">
        <v>201</v>
      </c>
      <c r="E575" s="217" t="s">
        <v>21</v>
      </c>
      <c r="F575" s="218" t="s">
        <v>757</v>
      </c>
      <c r="G575" s="215"/>
      <c r="H575" s="217" t="s">
        <v>21</v>
      </c>
      <c r="I575" s="219"/>
      <c r="J575" s="215"/>
      <c r="K575" s="215"/>
      <c r="L575" s="220"/>
      <c r="M575" s="221"/>
      <c r="N575" s="222"/>
      <c r="O575" s="222"/>
      <c r="P575" s="222"/>
      <c r="Q575" s="222"/>
      <c r="R575" s="222"/>
      <c r="S575" s="222"/>
      <c r="T575" s="223"/>
      <c r="AT575" s="224" t="s">
        <v>201</v>
      </c>
      <c r="AU575" s="224" t="s">
        <v>85</v>
      </c>
      <c r="AV575" s="12" t="s">
        <v>83</v>
      </c>
      <c r="AW575" s="12" t="s">
        <v>39</v>
      </c>
      <c r="AX575" s="12" t="s">
        <v>75</v>
      </c>
      <c r="AY575" s="224" t="s">
        <v>192</v>
      </c>
    </row>
    <row r="576" spans="2:51" s="13" customFormat="1" ht="12">
      <c r="B576" s="225"/>
      <c r="C576" s="226"/>
      <c r="D576" s="216" t="s">
        <v>201</v>
      </c>
      <c r="E576" s="227" t="s">
        <v>21</v>
      </c>
      <c r="F576" s="228" t="s">
        <v>758</v>
      </c>
      <c r="G576" s="226"/>
      <c r="H576" s="229">
        <v>274.2</v>
      </c>
      <c r="I576" s="230"/>
      <c r="J576" s="226"/>
      <c r="K576" s="226"/>
      <c r="L576" s="231"/>
      <c r="M576" s="232"/>
      <c r="N576" s="233"/>
      <c r="O576" s="233"/>
      <c r="P576" s="233"/>
      <c r="Q576" s="233"/>
      <c r="R576" s="233"/>
      <c r="S576" s="233"/>
      <c r="T576" s="234"/>
      <c r="AT576" s="235" t="s">
        <v>201</v>
      </c>
      <c r="AU576" s="235" t="s">
        <v>85</v>
      </c>
      <c r="AV576" s="13" t="s">
        <v>85</v>
      </c>
      <c r="AW576" s="13" t="s">
        <v>39</v>
      </c>
      <c r="AX576" s="13" t="s">
        <v>75</v>
      </c>
      <c r="AY576" s="235" t="s">
        <v>192</v>
      </c>
    </row>
    <row r="577" spans="2:51" s="12" customFormat="1" ht="12">
      <c r="B577" s="214"/>
      <c r="C577" s="215"/>
      <c r="D577" s="216" t="s">
        <v>201</v>
      </c>
      <c r="E577" s="217" t="s">
        <v>21</v>
      </c>
      <c r="F577" s="218" t="s">
        <v>453</v>
      </c>
      <c r="G577" s="215"/>
      <c r="H577" s="217" t="s">
        <v>21</v>
      </c>
      <c r="I577" s="219"/>
      <c r="J577" s="215"/>
      <c r="K577" s="215"/>
      <c r="L577" s="220"/>
      <c r="M577" s="221"/>
      <c r="N577" s="222"/>
      <c r="O577" s="222"/>
      <c r="P577" s="222"/>
      <c r="Q577" s="222"/>
      <c r="R577" s="222"/>
      <c r="S577" s="222"/>
      <c r="T577" s="223"/>
      <c r="AT577" s="224" t="s">
        <v>201</v>
      </c>
      <c r="AU577" s="224" t="s">
        <v>85</v>
      </c>
      <c r="AV577" s="12" t="s">
        <v>83</v>
      </c>
      <c r="AW577" s="12" t="s">
        <v>39</v>
      </c>
      <c r="AX577" s="12" t="s">
        <v>75</v>
      </c>
      <c r="AY577" s="224" t="s">
        <v>192</v>
      </c>
    </row>
    <row r="578" spans="2:51" s="13" customFormat="1" ht="12">
      <c r="B578" s="225"/>
      <c r="C578" s="226"/>
      <c r="D578" s="216" t="s">
        <v>201</v>
      </c>
      <c r="E578" s="227" t="s">
        <v>21</v>
      </c>
      <c r="F578" s="228" t="s">
        <v>759</v>
      </c>
      <c r="G578" s="226"/>
      <c r="H578" s="229">
        <v>-6.7</v>
      </c>
      <c r="I578" s="230"/>
      <c r="J578" s="226"/>
      <c r="K578" s="226"/>
      <c r="L578" s="231"/>
      <c r="M578" s="232"/>
      <c r="N578" s="233"/>
      <c r="O578" s="233"/>
      <c r="P578" s="233"/>
      <c r="Q578" s="233"/>
      <c r="R578" s="233"/>
      <c r="S578" s="233"/>
      <c r="T578" s="234"/>
      <c r="AT578" s="235" t="s">
        <v>201</v>
      </c>
      <c r="AU578" s="235" t="s">
        <v>85</v>
      </c>
      <c r="AV578" s="13" t="s">
        <v>85</v>
      </c>
      <c r="AW578" s="13" t="s">
        <v>39</v>
      </c>
      <c r="AX578" s="13" t="s">
        <v>75</v>
      </c>
      <c r="AY578" s="235" t="s">
        <v>192</v>
      </c>
    </row>
    <row r="579" spans="2:51" s="14" customFormat="1" ht="12">
      <c r="B579" s="236"/>
      <c r="C579" s="237"/>
      <c r="D579" s="216" t="s">
        <v>201</v>
      </c>
      <c r="E579" s="238" t="s">
        <v>21</v>
      </c>
      <c r="F579" s="239" t="s">
        <v>205</v>
      </c>
      <c r="G579" s="237"/>
      <c r="H579" s="240">
        <v>267.5</v>
      </c>
      <c r="I579" s="241"/>
      <c r="J579" s="237"/>
      <c r="K579" s="237"/>
      <c r="L579" s="242"/>
      <c r="M579" s="243"/>
      <c r="N579" s="244"/>
      <c r="O579" s="244"/>
      <c r="P579" s="244"/>
      <c r="Q579" s="244"/>
      <c r="R579" s="244"/>
      <c r="S579" s="244"/>
      <c r="T579" s="245"/>
      <c r="AT579" s="246" t="s">
        <v>201</v>
      </c>
      <c r="AU579" s="246" t="s">
        <v>85</v>
      </c>
      <c r="AV579" s="14" t="s">
        <v>199</v>
      </c>
      <c r="AW579" s="14" t="s">
        <v>39</v>
      </c>
      <c r="AX579" s="14" t="s">
        <v>83</v>
      </c>
      <c r="AY579" s="246" t="s">
        <v>192</v>
      </c>
    </row>
    <row r="580" spans="2:65" s="1" customFormat="1" ht="25.5" customHeight="1">
      <c r="B580" s="41"/>
      <c r="C580" s="247" t="s">
        <v>760</v>
      </c>
      <c r="D580" s="247" t="s">
        <v>412</v>
      </c>
      <c r="E580" s="248" t="s">
        <v>761</v>
      </c>
      <c r="F580" s="249" t="s">
        <v>762</v>
      </c>
      <c r="G580" s="250" t="s">
        <v>139</v>
      </c>
      <c r="H580" s="251">
        <v>294.25</v>
      </c>
      <c r="I580" s="252"/>
      <c r="J580" s="253">
        <f>ROUND(I580*H580,2)</f>
        <v>0</v>
      </c>
      <c r="K580" s="249" t="s">
        <v>21</v>
      </c>
      <c r="L580" s="254"/>
      <c r="M580" s="255" t="s">
        <v>21</v>
      </c>
      <c r="N580" s="256" t="s">
        <v>46</v>
      </c>
      <c r="O580" s="42"/>
      <c r="P580" s="211">
        <f>O580*H580</f>
        <v>0</v>
      </c>
      <c r="Q580" s="211">
        <v>0.0041</v>
      </c>
      <c r="R580" s="211">
        <f>Q580*H580</f>
        <v>1.206425</v>
      </c>
      <c r="S580" s="211">
        <v>0</v>
      </c>
      <c r="T580" s="212">
        <f>S580*H580</f>
        <v>0</v>
      </c>
      <c r="AR580" s="24" t="s">
        <v>405</v>
      </c>
      <c r="AT580" s="24" t="s">
        <v>412</v>
      </c>
      <c r="AU580" s="24" t="s">
        <v>85</v>
      </c>
      <c r="AY580" s="24" t="s">
        <v>192</v>
      </c>
      <c r="BE580" s="213">
        <f>IF(N580="základní",J580,0)</f>
        <v>0</v>
      </c>
      <c r="BF580" s="213">
        <f>IF(N580="snížená",J580,0)</f>
        <v>0</v>
      </c>
      <c r="BG580" s="213">
        <f>IF(N580="zákl. přenesená",J580,0)</f>
        <v>0</v>
      </c>
      <c r="BH580" s="213">
        <f>IF(N580="sníž. přenesená",J580,0)</f>
        <v>0</v>
      </c>
      <c r="BI580" s="213">
        <f>IF(N580="nulová",J580,0)</f>
        <v>0</v>
      </c>
      <c r="BJ580" s="24" t="s">
        <v>83</v>
      </c>
      <c r="BK580" s="213">
        <f>ROUND(I580*H580,2)</f>
        <v>0</v>
      </c>
      <c r="BL580" s="24" t="s">
        <v>303</v>
      </c>
      <c r="BM580" s="24" t="s">
        <v>763</v>
      </c>
    </row>
    <row r="581" spans="2:51" s="13" customFormat="1" ht="12">
      <c r="B581" s="225"/>
      <c r="C581" s="226"/>
      <c r="D581" s="216" t="s">
        <v>201</v>
      </c>
      <c r="E581" s="226"/>
      <c r="F581" s="228" t="s">
        <v>764</v>
      </c>
      <c r="G581" s="226"/>
      <c r="H581" s="229">
        <v>294.25</v>
      </c>
      <c r="I581" s="230"/>
      <c r="J581" s="226"/>
      <c r="K581" s="226"/>
      <c r="L581" s="231"/>
      <c r="M581" s="232"/>
      <c r="N581" s="233"/>
      <c r="O581" s="233"/>
      <c r="P581" s="233"/>
      <c r="Q581" s="233"/>
      <c r="R581" s="233"/>
      <c r="S581" s="233"/>
      <c r="T581" s="234"/>
      <c r="AT581" s="235" t="s">
        <v>201</v>
      </c>
      <c r="AU581" s="235" t="s">
        <v>85</v>
      </c>
      <c r="AV581" s="13" t="s">
        <v>85</v>
      </c>
      <c r="AW581" s="13" t="s">
        <v>6</v>
      </c>
      <c r="AX581" s="13" t="s">
        <v>83</v>
      </c>
      <c r="AY581" s="235" t="s">
        <v>192</v>
      </c>
    </row>
    <row r="582" spans="2:65" s="1" customFormat="1" ht="25.5" customHeight="1">
      <c r="B582" s="41"/>
      <c r="C582" s="202" t="s">
        <v>765</v>
      </c>
      <c r="D582" s="202" t="s">
        <v>194</v>
      </c>
      <c r="E582" s="203" t="s">
        <v>766</v>
      </c>
      <c r="F582" s="204" t="s">
        <v>767</v>
      </c>
      <c r="G582" s="205" t="s">
        <v>139</v>
      </c>
      <c r="H582" s="206">
        <v>13.405</v>
      </c>
      <c r="I582" s="207"/>
      <c r="J582" s="208">
        <f>ROUND(I582*H582,2)</f>
        <v>0</v>
      </c>
      <c r="K582" s="204" t="s">
        <v>198</v>
      </c>
      <c r="L582" s="61"/>
      <c r="M582" s="209" t="s">
        <v>21</v>
      </c>
      <c r="N582" s="210" t="s">
        <v>46</v>
      </c>
      <c r="O582" s="42"/>
      <c r="P582" s="211">
        <f>O582*H582</f>
        <v>0</v>
      </c>
      <c r="Q582" s="211">
        <v>0</v>
      </c>
      <c r="R582" s="211">
        <f>Q582*H582</f>
        <v>0</v>
      </c>
      <c r="S582" s="211">
        <v>0</v>
      </c>
      <c r="T582" s="212">
        <f>S582*H582</f>
        <v>0</v>
      </c>
      <c r="AR582" s="24" t="s">
        <v>303</v>
      </c>
      <c r="AT582" s="24" t="s">
        <v>194</v>
      </c>
      <c r="AU582" s="24" t="s">
        <v>85</v>
      </c>
      <c r="AY582" s="24" t="s">
        <v>192</v>
      </c>
      <c r="BE582" s="213">
        <f>IF(N582="základní",J582,0)</f>
        <v>0</v>
      </c>
      <c r="BF582" s="213">
        <f>IF(N582="snížená",J582,0)</f>
        <v>0</v>
      </c>
      <c r="BG582" s="213">
        <f>IF(N582="zákl. přenesená",J582,0)</f>
        <v>0</v>
      </c>
      <c r="BH582" s="213">
        <f>IF(N582="sníž. přenesená",J582,0)</f>
        <v>0</v>
      </c>
      <c r="BI582" s="213">
        <f>IF(N582="nulová",J582,0)</f>
        <v>0</v>
      </c>
      <c r="BJ582" s="24" t="s">
        <v>83</v>
      </c>
      <c r="BK582" s="213">
        <f>ROUND(I582*H582,2)</f>
        <v>0</v>
      </c>
      <c r="BL582" s="24" t="s">
        <v>303</v>
      </c>
      <c r="BM582" s="24" t="s">
        <v>768</v>
      </c>
    </row>
    <row r="583" spans="2:51" s="12" customFormat="1" ht="12">
      <c r="B583" s="214"/>
      <c r="C583" s="215"/>
      <c r="D583" s="216" t="s">
        <v>201</v>
      </c>
      <c r="E583" s="217" t="s">
        <v>21</v>
      </c>
      <c r="F583" s="218" t="s">
        <v>202</v>
      </c>
      <c r="G583" s="215"/>
      <c r="H583" s="217" t="s">
        <v>21</v>
      </c>
      <c r="I583" s="219"/>
      <c r="J583" s="215"/>
      <c r="K583" s="215"/>
      <c r="L583" s="220"/>
      <c r="M583" s="221"/>
      <c r="N583" s="222"/>
      <c r="O583" s="222"/>
      <c r="P583" s="222"/>
      <c r="Q583" s="222"/>
      <c r="R583" s="222"/>
      <c r="S583" s="222"/>
      <c r="T583" s="223"/>
      <c r="AT583" s="224" t="s">
        <v>201</v>
      </c>
      <c r="AU583" s="224" t="s">
        <v>85</v>
      </c>
      <c r="AV583" s="12" t="s">
        <v>83</v>
      </c>
      <c r="AW583" s="12" t="s">
        <v>39</v>
      </c>
      <c r="AX583" s="12" t="s">
        <v>75</v>
      </c>
      <c r="AY583" s="224" t="s">
        <v>192</v>
      </c>
    </row>
    <row r="584" spans="2:51" s="12" customFormat="1" ht="12">
      <c r="B584" s="214"/>
      <c r="C584" s="215"/>
      <c r="D584" s="216" t="s">
        <v>201</v>
      </c>
      <c r="E584" s="217" t="s">
        <v>21</v>
      </c>
      <c r="F584" s="218" t="s">
        <v>769</v>
      </c>
      <c r="G584" s="215"/>
      <c r="H584" s="217" t="s">
        <v>21</v>
      </c>
      <c r="I584" s="219"/>
      <c r="J584" s="215"/>
      <c r="K584" s="215"/>
      <c r="L584" s="220"/>
      <c r="M584" s="221"/>
      <c r="N584" s="222"/>
      <c r="O584" s="222"/>
      <c r="P584" s="222"/>
      <c r="Q584" s="222"/>
      <c r="R584" s="222"/>
      <c r="S584" s="222"/>
      <c r="T584" s="223"/>
      <c r="AT584" s="224" t="s">
        <v>201</v>
      </c>
      <c r="AU584" s="224" t="s">
        <v>85</v>
      </c>
      <c r="AV584" s="12" t="s">
        <v>83</v>
      </c>
      <c r="AW584" s="12" t="s">
        <v>39</v>
      </c>
      <c r="AX584" s="12" t="s">
        <v>75</v>
      </c>
      <c r="AY584" s="224" t="s">
        <v>192</v>
      </c>
    </row>
    <row r="585" spans="2:51" s="13" customFormat="1" ht="12">
      <c r="B585" s="225"/>
      <c r="C585" s="226"/>
      <c r="D585" s="216" t="s">
        <v>201</v>
      </c>
      <c r="E585" s="227" t="s">
        <v>21</v>
      </c>
      <c r="F585" s="228" t="s">
        <v>770</v>
      </c>
      <c r="G585" s="226"/>
      <c r="H585" s="229">
        <v>13.405</v>
      </c>
      <c r="I585" s="230"/>
      <c r="J585" s="226"/>
      <c r="K585" s="226"/>
      <c r="L585" s="231"/>
      <c r="M585" s="232"/>
      <c r="N585" s="233"/>
      <c r="O585" s="233"/>
      <c r="P585" s="233"/>
      <c r="Q585" s="233"/>
      <c r="R585" s="233"/>
      <c r="S585" s="233"/>
      <c r="T585" s="234"/>
      <c r="AT585" s="235" t="s">
        <v>201</v>
      </c>
      <c r="AU585" s="235" t="s">
        <v>85</v>
      </c>
      <c r="AV585" s="13" t="s">
        <v>85</v>
      </c>
      <c r="AW585" s="13" t="s">
        <v>39</v>
      </c>
      <c r="AX585" s="13" t="s">
        <v>75</v>
      </c>
      <c r="AY585" s="235" t="s">
        <v>192</v>
      </c>
    </row>
    <row r="586" spans="2:51" s="14" customFormat="1" ht="12">
      <c r="B586" s="236"/>
      <c r="C586" s="237"/>
      <c r="D586" s="216" t="s">
        <v>201</v>
      </c>
      <c r="E586" s="238" t="s">
        <v>21</v>
      </c>
      <c r="F586" s="239" t="s">
        <v>205</v>
      </c>
      <c r="G586" s="237"/>
      <c r="H586" s="240">
        <v>13.405</v>
      </c>
      <c r="I586" s="241"/>
      <c r="J586" s="237"/>
      <c r="K586" s="237"/>
      <c r="L586" s="242"/>
      <c r="M586" s="243"/>
      <c r="N586" s="244"/>
      <c r="O586" s="244"/>
      <c r="P586" s="244"/>
      <c r="Q586" s="244"/>
      <c r="R586" s="244"/>
      <c r="S586" s="244"/>
      <c r="T586" s="245"/>
      <c r="AT586" s="246" t="s">
        <v>201</v>
      </c>
      <c r="AU586" s="246" t="s">
        <v>85</v>
      </c>
      <c r="AV586" s="14" t="s">
        <v>199</v>
      </c>
      <c r="AW586" s="14" t="s">
        <v>39</v>
      </c>
      <c r="AX586" s="14" t="s">
        <v>83</v>
      </c>
      <c r="AY586" s="246" t="s">
        <v>192</v>
      </c>
    </row>
    <row r="587" spans="2:65" s="1" customFormat="1" ht="25.5" customHeight="1">
      <c r="B587" s="41"/>
      <c r="C587" s="247" t="s">
        <v>771</v>
      </c>
      <c r="D587" s="247" t="s">
        <v>412</v>
      </c>
      <c r="E587" s="248" t="s">
        <v>772</v>
      </c>
      <c r="F587" s="249" t="s">
        <v>773</v>
      </c>
      <c r="G587" s="250" t="s">
        <v>139</v>
      </c>
      <c r="H587" s="251">
        <v>14.746</v>
      </c>
      <c r="I587" s="252"/>
      <c r="J587" s="253">
        <f>ROUND(I587*H587,2)</f>
        <v>0</v>
      </c>
      <c r="K587" s="249" t="s">
        <v>198</v>
      </c>
      <c r="L587" s="254"/>
      <c r="M587" s="255" t="s">
        <v>21</v>
      </c>
      <c r="N587" s="256" t="s">
        <v>46</v>
      </c>
      <c r="O587" s="42"/>
      <c r="P587" s="211">
        <f>O587*H587</f>
        <v>0</v>
      </c>
      <c r="Q587" s="211">
        <v>0.0009</v>
      </c>
      <c r="R587" s="211">
        <f>Q587*H587</f>
        <v>0.0132714</v>
      </c>
      <c r="S587" s="211">
        <v>0</v>
      </c>
      <c r="T587" s="212">
        <f>S587*H587</f>
        <v>0</v>
      </c>
      <c r="AR587" s="24" t="s">
        <v>405</v>
      </c>
      <c r="AT587" s="24" t="s">
        <v>412</v>
      </c>
      <c r="AU587" s="24" t="s">
        <v>85</v>
      </c>
      <c r="AY587" s="24" t="s">
        <v>192</v>
      </c>
      <c r="BE587" s="213">
        <f>IF(N587="základní",J587,0)</f>
        <v>0</v>
      </c>
      <c r="BF587" s="213">
        <f>IF(N587="snížená",J587,0)</f>
        <v>0</v>
      </c>
      <c r="BG587" s="213">
        <f>IF(N587="zákl. přenesená",J587,0)</f>
        <v>0</v>
      </c>
      <c r="BH587" s="213">
        <f>IF(N587="sníž. přenesená",J587,0)</f>
        <v>0</v>
      </c>
      <c r="BI587" s="213">
        <f>IF(N587="nulová",J587,0)</f>
        <v>0</v>
      </c>
      <c r="BJ587" s="24" t="s">
        <v>83</v>
      </c>
      <c r="BK587" s="213">
        <f>ROUND(I587*H587,2)</f>
        <v>0</v>
      </c>
      <c r="BL587" s="24" t="s">
        <v>303</v>
      </c>
      <c r="BM587" s="24" t="s">
        <v>774</v>
      </c>
    </row>
    <row r="588" spans="2:51" s="13" customFormat="1" ht="12">
      <c r="B588" s="225"/>
      <c r="C588" s="226"/>
      <c r="D588" s="216" t="s">
        <v>201</v>
      </c>
      <c r="E588" s="226"/>
      <c r="F588" s="228" t="s">
        <v>775</v>
      </c>
      <c r="G588" s="226"/>
      <c r="H588" s="229">
        <v>14.746</v>
      </c>
      <c r="I588" s="230"/>
      <c r="J588" s="226"/>
      <c r="K588" s="226"/>
      <c r="L588" s="231"/>
      <c r="M588" s="232"/>
      <c r="N588" s="233"/>
      <c r="O588" s="233"/>
      <c r="P588" s="233"/>
      <c r="Q588" s="233"/>
      <c r="R588" s="233"/>
      <c r="S588" s="233"/>
      <c r="T588" s="234"/>
      <c r="AT588" s="235" t="s">
        <v>201</v>
      </c>
      <c r="AU588" s="235" t="s">
        <v>85</v>
      </c>
      <c r="AV588" s="13" t="s">
        <v>85</v>
      </c>
      <c r="AW588" s="13" t="s">
        <v>6</v>
      </c>
      <c r="AX588" s="13" t="s">
        <v>83</v>
      </c>
      <c r="AY588" s="235" t="s">
        <v>192</v>
      </c>
    </row>
    <row r="589" spans="2:65" s="1" customFormat="1" ht="38.25" customHeight="1">
      <c r="B589" s="41"/>
      <c r="C589" s="202" t="s">
        <v>776</v>
      </c>
      <c r="D589" s="202" t="s">
        <v>194</v>
      </c>
      <c r="E589" s="203" t="s">
        <v>777</v>
      </c>
      <c r="F589" s="204" t="s">
        <v>778</v>
      </c>
      <c r="G589" s="205" t="s">
        <v>306</v>
      </c>
      <c r="H589" s="206">
        <v>31.584</v>
      </c>
      <c r="I589" s="207"/>
      <c r="J589" s="208">
        <f>ROUND(I589*H589,2)</f>
        <v>0</v>
      </c>
      <c r="K589" s="204" t="s">
        <v>198</v>
      </c>
      <c r="L589" s="61"/>
      <c r="M589" s="209" t="s">
        <v>21</v>
      </c>
      <c r="N589" s="210" t="s">
        <v>46</v>
      </c>
      <c r="O589" s="42"/>
      <c r="P589" s="211">
        <f>O589*H589</f>
        <v>0</v>
      </c>
      <c r="Q589" s="211">
        <v>0</v>
      </c>
      <c r="R589" s="211">
        <f>Q589*H589</f>
        <v>0</v>
      </c>
      <c r="S589" s="211">
        <v>0</v>
      </c>
      <c r="T589" s="212">
        <f>S589*H589</f>
        <v>0</v>
      </c>
      <c r="AR589" s="24" t="s">
        <v>303</v>
      </c>
      <c r="AT589" s="24" t="s">
        <v>194</v>
      </c>
      <c r="AU589" s="24" t="s">
        <v>85</v>
      </c>
      <c r="AY589" s="24" t="s">
        <v>192</v>
      </c>
      <c r="BE589" s="213">
        <f>IF(N589="základní",J589,0)</f>
        <v>0</v>
      </c>
      <c r="BF589" s="213">
        <f>IF(N589="snížená",J589,0)</f>
        <v>0</v>
      </c>
      <c r="BG589" s="213">
        <f>IF(N589="zákl. přenesená",J589,0)</f>
        <v>0</v>
      </c>
      <c r="BH589" s="213">
        <f>IF(N589="sníž. přenesená",J589,0)</f>
        <v>0</v>
      </c>
      <c r="BI589" s="213">
        <f>IF(N589="nulová",J589,0)</f>
        <v>0</v>
      </c>
      <c r="BJ589" s="24" t="s">
        <v>83</v>
      </c>
      <c r="BK589" s="213">
        <f>ROUND(I589*H589,2)</f>
        <v>0</v>
      </c>
      <c r="BL589" s="24" t="s">
        <v>303</v>
      </c>
      <c r="BM589" s="24" t="s">
        <v>779</v>
      </c>
    </row>
    <row r="590" spans="2:63" s="11" customFormat="1" ht="29.85" customHeight="1">
      <c r="B590" s="186"/>
      <c r="C590" s="187"/>
      <c r="D590" s="188" t="s">
        <v>74</v>
      </c>
      <c r="E590" s="200" t="s">
        <v>780</v>
      </c>
      <c r="F590" s="200" t="s">
        <v>781</v>
      </c>
      <c r="G590" s="187"/>
      <c r="H590" s="187"/>
      <c r="I590" s="190"/>
      <c r="J590" s="201">
        <f>BK590</f>
        <v>0</v>
      </c>
      <c r="K590" s="187"/>
      <c r="L590" s="192"/>
      <c r="M590" s="193"/>
      <c r="N590" s="194"/>
      <c r="O590" s="194"/>
      <c r="P590" s="195">
        <f>SUM(P591:P678)</f>
        <v>0</v>
      </c>
      <c r="Q590" s="194"/>
      <c r="R590" s="195">
        <f>SUM(R591:R678)</f>
        <v>68.92772157472001</v>
      </c>
      <c r="S590" s="194"/>
      <c r="T590" s="196">
        <f>SUM(T591:T678)</f>
        <v>0</v>
      </c>
      <c r="AR590" s="197" t="s">
        <v>85</v>
      </c>
      <c r="AT590" s="198" t="s">
        <v>74</v>
      </c>
      <c r="AU590" s="198" t="s">
        <v>83</v>
      </c>
      <c r="AY590" s="197" t="s">
        <v>192</v>
      </c>
      <c r="BK590" s="199">
        <f>SUM(BK591:BK678)</f>
        <v>0</v>
      </c>
    </row>
    <row r="591" spans="2:65" s="1" customFormat="1" ht="16.5" customHeight="1">
      <c r="B591" s="41"/>
      <c r="C591" s="202" t="s">
        <v>782</v>
      </c>
      <c r="D591" s="202" t="s">
        <v>194</v>
      </c>
      <c r="E591" s="203" t="s">
        <v>783</v>
      </c>
      <c r="F591" s="204" t="s">
        <v>784</v>
      </c>
      <c r="G591" s="205" t="s">
        <v>139</v>
      </c>
      <c r="H591" s="206">
        <v>1349.84</v>
      </c>
      <c r="I591" s="207"/>
      <c r="J591" s="208">
        <f>ROUND(I591*H591,2)</f>
        <v>0</v>
      </c>
      <c r="K591" s="204" t="s">
        <v>198</v>
      </c>
      <c r="L591" s="61"/>
      <c r="M591" s="209" t="s">
        <v>21</v>
      </c>
      <c r="N591" s="210" t="s">
        <v>46</v>
      </c>
      <c r="O591" s="42"/>
      <c r="P591" s="211">
        <f>O591*H591</f>
        <v>0</v>
      </c>
      <c r="Q591" s="211">
        <v>0.03145</v>
      </c>
      <c r="R591" s="211">
        <f>Q591*H591</f>
        <v>42.452467999999996</v>
      </c>
      <c r="S591" s="211">
        <v>0</v>
      </c>
      <c r="T591" s="212">
        <f>S591*H591</f>
        <v>0</v>
      </c>
      <c r="AR591" s="24" t="s">
        <v>303</v>
      </c>
      <c r="AT591" s="24" t="s">
        <v>194</v>
      </c>
      <c r="AU591" s="24" t="s">
        <v>85</v>
      </c>
      <c r="AY591" s="24" t="s">
        <v>192</v>
      </c>
      <c r="BE591" s="213">
        <f>IF(N591="základní",J591,0)</f>
        <v>0</v>
      </c>
      <c r="BF591" s="213">
        <f>IF(N591="snížená",J591,0)</f>
        <v>0</v>
      </c>
      <c r="BG591" s="213">
        <f>IF(N591="zákl. přenesená",J591,0)</f>
        <v>0</v>
      </c>
      <c r="BH591" s="213">
        <f>IF(N591="sníž. přenesená",J591,0)</f>
        <v>0</v>
      </c>
      <c r="BI591" s="213">
        <f>IF(N591="nulová",J591,0)</f>
        <v>0</v>
      </c>
      <c r="BJ591" s="24" t="s">
        <v>83</v>
      </c>
      <c r="BK591" s="213">
        <f>ROUND(I591*H591,2)</f>
        <v>0</v>
      </c>
      <c r="BL591" s="24" t="s">
        <v>303</v>
      </c>
      <c r="BM591" s="24" t="s">
        <v>785</v>
      </c>
    </row>
    <row r="592" spans="2:51" s="12" customFormat="1" ht="12">
      <c r="B592" s="214"/>
      <c r="C592" s="215"/>
      <c r="D592" s="216" t="s">
        <v>201</v>
      </c>
      <c r="E592" s="217" t="s">
        <v>21</v>
      </c>
      <c r="F592" s="218" t="s">
        <v>202</v>
      </c>
      <c r="G592" s="215"/>
      <c r="H592" s="217" t="s">
        <v>21</v>
      </c>
      <c r="I592" s="219"/>
      <c r="J592" s="215"/>
      <c r="K592" s="215"/>
      <c r="L592" s="220"/>
      <c r="M592" s="221"/>
      <c r="N592" s="222"/>
      <c r="O592" s="222"/>
      <c r="P592" s="222"/>
      <c r="Q592" s="222"/>
      <c r="R592" s="222"/>
      <c r="S592" s="222"/>
      <c r="T592" s="223"/>
      <c r="AT592" s="224" t="s">
        <v>201</v>
      </c>
      <c r="AU592" s="224" t="s">
        <v>85</v>
      </c>
      <c r="AV592" s="12" t="s">
        <v>83</v>
      </c>
      <c r="AW592" s="12" t="s">
        <v>39</v>
      </c>
      <c r="AX592" s="12" t="s">
        <v>75</v>
      </c>
      <c r="AY592" s="224" t="s">
        <v>192</v>
      </c>
    </row>
    <row r="593" spans="2:51" s="12" customFormat="1" ht="12">
      <c r="B593" s="214"/>
      <c r="C593" s="215"/>
      <c r="D593" s="216" t="s">
        <v>201</v>
      </c>
      <c r="E593" s="217" t="s">
        <v>21</v>
      </c>
      <c r="F593" s="218" t="s">
        <v>786</v>
      </c>
      <c r="G593" s="215"/>
      <c r="H593" s="217" t="s">
        <v>21</v>
      </c>
      <c r="I593" s="219"/>
      <c r="J593" s="215"/>
      <c r="K593" s="215"/>
      <c r="L593" s="220"/>
      <c r="M593" s="221"/>
      <c r="N593" s="222"/>
      <c r="O593" s="222"/>
      <c r="P593" s="222"/>
      <c r="Q593" s="222"/>
      <c r="R593" s="222"/>
      <c r="S593" s="222"/>
      <c r="T593" s="223"/>
      <c r="AT593" s="224" t="s">
        <v>201</v>
      </c>
      <c r="AU593" s="224" t="s">
        <v>85</v>
      </c>
      <c r="AV593" s="12" t="s">
        <v>83</v>
      </c>
      <c r="AW593" s="12" t="s">
        <v>39</v>
      </c>
      <c r="AX593" s="12" t="s">
        <v>75</v>
      </c>
      <c r="AY593" s="224" t="s">
        <v>192</v>
      </c>
    </row>
    <row r="594" spans="2:51" s="13" customFormat="1" ht="12">
      <c r="B594" s="225"/>
      <c r="C594" s="226"/>
      <c r="D594" s="216" t="s">
        <v>201</v>
      </c>
      <c r="E594" s="227" t="s">
        <v>21</v>
      </c>
      <c r="F594" s="228" t="s">
        <v>739</v>
      </c>
      <c r="G594" s="226"/>
      <c r="H594" s="229">
        <v>1349.84</v>
      </c>
      <c r="I594" s="230"/>
      <c r="J594" s="226"/>
      <c r="K594" s="226"/>
      <c r="L594" s="231"/>
      <c r="M594" s="232"/>
      <c r="N594" s="233"/>
      <c r="O594" s="233"/>
      <c r="P594" s="233"/>
      <c r="Q594" s="233"/>
      <c r="R594" s="233"/>
      <c r="S594" s="233"/>
      <c r="T594" s="234"/>
      <c r="AT594" s="235" t="s">
        <v>201</v>
      </c>
      <c r="AU594" s="235" t="s">
        <v>85</v>
      </c>
      <c r="AV594" s="13" t="s">
        <v>85</v>
      </c>
      <c r="AW594" s="13" t="s">
        <v>39</v>
      </c>
      <c r="AX594" s="13" t="s">
        <v>75</v>
      </c>
      <c r="AY594" s="235" t="s">
        <v>192</v>
      </c>
    </row>
    <row r="595" spans="2:51" s="14" customFormat="1" ht="12">
      <c r="B595" s="236"/>
      <c r="C595" s="237"/>
      <c r="D595" s="216" t="s">
        <v>201</v>
      </c>
      <c r="E595" s="238" t="s">
        <v>21</v>
      </c>
      <c r="F595" s="239" t="s">
        <v>205</v>
      </c>
      <c r="G595" s="237"/>
      <c r="H595" s="240">
        <v>1349.84</v>
      </c>
      <c r="I595" s="241"/>
      <c r="J595" s="237"/>
      <c r="K595" s="237"/>
      <c r="L595" s="242"/>
      <c r="M595" s="243"/>
      <c r="N595" s="244"/>
      <c r="O595" s="244"/>
      <c r="P595" s="244"/>
      <c r="Q595" s="244"/>
      <c r="R595" s="244"/>
      <c r="S595" s="244"/>
      <c r="T595" s="245"/>
      <c r="AT595" s="246" t="s">
        <v>201</v>
      </c>
      <c r="AU595" s="246" t="s">
        <v>85</v>
      </c>
      <c r="AV595" s="14" t="s">
        <v>199</v>
      </c>
      <c r="AW595" s="14" t="s">
        <v>39</v>
      </c>
      <c r="AX595" s="14" t="s">
        <v>83</v>
      </c>
      <c r="AY595" s="246" t="s">
        <v>192</v>
      </c>
    </row>
    <row r="596" spans="2:65" s="1" customFormat="1" ht="38.25" customHeight="1">
      <c r="B596" s="41"/>
      <c r="C596" s="202" t="s">
        <v>787</v>
      </c>
      <c r="D596" s="202" t="s">
        <v>194</v>
      </c>
      <c r="E596" s="203" t="s">
        <v>788</v>
      </c>
      <c r="F596" s="204" t="s">
        <v>789</v>
      </c>
      <c r="G596" s="205" t="s">
        <v>585</v>
      </c>
      <c r="H596" s="206">
        <v>181.2</v>
      </c>
      <c r="I596" s="207"/>
      <c r="J596" s="208">
        <f>ROUND(I596*H596,2)</f>
        <v>0</v>
      </c>
      <c r="K596" s="204" t="s">
        <v>198</v>
      </c>
      <c r="L596" s="61"/>
      <c r="M596" s="209" t="s">
        <v>21</v>
      </c>
      <c r="N596" s="210" t="s">
        <v>46</v>
      </c>
      <c r="O596" s="42"/>
      <c r="P596" s="211">
        <f>O596*H596</f>
        <v>0</v>
      </c>
      <c r="Q596" s="211">
        <v>0.00026</v>
      </c>
      <c r="R596" s="211">
        <f>Q596*H596</f>
        <v>0.047111999999999994</v>
      </c>
      <c r="S596" s="211">
        <v>0</v>
      </c>
      <c r="T596" s="212">
        <f>S596*H596</f>
        <v>0</v>
      </c>
      <c r="AR596" s="24" t="s">
        <v>303</v>
      </c>
      <c r="AT596" s="24" t="s">
        <v>194</v>
      </c>
      <c r="AU596" s="24" t="s">
        <v>85</v>
      </c>
      <c r="AY596" s="24" t="s">
        <v>192</v>
      </c>
      <c r="BE596" s="213">
        <f>IF(N596="základní",J596,0)</f>
        <v>0</v>
      </c>
      <c r="BF596" s="213">
        <f>IF(N596="snížená",J596,0)</f>
        <v>0</v>
      </c>
      <c r="BG596" s="213">
        <f>IF(N596="zákl. přenesená",J596,0)</f>
        <v>0</v>
      </c>
      <c r="BH596" s="213">
        <f>IF(N596="sníž. přenesená",J596,0)</f>
        <v>0</v>
      </c>
      <c r="BI596" s="213">
        <f>IF(N596="nulová",J596,0)</f>
        <v>0</v>
      </c>
      <c r="BJ596" s="24" t="s">
        <v>83</v>
      </c>
      <c r="BK596" s="213">
        <f>ROUND(I596*H596,2)</f>
        <v>0</v>
      </c>
      <c r="BL596" s="24" t="s">
        <v>303</v>
      </c>
      <c r="BM596" s="24" t="s">
        <v>790</v>
      </c>
    </row>
    <row r="597" spans="2:51" s="12" customFormat="1" ht="12">
      <c r="B597" s="214"/>
      <c r="C597" s="215"/>
      <c r="D597" s="216" t="s">
        <v>201</v>
      </c>
      <c r="E597" s="217" t="s">
        <v>21</v>
      </c>
      <c r="F597" s="218" t="s">
        <v>202</v>
      </c>
      <c r="G597" s="215"/>
      <c r="H597" s="217" t="s">
        <v>21</v>
      </c>
      <c r="I597" s="219"/>
      <c r="J597" s="215"/>
      <c r="K597" s="215"/>
      <c r="L597" s="220"/>
      <c r="M597" s="221"/>
      <c r="N597" s="222"/>
      <c r="O597" s="222"/>
      <c r="P597" s="222"/>
      <c r="Q597" s="222"/>
      <c r="R597" s="222"/>
      <c r="S597" s="222"/>
      <c r="T597" s="223"/>
      <c r="AT597" s="224" t="s">
        <v>201</v>
      </c>
      <c r="AU597" s="224" t="s">
        <v>85</v>
      </c>
      <c r="AV597" s="12" t="s">
        <v>83</v>
      </c>
      <c r="AW597" s="12" t="s">
        <v>39</v>
      </c>
      <c r="AX597" s="12" t="s">
        <v>75</v>
      </c>
      <c r="AY597" s="224" t="s">
        <v>192</v>
      </c>
    </row>
    <row r="598" spans="2:51" s="12" customFormat="1" ht="12">
      <c r="B598" s="214"/>
      <c r="C598" s="215"/>
      <c r="D598" s="216" t="s">
        <v>201</v>
      </c>
      <c r="E598" s="217" t="s">
        <v>21</v>
      </c>
      <c r="F598" s="218" t="s">
        <v>791</v>
      </c>
      <c r="G598" s="215"/>
      <c r="H598" s="217" t="s">
        <v>21</v>
      </c>
      <c r="I598" s="219"/>
      <c r="J598" s="215"/>
      <c r="K598" s="215"/>
      <c r="L598" s="220"/>
      <c r="M598" s="221"/>
      <c r="N598" s="222"/>
      <c r="O598" s="222"/>
      <c r="P598" s="222"/>
      <c r="Q598" s="222"/>
      <c r="R598" s="222"/>
      <c r="S598" s="222"/>
      <c r="T598" s="223"/>
      <c r="AT598" s="224" t="s">
        <v>201</v>
      </c>
      <c r="AU598" s="224" t="s">
        <v>85</v>
      </c>
      <c r="AV598" s="12" t="s">
        <v>83</v>
      </c>
      <c r="AW598" s="12" t="s">
        <v>39</v>
      </c>
      <c r="AX598" s="12" t="s">
        <v>75</v>
      </c>
      <c r="AY598" s="224" t="s">
        <v>192</v>
      </c>
    </row>
    <row r="599" spans="2:51" s="13" customFormat="1" ht="12">
      <c r="B599" s="225"/>
      <c r="C599" s="226"/>
      <c r="D599" s="216" t="s">
        <v>201</v>
      </c>
      <c r="E599" s="227" t="s">
        <v>21</v>
      </c>
      <c r="F599" s="228" t="s">
        <v>792</v>
      </c>
      <c r="G599" s="226"/>
      <c r="H599" s="229">
        <v>181.2</v>
      </c>
      <c r="I599" s="230"/>
      <c r="J599" s="226"/>
      <c r="K599" s="226"/>
      <c r="L599" s="231"/>
      <c r="M599" s="232"/>
      <c r="N599" s="233"/>
      <c r="O599" s="233"/>
      <c r="P599" s="233"/>
      <c r="Q599" s="233"/>
      <c r="R599" s="233"/>
      <c r="S599" s="233"/>
      <c r="T599" s="234"/>
      <c r="AT599" s="235" t="s">
        <v>201</v>
      </c>
      <c r="AU599" s="235" t="s">
        <v>85</v>
      </c>
      <c r="AV599" s="13" t="s">
        <v>85</v>
      </c>
      <c r="AW599" s="13" t="s">
        <v>39</v>
      </c>
      <c r="AX599" s="13" t="s">
        <v>75</v>
      </c>
      <c r="AY599" s="235" t="s">
        <v>192</v>
      </c>
    </row>
    <row r="600" spans="2:51" s="14" customFormat="1" ht="12">
      <c r="B600" s="236"/>
      <c r="C600" s="237"/>
      <c r="D600" s="216" t="s">
        <v>201</v>
      </c>
      <c r="E600" s="238" t="s">
        <v>21</v>
      </c>
      <c r="F600" s="239" t="s">
        <v>205</v>
      </c>
      <c r="G600" s="237"/>
      <c r="H600" s="240">
        <v>181.2</v>
      </c>
      <c r="I600" s="241"/>
      <c r="J600" s="237"/>
      <c r="K600" s="237"/>
      <c r="L600" s="242"/>
      <c r="M600" s="243"/>
      <c r="N600" s="244"/>
      <c r="O600" s="244"/>
      <c r="P600" s="244"/>
      <c r="Q600" s="244"/>
      <c r="R600" s="244"/>
      <c r="S600" s="244"/>
      <c r="T600" s="245"/>
      <c r="AT600" s="246" t="s">
        <v>201</v>
      </c>
      <c r="AU600" s="246" t="s">
        <v>85</v>
      </c>
      <c r="AV600" s="14" t="s">
        <v>199</v>
      </c>
      <c r="AW600" s="14" t="s">
        <v>39</v>
      </c>
      <c r="AX600" s="14" t="s">
        <v>83</v>
      </c>
      <c r="AY600" s="246" t="s">
        <v>192</v>
      </c>
    </row>
    <row r="601" spans="2:65" s="1" customFormat="1" ht="25.5" customHeight="1">
      <c r="B601" s="41"/>
      <c r="C601" s="202" t="s">
        <v>793</v>
      </c>
      <c r="D601" s="202" t="s">
        <v>194</v>
      </c>
      <c r="E601" s="203" t="s">
        <v>794</v>
      </c>
      <c r="F601" s="204" t="s">
        <v>795</v>
      </c>
      <c r="G601" s="205" t="s">
        <v>139</v>
      </c>
      <c r="H601" s="206">
        <v>1349.84</v>
      </c>
      <c r="I601" s="207"/>
      <c r="J601" s="208">
        <f>ROUND(I601*H601,2)</f>
        <v>0</v>
      </c>
      <c r="K601" s="204" t="s">
        <v>198</v>
      </c>
      <c r="L601" s="61"/>
      <c r="M601" s="209" t="s">
        <v>21</v>
      </c>
      <c r="N601" s="210" t="s">
        <v>46</v>
      </c>
      <c r="O601" s="42"/>
      <c r="P601" s="211">
        <f>O601*H601</f>
        <v>0</v>
      </c>
      <c r="Q601" s="211">
        <v>0</v>
      </c>
      <c r="R601" s="211">
        <f>Q601*H601</f>
        <v>0</v>
      </c>
      <c r="S601" s="211">
        <v>0</v>
      </c>
      <c r="T601" s="212">
        <f>S601*H601</f>
        <v>0</v>
      </c>
      <c r="AR601" s="24" t="s">
        <v>303</v>
      </c>
      <c r="AT601" s="24" t="s">
        <v>194</v>
      </c>
      <c r="AU601" s="24" t="s">
        <v>85</v>
      </c>
      <c r="AY601" s="24" t="s">
        <v>192</v>
      </c>
      <c r="BE601" s="213">
        <f>IF(N601="základní",J601,0)</f>
        <v>0</v>
      </c>
      <c r="BF601" s="213">
        <f>IF(N601="snížená",J601,0)</f>
        <v>0</v>
      </c>
      <c r="BG601" s="213">
        <f>IF(N601="zákl. přenesená",J601,0)</f>
        <v>0</v>
      </c>
      <c r="BH601" s="213">
        <f>IF(N601="sníž. přenesená",J601,0)</f>
        <v>0</v>
      </c>
      <c r="BI601" s="213">
        <f>IF(N601="nulová",J601,0)</f>
        <v>0</v>
      </c>
      <c r="BJ601" s="24" t="s">
        <v>83</v>
      </c>
      <c r="BK601" s="213">
        <f>ROUND(I601*H601,2)</f>
        <v>0</v>
      </c>
      <c r="BL601" s="24" t="s">
        <v>303</v>
      </c>
      <c r="BM601" s="24" t="s">
        <v>796</v>
      </c>
    </row>
    <row r="602" spans="2:51" s="12" customFormat="1" ht="12">
      <c r="B602" s="214"/>
      <c r="C602" s="215"/>
      <c r="D602" s="216" t="s">
        <v>201</v>
      </c>
      <c r="E602" s="217" t="s">
        <v>21</v>
      </c>
      <c r="F602" s="218" t="s">
        <v>202</v>
      </c>
      <c r="G602" s="215"/>
      <c r="H602" s="217" t="s">
        <v>21</v>
      </c>
      <c r="I602" s="219"/>
      <c r="J602" s="215"/>
      <c r="K602" s="215"/>
      <c r="L602" s="220"/>
      <c r="M602" s="221"/>
      <c r="N602" s="222"/>
      <c r="O602" s="222"/>
      <c r="P602" s="222"/>
      <c r="Q602" s="222"/>
      <c r="R602" s="222"/>
      <c r="S602" s="222"/>
      <c r="T602" s="223"/>
      <c r="AT602" s="224" t="s">
        <v>201</v>
      </c>
      <c r="AU602" s="224" t="s">
        <v>85</v>
      </c>
      <c r="AV602" s="12" t="s">
        <v>83</v>
      </c>
      <c r="AW602" s="12" t="s">
        <v>39</v>
      </c>
      <c r="AX602" s="12" t="s">
        <v>75</v>
      </c>
      <c r="AY602" s="224" t="s">
        <v>192</v>
      </c>
    </row>
    <row r="603" spans="2:51" s="12" customFormat="1" ht="12">
      <c r="B603" s="214"/>
      <c r="C603" s="215"/>
      <c r="D603" s="216" t="s">
        <v>201</v>
      </c>
      <c r="E603" s="217" t="s">
        <v>21</v>
      </c>
      <c r="F603" s="218" t="s">
        <v>797</v>
      </c>
      <c r="G603" s="215"/>
      <c r="H603" s="217" t="s">
        <v>21</v>
      </c>
      <c r="I603" s="219"/>
      <c r="J603" s="215"/>
      <c r="K603" s="215"/>
      <c r="L603" s="220"/>
      <c r="M603" s="221"/>
      <c r="N603" s="222"/>
      <c r="O603" s="222"/>
      <c r="P603" s="222"/>
      <c r="Q603" s="222"/>
      <c r="R603" s="222"/>
      <c r="S603" s="222"/>
      <c r="T603" s="223"/>
      <c r="AT603" s="224" t="s">
        <v>201</v>
      </c>
      <c r="AU603" s="224" t="s">
        <v>85</v>
      </c>
      <c r="AV603" s="12" t="s">
        <v>83</v>
      </c>
      <c r="AW603" s="12" t="s">
        <v>39</v>
      </c>
      <c r="AX603" s="12" t="s">
        <v>75</v>
      </c>
      <c r="AY603" s="224" t="s">
        <v>192</v>
      </c>
    </row>
    <row r="604" spans="2:51" s="13" customFormat="1" ht="12">
      <c r="B604" s="225"/>
      <c r="C604" s="226"/>
      <c r="D604" s="216" t="s">
        <v>201</v>
      </c>
      <c r="E604" s="227" t="s">
        <v>21</v>
      </c>
      <c r="F604" s="228" t="s">
        <v>739</v>
      </c>
      <c r="G604" s="226"/>
      <c r="H604" s="229">
        <v>1349.84</v>
      </c>
      <c r="I604" s="230"/>
      <c r="J604" s="226"/>
      <c r="K604" s="226"/>
      <c r="L604" s="231"/>
      <c r="M604" s="232"/>
      <c r="N604" s="233"/>
      <c r="O604" s="233"/>
      <c r="P604" s="233"/>
      <c r="Q604" s="233"/>
      <c r="R604" s="233"/>
      <c r="S604" s="233"/>
      <c r="T604" s="234"/>
      <c r="AT604" s="235" t="s">
        <v>201</v>
      </c>
      <c r="AU604" s="235" t="s">
        <v>85</v>
      </c>
      <c r="AV604" s="13" t="s">
        <v>85</v>
      </c>
      <c r="AW604" s="13" t="s">
        <v>39</v>
      </c>
      <c r="AX604" s="13" t="s">
        <v>75</v>
      </c>
      <c r="AY604" s="235" t="s">
        <v>192</v>
      </c>
    </row>
    <row r="605" spans="2:51" s="14" customFormat="1" ht="12">
      <c r="B605" s="236"/>
      <c r="C605" s="237"/>
      <c r="D605" s="216" t="s">
        <v>201</v>
      </c>
      <c r="E605" s="238" t="s">
        <v>21</v>
      </c>
      <c r="F605" s="239" t="s">
        <v>205</v>
      </c>
      <c r="G605" s="237"/>
      <c r="H605" s="240">
        <v>1349.84</v>
      </c>
      <c r="I605" s="241"/>
      <c r="J605" s="237"/>
      <c r="K605" s="237"/>
      <c r="L605" s="242"/>
      <c r="M605" s="243"/>
      <c r="N605" s="244"/>
      <c r="O605" s="244"/>
      <c r="P605" s="244"/>
      <c r="Q605" s="244"/>
      <c r="R605" s="244"/>
      <c r="S605" s="244"/>
      <c r="T605" s="245"/>
      <c r="AT605" s="246" t="s">
        <v>201</v>
      </c>
      <c r="AU605" s="246" t="s">
        <v>85</v>
      </c>
      <c r="AV605" s="14" t="s">
        <v>199</v>
      </c>
      <c r="AW605" s="14" t="s">
        <v>39</v>
      </c>
      <c r="AX605" s="14" t="s">
        <v>83</v>
      </c>
      <c r="AY605" s="246" t="s">
        <v>192</v>
      </c>
    </row>
    <row r="606" spans="2:65" s="1" customFormat="1" ht="25.5" customHeight="1">
      <c r="B606" s="41"/>
      <c r="C606" s="247" t="s">
        <v>798</v>
      </c>
      <c r="D606" s="247" t="s">
        <v>412</v>
      </c>
      <c r="E606" s="248" t="s">
        <v>799</v>
      </c>
      <c r="F606" s="249" t="s">
        <v>800</v>
      </c>
      <c r="G606" s="250" t="s">
        <v>139</v>
      </c>
      <c r="H606" s="251">
        <v>1484.824</v>
      </c>
      <c r="I606" s="252"/>
      <c r="J606" s="253">
        <f>ROUND(I606*H606,2)</f>
        <v>0</v>
      </c>
      <c r="K606" s="249" t="s">
        <v>198</v>
      </c>
      <c r="L606" s="254"/>
      <c r="M606" s="255" t="s">
        <v>21</v>
      </c>
      <c r="N606" s="256" t="s">
        <v>46</v>
      </c>
      <c r="O606" s="42"/>
      <c r="P606" s="211">
        <f>O606*H606</f>
        <v>0</v>
      </c>
      <c r="Q606" s="211">
        <v>0.0001</v>
      </c>
      <c r="R606" s="211">
        <f>Q606*H606</f>
        <v>0.14848240000000001</v>
      </c>
      <c r="S606" s="211">
        <v>0</v>
      </c>
      <c r="T606" s="212">
        <f>S606*H606</f>
        <v>0</v>
      </c>
      <c r="AR606" s="24" t="s">
        <v>405</v>
      </c>
      <c r="AT606" s="24" t="s">
        <v>412</v>
      </c>
      <c r="AU606" s="24" t="s">
        <v>85</v>
      </c>
      <c r="AY606" s="24" t="s">
        <v>192</v>
      </c>
      <c r="BE606" s="213">
        <f>IF(N606="základní",J606,0)</f>
        <v>0</v>
      </c>
      <c r="BF606" s="213">
        <f>IF(N606="snížená",J606,0)</f>
        <v>0</v>
      </c>
      <c r="BG606" s="213">
        <f>IF(N606="zákl. přenesená",J606,0)</f>
        <v>0</v>
      </c>
      <c r="BH606" s="213">
        <f>IF(N606="sníž. přenesená",J606,0)</f>
        <v>0</v>
      </c>
      <c r="BI606" s="213">
        <f>IF(N606="nulová",J606,0)</f>
        <v>0</v>
      </c>
      <c r="BJ606" s="24" t="s">
        <v>83</v>
      </c>
      <c r="BK606" s="213">
        <f>ROUND(I606*H606,2)</f>
        <v>0</v>
      </c>
      <c r="BL606" s="24" t="s">
        <v>303</v>
      </c>
      <c r="BM606" s="24" t="s">
        <v>801</v>
      </c>
    </row>
    <row r="607" spans="2:51" s="13" customFormat="1" ht="12">
      <c r="B607" s="225"/>
      <c r="C607" s="226"/>
      <c r="D607" s="216" t="s">
        <v>201</v>
      </c>
      <c r="E607" s="226"/>
      <c r="F607" s="228" t="s">
        <v>744</v>
      </c>
      <c r="G607" s="226"/>
      <c r="H607" s="229">
        <v>1484.824</v>
      </c>
      <c r="I607" s="230"/>
      <c r="J607" s="226"/>
      <c r="K607" s="226"/>
      <c r="L607" s="231"/>
      <c r="M607" s="232"/>
      <c r="N607" s="233"/>
      <c r="O607" s="233"/>
      <c r="P607" s="233"/>
      <c r="Q607" s="233"/>
      <c r="R607" s="233"/>
      <c r="S607" s="233"/>
      <c r="T607" s="234"/>
      <c r="AT607" s="235" t="s">
        <v>201</v>
      </c>
      <c r="AU607" s="235" t="s">
        <v>85</v>
      </c>
      <c r="AV607" s="13" t="s">
        <v>85</v>
      </c>
      <c r="AW607" s="13" t="s">
        <v>6</v>
      </c>
      <c r="AX607" s="13" t="s">
        <v>83</v>
      </c>
      <c r="AY607" s="235" t="s">
        <v>192</v>
      </c>
    </row>
    <row r="608" spans="2:65" s="1" customFormat="1" ht="25.5" customHeight="1">
      <c r="B608" s="41"/>
      <c r="C608" s="202" t="s">
        <v>802</v>
      </c>
      <c r="D608" s="202" t="s">
        <v>194</v>
      </c>
      <c r="E608" s="203" t="s">
        <v>803</v>
      </c>
      <c r="F608" s="204" t="s">
        <v>804</v>
      </c>
      <c r="G608" s="205" t="s">
        <v>139</v>
      </c>
      <c r="H608" s="206">
        <v>181.2</v>
      </c>
      <c r="I608" s="207"/>
      <c r="J608" s="208">
        <f>ROUND(I608*H608,2)</f>
        <v>0</v>
      </c>
      <c r="K608" s="204" t="s">
        <v>198</v>
      </c>
      <c r="L608" s="61"/>
      <c r="M608" s="209" t="s">
        <v>21</v>
      </c>
      <c r="N608" s="210" t="s">
        <v>46</v>
      </c>
      <c r="O608" s="42"/>
      <c r="P608" s="211">
        <f>O608*H608</f>
        <v>0</v>
      </c>
      <c r="Q608" s="211">
        <v>0</v>
      </c>
      <c r="R608" s="211">
        <f>Q608*H608</f>
        <v>0</v>
      </c>
      <c r="S608" s="211">
        <v>0</v>
      </c>
      <c r="T608" s="212">
        <f>S608*H608</f>
        <v>0</v>
      </c>
      <c r="AR608" s="24" t="s">
        <v>303</v>
      </c>
      <c r="AT608" s="24" t="s">
        <v>194</v>
      </c>
      <c r="AU608" s="24" t="s">
        <v>85</v>
      </c>
      <c r="AY608" s="24" t="s">
        <v>192</v>
      </c>
      <c r="BE608" s="213">
        <f>IF(N608="základní",J608,0)</f>
        <v>0</v>
      </c>
      <c r="BF608" s="213">
        <f>IF(N608="snížená",J608,0)</f>
        <v>0</v>
      </c>
      <c r="BG608" s="213">
        <f>IF(N608="zákl. přenesená",J608,0)</f>
        <v>0</v>
      </c>
      <c r="BH608" s="213">
        <f>IF(N608="sníž. přenesená",J608,0)</f>
        <v>0</v>
      </c>
      <c r="BI608" s="213">
        <f>IF(N608="nulová",J608,0)</f>
        <v>0</v>
      </c>
      <c r="BJ608" s="24" t="s">
        <v>83</v>
      </c>
      <c r="BK608" s="213">
        <f>ROUND(I608*H608,2)</f>
        <v>0</v>
      </c>
      <c r="BL608" s="24" t="s">
        <v>303</v>
      </c>
      <c r="BM608" s="24" t="s">
        <v>805</v>
      </c>
    </row>
    <row r="609" spans="2:51" s="12" customFormat="1" ht="12">
      <c r="B609" s="214"/>
      <c r="C609" s="215"/>
      <c r="D609" s="216" t="s">
        <v>201</v>
      </c>
      <c r="E609" s="217" t="s">
        <v>21</v>
      </c>
      <c r="F609" s="218" t="s">
        <v>202</v>
      </c>
      <c r="G609" s="215"/>
      <c r="H609" s="217" t="s">
        <v>21</v>
      </c>
      <c r="I609" s="219"/>
      <c r="J609" s="215"/>
      <c r="K609" s="215"/>
      <c r="L609" s="220"/>
      <c r="M609" s="221"/>
      <c r="N609" s="222"/>
      <c r="O609" s="222"/>
      <c r="P609" s="222"/>
      <c r="Q609" s="222"/>
      <c r="R609" s="222"/>
      <c r="S609" s="222"/>
      <c r="T609" s="223"/>
      <c r="AT609" s="224" t="s">
        <v>201</v>
      </c>
      <c r="AU609" s="224" t="s">
        <v>85</v>
      </c>
      <c r="AV609" s="12" t="s">
        <v>83</v>
      </c>
      <c r="AW609" s="12" t="s">
        <v>39</v>
      </c>
      <c r="AX609" s="12" t="s">
        <v>75</v>
      </c>
      <c r="AY609" s="224" t="s">
        <v>192</v>
      </c>
    </row>
    <row r="610" spans="2:51" s="12" customFormat="1" ht="12">
      <c r="B610" s="214"/>
      <c r="C610" s="215"/>
      <c r="D610" s="216" t="s">
        <v>201</v>
      </c>
      <c r="E610" s="217" t="s">
        <v>21</v>
      </c>
      <c r="F610" s="218" t="s">
        <v>738</v>
      </c>
      <c r="G610" s="215"/>
      <c r="H610" s="217" t="s">
        <v>21</v>
      </c>
      <c r="I610" s="219"/>
      <c r="J610" s="215"/>
      <c r="K610" s="215"/>
      <c r="L610" s="220"/>
      <c r="M610" s="221"/>
      <c r="N610" s="222"/>
      <c r="O610" s="222"/>
      <c r="P610" s="222"/>
      <c r="Q610" s="222"/>
      <c r="R610" s="222"/>
      <c r="S610" s="222"/>
      <c r="T610" s="223"/>
      <c r="AT610" s="224" t="s">
        <v>201</v>
      </c>
      <c r="AU610" s="224" t="s">
        <v>85</v>
      </c>
      <c r="AV610" s="12" t="s">
        <v>83</v>
      </c>
      <c r="AW610" s="12" t="s">
        <v>39</v>
      </c>
      <c r="AX610" s="12" t="s">
        <v>75</v>
      </c>
      <c r="AY610" s="224" t="s">
        <v>192</v>
      </c>
    </row>
    <row r="611" spans="2:51" s="13" customFormat="1" ht="12">
      <c r="B611" s="225"/>
      <c r="C611" s="226"/>
      <c r="D611" s="216" t="s">
        <v>201</v>
      </c>
      <c r="E611" s="227" t="s">
        <v>21</v>
      </c>
      <c r="F611" s="228" t="s">
        <v>806</v>
      </c>
      <c r="G611" s="226"/>
      <c r="H611" s="229">
        <v>181.2</v>
      </c>
      <c r="I611" s="230"/>
      <c r="J611" s="226"/>
      <c r="K611" s="226"/>
      <c r="L611" s="231"/>
      <c r="M611" s="232"/>
      <c r="N611" s="233"/>
      <c r="O611" s="233"/>
      <c r="P611" s="233"/>
      <c r="Q611" s="233"/>
      <c r="R611" s="233"/>
      <c r="S611" s="233"/>
      <c r="T611" s="234"/>
      <c r="AT611" s="235" t="s">
        <v>201</v>
      </c>
      <c r="AU611" s="235" t="s">
        <v>85</v>
      </c>
      <c r="AV611" s="13" t="s">
        <v>85</v>
      </c>
      <c r="AW611" s="13" t="s">
        <v>39</v>
      </c>
      <c r="AX611" s="13" t="s">
        <v>75</v>
      </c>
      <c r="AY611" s="235" t="s">
        <v>192</v>
      </c>
    </row>
    <row r="612" spans="2:51" s="14" customFormat="1" ht="12">
      <c r="B612" s="236"/>
      <c r="C612" s="237"/>
      <c r="D612" s="216" t="s">
        <v>201</v>
      </c>
      <c r="E612" s="238" t="s">
        <v>21</v>
      </c>
      <c r="F612" s="239" t="s">
        <v>205</v>
      </c>
      <c r="G612" s="237"/>
      <c r="H612" s="240">
        <v>181.2</v>
      </c>
      <c r="I612" s="241"/>
      <c r="J612" s="237"/>
      <c r="K612" s="237"/>
      <c r="L612" s="242"/>
      <c r="M612" s="243"/>
      <c r="N612" s="244"/>
      <c r="O612" s="244"/>
      <c r="P612" s="244"/>
      <c r="Q612" s="244"/>
      <c r="R612" s="244"/>
      <c r="S612" s="244"/>
      <c r="T612" s="245"/>
      <c r="AT612" s="246" t="s">
        <v>201</v>
      </c>
      <c r="AU612" s="246" t="s">
        <v>85</v>
      </c>
      <c r="AV612" s="14" t="s">
        <v>199</v>
      </c>
      <c r="AW612" s="14" t="s">
        <v>39</v>
      </c>
      <c r="AX612" s="14" t="s">
        <v>83</v>
      </c>
      <c r="AY612" s="246" t="s">
        <v>192</v>
      </c>
    </row>
    <row r="613" spans="2:65" s="1" customFormat="1" ht="25.5" customHeight="1">
      <c r="B613" s="41"/>
      <c r="C613" s="247" t="s">
        <v>807</v>
      </c>
      <c r="D613" s="247" t="s">
        <v>412</v>
      </c>
      <c r="E613" s="248" t="s">
        <v>808</v>
      </c>
      <c r="F613" s="249" t="s">
        <v>809</v>
      </c>
      <c r="G613" s="250" t="s">
        <v>139</v>
      </c>
      <c r="H613" s="251">
        <v>199.32</v>
      </c>
      <c r="I613" s="252"/>
      <c r="J613" s="253">
        <f>ROUND(I613*H613,2)</f>
        <v>0</v>
      </c>
      <c r="K613" s="249" t="s">
        <v>198</v>
      </c>
      <c r="L613" s="254"/>
      <c r="M613" s="255" t="s">
        <v>21</v>
      </c>
      <c r="N613" s="256" t="s">
        <v>46</v>
      </c>
      <c r="O613" s="42"/>
      <c r="P613" s="211">
        <f>O613*H613</f>
        <v>0</v>
      </c>
      <c r="Q613" s="211">
        <v>0.0025</v>
      </c>
      <c r="R613" s="211">
        <f>Q613*H613</f>
        <v>0.4983</v>
      </c>
      <c r="S613" s="211">
        <v>0</v>
      </c>
      <c r="T613" s="212">
        <f>S613*H613</f>
        <v>0</v>
      </c>
      <c r="AR613" s="24" t="s">
        <v>405</v>
      </c>
      <c r="AT613" s="24" t="s">
        <v>412</v>
      </c>
      <c r="AU613" s="24" t="s">
        <v>85</v>
      </c>
      <c r="AY613" s="24" t="s">
        <v>192</v>
      </c>
      <c r="BE613" s="213">
        <f>IF(N613="základní",J613,0)</f>
        <v>0</v>
      </c>
      <c r="BF613" s="213">
        <f>IF(N613="snížená",J613,0)</f>
        <v>0</v>
      </c>
      <c r="BG613" s="213">
        <f>IF(N613="zákl. přenesená",J613,0)</f>
        <v>0</v>
      </c>
      <c r="BH613" s="213">
        <f>IF(N613="sníž. přenesená",J613,0)</f>
        <v>0</v>
      </c>
      <c r="BI613" s="213">
        <f>IF(N613="nulová",J613,0)</f>
        <v>0</v>
      </c>
      <c r="BJ613" s="24" t="s">
        <v>83</v>
      </c>
      <c r="BK613" s="213">
        <f>ROUND(I613*H613,2)</f>
        <v>0</v>
      </c>
      <c r="BL613" s="24" t="s">
        <v>303</v>
      </c>
      <c r="BM613" s="24" t="s">
        <v>810</v>
      </c>
    </row>
    <row r="614" spans="2:51" s="13" customFormat="1" ht="12">
      <c r="B614" s="225"/>
      <c r="C614" s="226"/>
      <c r="D614" s="216" t="s">
        <v>201</v>
      </c>
      <c r="E614" s="226"/>
      <c r="F614" s="228" t="s">
        <v>811</v>
      </c>
      <c r="G614" s="226"/>
      <c r="H614" s="229">
        <v>199.32</v>
      </c>
      <c r="I614" s="230"/>
      <c r="J614" s="226"/>
      <c r="K614" s="226"/>
      <c r="L614" s="231"/>
      <c r="M614" s="232"/>
      <c r="N614" s="233"/>
      <c r="O614" s="233"/>
      <c r="P614" s="233"/>
      <c r="Q614" s="233"/>
      <c r="R614" s="233"/>
      <c r="S614" s="233"/>
      <c r="T614" s="234"/>
      <c r="AT614" s="235" t="s">
        <v>201</v>
      </c>
      <c r="AU614" s="235" t="s">
        <v>85</v>
      </c>
      <c r="AV614" s="13" t="s">
        <v>85</v>
      </c>
      <c r="AW614" s="13" t="s">
        <v>6</v>
      </c>
      <c r="AX614" s="13" t="s">
        <v>83</v>
      </c>
      <c r="AY614" s="235" t="s">
        <v>192</v>
      </c>
    </row>
    <row r="615" spans="2:65" s="1" customFormat="1" ht="38.25" customHeight="1">
      <c r="B615" s="41"/>
      <c r="C615" s="202" t="s">
        <v>812</v>
      </c>
      <c r="D615" s="202" t="s">
        <v>194</v>
      </c>
      <c r="E615" s="203" t="s">
        <v>813</v>
      </c>
      <c r="F615" s="204" t="s">
        <v>814</v>
      </c>
      <c r="G615" s="205" t="s">
        <v>139</v>
      </c>
      <c r="H615" s="206">
        <v>223.216</v>
      </c>
      <c r="I615" s="207"/>
      <c r="J615" s="208">
        <f>ROUND(I615*H615,2)</f>
        <v>0</v>
      </c>
      <c r="K615" s="204" t="s">
        <v>21</v>
      </c>
      <c r="L615" s="61"/>
      <c r="M615" s="209" t="s">
        <v>21</v>
      </c>
      <c r="N615" s="210" t="s">
        <v>46</v>
      </c>
      <c r="O615" s="42"/>
      <c r="P615" s="211">
        <f>O615*H615</f>
        <v>0</v>
      </c>
      <c r="Q615" s="211">
        <v>0.03367316</v>
      </c>
      <c r="R615" s="211">
        <f>Q615*H615</f>
        <v>7.516388082560001</v>
      </c>
      <c r="S615" s="211">
        <v>0</v>
      </c>
      <c r="T615" s="212">
        <f>S615*H615</f>
        <v>0</v>
      </c>
      <c r="AR615" s="24" t="s">
        <v>303</v>
      </c>
      <c r="AT615" s="24" t="s">
        <v>194</v>
      </c>
      <c r="AU615" s="24" t="s">
        <v>85</v>
      </c>
      <c r="AY615" s="24" t="s">
        <v>192</v>
      </c>
      <c r="BE615" s="213">
        <f>IF(N615="základní",J615,0)</f>
        <v>0</v>
      </c>
      <c r="BF615" s="213">
        <f>IF(N615="snížená",J615,0)</f>
        <v>0</v>
      </c>
      <c r="BG615" s="213">
        <f>IF(N615="zákl. přenesená",J615,0)</f>
        <v>0</v>
      </c>
      <c r="BH615" s="213">
        <f>IF(N615="sníž. přenesená",J615,0)</f>
        <v>0</v>
      </c>
      <c r="BI615" s="213">
        <f>IF(N615="nulová",J615,0)</f>
        <v>0</v>
      </c>
      <c r="BJ615" s="24" t="s">
        <v>83</v>
      </c>
      <c r="BK615" s="213">
        <f>ROUND(I615*H615,2)</f>
        <v>0</v>
      </c>
      <c r="BL615" s="24" t="s">
        <v>303</v>
      </c>
      <c r="BM615" s="24" t="s">
        <v>815</v>
      </c>
    </row>
    <row r="616" spans="2:51" s="12" customFormat="1" ht="12">
      <c r="B616" s="214"/>
      <c r="C616" s="215"/>
      <c r="D616" s="216" t="s">
        <v>201</v>
      </c>
      <c r="E616" s="217" t="s">
        <v>21</v>
      </c>
      <c r="F616" s="218" t="s">
        <v>202</v>
      </c>
      <c r="G616" s="215"/>
      <c r="H616" s="217" t="s">
        <v>21</v>
      </c>
      <c r="I616" s="219"/>
      <c r="J616" s="215"/>
      <c r="K616" s="215"/>
      <c r="L616" s="220"/>
      <c r="M616" s="221"/>
      <c r="N616" s="222"/>
      <c r="O616" s="222"/>
      <c r="P616" s="222"/>
      <c r="Q616" s="222"/>
      <c r="R616" s="222"/>
      <c r="S616" s="222"/>
      <c r="T616" s="223"/>
      <c r="AT616" s="224" t="s">
        <v>201</v>
      </c>
      <c r="AU616" s="224" t="s">
        <v>85</v>
      </c>
      <c r="AV616" s="12" t="s">
        <v>83</v>
      </c>
      <c r="AW616" s="12" t="s">
        <v>39</v>
      </c>
      <c r="AX616" s="12" t="s">
        <v>75</v>
      </c>
      <c r="AY616" s="224" t="s">
        <v>192</v>
      </c>
    </row>
    <row r="617" spans="2:51" s="12" customFormat="1" ht="12">
      <c r="B617" s="214"/>
      <c r="C617" s="215"/>
      <c r="D617" s="216" t="s">
        <v>201</v>
      </c>
      <c r="E617" s="217" t="s">
        <v>21</v>
      </c>
      <c r="F617" s="218" t="s">
        <v>816</v>
      </c>
      <c r="G617" s="215"/>
      <c r="H617" s="217" t="s">
        <v>21</v>
      </c>
      <c r="I617" s="219"/>
      <c r="J617" s="215"/>
      <c r="K617" s="215"/>
      <c r="L617" s="220"/>
      <c r="M617" s="221"/>
      <c r="N617" s="222"/>
      <c r="O617" s="222"/>
      <c r="P617" s="222"/>
      <c r="Q617" s="222"/>
      <c r="R617" s="222"/>
      <c r="S617" s="222"/>
      <c r="T617" s="223"/>
      <c r="AT617" s="224" t="s">
        <v>201</v>
      </c>
      <c r="AU617" s="224" t="s">
        <v>85</v>
      </c>
      <c r="AV617" s="12" t="s">
        <v>83</v>
      </c>
      <c r="AW617" s="12" t="s">
        <v>39</v>
      </c>
      <c r="AX617" s="12" t="s">
        <v>75</v>
      </c>
      <c r="AY617" s="224" t="s">
        <v>192</v>
      </c>
    </row>
    <row r="618" spans="2:51" s="13" customFormat="1" ht="12">
      <c r="B618" s="225"/>
      <c r="C618" s="226"/>
      <c r="D618" s="216" t="s">
        <v>201</v>
      </c>
      <c r="E618" s="227" t="s">
        <v>21</v>
      </c>
      <c r="F618" s="228" t="s">
        <v>817</v>
      </c>
      <c r="G618" s="226"/>
      <c r="H618" s="229">
        <v>387.816</v>
      </c>
      <c r="I618" s="230"/>
      <c r="J618" s="226"/>
      <c r="K618" s="226"/>
      <c r="L618" s="231"/>
      <c r="M618" s="232"/>
      <c r="N618" s="233"/>
      <c r="O618" s="233"/>
      <c r="P618" s="233"/>
      <c r="Q618" s="233"/>
      <c r="R618" s="233"/>
      <c r="S618" s="233"/>
      <c r="T618" s="234"/>
      <c r="AT618" s="235" t="s">
        <v>201</v>
      </c>
      <c r="AU618" s="235" t="s">
        <v>85</v>
      </c>
      <c r="AV618" s="13" t="s">
        <v>85</v>
      </c>
      <c r="AW618" s="13" t="s">
        <v>39</v>
      </c>
      <c r="AX618" s="13" t="s">
        <v>75</v>
      </c>
      <c r="AY618" s="235" t="s">
        <v>192</v>
      </c>
    </row>
    <row r="619" spans="2:51" s="12" customFormat="1" ht="12">
      <c r="B619" s="214"/>
      <c r="C619" s="215"/>
      <c r="D619" s="216" t="s">
        <v>201</v>
      </c>
      <c r="E619" s="217" t="s">
        <v>21</v>
      </c>
      <c r="F619" s="218" t="s">
        <v>818</v>
      </c>
      <c r="G619" s="215"/>
      <c r="H619" s="217" t="s">
        <v>21</v>
      </c>
      <c r="I619" s="219"/>
      <c r="J619" s="215"/>
      <c r="K619" s="215"/>
      <c r="L619" s="220"/>
      <c r="M619" s="221"/>
      <c r="N619" s="222"/>
      <c r="O619" s="222"/>
      <c r="P619" s="222"/>
      <c r="Q619" s="222"/>
      <c r="R619" s="222"/>
      <c r="S619" s="222"/>
      <c r="T619" s="223"/>
      <c r="AT619" s="224" t="s">
        <v>201</v>
      </c>
      <c r="AU619" s="224" t="s">
        <v>85</v>
      </c>
      <c r="AV619" s="12" t="s">
        <v>83</v>
      </c>
      <c r="AW619" s="12" t="s">
        <v>39</v>
      </c>
      <c r="AX619" s="12" t="s">
        <v>75</v>
      </c>
      <c r="AY619" s="224" t="s">
        <v>192</v>
      </c>
    </row>
    <row r="620" spans="2:51" s="13" customFormat="1" ht="12">
      <c r="B620" s="225"/>
      <c r="C620" s="226"/>
      <c r="D620" s="216" t="s">
        <v>201</v>
      </c>
      <c r="E620" s="227" t="s">
        <v>21</v>
      </c>
      <c r="F620" s="228" t="s">
        <v>819</v>
      </c>
      <c r="G620" s="226"/>
      <c r="H620" s="229">
        <v>-164.6</v>
      </c>
      <c r="I620" s="230"/>
      <c r="J620" s="226"/>
      <c r="K620" s="226"/>
      <c r="L620" s="231"/>
      <c r="M620" s="232"/>
      <c r="N620" s="233"/>
      <c r="O620" s="233"/>
      <c r="P620" s="233"/>
      <c r="Q620" s="233"/>
      <c r="R620" s="233"/>
      <c r="S620" s="233"/>
      <c r="T620" s="234"/>
      <c r="AT620" s="235" t="s">
        <v>201</v>
      </c>
      <c r="AU620" s="235" t="s">
        <v>85</v>
      </c>
      <c r="AV620" s="13" t="s">
        <v>85</v>
      </c>
      <c r="AW620" s="13" t="s">
        <v>39</v>
      </c>
      <c r="AX620" s="13" t="s">
        <v>75</v>
      </c>
      <c r="AY620" s="235" t="s">
        <v>192</v>
      </c>
    </row>
    <row r="621" spans="2:51" s="14" customFormat="1" ht="12">
      <c r="B621" s="236"/>
      <c r="C621" s="237"/>
      <c r="D621" s="216" t="s">
        <v>201</v>
      </c>
      <c r="E621" s="238" t="s">
        <v>21</v>
      </c>
      <c r="F621" s="239" t="s">
        <v>205</v>
      </c>
      <c r="G621" s="237"/>
      <c r="H621" s="240">
        <v>223.216</v>
      </c>
      <c r="I621" s="241"/>
      <c r="J621" s="237"/>
      <c r="K621" s="237"/>
      <c r="L621" s="242"/>
      <c r="M621" s="243"/>
      <c r="N621" s="244"/>
      <c r="O621" s="244"/>
      <c r="P621" s="244"/>
      <c r="Q621" s="244"/>
      <c r="R621" s="244"/>
      <c r="S621" s="244"/>
      <c r="T621" s="245"/>
      <c r="AT621" s="246" t="s">
        <v>201</v>
      </c>
      <c r="AU621" s="246" t="s">
        <v>85</v>
      </c>
      <c r="AV621" s="14" t="s">
        <v>199</v>
      </c>
      <c r="AW621" s="14" t="s">
        <v>39</v>
      </c>
      <c r="AX621" s="14" t="s">
        <v>83</v>
      </c>
      <c r="AY621" s="246" t="s">
        <v>192</v>
      </c>
    </row>
    <row r="622" spans="2:65" s="1" customFormat="1" ht="38.25" customHeight="1">
      <c r="B622" s="41"/>
      <c r="C622" s="202" t="s">
        <v>820</v>
      </c>
      <c r="D622" s="202" t="s">
        <v>194</v>
      </c>
      <c r="E622" s="203" t="s">
        <v>821</v>
      </c>
      <c r="F622" s="204" t="s">
        <v>822</v>
      </c>
      <c r="G622" s="205" t="s">
        <v>139</v>
      </c>
      <c r="H622" s="206">
        <v>116.616</v>
      </c>
      <c r="I622" s="207"/>
      <c r="J622" s="208">
        <f>ROUND(I622*H622,2)</f>
        <v>0</v>
      </c>
      <c r="K622" s="204" t="s">
        <v>21</v>
      </c>
      <c r="L622" s="61"/>
      <c r="M622" s="209" t="s">
        <v>21</v>
      </c>
      <c r="N622" s="210" t="s">
        <v>46</v>
      </c>
      <c r="O622" s="42"/>
      <c r="P622" s="211">
        <f>O622*H622</f>
        <v>0</v>
      </c>
      <c r="Q622" s="211">
        <v>0.03418976</v>
      </c>
      <c r="R622" s="211">
        <f>Q622*H622</f>
        <v>3.98707305216</v>
      </c>
      <c r="S622" s="211">
        <v>0</v>
      </c>
      <c r="T622" s="212">
        <f>S622*H622</f>
        <v>0</v>
      </c>
      <c r="AR622" s="24" t="s">
        <v>303</v>
      </c>
      <c r="AT622" s="24" t="s">
        <v>194</v>
      </c>
      <c r="AU622" s="24" t="s">
        <v>85</v>
      </c>
      <c r="AY622" s="24" t="s">
        <v>192</v>
      </c>
      <c r="BE622" s="213">
        <f>IF(N622="základní",J622,0)</f>
        <v>0</v>
      </c>
      <c r="BF622" s="213">
        <f>IF(N622="snížená",J622,0)</f>
        <v>0</v>
      </c>
      <c r="BG622" s="213">
        <f>IF(N622="zákl. přenesená",J622,0)</f>
        <v>0</v>
      </c>
      <c r="BH622" s="213">
        <f>IF(N622="sníž. přenesená",J622,0)</f>
        <v>0</v>
      </c>
      <c r="BI622" s="213">
        <f>IF(N622="nulová",J622,0)</f>
        <v>0</v>
      </c>
      <c r="BJ622" s="24" t="s">
        <v>83</v>
      </c>
      <c r="BK622" s="213">
        <f>ROUND(I622*H622,2)</f>
        <v>0</v>
      </c>
      <c r="BL622" s="24" t="s">
        <v>303</v>
      </c>
      <c r="BM622" s="24" t="s">
        <v>823</v>
      </c>
    </row>
    <row r="623" spans="2:51" s="12" customFormat="1" ht="12">
      <c r="B623" s="214"/>
      <c r="C623" s="215"/>
      <c r="D623" s="216" t="s">
        <v>201</v>
      </c>
      <c r="E623" s="217" t="s">
        <v>21</v>
      </c>
      <c r="F623" s="218" t="s">
        <v>202</v>
      </c>
      <c r="G623" s="215"/>
      <c r="H623" s="217" t="s">
        <v>21</v>
      </c>
      <c r="I623" s="219"/>
      <c r="J623" s="215"/>
      <c r="K623" s="215"/>
      <c r="L623" s="220"/>
      <c r="M623" s="221"/>
      <c r="N623" s="222"/>
      <c r="O623" s="222"/>
      <c r="P623" s="222"/>
      <c r="Q623" s="222"/>
      <c r="R623" s="222"/>
      <c r="S623" s="222"/>
      <c r="T623" s="223"/>
      <c r="AT623" s="224" t="s">
        <v>201</v>
      </c>
      <c r="AU623" s="224" t="s">
        <v>85</v>
      </c>
      <c r="AV623" s="12" t="s">
        <v>83</v>
      </c>
      <c r="AW623" s="12" t="s">
        <v>39</v>
      </c>
      <c r="AX623" s="12" t="s">
        <v>75</v>
      </c>
      <c r="AY623" s="224" t="s">
        <v>192</v>
      </c>
    </row>
    <row r="624" spans="2:51" s="12" customFormat="1" ht="12">
      <c r="B624" s="214"/>
      <c r="C624" s="215"/>
      <c r="D624" s="216" t="s">
        <v>201</v>
      </c>
      <c r="E624" s="217" t="s">
        <v>21</v>
      </c>
      <c r="F624" s="218" t="s">
        <v>824</v>
      </c>
      <c r="G624" s="215"/>
      <c r="H624" s="217" t="s">
        <v>21</v>
      </c>
      <c r="I624" s="219"/>
      <c r="J624" s="215"/>
      <c r="K624" s="215"/>
      <c r="L624" s="220"/>
      <c r="M624" s="221"/>
      <c r="N624" s="222"/>
      <c r="O624" s="222"/>
      <c r="P624" s="222"/>
      <c r="Q624" s="222"/>
      <c r="R624" s="222"/>
      <c r="S624" s="222"/>
      <c r="T624" s="223"/>
      <c r="AT624" s="224" t="s">
        <v>201</v>
      </c>
      <c r="AU624" s="224" t="s">
        <v>85</v>
      </c>
      <c r="AV624" s="12" t="s">
        <v>83</v>
      </c>
      <c r="AW624" s="12" t="s">
        <v>39</v>
      </c>
      <c r="AX624" s="12" t="s">
        <v>75</v>
      </c>
      <c r="AY624" s="224" t="s">
        <v>192</v>
      </c>
    </row>
    <row r="625" spans="2:51" s="13" customFormat="1" ht="12">
      <c r="B625" s="225"/>
      <c r="C625" s="226"/>
      <c r="D625" s="216" t="s">
        <v>201</v>
      </c>
      <c r="E625" s="227" t="s">
        <v>21</v>
      </c>
      <c r="F625" s="228" t="s">
        <v>825</v>
      </c>
      <c r="G625" s="226"/>
      <c r="H625" s="229">
        <v>122.616</v>
      </c>
      <c r="I625" s="230"/>
      <c r="J625" s="226"/>
      <c r="K625" s="226"/>
      <c r="L625" s="231"/>
      <c r="M625" s="232"/>
      <c r="N625" s="233"/>
      <c r="O625" s="233"/>
      <c r="P625" s="233"/>
      <c r="Q625" s="233"/>
      <c r="R625" s="233"/>
      <c r="S625" s="233"/>
      <c r="T625" s="234"/>
      <c r="AT625" s="235" t="s">
        <v>201</v>
      </c>
      <c r="AU625" s="235" t="s">
        <v>85</v>
      </c>
      <c r="AV625" s="13" t="s">
        <v>85</v>
      </c>
      <c r="AW625" s="13" t="s">
        <v>39</v>
      </c>
      <c r="AX625" s="13" t="s">
        <v>75</v>
      </c>
      <c r="AY625" s="235" t="s">
        <v>192</v>
      </c>
    </row>
    <row r="626" spans="2:51" s="12" customFormat="1" ht="12">
      <c r="B626" s="214"/>
      <c r="C626" s="215"/>
      <c r="D626" s="216" t="s">
        <v>201</v>
      </c>
      <c r="E626" s="217" t="s">
        <v>21</v>
      </c>
      <c r="F626" s="218" t="s">
        <v>818</v>
      </c>
      <c r="G626" s="215"/>
      <c r="H626" s="217" t="s">
        <v>21</v>
      </c>
      <c r="I626" s="219"/>
      <c r="J626" s="215"/>
      <c r="K626" s="215"/>
      <c r="L626" s="220"/>
      <c r="M626" s="221"/>
      <c r="N626" s="222"/>
      <c r="O626" s="222"/>
      <c r="P626" s="222"/>
      <c r="Q626" s="222"/>
      <c r="R626" s="222"/>
      <c r="S626" s="222"/>
      <c r="T626" s="223"/>
      <c r="AT626" s="224" t="s">
        <v>201</v>
      </c>
      <c r="AU626" s="224" t="s">
        <v>85</v>
      </c>
      <c r="AV626" s="12" t="s">
        <v>83</v>
      </c>
      <c r="AW626" s="12" t="s">
        <v>39</v>
      </c>
      <c r="AX626" s="12" t="s">
        <v>75</v>
      </c>
      <c r="AY626" s="224" t="s">
        <v>192</v>
      </c>
    </row>
    <row r="627" spans="2:51" s="13" customFormat="1" ht="12">
      <c r="B627" s="225"/>
      <c r="C627" s="226"/>
      <c r="D627" s="216" t="s">
        <v>201</v>
      </c>
      <c r="E627" s="227" t="s">
        <v>21</v>
      </c>
      <c r="F627" s="228" t="s">
        <v>826</v>
      </c>
      <c r="G627" s="226"/>
      <c r="H627" s="229">
        <v>-6</v>
      </c>
      <c r="I627" s="230"/>
      <c r="J627" s="226"/>
      <c r="K627" s="226"/>
      <c r="L627" s="231"/>
      <c r="M627" s="232"/>
      <c r="N627" s="233"/>
      <c r="O627" s="233"/>
      <c r="P627" s="233"/>
      <c r="Q627" s="233"/>
      <c r="R627" s="233"/>
      <c r="S627" s="233"/>
      <c r="T627" s="234"/>
      <c r="AT627" s="235" t="s">
        <v>201</v>
      </c>
      <c r="AU627" s="235" t="s">
        <v>85</v>
      </c>
      <c r="AV627" s="13" t="s">
        <v>85</v>
      </c>
      <c r="AW627" s="13" t="s">
        <v>39</v>
      </c>
      <c r="AX627" s="13" t="s">
        <v>75</v>
      </c>
      <c r="AY627" s="235" t="s">
        <v>192</v>
      </c>
    </row>
    <row r="628" spans="2:51" s="14" customFormat="1" ht="12">
      <c r="B628" s="236"/>
      <c r="C628" s="237"/>
      <c r="D628" s="216" t="s">
        <v>201</v>
      </c>
      <c r="E628" s="238" t="s">
        <v>21</v>
      </c>
      <c r="F628" s="239" t="s">
        <v>205</v>
      </c>
      <c r="G628" s="237"/>
      <c r="H628" s="240">
        <v>116.616</v>
      </c>
      <c r="I628" s="241"/>
      <c r="J628" s="237"/>
      <c r="K628" s="237"/>
      <c r="L628" s="242"/>
      <c r="M628" s="243"/>
      <c r="N628" s="244"/>
      <c r="O628" s="244"/>
      <c r="P628" s="244"/>
      <c r="Q628" s="244"/>
      <c r="R628" s="244"/>
      <c r="S628" s="244"/>
      <c r="T628" s="245"/>
      <c r="AT628" s="246" t="s">
        <v>201</v>
      </c>
      <c r="AU628" s="246" t="s">
        <v>85</v>
      </c>
      <c r="AV628" s="14" t="s">
        <v>199</v>
      </c>
      <c r="AW628" s="14" t="s">
        <v>39</v>
      </c>
      <c r="AX628" s="14" t="s">
        <v>83</v>
      </c>
      <c r="AY628" s="246" t="s">
        <v>192</v>
      </c>
    </row>
    <row r="629" spans="2:65" s="1" customFormat="1" ht="25.5" customHeight="1">
      <c r="B629" s="41"/>
      <c r="C629" s="202" t="s">
        <v>827</v>
      </c>
      <c r="D629" s="202" t="s">
        <v>194</v>
      </c>
      <c r="E629" s="203" t="s">
        <v>828</v>
      </c>
      <c r="F629" s="204" t="s">
        <v>829</v>
      </c>
      <c r="G629" s="205" t="s">
        <v>139</v>
      </c>
      <c r="H629" s="206">
        <v>339.832</v>
      </c>
      <c r="I629" s="207"/>
      <c r="J629" s="208">
        <f>ROUND(I629*H629,2)</f>
        <v>0</v>
      </c>
      <c r="K629" s="204" t="s">
        <v>198</v>
      </c>
      <c r="L629" s="61"/>
      <c r="M629" s="209" t="s">
        <v>21</v>
      </c>
      <c r="N629" s="210" t="s">
        <v>46</v>
      </c>
      <c r="O629" s="42"/>
      <c r="P629" s="211">
        <f>O629*H629</f>
        <v>0</v>
      </c>
      <c r="Q629" s="211">
        <v>0.0002</v>
      </c>
      <c r="R629" s="211">
        <f>Q629*H629</f>
        <v>0.0679664</v>
      </c>
      <c r="S629" s="211">
        <v>0</v>
      </c>
      <c r="T629" s="212">
        <f>S629*H629</f>
        <v>0</v>
      </c>
      <c r="AR629" s="24" t="s">
        <v>303</v>
      </c>
      <c r="AT629" s="24" t="s">
        <v>194</v>
      </c>
      <c r="AU629" s="24" t="s">
        <v>85</v>
      </c>
      <c r="AY629" s="24" t="s">
        <v>192</v>
      </c>
      <c r="BE629" s="213">
        <f>IF(N629="základní",J629,0)</f>
        <v>0</v>
      </c>
      <c r="BF629" s="213">
        <f>IF(N629="snížená",J629,0)</f>
        <v>0</v>
      </c>
      <c r="BG629" s="213">
        <f>IF(N629="zákl. přenesená",J629,0)</f>
        <v>0</v>
      </c>
      <c r="BH629" s="213">
        <f>IF(N629="sníž. přenesená",J629,0)</f>
        <v>0</v>
      </c>
      <c r="BI629" s="213">
        <f>IF(N629="nulová",J629,0)</f>
        <v>0</v>
      </c>
      <c r="BJ629" s="24" t="s">
        <v>83</v>
      </c>
      <c r="BK629" s="213">
        <f>ROUND(I629*H629,2)</f>
        <v>0</v>
      </c>
      <c r="BL629" s="24" t="s">
        <v>303</v>
      </c>
      <c r="BM629" s="24" t="s">
        <v>830</v>
      </c>
    </row>
    <row r="630" spans="2:65" s="1" customFormat="1" ht="25.5" customHeight="1">
      <c r="B630" s="41"/>
      <c r="C630" s="202" t="s">
        <v>831</v>
      </c>
      <c r="D630" s="202" t="s">
        <v>194</v>
      </c>
      <c r="E630" s="203" t="s">
        <v>832</v>
      </c>
      <c r="F630" s="204" t="s">
        <v>833</v>
      </c>
      <c r="G630" s="205" t="s">
        <v>139</v>
      </c>
      <c r="H630" s="206">
        <v>67.989</v>
      </c>
      <c r="I630" s="207"/>
      <c r="J630" s="208">
        <f>ROUND(I630*H630,2)</f>
        <v>0</v>
      </c>
      <c r="K630" s="204" t="s">
        <v>198</v>
      </c>
      <c r="L630" s="61"/>
      <c r="M630" s="209" t="s">
        <v>21</v>
      </c>
      <c r="N630" s="210" t="s">
        <v>46</v>
      </c>
      <c r="O630" s="42"/>
      <c r="P630" s="211">
        <f>O630*H630</f>
        <v>0</v>
      </c>
      <c r="Q630" s="211">
        <v>0.06823</v>
      </c>
      <c r="R630" s="211">
        <f>Q630*H630</f>
        <v>4.6388894700000005</v>
      </c>
      <c r="S630" s="211">
        <v>0</v>
      </c>
      <c r="T630" s="212">
        <f>S630*H630</f>
        <v>0</v>
      </c>
      <c r="AR630" s="24" t="s">
        <v>303</v>
      </c>
      <c r="AT630" s="24" t="s">
        <v>194</v>
      </c>
      <c r="AU630" s="24" t="s">
        <v>85</v>
      </c>
      <c r="AY630" s="24" t="s">
        <v>192</v>
      </c>
      <c r="BE630" s="213">
        <f>IF(N630="základní",J630,0)</f>
        <v>0</v>
      </c>
      <c r="BF630" s="213">
        <f>IF(N630="snížená",J630,0)</f>
        <v>0</v>
      </c>
      <c r="BG630" s="213">
        <f>IF(N630="zákl. přenesená",J630,0)</f>
        <v>0</v>
      </c>
      <c r="BH630" s="213">
        <f>IF(N630="sníž. přenesená",J630,0)</f>
        <v>0</v>
      </c>
      <c r="BI630" s="213">
        <f>IF(N630="nulová",J630,0)</f>
        <v>0</v>
      </c>
      <c r="BJ630" s="24" t="s">
        <v>83</v>
      </c>
      <c r="BK630" s="213">
        <f>ROUND(I630*H630,2)</f>
        <v>0</v>
      </c>
      <c r="BL630" s="24" t="s">
        <v>303</v>
      </c>
      <c r="BM630" s="24" t="s">
        <v>834</v>
      </c>
    </row>
    <row r="631" spans="2:51" s="12" customFormat="1" ht="12">
      <c r="B631" s="214"/>
      <c r="C631" s="215"/>
      <c r="D631" s="216" t="s">
        <v>201</v>
      </c>
      <c r="E631" s="217" t="s">
        <v>21</v>
      </c>
      <c r="F631" s="218" t="s">
        <v>202</v>
      </c>
      <c r="G631" s="215"/>
      <c r="H631" s="217" t="s">
        <v>21</v>
      </c>
      <c r="I631" s="219"/>
      <c r="J631" s="215"/>
      <c r="K631" s="215"/>
      <c r="L631" s="220"/>
      <c r="M631" s="221"/>
      <c r="N631" s="222"/>
      <c r="O631" s="222"/>
      <c r="P631" s="222"/>
      <c r="Q631" s="222"/>
      <c r="R631" s="222"/>
      <c r="S631" s="222"/>
      <c r="T631" s="223"/>
      <c r="AT631" s="224" t="s">
        <v>201</v>
      </c>
      <c r="AU631" s="224" t="s">
        <v>85</v>
      </c>
      <c r="AV631" s="12" t="s">
        <v>83</v>
      </c>
      <c r="AW631" s="12" t="s">
        <v>39</v>
      </c>
      <c r="AX631" s="12" t="s">
        <v>75</v>
      </c>
      <c r="AY631" s="224" t="s">
        <v>192</v>
      </c>
    </row>
    <row r="632" spans="2:51" s="12" customFormat="1" ht="12">
      <c r="B632" s="214"/>
      <c r="C632" s="215"/>
      <c r="D632" s="216" t="s">
        <v>201</v>
      </c>
      <c r="E632" s="217" t="s">
        <v>21</v>
      </c>
      <c r="F632" s="218" t="s">
        <v>835</v>
      </c>
      <c r="G632" s="215"/>
      <c r="H632" s="217" t="s">
        <v>21</v>
      </c>
      <c r="I632" s="219"/>
      <c r="J632" s="215"/>
      <c r="K632" s="215"/>
      <c r="L632" s="220"/>
      <c r="M632" s="221"/>
      <c r="N632" s="222"/>
      <c r="O632" s="222"/>
      <c r="P632" s="222"/>
      <c r="Q632" s="222"/>
      <c r="R632" s="222"/>
      <c r="S632" s="222"/>
      <c r="T632" s="223"/>
      <c r="AT632" s="224" t="s">
        <v>201</v>
      </c>
      <c r="AU632" s="224" t="s">
        <v>85</v>
      </c>
      <c r="AV632" s="12" t="s">
        <v>83</v>
      </c>
      <c r="AW632" s="12" t="s">
        <v>39</v>
      </c>
      <c r="AX632" s="12" t="s">
        <v>75</v>
      </c>
      <c r="AY632" s="224" t="s">
        <v>192</v>
      </c>
    </row>
    <row r="633" spans="2:51" s="13" customFormat="1" ht="12">
      <c r="B633" s="225"/>
      <c r="C633" s="226"/>
      <c r="D633" s="216" t="s">
        <v>201</v>
      </c>
      <c r="E633" s="227" t="s">
        <v>21</v>
      </c>
      <c r="F633" s="228" t="s">
        <v>836</v>
      </c>
      <c r="G633" s="226"/>
      <c r="H633" s="229">
        <v>78.897</v>
      </c>
      <c r="I633" s="230"/>
      <c r="J633" s="226"/>
      <c r="K633" s="226"/>
      <c r="L633" s="231"/>
      <c r="M633" s="232"/>
      <c r="N633" s="233"/>
      <c r="O633" s="233"/>
      <c r="P633" s="233"/>
      <c r="Q633" s="233"/>
      <c r="R633" s="233"/>
      <c r="S633" s="233"/>
      <c r="T633" s="234"/>
      <c r="AT633" s="235" t="s">
        <v>201</v>
      </c>
      <c r="AU633" s="235" t="s">
        <v>85</v>
      </c>
      <c r="AV633" s="13" t="s">
        <v>85</v>
      </c>
      <c r="AW633" s="13" t="s">
        <v>39</v>
      </c>
      <c r="AX633" s="13" t="s">
        <v>75</v>
      </c>
      <c r="AY633" s="235" t="s">
        <v>192</v>
      </c>
    </row>
    <row r="634" spans="2:51" s="12" customFormat="1" ht="12">
      <c r="B634" s="214"/>
      <c r="C634" s="215"/>
      <c r="D634" s="216" t="s">
        <v>201</v>
      </c>
      <c r="E634" s="217" t="s">
        <v>21</v>
      </c>
      <c r="F634" s="218" t="s">
        <v>818</v>
      </c>
      <c r="G634" s="215"/>
      <c r="H634" s="217" t="s">
        <v>21</v>
      </c>
      <c r="I634" s="219"/>
      <c r="J634" s="215"/>
      <c r="K634" s="215"/>
      <c r="L634" s="220"/>
      <c r="M634" s="221"/>
      <c r="N634" s="222"/>
      <c r="O634" s="222"/>
      <c r="P634" s="222"/>
      <c r="Q634" s="222"/>
      <c r="R634" s="222"/>
      <c r="S634" s="222"/>
      <c r="T634" s="223"/>
      <c r="AT634" s="224" t="s">
        <v>201</v>
      </c>
      <c r="AU634" s="224" t="s">
        <v>85</v>
      </c>
      <c r="AV634" s="12" t="s">
        <v>83</v>
      </c>
      <c r="AW634" s="12" t="s">
        <v>39</v>
      </c>
      <c r="AX634" s="12" t="s">
        <v>75</v>
      </c>
      <c r="AY634" s="224" t="s">
        <v>192</v>
      </c>
    </row>
    <row r="635" spans="2:51" s="13" customFormat="1" ht="12">
      <c r="B635" s="225"/>
      <c r="C635" s="226"/>
      <c r="D635" s="216" t="s">
        <v>201</v>
      </c>
      <c r="E635" s="227" t="s">
        <v>21</v>
      </c>
      <c r="F635" s="228" t="s">
        <v>837</v>
      </c>
      <c r="G635" s="226"/>
      <c r="H635" s="229">
        <v>-10.908</v>
      </c>
      <c r="I635" s="230"/>
      <c r="J635" s="226"/>
      <c r="K635" s="226"/>
      <c r="L635" s="231"/>
      <c r="M635" s="232"/>
      <c r="N635" s="233"/>
      <c r="O635" s="233"/>
      <c r="P635" s="233"/>
      <c r="Q635" s="233"/>
      <c r="R635" s="233"/>
      <c r="S635" s="233"/>
      <c r="T635" s="234"/>
      <c r="AT635" s="235" t="s">
        <v>201</v>
      </c>
      <c r="AU635" s="235" t="s">
        <v>85</v>
      </c>
      <c r="AV635" s="13" t="s">
        <v>85</v>
      </c>
      <c r="AW635" s="13" t="s">
        <v>39</v>
      </c>
      <c r="AX635" s="13" t="s">
        <v>75</v>
      </c>
      <c r="AY635" s="235" t="s">
        <v>192</v>
      </c>
    </row>
    <row r="636" spans="2:51" s="14" customFormat="1" ht="12">
      <c r="B636" s="236"/>
      <c r="C636" s="237"/>
      <c r="D636" s="216" t="s">
        <v>201</v>
      </c>
      <c r="E636" s="238" t="s">
        <v>21</v>
      </c>
      <c r="F636" s="239" t="s">
        <v>205</v>
      </c>
      <c r="G636" s="237"/>
      <c r="H636" s="240">
        <v>67.989</v>
      </c>
      <c r="I636" s="241"/>
      <c r="J636" s="237"/>
      <c r="K636" s="237"/>
      <c r="L636" s="242"/>
      <c r="M636" s="243"/>
      <c r="N636" s="244"/>
      <c r="O636" s="244"/>
      <c r="P636" s="244"/>
      <c r="Q636" s="244"/>
      <c r="R636" s="244"/>
      <c r="S636" s="244"/>
      <c r="T636" s="245"/>
      <c r="AT636" s="246" t="s">
        <v>201</v>
      </c>
      <c r="AU636" s="246" t="s">
        <v>85</v>
      </c>
      <c r="AV636" s="14" t="s">
        <v>199</v>
      </c>
      <c r="AW636" s="14" t="s">
        <v>39</v>
      </c>
      <c r="AX636" s="14" t="s">
        <v>83</v>
      </c>
      <c r="AY636" s="246" t="s">
        <v>192</v>
      </c>
    </row>
    <row r="637" spans="2:65" s="1" customFormat="1" ht="25.5" customHeight="1">
      <c r="B637" s="41"/>
      <c r="C637" s="202" t="s">
        <v>838</v>
      </c>
      <c r="D637" s="202" t="s">
        <v>194</v>
      </c>
      <c r="E637" s="203" t="s">
        <v>839</v>
      </c>
      <c r="F637" s="204" t="s">
        <v>840</v>
      </c>
      <c r="G637" s="205" t="s">
        <v>139</v>
      </c>
      <c r="H637" s="206">
        <v>17.355</v>
      </c>
      <c r="I637" s="207"/>
      <c r="J637" s="208">
        <f>ROUND(I637*H637,2)</f>
        <v>0</v>
      </c>
      <c r="K637" s="204" t="s">
        <v>21</v>
      </c>
      <c r="L637" s="61"/>
      <c r="M637" s="209" t="s">
        <v>21</v>
      </c>
      <c r="N637" s="210" t="s">
        <v>46</v>
      </c>
      <c r="O637" s="42"/>
      <c r="P637" s="211">
        <f>O637*H637</f>
        <v>0</v>
      </c>
      <c r="Q637" s="211">
        <v>0.0696</v>
      </c>
      <c r="R637" s="211">
        <f>Q637*H637</f>
        <v>1.207908</v>
      </c>
      <c r="S637" s="211">
        <v>0</v>
      </c>
      <c r="T637" s="212">
        <f>S637*H637</f>
        <v>0</v>
      </c>
      <c r="AR637" s="24" t="s">
        <v>303</v>
      </c>
      <c r="AT637" s="24" t="s">
        <v>194</v>
      </c>
      <c r="AU637" s="24" t="s">
        <v>85</v>
      </c>
      <c r="AY637" s="24" t="s">
        <v>192</v>
      </c>
      <c r="BE637" s="213">
        <f>IF(N637="základní",J637,0)</f>
        <v>0</v>
      </c>
      <c r="BF637" s="213">
        <f>IF(N637="snížená",J637,0)</f>
        <v>0</v>
      </c>
      <c r="BG637" s="213">
        <f>IF(N637="zákl. přenesená",J637,0)</f>
        <v>0</v>
      </c>
      <c r="BH637" s="213">
        <f>IF(N637="sníž. přenesená",J637,0)</f>
        <v>0</v>
      </c>
      <c r="BI637" s="213">
        <f>IF(N637="nulová",J637,0)</f>
        <v>0</v>
      </c>
      <c r="BJ637" s="24" t="s">
        <v>83</v>
      </c>
      <c r="BK637" s="213">
        <f>ROUND(I637*H637,2)</f>
        <v>0</v>
      </c>
      <c r="BL637" s="24" t="s">
        <v>303</v>
      </c>
      <c r="BM637" s="24" t="s">
        <v>841</v>
      </c>
    </row>
    <row r="638" spans="2:51" s="12" customFormat="1" ht="12">
      <c r="B638" s="214"/>
      <c r="C638" s="215"/>
      <c r="D638" s="216" t="s">
        <v>201</v>
      </c>
      <c r="E638" s="217" t="s">
        <v>21</v>
      </c>
      <c r="F638" s="218" t="s">
        <v>202</v>
      </c>
      <c r="G638" s="215"/>
      <c r="H638" s="217" t="s">
        <v>21</v>
      </c>
      <c r="I638" s="219"/>
      <c r="J638" s="215"/>
      <c r="K638" s="215"/>
      <c r="L638" s="220"/>
      <c r="M638" s="221"/>
      <c r="N638" s="222"/>
      <c r="O638" s="222"/>
      <c r="P638" s="222"/>
      <c r="Q638" s="222"/>
      <c r="R638" s="222"/>
      <c r="S638" s="222"/>
      <c r="T638" s="223"/>
      <c r="AT638" s="224" t="s">
        <v>201</v>
      </c>
      <c r="AU638" s="224" t="s">
        <v>85</v>
      </c>
      <c r="AV638" s="12" t="s">
        <v>83</v>
      </c>
      <c r="AW638" s="12" t="s">
        <v>39</v>
      </c>
      <c r="AX638" s="12" t="s">
        <v>75</v>
      </c>
      <c r="AY638" s="224" t="s">
        <v>192</v>
      </c>
    </row>
    <row r="639" spans="2:51" s="12" customFormat="1" ht="12">
      <c r="B639" s="214"/>
      <c r="C639" s="215"/>
      <c r="D639" s="216" t="s">
        <v>201</v>
      </c>
      <c r="E639" s="217" t="s">
        <v>21</v>
      </c>
      <c r="F639" s="218" t="s">
        <v>842</v>
      </c>
      <c r="G639" s="215"/>
      <c r="H639" s="217" t="s">
        <v>21</v>
      </c>
      <c r="I639" s="219"/>
      <c r="J639" s="215"/>
      <c r="K639" s="215"/>
      <c r="L639" s="220"/>
      <c r="M639" s="221"/>
      <c r="N639" s="222"/>
      <c r="O639" s="222"/>
      <c r="P639" s="222"/>
      <c r="Q639" s="222"/>
      <c r="R639" s="222"/>
      <c r="S639" s="222"/>
      <c r="T639" s="223"/>
      <c r="AT639" s="224" t="s">
        <v>201</v>
      </c>
      <c r="AU639" s="224" t="s">
        <v>85</v>
      </c>
      <c r="AV639" s="12" t="s">
        <v>83</v>
      </c>
      <c r="AW639" s="12" t="s">
        <v>39</v>
      </c>
      <c r="AX639" s="12" t="s">
        <v>75</v>
      </c>
      <c r="AY639" s="224" t="s">
        <v>192</v>
      </c>
    </row>
    <row r="640" spans="2:51" s="13" customFormat="1" ht="12">
      <c r="B640" s="225"/>
      <c r="C640" s="226"/>
      <c r="D640" s="216" t="s">
        <v>201</v>
      </c>
      <c r="E640" s="227" t="s">
        <v>21</v>
      </c>
      <c r="F640" s="228" t="s">
        <v>843</v>
      </c>
      <c r="G640" s="226"/>
      <c r="H640" s="229">
        <v>17.355</v>
      </c>
      <c r="I640" s="230"/>
      <c r="J640" s="226"/>
      <c r="K640" s="226"/>
      <c r="L640" s="231"/>
      <c r="M640" s="232"/>
      <c r="N640" s="233"/>
      <c r="O640" s="233"/>
      <c r="P640" s="233"/>
      <c r="Q640" s="233"/>
      <c r="R640" s="233"/>
      <c r="S640" s="233"/>
      <c r="T640" s="234"/>
      <c r="AT640" s="235" t="s">
        <v>201</v>
      </c>
      <c r="AU640" s="235" t="s">
        <v>85</v>
      </c>
      <c r="AV640" s="13" t="s">
        <v>85</v>
      </c>
      <c r="AW640" s="13" t="s">
        <v>39</v>
      </c>
      <c r="AX640" s="13" t="s">
        <v>75</v>
      </c>
      <c r="AY640" s="235" t="s">
        <v>192</v>
      </c>
    </row>
    <row r="641" spans="2:51" s="14" customFormat="1" ht="12">
      <c r="B641" s="236"/>
      <c r="C641" s="237"/>
      <c r="D641" s="216" t="s">
        <v>201</v>
      </c>
      <c r="E641" s="238" t="s">
        <v>21</v>
      </c>
      <c r="F641" s="239" t="s">
        <v>205</v>
      </c>
      <c r="G641" s="237"/>
      <c r="H641" s="240">
        <v>17.355</v>
      </c>
      <c r="I641" s="241"/>
      <c r="J641" s="237"/>
      <c r="K641" s="237"/>
      <c r="L641" s="242"/>
      <c r="M641" s="243"/>
      <c r="N641" s="244"/>
      <c r="O641" s="244"/>
      <c r="P641" s="244"/>
      <c r="Q641" s="244"/>
      <c r="R641" s="244"/>
      <c r="S641" s="244"/>
      <c r="T641" s="245"/>
      <c r="AT641" s="246" t="s">
        <v>201</v>
      </c>
      <c r="AU641" s="246" t="s">
        <v>85</v>
      </c>
      <c r="AV641" s="14" t="s">
        <v>199</v>
      </c>
      <c r="AW641" s="14" t="s">
        <v>39</v>
      </c>
      <c r="AX641" s="14" t="s">
        <v>83</v>
      </c>
      <c r="AY641" s="246" t="s">
        <v>192</v>
      </c>
    </row>
    <row r="642" spans="2:65" s="1" customFormat="1" ht="25.5" customHeight="1">
      <c r="B642" s="41"/>
      <c r="C642" s="202" t="s">
        <v>844</v>
      </c>
      <c r="D642" s="202" t="s">
        <v>194</v>
      </c>
      <c r="E642" s="203" t="s">
        <v>845</v>
      </c>
      <c r="F642" s="204" t="s">
        <v>846</v>
      </c>
      <c r="G642" s="205" t="s">
        <v>139</v>
      </c>
      <c r="H642" s="206">
        <v>20.802</v>
      </c>
      <c r="I642" s="207"/>
      <c r="J642" s="208">
        <f>ROUND(I642*H642,2)</f>
        <v>0</v>
      </c>
      <c r="K642" s="204" t="s">
        <v>21</v>
      </c>
      <c r="L642" s="61"/>
      <c r="M642" s="209" t="s">
        <v>21</v>
      </c>
      <c r="N642" s="210" t="s">
        <v>46</v>
      </c>
      <c r="O642" s="42"/>
      <c r="P642" s="211">
        <f>O642*H642</f>
        <v>0</v>
      </c>
      <c r="Q642" s="211">
        <v>0.0696</v>
      </c>
      <c r="R642" s="211">
        <f>Q642*H642</f>
        <v>1.4478191999999999</v>
      </c>
      <c r="S642" s="211">
        <v>0</v>
      </c>
      <c r="T642" s="212">
        <f>S642*H642</f>
        <v>0</v>
      </c>
      <c r="AR642" s="24" t="s">
        <v>303</v>
      </c>
      <c r="AT642" s="24" t="s">
        <v>194</v>
      </c>
      <c r="AU642" s="24" t="s">
        <v>85</v>
      </c>
      <c r="AY642" s="24" t="s">
        <v>192</v>
      </c>
      <c r="BE642" s="213">
        <f>IF(N642="základní",J642,0)</f>
        <v>0</v>
      </c>
      <c r="BF642" s="213">
        <f>IF(N642="snížená",J642,0)</f>
        <v>0</v>
      </c>
      <c r="BG642" s="213">
        <f>IF(N642="zákl. přenesená",J642,0)</f>
        <v>0</v>
      </c>
      <c r="BH642" s="213">
        <f>IF(N642="sníž. přenesená",J642,0)</f>
        <v>0</v>
      </c>
      <c r="BI642" s="213">
        <f>IF(N642="nulová",J642,0)</f>
        <v>0</v>
      </c>
      <c r="BJ642" s="24" t="s">
        <v>83</v>
      </c>
      <c r="BK642" s="213">
        <f>ROUND(I642*H642,2)</f>
        <v>0</v>
      </c>
      <c r="BL642" s="24" t="s">
        <v>303</v>
      </c>
      <c r="BM642" s="24" t="s">
        <v>847</v>
      </c>
    </row>
    <row r="643" spans="2:51" s="12" customFormat="1" ht="12">
      <c r="B643" s="214"/>
      <c r="C643" s="215"/>
      <c r="D643" s="216" t="s">
        <v>201</v>
      </c>
      <c r="E643" s="217" t="s">
        <v>21</v>
      </c>
      <c r="F643" s="218" t="s">
        <v>202</v>
      </c>
      <c r="G643" s="215"/>
      <c r="H643" s="217" t="s">
        <v>21</v>
      </c>
      <c r="I643" s="219"/>
      <c r="J643" s="215"/>
      <c r="K643" s="215"/>
      <c r="L643" s="220"/>
      <c r="M643" s="221"/>
      <c r="N643" s="222"/>
      <c r="O643" s="222"/>
      <c r="P643" s="222"/>
      <c r="Q643" s="222"/>
      <c r="R643" s="222"/>
      <c r="S643" s="222"/>
      <c r="T643" s="223"/>
      <c r="AT643" s="224" t="s">
        <v>201</v>
      </c>
      <c r="AU643" s="224" t="s">
        <v>85</v>
      </c>
      <c r="AV643" s="12" t="s">
        <v>83</v>
      </c>
      <c r="AW643" s="12" t="s">
        <v>39</v>
      </c>
      <c r="AX643" s="12" t="s">
        <v>75</v>
      </c>
      <c r="AY643" s="224" t="s">
        <v>192</v>
      </c>
    </row>
    <row r="644" spans="2:51" s="12" customFormat="1" ht="12">
      <c r="B644" s="214"/>
      <c r="C644" s="215"/>
      <c r="D644" s="216" t="s">
        <v>201</v>
      </c>
      <c r="E644" s="217" t="s">
        <v>21</v>
      </c>
      <c r="F644" s="218" t="s">
        <v>848</v>
      </c>
      <c r="G644" s="215"/>
      <c r="H644" s="217" t="s">
        <v>21</v>
      </c>
      <c r="I644" s="219"/>
      <c r="J644" s="215"/>
      <c r="K644" s="215"/>
      <c r="L644" s="220"/>
      <c r="M644" s="221"/>
      <c r="N644" s="222"/>
      <c r="O644" s="222"/>
      <c r="P644" s="222"/>
      <c r="Q644" s="222"/>
      <c r="R644" s="222"/>
      <c r="S644" s="222"/>
      <c r="T644" s="223"/>
      <c r="AT644" s="224" t="s">
        <v>201</v>
      </c>
      <c r="AU644" s="224" t="s">
        <v>85</v>
      </c>
      <c r="AV644" s="12" t="s">
        <v>83</v>
      </c>
      <c r="AW644" s="12" t="s">
        <v>39</v>
      </c>
      <c r="AX644" s="12" t="s">
        <v>75</v>
      </c>
      <c r="AY644" s="224" t="s">
        <v>192</v>
      </c>
    </row>
    <row r="645" spans="2:51" s="13" customFormat="1" ht="12">
      <c r="B645" s="225"/>
      <c r="C645" s="226"/>
      <c r="D645" s="216" t="s">
        <v>201</v>
      </c>
      <c r="E645" s="227" t="s">
        <v>21</v>
      </c>
      <c r="F645" s="228" t="s">
        <v>849</v>
      </c>
      <c r="G645" s="226"/>
      <c r="H645" s="229">
        <v>22.62</v>
      </c>
      <c r="I645" s="230"/>
      <c r="J645" s="226"/>
      <c r="K645" s="226"/>
      <c r="L645" s="231"/>
      <c r="M645" s="232"/>
      <c r="N645" s="233"/>
      <c r="O645" s="233"/>
      <c r="P645" s="233"/>
      <c r="Q645" s="233"/>
      <c r="R645" s="233"/>
      <c r="S645" s="233"/>
      <c r="T645" s="234"/>
      <c r="AT645" s="235" t="s">
        <v>201</v>
      </c>
      <c r="AU645" s="235" t="s">
        <v>85</v>
      </c>
      <c r="AV645" s="13" t="s">
        <v>85</v>
      </c>
      <c r="AW645" s="13" t="s">
        <v>39</v>
      </c>
      <c r="AX645" s="13" t="s">
        <v>75</v>
      </c>
      <c r="AY645" s="235" t="s">
        <v>192</v>
      </c>
    </row>
    <row r="646" spans="2:51" s="12" customFormat="1" ht="12">
      <c r="B646" s="214"/>
      <c r="C646" s="215"/>
      <c r="D646" s="216" t="s">
        <v>201</v>
      </c>
      <c r="E646" s="217" t="s">
        <v>21</v>
      </c>
      <c r="F646" s="218" t="s">
        <v>484</v>
      </c>
      <c r="G646" s="215"/>
      <c r="H646" s="217" t="s">
        <v>21</v>
      </c>
      <c r="I646" s="219"/>
      <c r="J646" s="215"/>
      <c r="K646" s="215"/>
      <c r="L646" s="220"/>
      <c r="M646" s="221"/>
      <c r="N646" s="222"/>
      <c r="O646" s="222"/>
      <c r="P646" s="222"/>
      <c r="Q646" s="222"/>
      <c r="R646" s="222"/>
      <c r="S646" s="222"/>
      <c r="T646" s="223"/>
      <c r="AT646" s="224" t="s">
        <v>201</v>
      </c>
      <c r="AU646" s="224" t="s">
        <v>85</v>
      </c>
      <c r="AV646" s="12" t="s">
        <v>83</v>
      </c>
      <c r="AW646" s="12" t="s">
        <v>39</v>
      </c>
      <c r="AX646" s="12" t="s">
        <v>75</v>
      </c>
      <c r="AY646" s="224" t="s">
        <v>192</v>
      </c>
    </row>
    <row r="647" spans="2:51" s="13" customFormat="1" ht="12">
      <c r="B647" s="225"/>
      <c r="C647" s="226"/>
      <c r="D647" s="216" t="s">
        <v>201</v>
      </c>
      <c r="E647" s="227" t="s">
        <v>21</v>
      </c>
      <c r="F647" s="228" t="s">
        <v>850</v>
      </c>
      <c r="G647" s="226"/>
      <c r="H647" s="229">
        <v>-1.818</v>
      </c>
      <c r="I647" s="230"/>
      <c r="J647" s="226"/>
      <c r="K647" s="226"/>
      <c r="L647" s="231"/>
      <c r="M647" s="232"/>
      <c r="N647" s="233"/>
      <c r="O647" s="233"/>
      <c r="P647" s="233"/>
      <c r="Q647" s="233"/>
      <c r="R647" s="233"/>
      <c r="S647" s="233"/>
      <c r="T647" s="234"/>
      <c r="AT647" s="235" t="s">
        <v>201</v>
      </c>
      <c r="AU647" s="235" t="s">
        <v>85</v>
      </c>
      <c r="AV647" s="13" t="s">
        <v>85</v>
      </c>
      <c r="AW647" s="13" t="s">
        <v>39</v>
      </c>
      <c r="AX647" s="13" t="s">
        <v>75</v>
      </c>
      <c r="AY647" s="235" t="s">
        <v>192</v>
      </c>
    </row>
    <row r="648" spans="2:51" s="14" customFormat="1" ht="12">
      <c r="B648" s="236"/>
      <c r="C648" s="237"/>
      <c r="D648" s="216" t="s">
        <v>201</v>
      </c>
      <c r="E648" s="238" t="s">
        <v>21</v>
      </c>
      <c r="F648" s="239" t="s">
        <v>205</v>
      </c>
      <c r="G648" s="237"/>
      <c r="H648" s="240">
        <v>20.802</v>
      </c>
      <c r="I648" s="241"/>
      <c r="J648" s="237"/>
      <c r="K648" s="237"/>
      <c r="L648" s="242"/>
      <c r="M648" s="243"/>
      <c r="N648" s="244"/>
      <c r="O648" s="244"/>
      <c r="P648" s="244"/>
      <c r="Q648" s="244"/>
      <c r="R648" s="244"/>
      <c r="S648" s="244"/>
      <c r="T648" s="245"/>
      <c r="AT648" s="246" t="s">
        <v>201</v>
      </c>
      <c r="AU648" s="246" t="s">
        <v>85</v>
      </c>
      <c r="AV648" s="14" t="s">
        <v>199</v>
      </c>
      <c r="AW648" s="14" t="s">
        <v>39</v>
      </c>
      <c r="AX648" s="14" t="s">
        <v>83</v>
      </c>
      <c r="AY648" s="246" t="s">
        <v>192</v>
      </c>
    </row>
    <row r="649" spans="2:65" s="1" customFormat="1" ht="25.5" customHeight="1">
      <c r="B649" s="41"/>
      <c r="C649" s="202" t="s">
        <v>851</v>
      </c>
      <c r="D649" s="202" t="s">
        <v>194</v>
      </c>
      <c r="E649" s="203" t="s">
        <v>852</v>
      </c>
      <c r="F649" s="204" t="s">
        <v>853</v>
      </c>
      <c r="G649" s="205" t="s">
        <v>139</v>
      </c>
      <c r="H649" s="206">
        <v>41.34</v>
      </c>
      <c r="I649" s="207"/>
      <c r="J649" s="208">
        <f>ROUND(I649*H649,2)</f>
        <v>0</v>
      </c>
      <c r="K649" s="204" t="s">
        <v>21</v>
      </c>
      <c r="L649" s="61"/>
      <c r="M649" s="209" t="s">
        <v>21</v>
      </c>
      <c r="N649" s="210" t="s">
        <v>46</v>
      </c>
      <c r="O649" s="42"/>
      <c r="P649" s="211">
        <f>O649*H649</f>
        <v>0</v>
      </c>
      <c r="Q649" s="211">
        <v>0.0696</v>
      </c>
      <c r="R649" s="211">
        <f>Q649*H649</f>
        <v>2.877264</v>
      </c>
      <c r="S649" s="211">
        <v>0</v>
      </c>
      <c r="T649" s="212">
        <f>S649*H649</f>
        <v>0</v>
      </c>
      <c r="AR649" s="24" t="s">
        <v>303</v>
      </c>
      <c r="AT649" s="24" t="s">
        <v>194</v>
      </c>
      <c r="AU649" s="24" t="s">
        <v>85</v>
      </c>
      <c r="AY649" s="24" t="s">
        <v>192</v>
      </c>
      <c r="BE649" s="213">
        <f>IF(N649="základní",J649,0)</f>
        <v>0</v>
      </c>
      <c r="BF649" s="213">
        <f>IF(N649="snížená",J649,0)</f>
        <v>0</v>
      </c>
      <c r="BG649" s="213">
        <f>IF(N649="zákl. přenesená",J649,0)</f>
        <v>0</v>
      </c>
      <c r="BH649" s="213">
        <f>IF(N649="sníž. přenesená",J649,0)</f>
        <v>0</v>
      </c>
      <c r="BI649" s="213">
        <f>IF(N649="nulová",J649,0)</f>
        <v>0</v>
      </c>
      <c r="BJ649" s="24" t="s">
        <v>83</v>
      </c>
      <c r="BK649" s="213">
        <f>ROUND(I649*H649,2)</f>
        <v>0</v>
      </c>
      <c r="BL649" s="24" t="s">
        <v>303</v>
      </c>
      <c r="BM649" s="24" t="s">
        <v>854</v>
      </c>
    </row>
    <row r="650" spans="2:51" s="12" customFormat="1" ht="12">
      <c r="B650" s="214"/>
      <c r="C650" s="215"/>
      <c r="D650" s="216" t="s">
        <v>201</v>
      </c>
      <c r="E650" s="217" t="s">
        <v>21</v>
      </c>
      <c r="F650" s="218" t="s">
        <v>202</v>
      </c>
      <c r="G650" s="215"/>
      <c r="H650" s="217" t="s">
        <v>21</v>
      </c>
      <c r="I650" s="219"/>
      <c r="J650" s="215"/>
      <c r="K650" s="215"/>
      <c r="L650" s="220"/>
      <c r="M650" s="221"/>
      <c r="N650" s="222"/>
      <c r="O650" s="222"/>
      <c r="P650" s="222"/>
      <c r="Q650" s="222"/>
      <c r="R650" s="222"/>
      <c r="S650" s="222"/>
      <c r="T650" s="223"/>
      <c r="AT650" s="224" t="s">
        <v>201</v>
      </c>
      <c r="AU650" s="224" t="s">
        <v>85</v>
      </c>
      <c r="AV650" s="12" t="s">
        <v>83</v>
      </c>
      <c r="AW650" s="12" t="s">
        <v>39</v>
      </c>
      <c r="AX650" s="12" t="s">
        <v>75</v>
      </c>
      <c r="AY650" s="224" t="s">
        <v>192</v>
      </c>
    </row>
    <row r="651" spans="2:51" s="12" customFormat="1" ht="12">
      <c r="B651" s="214"/>
      <c r="C651" s="215"/>
      <c r="D651" s="216" t="s">
        <v>201</v>
      </c>
      <c r="E651" s="217" t="s">
        <v>21</v>
      </c>
      <c r="F651" s="218" t="s">
        <v>855</v>
      </c>
      <c r="G651" s="215"/>
      <c r="H651" s="217" t="s">
        <v>21</v>
      </c>
      <c r="I651" s="219"/>
      <c r="J651" s="215"/>
      <c r="K651" s="215"/>
      <c r="L651" s="220"/>
      <c r="M651" s="221"/>
      <c r="N651" s="222"/>
      <c r="O651" s="222"/>
      <c r="P651" s="222"/>
      <c r="Q651" s="222"/>
      <c r="R651" s="222"/>
      <c r="S651" s="222"/>
      <c r="T651" s="223"/>
      <c r="AT651" s="224" t="s">
        <v>201</v>
      </c>
      <c r="AU651" s="224" t="s">
        <v>85</v>
      </c>
      <c r="AV651" s="12" t="s">
        <v>83</v>
      </c>
      <c r="AW651" s="12" t="s">
        <v>39</v>
      </c>
      <c r="AX651" s="12" t="s">
        <v>75</v>
      </c>
      <c r="AY651" s="224" t="s">
        <v>192</v>
      </c>
    </row>
    <row r="652" spans="2:51" s="13" customFormat="1" ht="12">
      <c r="B652" s="225"/>
      <c r="C652" s="226"/>
      <c r="D652" s="216" t="s">
        <v>201</v>
      </c>
      <c r="E652" s="227" t="s">
        <v>21</v>
      </c>
      <c r="F652" s="228" t="s">
        <v>856</v>
      </c>
      <c r="G652" s="226"/>
      <c r="H652" s="229">
        <v>41.34</v>
      </c>
      <c r="I652" s="230"/>
      <c r="J652" s="226"/>
      <c r="K652" s="226"/>
      <c r="L652" s="231"/>
      <c r="M652" s="232"/>
      <c r="N652" s="233"/>
      <c r="O652" s="233"/>
      <c r="P652" s="233"/>
      <c r="Q652" s="233"/>
      <c r="R652" s="233"/>
      <c r="S652" s="233"/>
      <c r="T652" s="234"/>
      <c r="AT652" s="235" t="s">
        <v>201</v>
      </c>
      <c r="AU652" s="235" t="s">
        <v>85</v>
      </c>
      <c r="AV652" s="13" t="s">
        <v>85</v>
      </c>
      <c r="AW652" s="13" t="s">
        <v>39</v>
      </c>
      <c r="AX652" s="13" t="s">
        <v>75</v>
      </c>
      <c r="AY652" s="235" t="s">
        <v>192</v>
      </c>
    </row>
    <row r="653" spans="2:51" s="14" customFormat="1" ht="12">
      <c r="B653" s="236"/>
      <c r="C653" s="237"/>
      <c r="D653" s="216" t="s">
        <v>201</v>
      </c>
      <c r="E653" s="238" t="s">
        <v>21</v>
      </c>
      <c r="F653" s="239" t="s">
        <v>205</v>
      </c>
      <c r="G653" s="237"/>
      <c r="H653" s="240">
        <v>41.34</v>
      </c>
      <c r="I653" s="241"/>
      <c r="J653" s="237"/>
      <c r="K653" s="237"/>
      <c r="L653" s="242"/>
      <c r="M653" s="243"/>
      <c r="N653" s="244"/>
      <c r="O653" s="244"/>
      <c r="P653" s="244"/>
      <c r="Q653" s="244"/>
      <c r="R653" s="244"/>
      <c r="S653" s="244"/>
      <c r="T653" s="245"/>
      <c r="AT653" s="246" t="s">
        <v>201</v>
      </c>
      <c r="AU653" s="246" t="s">
        <v>85</v>
      </c>
      <c r="AV653" s="14" t="s">
        <v>199</v>
      </c>
      <c r="AW653" s="14" t="s">
        <v>39</v>
      </c>
      <c r="AX653" s="14" t="s">
        <v>83</v>
      </c>
      <c r="AY653" s="246" t="s">
        <v>192</v>
      </c>
    </row>
    <row r="654" spans="2:65" s="1" customFormat="1" ht="25.5" customHeight="1">
      <c r="B654" s="41"/>
      <c r="C654" s="202" t="s">
        <v>857</v>
      </c>
      <c r="D654" s="202" t="s">
        <v>194</v>
      </c>
      <c r="E654" s="203" t="s">
        <v>858</v>
      </c>
      <c r="F654" s="204" t="s">
        <v>859</v>
      </c>
      <c r="G654" s="205" t="s">
        <v>139</v>
      </c>
      <c r="H654" s="206">
        <v>147.486</v>
      </c>
      <c r="I654" s="207"/>
      <c r="J654" s="208">
        <f>ROUND(I654*H654,2)</f>
        <v>0</v>
      </c>
      <c r="K654" s="204" t="s">
        <v>198</v>
      </c>
      <c r="L654" s="61"/>
      <c r="M654" s="209" t="s">
        <v>21</v>
      </c>
      <c r="N654" s="210" t="s">
        <v>46</v>
      </c>
      <c r="O654" s="42"/>
      <c r="P654" s="211">
        <f>O654*H654</f>
        <v>0</v>
      </c>
      <c r="Q654" s="211">
        <v>0.0001</v>
      </c>
      <c r="R654" s="211">
        <f>Q654*H654</f>
        <v>0.014748599999999999</v>
      </c>
      <c r="S654" s="211">
        <v>0</v>
      </c>
      <c r="T654" s="212">
        <f>S654*H654</f>
        <v>0</v>
      </c>
      <c r="AR654" s="24" t="s">
        <v>303</v>
      </c>
      <c r="AT654" s="24" t="s">
        <v>194</v>
      </c>
      <c r="AU654" s="24" t="s">
        <v>85</v>
      </c>
      <c r="AY654" s="24" t="s">
        <v>192</v>
      </c>
      <c r="BE654" s="213">
        <f>IF(N654="základní",J654,0)</f>
        <v>0</v>
      </c>
      <c r="BF654" s="213">
        <f>IF(N654="snížená",J654,0)</f>
        <v>0</v>
      </c>
      <c r="BG654" s="213">
        <f>IF(N654="zákl. přenesená",J654,0)</f>
        <v>0</v>
      </c>
      <c r="BH654" s="213">
        <f>IF(N654="sníž. přenesená",J654,0)</f>
        <v>0</v>
      </c>
      <c r="BI654" s="213">
        <f>IF(N654="nulová",J654,0)</f>
        <v>0</v>
      </c>
      <c r="BJ654" s="24" t="s">
        <v>83</v>
      </c>
      <c r="BK654" s="213">
        <f>ROUND(I654*H654,2)</f>
        <v>0</v>
      </c>
      <c r="BL654" s="24" t="s">
        <v>303</v>
      </c>
      <c r="BM654" s="24" t="s">
        <v>860</v>
      </c>
    </row>
    <row r="655" spans="2:65" s="1" customFormat="1" ht="25.5" customHeight="1">
      <c r="B655" s="41"/>
      <c r="C655" s="202" t="s">
        <v>861</v>
      </c>
      <c r="D655" s="202" t="s">
        <v>194</v>
      </c>
      <c r="E655" s="203" t="s">
        <v>862</v>
      </c>
      <c r="F655" s="204" t="s">
        <v>863</v>
      </c>
      <c r="G655" s="205" t="s">
        <v>139</v>
      </c>
      <c r="H655" s="206">
        <v>1313.886</v>
      </c>
      <c r="I655" s="207"/>
      <c r="J655" s="208">
        <f>ROUND(I655*H655,2)</f>
        <v>0</v>
      </c>
      <c r="K655" s="204" t="s">
        <v>198</v>
      </c>
      <c r="L655" s="61"/>
      <c r="M655" s="209" t="s">
        <v>21</v>
      </c>
      <c r="N655" s="210" t="s">
        <v>46</v>
      </c>
      <c r="O655" s="42"/>
      <c r="P655" s="211">
        <f>O655*H655</f>
        <v>0</v>
      </c>
      <c r="Q655" s="211">
        <v>0.00117</v>
      </c>
      <c r="R655" s="211">
        <f>Q655*H655</f>
        <v>1.53724662</v>
      </c>
      <c r="S655" s="211">
        <v>0</v>
      </c>
      <c r="T655" s="212">
        <f>S655*H655</f>
        <v>0</v>
      </c>
      <c r="AR655" s="24" t="s">
        <v>303</v>
      </c>
      <c r="AT655" s="24" t="s">
        <v>194</v>
      </c>
      <c r="AU655" s="24" t="s">
        <v>85</v>
      </c>
      <c r="AY655" s="24" t="s">
        <v>192</v>
      </c>
      <c r="BE655" s="213">
        <f>IF(N655="základní",J655,0)</f>
        <v>0</v>
      </c>
      <c r="BF655" s="213">
        <f>IF(N655="snížená",J655,0)</f>
        <v>0</v>
      </c>
      <c r="BG655" s="213">
        <f>IF(N655="zákl. přenesená",J655,0)</f>
        <v>0</v>
      </c>
      <c r="BH655" s="213">
        <f>IF(N655="sníž. přenesená",J655,0)</f>
        <v>0</v>
      </c>
      <c r="BI655" s="213">
        <f>IF(N655="nulová",J655,0)</f>
        <v>0</v>
      </c>
      <c r="BJ655" s="24" t="s">
        <v>83</v>
      </c>
      <c r="BK655" s="213">
        <f>ROUND(I655*H655,2)</f>
        <v>0</v>
      </c>
      <c r="BL655" s="24" t="s">
        <v>303</v>
      </c>
      <c r="BM655" s="24" t="s">
        <v>864</v>
      </c>
    </row>
    <row r="656" spans="2:51" s="12" customFormat="1" ht="12">
      <c r="B656" s="214"/>
      <c r="C656" s="215"/>
      <c r="D656" s="216" t="s">
        <v>201</v>
      </c>
      <c r="E656" s="217" t="s">
        <v>21</v>
      </c>
      <c r="F656" s="218" t="s">
        <v>202</v>
      </c>
      <c r="G656" s="215"/>
      <c r="H656" s="217" t="s">
        <v>21</v>
      </c>
      <c r="I656" s="219"/>
      <c r="J656" s="215"/>
      <c r="K656" s="215"/>
      <c r="L656" s="220"/>
      <c r="M656" s="221"/>
      <c r="N656" s="222"/>
      <c r="O656" s="222"/>
      <c r="P656" s="222"/>
      <c r="Q656" s="222"/>
      <c r="R656" s="222"/>
      <c r="S656" s="222"/>
      <c r="T656" s="223"/>
      <c r="AT656" s="224" t="s">
        <v>201</v>
      </c>
      <c r="AU656" s="224" t="s">
        <v>85</v>
      </c>
      <c r="AV656" s="12" t="s">
        <v>83</v>
      </c>
      <c r="AW656" s="12" t="s">
        <v>39</v>
      </c>
      <c r="AX656" s="12" t="s">
        <v>75</v>
      </c>
      <c r="AY656" s="224" t="s">
        <v>192</v>
      </c>
    </row>
    <row r="657" spans="2:51" s="12" customFormat="1" ht="12">
      <c r="B657" s="214"/>
      <c r="C657" s="215"/>
      <c r="D657" s="216" t="s">
        <v>201</v>
      </c>
      <c r="E657" s="217" t="s">
        <v>21</v>
      </c>
      <c r="F657" s="218" t="s">
        <v>865</v>
      </c>
      <c r="G657" s="215"/>
      <c r="H657" s="217" t="s">
        <v>21</v>
      </c>
      <c r="I657" s="219"/>
      <c r="J657" s="215"/>
      <c r="K657" s="215"/>
      <c r="L657" s="220"/>
      <c r="M657" s="221"/>
      <c r="N657" s="222"/>
      <c r="O657" s="222"/>
      <c r="P657" s="222"/>
      <c r="Q657" s="222"/>
      <c r="R657" s="222"/>
      <c r="S657" s="222"/>
      <c r="T657" s="223"/>
      <c r="AT657" s="224" t="s">
        <v>201</v>
      </c>
      <c r="AU657" s="224" t="s">
        <v>85</v>
      </c>
      <c r="AV657" s="12" t="s">
        <v>83</v>
      </c>
      <c r="AW657" s="12" t="s">
        <v>39</v>
      </c>
      <c r="AX657" s="12" t="s">
        <v>75</v>
      </c>
      <c r="AY657" s="224" t="s">
        <v>192</v>
      </c>
    </row>
    <row r="658" spans="2:51" s="12" customFormat="1" ht="12">
      <c r="B658" s="214"/>
      <c r="C658" s="215"/>
      <c r="D658" s="216" t="s">
        <v>201</v>
      </c>
      <c r="E658" s="217" t="s">
        <v>21</v>
      </c>
      <c r="F658" s="218" t="s">
        <v>866</v>
      </c>
      <c r="G658" s="215"/>
      <c r="H658" s="217" t="s">
        <v>21</v>
      </c>
      <c r="I658" s="219"/>
      <c r="J658" s="215"/>
      <c r="K658" s="215"/>
      <c r="L658" s="220"/>
      <c r="M658" s="221"/>
      <c r="N658" s="222"/>
      <c r="O658" s="222"/>
      <c r="P658" s="222"/>
      <c r="Q658" s="222"/>
      <c r="R658" s="222"/>
      <c r="S658" s="222"/>
      <c r="T658" s="223"/>
      <c r="AT658" s="224" t="s">
        <v>201</v>
      </c>
      <c r="AU658" s="224" t="s">
        <v>85</v>
      </c>
      <c r="AV658" s="12" t="s">
        <v>83</v>
      </c>
      <c r="AW658" s="12" t="s">
        <v>39</v>
      </c>
      <c r="AX658" s="12" t="s">
        <v>75</v>
      </c>
      <c r="AY658" s="224" t="s">
        <v>192</v>
      </c>
    </row>
    <row r="659" spans="2:51" s="13" customFormat="1" ht="24">
      <c r="B659" s="225"/>
      <c r="C659" s="226"/>
      <c r="D659" s="216" t="s">
        <v>201</v>
      </c>
      <c r="E659" s="227" t="s">
        <v>21</v>
      </c>
      <c r="F659" s="228" t="s">
        <v>867</v>
      </c>
      <c r="G659" s="226"/>
      <c r="H659" s="229">
        <v>1307.516</v>
      </c>
      <c r="I659" s="230"/>
      <c r="J659" s="226"/>
      <c r="K659" s="226"/>
      <c r="L659" s="231"/>
      <c r="M659" s="232"/>
      <c r="N659" s="233"/>
      <c r="O659" s="233"/>
      <c r="P659" s="233"/>
      <c r="Q659" s="233"/>
      <c r="R659" s="233"/>
      <c r="S659" s="233"/>
      <c r="T659" s="234"/>
      <c r="AT659" s="235" t="s">
        <v>201</v>
      </c>
      <c r="AU659" s="235" t="s">
        <v>85</v>
      </c>
      <c r="AV659" s="13" t="s">
        <v>85</v>
      </c>
      <c r="AW659" s="13" t="s">
        <v>39</v>
      </c>
      <c r="AX659" s="13" t="s">
        <v>75</v>
      </c>
      <c r="AY659" s="235" t="s">
        <v>192</v>
      </c>
    </row>
    <row r="660" spans="2:51" s="13" customFormat="1" ht="12">
      <c r="B660" s="225"/>
      <c r="C660" s="226"/>
      <c r="D660" s="216" t="s">
        <v>201</v>
      </c>
      <c r="E660" s="227" t="s">
        <v>21</v>
      </c>
      <c r="F660" s="228" t="s">
        <v>868</v>
      </c>
      <c r="G660" s="226"/>
      <c r="H660" s="229">
        <v>6.37</v>
      </c>
      <c r="I660" s="230"/>
      <c r="J660" s="226"/>
      <c r="K660" s="226"/>
      <c r="L660" s="231"/>
      <c r="M660" s="232"/>
      <c r="N660" s="233"/>
      <c r="O660" s="233"/>
      <c r="P660" s="233"/>
      <c r="Q660" s="233"/>
      <c r="R660" s="233"/>
      <c r="S660" s="233"/>
      <c r="T660" s="234"/>
      <c r="AT660" s="235" t="s">
        <v>201</v>
      </c>
      <c r="AU660" s="235" t="s">
        <v>85</v>
      </c>
      <c r="AV660" s="13" t="s">
        <v>85</v>
      </c>
      <c r="AW660" s="13" t="s">
        <v>39</v>
      </c>
      <c r="AX660" s="13" t="s">
        <v>75</v>
      </c>
      <c r="AY660" s="235" t="s">
        <v>192</v>
      </c>
    </row>
    <row r="661" spans="2:51" s="14" customFormat="1" ht="12">
      <c r="B661" s="236"/>
      <c r="C661" s="237"/>
      <c r="D661" s="216" t="s">
        <v>201</v>
      </c>
      <c r="E661" s="238" t="s">
        <v>21</v>
      </c>
      <c r="F661" s="239" t="s">
        <v>205</v>
      </c>
      <c r="G661" s="237"/>
      <c r="H661" s="240">
        <v>1313.886</v>
      </c>
      <c r="I661" s="241"/>
      <c r="J661" s="237"/>
      <c r="K661" s="237"/>
      <c r="L661" s="242"/>
      <c r="M661" s="243"/>
      <c r="N661" s="244"/>
      <c r="O661" s="244"/>
      <c r="P661" s="244"/>
      <c r="Q661" s="244"/>
      <c r="R661" s="244"/>
      <c r="S661" s="244"/>
      <c r="T661" s="245"/>
      <c r="AT661" s="246" t="s">
        <v>201</v>
      </c>
      <c r="AU661" s="246" t="s">
        <v>85</v>
      </c>
      <c r="AV661" s="14" t="s">
        <v>199</v>
      </c>
      <c r="AW661" s="14" t="s">
        <v>39</v>
      </c>
      <c r="AX661" s="14" t="s">
        <v>83</v>
      </c>
      <c r="AY661" s="246" t="s">
        <v>192</v>
      </c>
    </row>
    <row r="662" spans="2:65" s="1" customFormat="1" ht="25.5" customHeight="1">
      <c r="B662" s="41"/>
      <c r="C662" s="247" t="s">
        <v>869</v>
      </c>
      <c r="D662" s="247" t="s">
        <v>412</v>
      </c>
      <c r="E662" s="248" t="s">
        <v>870</v>
      </c>
      <c r="F662" s="249" t="s">
        <v>871</v>
      </c>
      <c r="G662" s="250" t="s">
        <v>139</v>
      </c>
      <c r="H662" s="251">
        <v>1445.275</v>
      </c>
      <c r="I662" s="252"/>
      <c r="J662" s="253">
        <f>ROUND(I662*H662,2)</f>
        <v>0</v>
      </c>
      <c r="K662" s="249" t="s">
        <v>198</v>
      </c>
      <c r="L662" s="254"/>
      <c r="M662" s="255" t="s">
        <v>21</v>
      </c>
      <c r="N662" s="256" t="s">
        <v>46</v>
      </c>
      <c r="O662" s="42"/>
      <c r="P662" s="211">
        <f>O662*H662</f>
        <v>0</v>
      </c>
      <c r="Q662" s="211">
        <v>0.00165</v>
      </c>
      <c r="R662" s="211">
        <f>Q662*H662</f>
        <v>2.3847037500000003</v>
      </c>
      <c r="S662" s="211">
        <v>0</v>
      </c>
      <c r="T662" s="212">
        <f>S662*H662</f>
        <v>0</v>
      </c>
      <c r="AR662" s="24" t="s">
        <v>405</v>
      </c>
      <c r="AT662" s="24" t="s">
        <v>412</v>
      </c>
      <c r="AU662" s="24" t="s">
        <v>85</v>
      </c>
      <c r="AY662" s="24" t="s">
        <v>192</v>
      </c>
      <c r="BE662" s="213">
        <f>IF(N662="základní",J662,0)</f>
        <v>0</v>
      </c>
      <c r="BF662" s="213">
        <f>IF(N662="snížená",J662,0)</f>
        <v>0</v>
      </c>
      <c r="BG662" s="213">
        <f>IF(N662="zákl. přenesená",J662,0)</f>
        <v>0</v>
      </c>
      <c r="BH662" s="213">
        <f>IF(N662="sníž. přenesená",J662,0)</f>
        <v>0</v>
      </c>
      <c r="BI662" s="213">
        <f>IF(N662="nulová",J662,0)</f>
        <v>0</v>
      </c>
      <c r="BJ662" s="24" t="s">
        <v>83</v>
      </c>
      <c r="BK662" s="213">
        <f>ROUND(I662*H662,2)</f>
        <v>0</v>
      </c>
      <c r="BL662" s="24" t="s">
        <v>303</v>
      </c>
      <c r="BM662" s="24" t="s">
        <v>872</v>
      </c>
    </row>
    <row r="663" spans="2:51" s="13" customFormat="1" ht="12">
      <c r="B663" s="225"/>
      <c r="C663" s="226"/>
      <c r="D663" s="216" t="s">
        <v>201</v>
      </c>
      <c r="E663" s="226"/>
      <c r="F663" s="228" t="s">
        <v>729</v>
      </c>
      <c r="G663" s="226"/>
      <c r="H663" s="229">
        <v>1445.275</v>
      </c>
      <c r="I663" s="230"/>
      <c r="J663" s="226"/>
      <c r="K663" s="226"/>
      <c r="L663" s="231"/>
      <c r="M663" s="232"/>
      <c r="N663" s="233"/>
      <c r="O663" s="233"/>
      <c r="P663" s="233"/>
      <c r="Q663" s="233"/>
      <c r="R663" s="233"/>
      <c r="S663" s="233"/>
      <c r="T663" s="234"/>
      <c r="AT663" s="235" t="s">
        <v>201</v>
      </c>
      <c r="AU663" s="235" t="s">
        <v>85</v>
      </c>
      <c r="AV663" s="13" t="s">
        <v>85</v>
      </c>
      <c r="AW663" s="13" t="s">
        <v>6</v>
      </c>
      <c r="AX663" s="13" t="s">
        <v>83</v>
      </c>
      <c r="AY663" s="235" t="s">
        <v>192</v>
      </c>
    </row>
    <row r="664" spans="2:65" s="1" customFormat="1" ht="25.5" customHeight="1">
      <c r="B664" s="41"/>
      <c r="C664" s="202" t="s">
        <v>873</v>
      </c>
      <c r="D664" s="202" t="s">
        <v>194</v>
      </c>
      <c r="E664" s="203" t="s">
        <v>874</v>
      </c>
      <c r="F664" s="204" t="s">
        <v>875</v>
      </c>
      <c r="G664" s="205" t="s">
        <v>139</v>
      </c>
      <c r="H664" s="206">
        <v>46.6</v>
      </c>
      <c r="I664" s="207"/>
      <c r="J664" s="208">
        <f>ROUND(I664*H664,2)</f>
        <v>0</v>
      </c>
      <c r="K664" s="204" t="s">
        <v>198</v>
      </c>
      <c r="L664" s="61"/>
      <c r="M664" s="209" t="s">
        <v>21</v>
      </c>
      <c r="N664" s="210" t="s">
        <v>46</v>
      </c>
      <c r="O664" s="42"/>
      <c r="P664" s="211">
        <f>O664*H664</f>
        <v>0</v>
      </c>
      <c r="Q664" s="211">
        <v>0.00015</v>
      </c>
      <c r="R664" s="211">
        <f>Q664*H664</f>
        <v>0.00699</v>
      </c>
      <c r="S664" s="211">
        <v>0</v>
      </c>
      <c r="T664" s="212">
        <f>S664*H664</f>
        <v>0</v>
      </c>
      <c r="AR664" s="24" t="s">
        <v>303</v>
      </c>
      <c r="AT664" s="24" t="s">
        <v>194</v>
      </c>
      <c r="AU664" s="24" t="s">
        <v>85</v>
      </c>
      <c r="AY664" s="24" t="s">
        <v>192</v>
      </c>
      <c r="BE664" s="213">
        <f>IF(N664="základní",J664,0)</f>
        <v>0</v>
      </c>
      <c r="BF664" s="213">
        <f>IF(N664="snížená",J664,0)</f>
        <v>0</v>
      </c>
      <c r="BG664" s="213">
        <f>IF(N664="zákl. přenesená",J664,0)</f>
        <v>0</v>
      </c>
      <c r="BH664" s="213">
        <f>IF(N664="sníž. přenesená",J664,0)</f>
        <v>0</v>
      </c>
      <c r="BI664" s="213">
        <f>IF(N664="nulová",J664,0)</f>
        <v>0</v>
      </c>
      <c r="BJ664" s="24" t="s">
        <v>83</v>
      </c>
      <c r="BK664" s="213">
        <f>ROUND(I664*H664,2)</f>
        <v>0</v>
      </c>
      <c r="BL664" s="24" t="s">
        <v>303</v>
      </c>
      <c r="BM664" s="24" t="s">
        <v>876</v>
      </c>
    </row>
    <row r="665" spans="2:51" s="12" customFormat="1" ht="12">
      <c r="B665" s="214"/>
      <c r="C665" s="215"/>
      <c r="D665" s="216" t="s">
        <v>201</v>
      </c>
      <c r="E665" s="217" t="s">
        <v>21</v>
      </c>
      <c r="F665" s="218" t="s">
        <v>202</v>
      </c>
      <c r="G665" s="215"/>
      <c r="H665" s="217" t="s">
        <v>21</v>
      </c>
      <c r="I665" s="219"/>
      <c r="J665" s="215"/>
      <c r="K665" s="215"/>
      <c r="L665" s="220"/>
      <c r="M665" s="221"/>
      <c r="N665" s="222"/>
      <c r="O665" s="222"/>
      <c r="P665" s="222"/>
      <c r="Q665" s="222"/>
      <c r="R665" s="222"/>
      <c r="S665" s="222"/>
      <c r="T665" s="223"/>
      <c r="AT665" s="224" t="s">
        <v>201</v>
      </c>
      <c r="AU665" s="224" t="s">
        <v>85</v>
      </c>
      <c r="AV665" s="12" t="s">
        <v>83</v>
      </c>
      <c r="AW665" s="12" t="s">
        <v>39</v>
      </c>
      <c r="AX665" s="12" t="s">
        <v>75</v>
      </c>
      <c r="AY665" s="224" t="s">
        <v>192</v>
      </c>
    </row>
    <row r="666" spans="2:51" s="12" customFormat="1" ht="12">
      <c r="B666" s="214"/>
      <c r="C666" s="215"/>
      <c r="D666" s="216" t="s">
        <v>201</v>
      </c>
      <c r="E666" s="217" t="s">
        <v>21</v>
      </c>
      <c r="F666" s="218" t="s">
        <v>865</v>
      </c>
      <c r="G666" s="215"/>
      <c r="H666" s="217" t="s">
        <v>21</v>
      </c>
      <c r="I666" s="219"/>
      <c r="J666" s="215"/>
      <c r="K666" s="215"/>
      <c r="L666" s="220"/>
      <c r="M666" s="221"/>
      <c r="N666" s="222"/>
      <c r="O666" s="222"/>
      <c r="P666" s="222"/>
      <c r="Q666" s="222"/>
      <c r="R666" s="222"/>
      <c r="S666" s="222"/>
      <c r="T666" s="223"/>
      <c r="AT666" s="224" t="s">
        <v>201</v>
      </c>
      <c r="AU666" s="224" t="s">
        <v>85</v>
      </c>
      <c r="AV666" s="12" t="s">
        <v>83</v>
      </c>
      <c r="AW666" s="12" t="s">
        <v>39</v>
      </c>
      <c r="AX666" s="12" t="s">
        <v>75</v>
      </c>
      <c r="AY666" s="224" t="s">
        <v>192</v>
      </c>
    </row>
    <row r="667" spans="2:51" s="12" customFormat="1" ht="12">
      <c r="B667" s="214"/>
      <c r="C667" s="215"/>
      <c r="D667" s="216" t="s">
        <v>201</v>
      </c>
      <c r="E667" s="217" t="s">
        <v>21</v>
      </c>
      <c r="F667" s="218" t="s">
        <v>559</v>
      </c>
      <c r="G667" s="215"/>
      <c r="H667" s="217" t="s">
        <v>21</v>
      </c>
      <c r="I667" s="219"/>
      <c r="J667" s="215"/>
      <c r="K667" s="215"/>
      <c r="L667" s="220"/>
      <c r="M667" s="221"/>
      <c r="N667" s="222"/>
      <c r="O667" s="222"/>
      <c r="P667" s="222"/>
      <c r="Q667" s="222"/>
      <c r="R667" s="222"/>
      <c r="S667" s="222"/>
      <c r="T667" s="223"/>
      <c r="AT667" s="224" t="s">
        <v>201</v>
      </c>
      <c r="AU667" s="224" t="s">
        <v>85</v>
      </c>
      <c r="AV667" s="12" t="s">
        <v>83</v>
      </c>
      <c r="AW667" s="12" t="s">
        <v>39</v>
      </c>
      <c r="AX667" s="12" t="s">
        <v>75</v>
      </c>
      <c r="AY667" s="224" t="s">
        <v>192</v>
      </c>
    </row>
    <row r="668" spans="2:51" s="13" customFormat="1" ht="24">
      <c r="B668" s="225"/>
      <c r="C668" s="226"/>
      <c r="D668" s="216" t="s">
        <v>201</v>
      </c>
      <c r="E668" s="227" t="s">
        <v>21</v>
      </c>
      <c r="F668" s="228" t="s">
        <v>560</v>
      </c>
      <c r="G668" s="226"/>
      <c r="H668" s="229">
        <v>46.6</v>
      </c>
      <c r="I668" s="230"/>
      <c r="J668" s="226"/>
      <c r="K668" s="226"/>
      <c r="L668" s="231"/>
      <c r="M668" s="232"/>
      <c r="N668" s="233"/>
      <c r="O668" s="233"/>
      <c r="P668" s="233"/>
      <c r="Q668" s="233"/>
      <c r="R668" s="233"/>
      <c r="S668" s="233"/>
      <c r="T668" s="234"/>
      <c r="AT668" s="235" t="s">
        <v>201</v>
      </c>
      <c r="AU668" s="235" t="s">
        <v>85</v>
      </c>
      <c r="AV668" s="13" t="s">
        <v>85</v>
      </c>
      <c r="AW668" s="13" t="s">
        <v>39</v>
      </c>
      <c r="AX668" s="13" t="s">
        <v>75</v>
      </c>
      <c r="AY668" s="235" t="s">
        <v>192</v>
      </c>
    </row>
    <row r="669" spans="2:51" s="14" customFormat="1" ht="12">
      <c r="B669" s="236"/>
      <c r="C669" s="237"/>
      <c r="D669" s="216" t="s">
        <v>201</v>
      </c>
      <c r="E669" s="238" t="s">
        <v>21</v>
      </c>
      <c r="F669" s="239" t="s">
        <v>205</v>
      </c>
      <c r="G669" s="237"/>
      <c r="H669" s="240">
        <v>46.6</v>
      </c>
      <c r="I669" s="241"/>
      <c r="J669" s="237"/>
      <c r="K669" s="237"/>
      <c r="L669" s="242"/>
      <c r="M669" s="243"/>
      <c r="N669" s="244"/>
      <c r="O669" s="244"/>
      <c r="P669" s="244"/>
      <c r="Q669" s="244"/>
      <c r="R669" s="244"/>
      <c r="S669" s="244"/>
      <c r="T669" s="245"/>
      <c r="AT669" s="246" t="s">
        <v>201</v>
      </c>
      <c r="AU669" s="246" t="s">
        <v>85</v>
      </c>
      <c r="AV669" s="14" t="s">
        <v>199</v>
      </c>
      <c r="AW669" s="14" t="s">
        <v>39</v>
      </c>
      <c r="AX669" s="14" t="s">
        <v>83</v>
      </c>
      <c r="AY669" s="246" t="s">
        <v>192</v>
      </c>
    </row>
    <row r="670" spans="2:65" s="1" customFormat="1" ht="16.5" customHeight="1">
      <c r="B670" s="41"/>
      <c r="C670" s="202" t="s">
        <v>877</v>
      </c>
      <c r="D670" s="202" t="s">
        <v>194</v>
      </c>
      <c r="E670" s="203" t="s">
        <v>878</v>
      </c>
      <c r="F670" s="204" t="s">
        <v>879</v>
      </c>
      <c r="G670" s="205" t="s">
        <v>585</v>
      </c>
      <c r="H670" s="206">
        <v>471.81</v>
      </c>
      <c r="I670" s="207"/>
      <c r="J670" s="208">
        <f>ROUND(I670*H670,2)</f>
        <v>0</v>
      </c>
      <c r="K670" s="204" t="s">
        <v>198</v>
      </c>
      <c r="L670" s="61"/>
      <c r="M670" s="209" t="s">
        <v>21</v>
      </c>
      <c r="N670" s="210" t="s">
        <v>46</v>
      </c>
      <c r="O670" s="42"/>
      <c r="P670" s="211">
        <f>O670*H670</f>
        <v>0</v>
      </c>
      <c r="Q670" s="211">
        <v>0.0002</v>
      </c>
      <c r="R670" s="211">
        <f>Q670*H670</f>
        <v>0.094362</v>
      </c>
      <c r="S670" s="211">
        <v>0</v>
      </c>
      <c r="T670" s="212">
        <f>S670*H670</f>
        <v>0</v>
      </c>
      <c r="AR670" s="24" t="s">
        <v>303</v>
      </c>
      <c r="AT670" s="24" t="s">
        <v>194</v>
      </c>
      <c r="AU670" s="24" t="s">
        <v>85</v>
      </c>
      <c r="AY670" s="24" t="s">
        <v>192</v>
      </c>
      <c r="BE670" s="213">
        <f>IF(N670="základní",J670,0)</f>
        <v>0</v>
      </c>
      <c r="BF670" s="213">
        <f>IF(N670="snížená",J670,0)</f>
        <v>0</v>
      </c>
      <c r="BG670" s="213">
        <f>IF(N670="zákl. přenesená",J670,0)</f>
        <v>0</v>
      </c>
      <c r="BH670" s="213">
        <f>IF(N670="sníž. přenesená",J670,0)</f>
        <v>0</v>
      </c>
      <c r="BI670" s="213">
        <f>IF(N670="nulová",J670,0)</f>
        <v>0</v>
      </c>
      <c r="BJ670" s="24" t="s">
        <v>83</v>
      </c>
      <c r="BK670" s="213">
        <f>ROUND(I670*H670,2)</f>
        <v>0</v>
      </c>
      <c r="BL670" s="24" t="s">
        <v>303</v>
      </c>
      <c r="BM670" s="24" t="s">
        <v>880</v>
      </c>
    </row>
    <row r="671" spans="2:51" s="12" customFormat="1" ht="12">
      <c r="B671" s="214"/>
      <c r="C671" s="215"/>
      <c r="D671" s="216" t="s">
        <v>201</v>
      </c>
      <c r="E671" s="217" t="s">
        <v>21</v>
      </c>
      <c r="F671" s="218" t="s">
        <v>202</v>
      </c>
      <c r="G671" s="215"/>
      <c r="H671" s="217" t="s">
        <v>21</v>
      </c>
      <c r="I671" s="219"/>
      <c r="J671" s="215"/>
      <c r="K671" s="215"/>
      <c r="L671" s="220"/>
      <c r="M671" s="221"/>
      <c r="N671" s="222"/>
      <c r="O671" s="222"/>
      <c r="P671" s="222"/>
      <c r="Q671" s="222"/>
      <c r="R671" s="222"/>
      <c r="S671" s="222"/>
      <c r="T671" s="223"/>
      <c r="AT671" s="224" t="s">
        <v>201</v>
      </c>
      <c r="AU671" s="224" t="s">
        <v>85</v>
      </c>
      <c r="AV671" s="12" t="s">
        <v>83</v>
      </c>
      <c r="AW671" s="12" t="s">
        <v>39</v>
      </c>
      <c r="AX671" s="12" t="s">
        <v>75</v>
      </c>
      <c r="AY671" s="224" t="s">
        <v>192</v>
      </c>
    </row>
    <row r="672" spans="2:51" s="12" customFormat="1" ht="12">
      <c r="B672" s="214"/>
      <c r="C672" s="215"/>
      <c r="D672" s="216" t="s">
        <v>201</v>
      </c>
      <c r="E672" s="217" t="s">
        <v>21</v>
      </c>
      <c r="F672" s="218" t="s">
        <v>881</v>
      </c>
      <c r="G672" s="215"/>
      <c r="H672" s="217" t="s">
        <v>21</v>
      </c>
      <c r="I672" s="219"/>
      <c r="J672" s="215"/>
      <c r="K672" s="215"/>
      <c r="L672" s="220"/>
      <c r="M672" s="221"/>
      <c r="N672" s="222"/>
      <c r="O672" s="222"/>
      <c r="P672" s="222"/>
      <c r="Q672" s="222"/>
      <c r="R672" s="222"/>
      <c r="S672" s="222"/>
      <c r="T672" s="223"/>
      <c r="AT672" s="224" t="s">
        <v>201</v>
      </c>
      <c r="AU672" s="224" t="s">
        <v>85</v>
      </c>
      <c r="AV672" s="12" t="s">
        <v>83</v>
      </c>
      <c r="AW672" s="12" t="s">
        <v>39</v>
      </c>
      <c r="AX672" s="12" t="s">
        <v>75</v>
      </c>
      <c r="AY672" s="224" t="s">
        <v>192</v>
      </c>
    </row>
    <row r="673" spans="2:51" s="12" customFormat="1" ht="12">
      <c r="B673" s="214"/>
      <c r="C673" s="215"/>
      <c r="D673" s="216" t="s">
        <v>201</v>
      </c>
      <c r="E673" s="217" t="s">
        <v>21</v>
      </c>
      <c r="F673" s="218" t="s">
        <v>882</v>
      </c>
      <c r="G673" s="215"/>
      <c r="H673" s="217" t="s">
        <v>21</v>
      </c>
      <c r="I673" s="219"/>
      <c r="J673" s="215"/>
      <c r="K673" s="215"/>
      <c r="L673" s="220"/>
      <c r="M673" s="221"/>
      <c r="N673" s="222"/>
      <c r="O673" s="222"/>
      <c r="P673" s="222"/>
      <c r="Q673" s="222"/>
      <c r="R673" s="222"/>
      <c r="S673" s="222"/>
      <c r="T673" s="223"/>
      <c r="AT673" s="224" t="s">
        <v>201</v>
      </c>
      <c r="AU673" s="224" t="s">
        <v>85</v>
      </c>
      <c r="AV673" s="12" t="s">
        <v>83</v>
      </c>
      <c r="AW673" s="12" t="s">
        <v>39</v>
      </c>
      <c r="AX673" s="12" t="s">
        <v>75</v>
      </c>
      <c r="AY673" s="224" t="s">
        <v>192</v>
      </c>
    </row>
    <row r="674" spans="2:51" s="13" customFormat="1" ht="24">
      <c r="B674" s="225"/>
      <c r="C674" s="226"/>
      <c r="D674" s="216" t="s">
        <v>201</v>
      </c>
      <c r="E674" s="227" t="s">
        <v>21</v>
      </c>
      <c r="F674" s="228" t="s">
        <v>883</v>
      </c>
      <c r="G674" s="226"/>
      <c r="H674" s="229">
        <v>434.91</v>
      </c>
      <c r="I674" s="230"/>
      <c r="J674" s="226"/>
      <c r="K674" s="226"/>
      <c r="L674" s="231"/>
      <c r="M674" s="232"/>
      <c r="N674" s="233"/>
      <c r="O674" s="233"/>
      <c r="P674" s="233"/>
      <c r="Q674" s="233"/>
      <c r="R674" s="233"/>
      <c r="S674" s="233"/>
      <c r="T674" s="234"/>
      <c r="AT674" s="235" t="s">
        <v>201</v>
      </c>
      <c r="AU674" s="235" t="s">
        <v>85</v>
      </c>
      <c r="AV674" s="13" t="s">
        <v>85</v>
      </c>
      <c r="AW674" s="13" t="s">
        <v>39</v>
      </c>
      <c r="AX674" s="13" t="s">
        <v>75</v>
      </c>
      <c r="AY674" s="235" t="s">
        <v>192</v>
      </c>
    </row>
    <row r="675" spans="2:51" s="12" customFormat="1" ht="12">
      <c r="B675" s="214"/>
      <c r="C675" s="215"/>
      <c r="D675" s="216" t="s">
        <v>201</v>
      </c>
      <c r="E675" s="217" t="s">
        <v>21</v>
      </c>
      <c r="F675" s="218" t="s">
        <v>884</v>
      </c>
      <c r="G675" s="215"/>
      <c r="H675" s="217" t="s">
        <v>21</v>
      </c>
      <c r="I675" s="219"/>
      <c r="J675" s="215"/>
      <c r="K675" s="215"/>
      <c r="L675" s="220"/>
      <c r="M675" s="221"/>
      <c r="N675" s="222"/>
      <c r="O675" s="222"/>
      <c r="P675" s="222"/>
      <c r="Q675" s="222"/>
      <c r="R675" s="222"/>
      <c r="S675" s="222"/>
      <c r="T675" s="223"/>
      <c r="AT675" s="224" t="s">
        <v>201</v>
      </c>
      <c r="AU675" s="224" t="s">
        <v>85</v>
      </c>
      <c r="AV675" s="12" t="s">
        <v>83</v>
      </c>
      <c r="AW675" s="12" t="s">
        <v>39</v>
      </c>
      <c r="AX675" s="12" t="s">
        <v>75</v>
      </c>
      <c r="AY675" s="224" t="s">
        <v>192</v>
      </c>
    </row>
    <row r="676" spans="2:51" s="13" customFormat="1" ht="12">
      <c r="B676" s="225"/>
      <c r="C676" s="226"/>
      <c r="D676" s="216" t="s">
        <v>201</v>
      </c>
      <c r="E676" s="227" t="s">
        <v>21</v>
      </c>
      <c r="F676" s="228" t="s">
        <v>885</v>
      </c>
      <c r="G676" s="226"/>
      <c r="H676" s="229">
        <v>36.9</v>
      </c>
      <c r="I676" s="230"/>
      <c r="J676" s="226"/>
      <c r="K676" s="226"/>
      <c r="L676" s="231"/>
      <c r="M676" s="232"/>
      <c r="N676" s="233"/>
      <c r="O676" s="233"/>
      <c r="P676" s="233"/>
      <c r="Q676" s="233"/>
      <c r="R676" s="233"/>
      <c r="S676" s="233"/>
      <c r="T676" s="234"/>
      <c r="AT676" s="235" t="s">
        <v>201</v>
      </c>
      <c r="AU676" s="235" t="s">
        <v>85</v>
      </c>
      <c r="AV676" s="13" t="s">
        <v>85</v>
      </c>
      <c r="AW676" s="13" t="s">
        <v>39</v>
      </c>
      <c r="AX676" s="13" t="s">
        <v>75</v>
      </c>
      <c r="AY676" s="235" t="s">
        <v>192</v>
      </c>
    </row>
    <row r="677" spans="2:51" s="14" customFormat="1" ht="12">
      <c r="B677" s="236"/>
      <c r="C677" s="237"/>
      <c r="D677" s="216" t="s">
        <v>201</v>
      </c>
      <c r="E677" s="238" t="s">
        <v>21</v>
      </c>
      <c r="F677" s="239" t="s">
        <v>205</v>
      </c>
      <c r="G677" s="237"/>
      <c r="H677" s="240">
        <v>471.81</v>
      </c>
      <c r="I677" s="241"/>
      <c r="J677" s="237"/>
      <c r="K677" s="237"/>
      <c r="L677" s="242"/>
      <c r="M677" s="243"/>
      <c r="N677" s="244"/>
      <c r="O677" s="244"/>
      <c r="P677" s="244"/>
      <c r="Q677" s="244"/>
      <c r="R677" s="244"/>
      <c r="S677" s="244"/>
      <c r="T677" s="245"/>
      <c r="AT677" s="246" t="s">
        <v>201</v>
      </c>
      <c r="AU677" s="246" t="s">
        <v>85</v>
      </c>
      <c r="AV677" s="14" t="s">
        <v>199</v>
      </c>
      <c r="AW677" s="14" t="s">
        <v>39</v>
      </c>
      <c r="AX677" s="14" t="s">
        <v>83</v>
      </c>
      <c r="AY677" s="246" t="s">
        <v>192</v>
      </c>
    </row>
    <row r="678" spans="2:65" s="1" customFormat="1" ht="51" customHeight="1">
      <c r="B678" s="41"/>
      <c r="C678" s="202" t="s">
        <v>886</v>
      </c>
      <c r="D678" s="202" t="s">
        <v>194</v>
      </c>
      <c r="E678" s="203" t="s">
        <v>887</v>
      </c>
      <c r="F678" s="204" t="s">
        <v>888</v>
      </c>
      <c r="G678" s="205" t="s">
        <v>306</v>
      </c>
      <c r="H678" s="206">
        <v>68.928</v>
      </c>
      <c r="I678" s="207"/>
      <c r="J678" s="208">
        <f>ROUND(I678*H678,2)</f>
        <v>0</v>
      </c>
      <c r="K678" s="204" t="s">
        <v>198</v>
      </c>
      <c r="L678" s="61"/>
      <c r="M678" s="209" t="s">
        <v>21</v>
      </c>
      <c r="N678" s="210" t="s">
        <v>46</v>
      </c>
      <c r="O678" s="42"/>
      <c r="P678" s="211">
        <f>O678*H678</f>
        <v>0</v>
      </c>
      <c r="Q678" s="211">
        <v>0</v>
      </c>
      <c r="R678" s="211">
        <f>Q678*H678</f>
        <v>0</v>
      </c>
      <c r="S678" s="211">
        <v>0</v>
      </c>
      <c r="T678" s="212">
        <f>S678*H678</f>
        <v>0</v>
      </c>
      <c r="AR678" s="24" t="s">
        <v>303</v>
      </c>
      <c r="AT678" s="24" t="s">
        <v>194</v>
      </c>
      <c r="AU678" s="24" t="s">
        <v>85</v>
      </c>
      <c r="AY678" s="24" t="s">
        <v>192</v>
      </c>
      <c r="BE678" s="213">
        <f>IF(N678="základní",J678,0)</f>
        <v>0</v>
      </c>
      <c r="BF678" s="213">
        <f>IF(N678="snížená",J678,0)</f>
        <v>0</v>
      </c>
      <c r="BG678" s="213">
        <f>IF(N678="zákl. přenesená",J678,0)</f>
        <v>0</v>
      </c>
      <c r="BH678" s="213">
        <f>IF(N678="sníž. přenesená",J678,0)</f>
        <v>0</v>
      </c>
      <c r="BI678" s="213">
        <f>IF(N678="nulová",J678,0)</f>
        <v>0</v>
      </c>
      <c r="BJ678" s="24" t="s">
        <v>83</v>
      </c>
      <c r="BK678" s="213">
        <f>ROUND(I678*H678,2)</f>
        <v>0</v>
      </c>
      <c r="BL678" s="24" t="s">
        <v>303</v>
      </c>
      <c r="BM678" s="24" t="s">
        <v>889</v>
      </c>
    </row>
    <row r="679" spans="2:63" s="11" customFormat="1" ht="29.85" customHeight="1">
      <c r="B679" s="186"/>
      <c r="C679" s="187"/>
      <c r="D679" s="188" t="s">
        <v>74</v>
      </c>
      <c r="E679" s="200" t="s">
        <v>890</v>
      </c>
      <c r="F679" s="200" t="s">
        <v>891</v>
      </c>
      <c r="G679" s="187"/>
      <c r="H679" s="187"/>
      <c r="I679" s="190"/>
      <c r="J679" s="201">
        <f>BK679</f>
        <v>0</v>
      </c>
      <c r="K679" s="187"/>
      <c r="L679" s="192"/>
      <c r="M679" s="193"/>
      <c r="N679" s="194"/>
      <c r="O679" s="194"/>
      <c r="P679" s="195">
        <f>SUM(P680:P708)</f>
        <v>0</v>
      </c>
      <c r="Q679" s="194"/>
      <c r="R679" s="195">
        <f>SUM(R680:R708)</f>
        <v>0.117325</v>
      </c>
      <c r="S679" s="194"/>
      <c r="T679" s="196">
        <f>SUM(T680:T708)</f>
        <v>0</v>
      </c>
      <c r="AR679" s="197" t="s">
        <v>85</v>
      </c>
      <c r="AT679" s="198" t="s">
        <v>74</v>
      </c>
      <c r="AU679" s="198" t="s">
        <v>83</v>
      </c>
      <c r="AY679" s="197" t="s">
        <v>192</v>
      </c>
      <c r="BK679" s="199">
        <f>SUM(BK680:BK708)</f>
        <v>0</v>
      </c>
    </row>
    <row r="680" spans="2:65" s="1" customFormat="1" ht="25.5" customHeight="1">
      <c r="B680" s="41"/>
      <c r="C680" s="202" t="s">
        <v>892</v>
      </c>
      <c r="D680" s="202" t="s">
        <v>194</v>
      </c>
      <c r="E680" s="203" t="s">
        <v>893</v>
      </c>
      <c r="F680" s="204" t="s">
        <v>894</v>
      </c>
      <c r="G680" s="205" t="s">
        <v>895</v>
      </c>
      <c r="H680" s="206">
        <v>290</v>
      </c>
      <c r="I680" s="207"/>
      <c r="J680" s="208">
        <f aca="true" t="shared" si="0" ref="J680:J698">ROUND(I680*H680,2)</f>
        <v>0</v>
      </c>
      <c r="K680" s="204" t="s">
        <v>21</v>
      </c>
      <c r="L680" s="61"/>
      <c r="M680" s="209" t="s">
        <v>21</v>
      </c>
      <c r="N680" s="210" t="s">
        <v>46</v>
      </c>
      <c r="O680" s="42"/>
      <c r="P680" s="211">
        <f aca="true" t="shared" si="1" ref="P680:P698">O680*H680</f>
        <v>0</v>
      </c>
      <c r="Q680" s="211">
        <v>0</v>
      </c>
      <c r="R680" s="211">
        <f aca="true" t="shared" si="2" ref="R680:R698">Q680*H680</f>
        <v>0</v>
      </c>
      <c r="S680" s="211">
        <v>0</v>
      </c>
      <c r="T680" s="212">
        <f aca="true" t="shared" si="3" ref="T680:T698">S680*H680</f>
        <v>0</v>
      </c>
      <c r="AR680" s="24" t="s">
        <v>199</v>
      </c>
      <c r="AT680" s="24" t="s">
        <v>194</v>
      </c>
      <c r="AU680" s="24" t="s">
        <v>85</v>
      </c>
      <c r="AY680" s="24" t="s">
        <v>192</v>
      </c>
      <c r="BE680" s="213">
        <f aca="true" t="shared" si="4" ref="BE680:BE698">IF(N680="základní",J680,0)</f>
        <v>0</v>
      </c>
      <c r="BF680" s="213">
        <f aca="true" t="shared" si="5" ref="BF680:BF698">IF(N680="snížená",J680,0)</f>
        <v>0</v>
      </c>
      <c r="BG680" s="213">
        <f aca="true" t="shared" si="6" ref="BG680:BG698">IF(N680="zákl. přenesená",J680,0)</f>
        <v>0</v>
      </c>
      <c r="BH680" s="213">
        <f aca="true" t="shared" si="7" ref="BH680:BH698">IF(N680="sníž. přenesená",J680,0)</f>
        <v>0</v>
      </c>
      <c r="BI680" s="213">
        <f aca="true" t="shared" si="8" ref="BI680:BI698">IF(N680="nulová",J680,0)</f>
        <v>0</v>
      </c>
      <c r="BJ680" s="24" t="s">
        <v>83</v>
      </c>
      <c r="BK680" s="213">
        <f aca="true" t="shared" si="9" ref="BK680:BK698">ROUND(I680*H680,2)</f>
        <v>0</v>
      </c>
      <c r="BL680" s="24" t="s">
        <v>199</v>
      </c>
      <c r="BM680" s="24" t="s">
        <v>896</v>
      </c>
    </row>
    <row r="681" spans="2:65" s="1" customFormat="1" ht="25.5" customHeight="1">
      <c r="B681" s="41"/>
      <c r="C681" s="202" t="s">
        <v>897</v>
      </c>
      <c r="D681" s="202" t="s">
        <v>194</v>
      </c>
      <c r="E681" s="203" t="s">
        <v>898</v>
      </c>
      <c r="F681" s="204" t="s">
        <v>899</v>
      </c>
      <c r="G681" s="205" t="s">
        <v>585</v>
      </c>
      <c r="H681" s="206">
        <v>150</v>
      </c>
      <c r="I681" s="207"/>
      <c r="J681" s="208">
        <f t="shared" si="0"/>
        <v>0</v>
      </c>
      <c r="K681" s="204" t="s">
        <v>21</v>
      </c>
      <c r="L681" s="61"/>
      <c r="M681" s="209" t="s">
        <v>21</v>
      </c>
      <c r="N681" s="210" t="s">
        <v>46</v>
      </c>
      <c r="O681" s="42"/>
      <c r="P681" s="211">
        <f t="shared" si="1"/>
        <v>0</v>
      </c>
      <c r="Q681" s="211">
        <v>0</v>
      </c>
      <c r="R681" s="211">
        <f t="shared" si="2"/>
        <v>0</v>
      </c>
      <c r="S681" s="211">
        <v>0</v>
      </c>
      <c r="T681" s="212">
        <f t="shared" si="3"/>
        <v>0</v>
      </c>
      <c r="AR681" s="24" t="s">
        <v>199</v>
      </c>
      <c r="AT681" s="24" t="s">
        <v>194</v>
      </c>
      <c r="AU681" s="24" t="s">
        <v>85</v>
      </c>
      <c r="AY681" s="24" t="s">
        <v>192</v>
      </c>
      <c r="BE681" s="213">
        <f t="shared" si="4"/>
        <v>0</v>
      </c>
      <c r="BF681" s="213">
        <f t="shared" si="5"/>
        <v>0</v>
      </c>
      <c r="BG681" s="213">
        <f t="shared" si="6"/>
        <v>0</v>
      </c>
      <c r="BH681" s="213">
        <f t="shared" si="7"/>
        <v>0</v>
      </c>
      <c r="BI681" s="213">
        <f t="shared" si="8"/>
        <v>0</v>
      </c>
      <c r="BJ681" s="24" t="s">
        <v>83</v>
      </c>
      <c r="BK681" s="213">
        <f t="shared" si="9"/>
        <v>0</v>
      </c>
      <c r="BL681" s="24" t="s">
        <v>199</v>
      </c>
      <c r="BM681" s="24" t="s">
        <v>900</v>
      </c>
    </row>
    <row r="682" spans="2:65" s="1" customFormat="1" ht="25.5" customHeight="1">
      <c r="B682" s="41"/>
      <c r="C682" s="202" t="s">
        <v>901</v>
      </c>
      <c r="D682" s="202" t="s">
        <v>194</v>
      </c>
      <c r="E682" s="203" t="s">
        <v>902</v>
      </c>
      <c r="F682" s="204" t="s">
        <v>903</v>
      </c>
      <c r="G682" s="205" t="s">
        <v>895</v>
      </c>
      <c r="H682" s="206">
        <v>8</v>
      </c>
      <c r="I682" s="207"/>
      <c r="J682" s="208">
        <f t="shared" si="0"/>
        <v>0</v>
      </c>
      <c r="K682" s="204" t="s">
        <v>21</v>
      </c>
      <c r="L682" s="61"/>
      <c r="M682" s="209" t="s">
        <v>21</v>
      </c>
      <c r="N682" s="210" t="s">
        <v>46</v>
      </c>
      <c r="O682" s="42"/>
      <c r="P682" s="211">
        <f t="shared" si="1"/>
        <v>0</v>
      </c>
      <c r="Q682" s="211">
        <v>0</v>
      </c>
      <c r="R682" s="211">
        <f t="shared" si="2"/>
        <v>0</v>
      </c>
      <c r="S682" s="211">
        <v>0</v>
      </c>
      <c r="T682" s="212">
        <f t="shared" si="3"/>
        <v>0</v>
      </c>
      <c r="AR682" s="24" t="s">
        <v>199</v>
      </c>
      <c r="AT682" s="24" t="s">
        <v>194</v>
      </c>
      <c r="AU682" s="24" t="s">
        <v>85</v>
      </c>
      <c r="AY682" s="24" t="s">
        <v>192</v>
      </c>
      <c r="BE682" s="213">
        <f t="shared" si="4"/>
        <v>0</v>
      </c>
      <c r="BF682" s="213">
        <f t="shared" si="5"/>
        <v>0</v>
      </c>
      <c r="BG682" s="213">
        <f t="shared" si="6"/>
        <v>0</v>
      </c>
      <c r="BH682" s="213">
        <f t="shared" si="7"/>
        <v>0</v>
      </c>
      <c r="BI682" s="213">
        <f t="shared" si="8"/>
        <v>0</v>
      </c>
      <c r="BJ682" s="24" t="s">
        <v>83</v>
      </c>
      <c r="BK682" s="213">
        <f t="shared" si="9"/>
        <v>0</v>
      </c>
      <c r="BL682" s="24" t="s">
        <v>199</v>
      </c>
      <c r="BM682" s="24" t="s">
        <v>904</v>
      </c>
    </row>
    <row r="683" spans="2:65" s="1" customFormat="1" ht="25.5" customHeight="1">
      <c r="B683" s="41"/>
      <c r="C683" s="202" t="s">
        <v>905</v>
      </c>
      <c r="D683" s="202" t="s">
        <v>194</v>
      </c>
      <c r="E683" s="203" t="s">
        <v>906</v>
      </c>
      <c r="F683" s="204" t="s">
        <v>907</v>
      </c>
      <c r="G683" s="205" t="s">
        <v>585</v>
      </c>
      <c r="H683" s="206">
        <v>150</v>
      </c>
      <c r="I683" s="207"/>
      <c r="J683" s="208">
        <f t="shared" si="0"/>
        <v>0</v>
      </c>
      <c r="K683" s="204" t="s">
        <v>21</v>
      </c>
      <c r="L683" s="61"/>
      <c r="M683" s="209" t="s">
        <v>21</v>
      </c>
      <c r="N683" s="210" t="s">
        <v>46</v>
      </c>
      <c r="O683" s="42"/>
      <c r="P683" s="211">
        <f t="shared" si="1"/>
        <v>0</v>
      </c>
      <c r="Q683" s="211">
        <v>0</v>
      </c>
      <c r="R683" s="211">
        <f t="shared" si="2"/>
        <v>0</v>
      </c>
      <c r="S683" s="211">
        <v>0</v>
      </c>
      <c r="T683" s="212">
        <f t="shared" si="3"/>
        <v>0</v>
      </c>
      <c r="AR683" s="24" t="s">
        <v>199</v>
      </c>
      <c r="AT683" s="24" t="s">
        <v>194</v>
      </c>
      <c r="AU683" s="24" t="s">
        <v>85</v>
      </c>
      <c r="AY683" s="24" t="s">
        <v>192</v>
      </c>
      <c r="BE683" s="213">
        <f t="shared" si="4"/>
        <v>0</v>
      </c>
      <c r="BF683" s="213">
        <f t="shared" si="5"/>
        <v>0</v>
      </c>
      <c r="BG683" s="213">
        <f t="shared" si="6"/>
        <v>0</v>
      </c>
      <c r="BH683" s="213">
        <f t="shared" si="7"/>
        <v>0</v>
      </c>
      <c r="BI683" s="213">
        <f t="shared" si="8"/>
        <v>0</v>
      </c>
      <c r="BJ683" s="24" t="s">
        <v>83</v>
      </c>
      <c r="BK683" s="213">
        <f t="shared" si="9"/>
        <v>0</v>
      </c>
      <c r="BL683" s="24" t="s">
        <v>199</v>
      </c>
      <c r="BM683" s="24" t="s">
        <v>908</v>
      </c>
    </row>
    <row r="684" spans="2:65" s="1" customFormat="1" ht="25.5" customHeight="1">
      <c r="B684" s="41"/>
      <c r="C684" s="202" t="s">
        <v>909</v>
      </c>
      <c r="D684" s="202" t="s">
        <v>194</v>
      </c>
      <c r="E684" s="203" t="s">
        <v>910</v>
      </c>
      <c r="F684" s="204" t="s">
        <v>911</v>
      </c>
      <c r="G684" s="205" t="s">
        <v>585</v>
      </c>
      <c r="H684" s="206">
        <v>150</v>
      </c>
      <c r="I684" s="207"/>
      <c r="J684" s="208">
        <f t="shared" si="0"/>
        <v>0</v>
      </c>
      <c r="K684" s="204" t="s">
        <v>21</v>
      </c>
      <c r="L684" s="61"/>
      <c r="M684" s="209" t="s">
        <v>21</v>
      </c>
      <c r="N684" s="210" t="s">
        <v>46</v>
      </c>
      <c r="O684" s="42"/>
      <c r="P684" s="211">
        <f t="shared" si="1"/>
        <v>0</v>
      </c>
      <c r="Q684" s="211">
        <v>0</v>
      </c>
      <c r="R684" s="211">
        <f t="shared" si="2"/>
        <v>0</v>
      </c>
      <c r="S684" s="211">
        <v>0</v>
      </c>
      <c r="T684" s="212">
        <f t="shared" si="3"/>
        <v>0</v>
      </c>
      <c r="AR684" s="24" t="s">
        <v>199</v>
      </c>
      <c r="AT684" s="24" t="s">
        <v>194</v>
      </c>
      <c r="AU684" s="24" t="s">
        <v>85</v>
      </c>
      <c r="AY684" s="24" t="s">
        <v>192</v>
      </c>
      <c r="BE684" s="213">
        <f t="shared" si="4"/>
        <v>0</v>
      </c>
      <c r="BF684" s="213">
        <f t="shared" si="5"/>
        <v>0</v>
      </c>
      <c r="BG684" s="213">
        <f t="shared" si="6"/>
        <v>0</v>
      </c>
      <c r="BH684" s="213">
        <f t="shared" si="7"/>
        <v>0</v>
      </c>
      <c r="BI684" s="213">
        <f t="shared" si="8"/>
        <v>0</v>
      </c>
      <c r="BJ684" s="24" t="s">
        <v>83</v>
      </c>
      <c r="BK684" s="213">
        <f t="shared" si="9"/>
        <v>0</v>
      </c>
      <c r="BL684" s="24" t="s">
        <v>199</v>
      </c>
      <c r="BM684" s="24" t="s">
        <v>912</v>
      </c>
    </row>
    <row r="685" spans="2:65" s="1" customFormat="1" ht="25.5" customHeight="1">
      <c r="B685" s="41"/>
      <c r="C685" s="202" t="s">
        <v>913</v>
      </c>
      <c r="D685" s="202" t="s">
        <v>194</v>
      </c>
      <c r="E685" s="203" t="s">
        <v>914</v>
      </c>
      <c r="F685" s="204" t="s">
        <v>915</v>
      </c>
      <c r="G685" s="205" t="s">
        <v>585</v>
      </c>
      <c r="H685" s="206">
        <v>150</v>
      </c>
      <c r="I685" s="207"/>
      <c r="J685" s="208">
        <f t="shared" si="0"/>
        <v>0</v>
      </c>
      <c r="K685" s="204" t="s">
        <v>21</v>
      </c>
      <c r="L685" s="61"/>
      <c r="M685" s="209" t="s">
        <v>21</v>
      </c>
      <c r="N685" s="210" t="s">
        <v>46</v>
      </c>
      <c r="O685" s="42"/>
      <c r="P685" s="211">
        <f t="shared" si="1"/>
        <v>0</v>
      </c>
      <c r="Q685" s="211">
        <v>0</v>
      </c>
      <c r="R685" s="211">
        <f t="shared" si="2"/>
        <v>0</v>
      </c>
      <c r="S685" s="211">
        <v>0</v>
      </c>
      <c r="T685" s="212">
        <f t="shared" si="3"/>
        <v>0</v>
      </c>
      <c r="AR685" s="24" t="s">
        <v>199</v>
      </c>
      <c r="AT685" s="24" t="s">
        <v>194</v>
      </c>
      <c r="AU685" s="24" t="s">
        <v>85</v>
      </c>
      <c r="AY685" s="24" t="s">
        <v>192</v>
      </c>
      <c r="BE685" s="213">
        <f t="shared" si="4"/>
        <v>0</v>
      </c>
      <c r="BF685" s="213">
        <f t="shared" si="5"/>
        <v>0</v>
      </c>
      <c r="BG685" s="213">
        <f t="shared" si="6"/>
        <v>0</v>
      </c>
      <c r="BH685" s="213">
        <f t="shared" si="7"/>
        <v>0</v>
      </c>
      <c r="BI685" s="213">
        <f t="shared" si="8"/>
        <v>0</v>
      </c>
      <c r="BJ685" s="24" t="s">
        <v>83</v>
      </c>
      <c r="BK685" s="213">
        <f t="shared" si="9"/>
        <v>0</v>
      </c>
      <c r="BL685" s="24" t="s">
        <v>199</v>
      </c>
      <c r="BM685" s="24" t="s">
        <v>916</v>
      </c>
    </row>
    <row r="686" spans="2:65" s="1" customFormat="1" ht="16.5" customHeight="1">
      <c r="B686" s="41"/>
      <c r="C686" s="202" t="s">
        <v>917</v>
      </c>
      <c r="D686" s="202" t="s">
        <v>194</v>
      </c>
      <c r="E686" s="203" t="s">
        <v>918</v>
      </c>
      <c r="F686" s="204" t="s">
        <v>919</v>
      </c>
      <c r="G686" s="205" t="s">
        <v>139</v>
      </c>
      <c r="H686" s="206">
        <v>150</v>
      </c>
      <c r="I686" s="207"/>
      <c r="J686" s="208">
        <f t="shared" si="0"/>
        <v>0</v>
      </c>
      <c r="K686" s="204" t="s">
        <v>21</v>
      </c>
      <c r="L686" s="61"/>
      <c r="M686" s="209" t="s">
        <v>21</v>
      </c>
      <c r="N686" s="210" t="s">
        <v>46</v>
      </c>
      <c r="O686" s="42"/>
      <c r="P686" s="211">
        <f t="shared" si="1"/>
        <v>0</v>
      </c>
      <c r="Q686" s="211">
        <v>0</v>
      </c>
      <c r="R686" s="211">
        <f t="shared" si="2"/>
        <v>0</v>
      </c>
      <c r="S686" s="211">
        <v>0</v>
      </c>
      <c r="T686" s="212">
        <f t="shared" si="3"/>
        <v>0</v>
      </c>
      <c r="AR686" s="24" t="s">
        <v>199</v>
      </c>
      <c r="AT686" s="24" t="s">
        <v>194</v>
      </c>
      <c r="AU686" s="24" t="s">
        <v>85</v>
      </c>
      <c r="AY686" s="24" t="s">
        <v>192</v>
      </c>
      <c r="BE686" s="213">
        <f t="shared" si="4"/>
        <v>0</v>
      </c>
      <c r="BF686" s="213">
        <f t="shared" si="5"/>
        <v>0</v>
      </c>
      <c r="BG686" s="213">
        <f t="shared" si="6"/>
        <v>0</v>
      </c>
      <c r="BH686" s="213">
        <f t="shared" si="7"/>
        <v>0</v>
      </c>
      <c r="BI686" s="213">
        <f t="shared" si="8"/>
        <v>0</v>
      </c>
      <c r="BJ686" s="24" t="s">
        <v>83</v>
      </c>
      <c r="BK686" s="213">
        <f t="shared" si="9"/>
        <v>0</v>
      </c>
      <c r="BL686" s="24" t="s">
        <v>199</v>
      </c>
      <c r="BM686" s="24" t="s">
        <v>920</v>
      </c>
    </row>
    <row r="687" spans="2:65" s="1" customFormat="1" ht="16.5" customHeight="1">
      <c r="B687" s="41"/>
      <c r="C687" s="202" t="s">
        <v>921</v>
      </c>
      <c r="D687" s="202" t="s">
        <v>194</v>
      </c>
      <c r="E687" s="203" t="s">
        <v>922</v>
      </c>
      <c r="F687" s="204" t="s">
        <v>923</v>
      </c>
      <c r="G687" s="205" t="s">
        <v>139</v>
      </c>
      <c r="H687" s="206">
        <v>110</v>
      </c>
      <c r="I687" s="207"/>
      <c r="J687" s="208">
        <f t="shared" si="0"/>
        <v>0</v>
      </c>
      <c r="K687" s="204" t="s">
        <v>21</v>
      </c>
      <c r="L687" s="61"/>
      <c r="M687" s="209" t="s">
        <v>21</v>
      </c>
      <c r="N687" s="210" t="s">
        <v>46</v>
      </c>
      <c r="O687" s="42"/>
      <c r="P687" s="211">
        <f t="shared" si="1"/>
        <v>0</v>
      </c>
      <c r="Q687" s="211">
        <v>0</v>
      </c>
      <c r="R687" s="211">
        <f t="shared" si="2"/>
        <v>0</v>
      </c>
      <c r="S687" s="211">
        <v>0</v>
      </c>
      <c r="T687" s="212">
        <f t="shared" si="3"/>
        <v>0</v>
      </c>
      <c r="AR687" s="24" t="s">
        <v>199</v>
      </c>
      <c r="AT687" s="24" t="s">
        <v>194</v>
      </c>
      <c r="AU687" s="24" t="s">
        <v>85</v>
      </c>
      <c r="AY687" s="24" t="s">
        <v>192</v>
      </c>
      <c r="BE687" s="213">
        <f t="shared" si="4"/>
        <v>0</v>
      </c>
      <c r="BF687" s="213">
        <f t="shared" si="5"/>
        <v>0</v>
      </c>
      <c r="BG687" s="213">
        <f t="shared" si="6"/>
        <v>0</v>
      </c>
      <c r="BH687" s="213">
        <f t="shared" si="7"/>
        <v>0</v>
      </c>
      <c r="BI687" s="213">
        <f t="shared" si="8"/>
        <v>0</v>
      </c>
      <c r="BJ687" s="24" t="s">
        <v>83</v>
      </c>
      <c r="BK687" s="213">
        <f t="shared" si="9"/>
        <v>0</v>
      </c>
      <c r="BL687" s="24" t="s">
        <v>199</v>
      </c>
      <c r="BM687" s="24" t="s">
        <v>924</v>
      </c>
    </row>
    <row r="688" spans="2:65" s="1" customFormat="1" ht="16.5" customHeight="1">
      <c r="B688" s="41"/>
      <c r="C688" s="202" t="s">
        <v>925</v>
      </c>
      <c r="D688" s="202" t="s">
        <v>194</v>
      </c>
      <c r="E688" s="203" t="s">
        <v>926</v>
      </c>
      <c r="F688" s="204" t="s">
        <v>927</v>
      </c>
      <c r="G688" s="205" t="s">
        <v>139</v>
      </c>
      <c r="H688" s="206">
        <v>45</v>
      </c>
      <c r="I688" s="207"/>
      <c r="J688" s="208">
        <f t="shared" si="0"/>
        <v>0</v>
      </c>
      <c r="K688" s="204" t="s">
        <v>21</v>
      </c>
      <c r="L688" s="61"/>
      <c r="M688" s="209" t="s">
        <v>21</v>
      </c>
      <c r="N688" s="210" t="s">
        <v>46</v>
      </c>
      <c r="O688" s="42"/>
      <c r="P688" s="211">
        <f t="shared" si="1"/>
        <v>0</v>
      </c>
      <c r="Q688" s="211">
        <v>0</v>
      </c>
      <c r="R688" s="211">
        <f t="shared" si="2"/>
        <v>0</v>
      </c>
      <c r="S688" s="211">
        <v>0</v>
      </c>
      <c r="T688" s="212">
        <f t="shared" si="3"/>
        <v>0</v>
      </c>
      <c r="AR688" s="24" t="s">
        <v>199</v>
      </c>
      <c r="AT688" s="24" t="s">
        <v>194</v>
      </c>
      <c r="AU688" s="24" t="s">
        <v>85</v>
      </c>
      <c r="AY688" s="24" t="s">
        <v>192</v>
      </c>
      <c r="BE688" s="213">
        <f t="shared" si="4"/>
        <v>0</v>
      </c>
      <c r="BF688" s="213">
        <f t="shared" si="5"/>
        <v>0</v>
      </c>
      <c r="BG688" s="213">
        <f t="shared" si="6"/>
        <v>0</v>
      </c>
      <c r="BH688" s="213">
        <f t="shared" si="7"/>
        <v>0</v>
      </c>
      <c r="BI688" s="213">
        <f t="shared" si="8"/>
        <v>0</v>
      </c>
      <c r="BJ688" s="24" t="s">
        <v>83</v>
      </c>
      <c r="BK688" s="213">
        <f t="shared" si="9"/>
        <v>0</v>
      </c>
      <c r="BL688" s="24" t="s">
        <v>199</v>
      </c>
      <c r="BM688" s="24" t="s">
        <v>928</v>
      </c>
    </row>
    <row r="689" spans="2:65" s="1" customFormat="1" ht="25.5" customHeight="1">
      <c r="B689" s="41"/>
      <c r="C689" s="202" t="s">
        <v>929</v>
      </c>
      <c r="D689" s="202" t="s">
        <v>194</v>
      </c>
      <c r="E689" s="203" t="s">
        <v>930</v>
      </c>
      <c r="F689" s="204" t="s">
        <v>931</v>
      </c>
      <c r="G689" s="205" t="s">
        <v>585</v>
      </c>
      <c r="H689" s="206">
        <v>150</v>
      </c>
      <c r="I689" s="207"/>
      <c r="J689" s="208">
        <f t="shared" si="0"/>
        <v>0</v>
      </c>
      <c r="K689" s="204" t="s">
        <v>21</v>
      </c>
      <c r="L689" s="61"/>
      <c r="M689" s="209" t="s">
        <v>21</v>
      </c>
      <c r="N689" s="210" t="s">
        <v>46</v>
      </c>
      <c r="O689" s="42"/>
      <c r="P689" s="211">
        <f t="shared" si="1"/>
        <v>0</v>
      </c>
      <c r="Q689" s="211">
        <v>0</v>
      </c>
      <c r="R689" s="211">
        <f t="shared" si="2"/>
        <v>0</v>
      </c>
      <c r="S689" s="211">
        <v>0</v>
      </c>
      <c r="T689" s="212">
        <f t="shared" si="3"/>
        <v>0</v>
      </c>
      <c r="AR689" s="24" t="s">
        <v>199</v>
      </c>
      <c r="AT689" s="24" t="s">
        <v>194</v>
      </c>
      <c r="AU689" s="24" t="s">
        <v>85</v>
      </c>
      <c r="AY689" s="24" t="s">
        <v>192</v>
      </c>
      <c r="BE689" s="213">
        <f t="shared" si="4"/>
        <v>0</v>
      </c>
      <c r="BF689" s="213">
        <f t="shared" si="5"/>
        <v>0</v>
      </c>
      <c r="BG689" s="213">
        <f t="shared" si="6"/>
        <v>0</v>
      </c>
      <c r="BH689" s="213">
        <f t="shared" si="7"/>
        <v>0</v>
      </c>
      <c r="BI689" s="213">
        <f t="shared" si="8"/>
        <v>0</v>
      </c>
      <c r="BJ689" s="24" t="s">
        <v>83</v>
      </c>
      <c r="BK689" s="213">
        <f t="shared" si="9"/>
        <v>0</v>
      </c>
      <c r="BL689" s="24" t="s">
        <v>199</v>
      </c>
      <c r="BM689" s="24" t="s">
        <v>932</v>
      </c>
    </row>
    <row r="690" spans="2:65" s="1" customFormat="1" ht="25.5" customHeight="1">
      <c r="B690" s="41"/>
      <c r="C690" s="202" t="s">
        <v>933</v>
      </c>
      <c r="D690" s="202" t="s">
        <v>194</v>
      </c>
      <c r="E690" s="203" t="s">
        <v>934</v>
      </c>
      <c r="F690" s="204" t="s">
        <v>935</v>
      </c>
      <c r="G690" s="205" t="s">
        <v>585</v>
      </c>
      <c r="H690" s="206">
        <v>150</v>
      </c>
      <c r="I690" s="207"/>
      <c r="J690" s="208">
        <f t="shared" si="0"/>
        <v>0</v>
      </c>
      <c r="K690" s="204" t="s">
        <v>21</v>
      </c>
      <c r="L690" s="61"/>
      <c r="M690" s="209" t="s">
        <v>21</v>
      </c>
      <c r="N690" s="210" t="s">
        <v>46</v>
      </c>
      <c r="O690" s="42"/>
      <c r="P690" s="211">
        <f t="shared" si="1"/>
        <v>0</v>
      </c>
      <c r="Q690" s="211">
        <v>0</v>
      </c>
      <c r="R690" s="211">
        <f t="shared" si="2"/>
        <v>0</v>
      </c>
      <c r="S690" s="211">
        <v>0</v>
      </c>
      <c r="T690" s="212">
        <f t="shared" si="3"/>
        <v>0</v>
      </c>
      <c r="AR690" s="24" t="s">
        <v>199</v>
      </c>
      <c r="AT690" s="24" t="s">
        <v>194</v>
      </c>
      <c r="AU690" s="24" t="s">
        <v>85</v>
      </c>
      <c r="AY690" s="24" t="s">
        <v>192</v>
      </c>
      <c r="BE690" s="213">
        <f t="shared" si="4"/>
        <v>0</v>
      </c>
      <c r="BF690" s="213">
        <f t="shared" si="5"/>
        <v>0</v>
      </c>
      <c r="BG690" s="213">
        <f t="shared" si="6"/>
        <v>0</v>
      </c>
      <c r="BH690" s="213">
        <f t="shared" si="7"/>
        <v>0</v>
      </c>
      <c r="BI690" s="213">
        <f t="shared" si="8"/>
        <v>0</v>
      </c>
      <c r="BJ690" s="24" t="s">
        <v>83</v>
      </c>
      <c r="BK690" s="213">
        <f t="shared" si="9"/>
        <v>0</v>
      </c>
      <c r="BL690" s="24" t="s">
        <v>199</v>
      </c>
      <c r="BM690" s="24" t="s">
        <v>936</v>
      </c>
    </row>
    <row r="691" spans="2:65" s="1" customFormat="1" ht="25.5" customHeight="1">
      <c r="B691" s="41"/>
      <c r="C691" s="202" t="s">
        <v>937</v>
      </c>
      <c r="D691" s="202" t="s">
        <v>194</v>
      </c>
      <c r="E691" s="203" t="s">
        <v>938</v>
      </c>
      <c r="F691" s="204" t="s">
        <v>939</v>
      </c>
      <c r="G691" s="205" t="s">
        <v>585</v>
      </c>
      <c r="H691" s="206">
        <v>150</v>
      </c>
      <c r="I691" s="207"/>
      <c r="J691" s="208">
        <f t="shared" si="0"/>
        <v>0</v>
      </c>
      <c r="K691" s="204" t="s">
        <v>21</v>
      </c>
      <c r="L691" s="61"/>
      <c r="M691" s="209" t="s">
        <v>21</v>
      </c>
      <c r="N691" s="210" t="s">
        <v>46</v>
      </c>
      <c r="O691" s="42"/>
      <c r="P691" s="211">
        <f t="shared" si="1"/>
        <v>0</v>
      </c>
      <c r="Q691" s="211">
        <v>0</v>
      </c>
      <c r="R691" s="211">
        <f t="shared" si="2"/>
        <v>0</v>
      </c>
      <c r="S691" s="211">
        <v>0</v>
      </c>
      <c r="T691" s="212">
        <f t="shared" si="3"/>
        <v>0</v>
      </c>
      <c r="AR691" s="24" t="s">
        <v>199</v>
      </c>
      <c r="AT691" s="24" t="s">
        <v>194</v>
      </c>
      <c r="AU691" s="24" t="s">
        <v>85</v>
      </c>
      <c r="AY691" s="24" t="s">
        <v>192</v>
      </c>
      <c r="BE691" s="213">
        <f t="shared" si="4"/>
        <v>0</v>
      </c>
      <c r="BF691" s="213">
        <f t="shared" si="5"/>
        <v>0</v>
      </c>
      <c r="BG691" s="213">
        <f t="shared" si="6"/>
        <v>0</v>
      </c>
      <c r="BH691" s="213">
        <f t="shared" si="7"/>
        <v>0</v>
      </c>
      <c r="BI691" s="213">
        <f t="shared" si="8"/>
        <v>0</v>
      </c>
      <c r="BJ691" s="24" t="s">
        <v>83</v>
      </c>
      <c r="BK691" s="213">
        <f t="shared" si="9"/>
        <v>0</v>
      </c>
      <c r="BL691" s="24" t="s">
        <v>199</v>
      </c>
      <c r="BM691" s="24" t="s">
        <v>940</v>
      </c>
    </row>
    <row r="692" spans="2:65" s="1" customFormat="1" ht="25.5" customHeight="1">
      <c r="B692" s="41"/>
      <c r="C692" s="202" t="s">
        <v>941</v>
      </c>
      <c r="D692" s="202" t="s">
        <v>194</v>
      </c>
      <c r="E692" s="203" t="s">
        <v>942</v>
      </c>
      <c r="F692" s="204" t="s">
        <v>943</v>
      </c>
      <c r="G692" s="205" t="s">
        <v>895</v>
      </c>
      <c r="H692" s="206">
        <v>300</v>
      </c>
      <c r="I692" s="207"/>
      <c r="J692" s="208">
        <f t="shared" si="0"/>
        <v>0</v>
      </c>
      <c r="K692" s="204" t="s">
        <v>21</v>
      </c>
      <c r="L692" s="61"/>
      <c r="M692" s="209" t="s">
        <v>21</v>
      </c>
      <c r="N692" s="210" t="s">
        <v>46</v>
      </c>
      <c r="O692" s="42"/>
      <c r="P692" s="211">
        <f t="shared" si="1"/>
        <v>0</v>
      </c>
      <c r="Q692" s="211">
        <v>0</v>
      </c>
      <c r="R692" s="211">
        <f t="shared" si="2"/>
        <v>0</v>
      </c>
      <c r="S692" s="211">
        <v>0</v>
      </c>
      <c r="T692" s="212">
        <f t="shared" si="3"/>
        <v>0</v>
      </c>
      <c r="AR692" s="24" t="s">
        <v>199</v>
      </c>
      <c r="AT692" s="24" t="s">
        <v>194</v>
      </c>
      <c r="AU692" s="24" t="s">
        <v>85</v>
      </c>
      <c r="AY692" s="24" t="s">
        <v>192</v>
      </c>
      <c r="BE692" s="213">
        <f t="shared" si="4"/>
        <v>0</v>
      </c>
      <c r="BF692" s="213">
        <f t="shared" si="5"/>
        <v>0</v>
      </c>
      <c r="BG692" s="213">
        <f t="shared" si="6"/>
        <v>0</v>
      </c>
      <c r="BH692" s="213">
        <f t="shared" si="7"/>
        <v>0</v>
      </c>
      <c r="BI692" s="213">
        <f t="shared" si="8"/>
        <v>0</v>
      </c>
      <c r="BJ692" s="24" t="s">
        <v>83</v>
      </c>
      <c r="BK692" s="213">
        <f t="shared" si="9"/>
        <v>0</v>
      </c>
      <c r="BL692" s="24" t="s">
        <v>199</v>
      </c>
      <c r="BM692" s="24" t="s">
        <v>944</v>
      </c>
    </row>
    <row r="693" spans="2:65" s="1" customFormat="1" ht="25.5" customHeight="1">
      <c r="B693" s="41"/>
      <c r="C693" s="202" t="s">
        <v>945</v>
      </c>
      <c r="D693" s="202" t="s">
        <v>194</v>
      </c>
      <c r="E693" s="203" t="s">
        <v>946</v>
      </c>
      <c r="F693" s="204" t="s">
        <v>947</v>
      </c>
      <c r="G693" s="205" t="s">
        <v>895</v>
      </c>
      <c r="H693" s="206">
        <v>150</v>
      </c>
      <c r="I693" s="207"/>
      <c r="J693" s="208">
        <f t="shared" si="0"/>
        <v>0</v>
      </c>
      <c r="K693" s="204" t="s">
        <v>21</v>
      </c>
      <c r="L693" s="61"/>
      <c r="M693" s="209" t="s">
        <v>21</v>
      </c>
      <c r="N693" s="210" t="s">
        <v>46</v>
      </c>
      <c r="O693" s="42"/>
      <c r="P693" s="211">
        <f t="shared" si="1"/>
        <v>0</v>
      </c>
      <c r="Q693" s="211">
        <v>0</v>
      </c>
      <c r="R693" s="211">
        <f t="shared" si="2"/>
        <v>0</v>
      </c>
      <c r="S693" s="211">
        <v>0</v>
      </c>
      <c r="T693" s="212">
        <f t="shared" si="3"/>
        <v>0</v>
      </c>
      <c r="AR693" s="24" t="s">
        <v>199</v>
      </c>
      <c r="AT693" s="24" t="s">
        <v>194</v>
      </c>
      <c r="AU693" s="24" t="s">
        <v>85</v>
      </c>
      <c r="AY693" s="24" t="s">
        <v>192</v>
      </c>
      <c r="BE693" s="213">
        <f t="shared" si="4"/>
        <v>0</v>
      </c>
      <c r="BF693" s="213">
        <f t="shared" si="5"/>
        <v>0</v>
      </c>
      <c r="BG693" s="213">
        <f t="shared" si="6"/>
        <v>0</v>
      </c>
      <c r="BH693" s="213">
        <f t="shared" si="7"/>
        <v>0</v>
      </c>
      <c r="BI693" s="213">
        <f t="shared" si="8"/>
        <v>0</v>
      </c>
      <c r="BJ693" s="24" t="s">
        <v>83</v>
      </c>
      <c r="BK693" s="213">
        <f t="shared" si="9"/>
        <v>0</v>
      </c>
      <c r="BL693" s="24" t="s">
        <v>199</v>
      </c>
      <c r="BM693" s="24" t="s">
        <v>948</v>
      </c>
    </row>
    <row r="694" spans="2:65" s="1" customFormat="1" ht="16.5" customHeight="1">
      <c r="B694" s="41"/>
      <c r="C694" s="202" t="s">
        <v>949</v>
      </c>
      <c r="D694" s="202" t="s">
        <v>194</v>
      </c>
      <c r="E694" s="203" t="s">
        <v>950</v>
      </c>
      <c r="F694" s="204" t="s">
        <v>951</v>
      </c>
      <c r="G694" s="205" t="s">
        <v>585</v>
      </c>
      <c r="H694" s="206">
        <v>73</v>
      </c>
      <c r="I694" s="207"/>
      <c r="J694" s="208">
        <f t="shared" si="0"/>
        <v>0</v>
      </c>
      <c r="K694" s="204" t="s">
        <v>21</v>
      </c>
      <c r="L694" s="61"/>
      <c r="M694" s="209" t="s">
        <v>21</v>
      </c>
      <c r="N694" s="210" t="s">
        <v>46</v>
      </c>
      <c r="O694" s="42"/>
      <c r="P694" s="211">
        <f t="shared" si="1"/>
        <v>0</v>
      </c>
      <c r="Q694" s="211">
        <v>0</v>
      </c>
      <c r="R694" s="211">
        <f t="shared" si="2"/>
        <v>0</v>
      </c>
      <c r="S694" s="211">
        <v>0</v>
      </c>
      <c r="T694" s="212">
        <f t="shared" si="3"/>
        <v>0</v>
      </c>
      <c r="AR694" s="24" t="s">
        <v>199</v>
      </c>
      <c r="AT694" s="24" t="s">
        <v>194</v>
      </c>
      <c r="AU694" s="24" t="s">
        <v>85</v>
      </c>
      <c r="AY694" s="24" t="s">
        <v>192</v>
      </c>
      <c r="BE694" s="213">
        <f t="shared" si="4"/>
        <v>0</v>
      </c>
      <c r="BF694" s="213">
        <f t="shared" si="5"/>
        <v>0</v>
      </c>
      <c r="BG694" s="213">
        <f t="shared" si="6"/>
        <v>0</v>
      </c>
      <c r="BH694" s="213">
        <f t="shared" si="7"/>
        <v>0</v>
      </c>
      <c r="BI694" s="213">
        <f t="shared" si="8"/>
        <v>0</v>
      </c>
      <c r="BJ694" s="24" t="s">
        <v>83</v>
      </c>
      <c r="BK694" s="213">
        <f t="shared" si="9"/>
        <v>0</v>
      </c>
      <c r="BL694" s="24" t="s">
        <v>199</v>
      </c>
      <c r="BM694" s="24" t="s">
        <v>952</v>
      </c>
    </row>
    <row r="695" spans="2:65" s="1" customFormat="1" ht="25.5" customHeight="1">
      <c r="B695" s="41"/>
      <c r="C695" s="202" t="s">
        <v>953</v>
      </c>
      <c r="D695" s="202" t="s">
        <v>194</v>
      </c>
      <c r="E695" s="203" t="s">
        <v>954</v>
      </c>
      <c r="F695" s="204" t="s">
        <v>955</v>
      </c>
      <c r="G695" s="205" t="s">
        <v>895</v>
      </c>
      <c r="H695" s="206">
        <v>300</v>
      </c>
      <c r="I695" s="207"/>
      <c r="J695" s="208">
        <f t="shared" si="0"/>
        <v>0</v>
      </c>
      <c r="K695" s="204" t="s">
        <v>21</v>
      </c>
      <c r="L695" s="61"/>
      <c r="M695" s="209" t="s">
        <v>21</v>
      </c>
      <c r="N695" s="210" t="s">
        <v>46</v>
      </c>
      <c r="O695" s="42"/>
      <c r="P695" s="211">
        <f t="shared" si="1"/>
        <v>0</v>
      </c>
      <c r="Q695" s="211">
        <v>0</v>
      </c>
      <c r="R695" s="211">
        <f t="shared" si="2"/>
        <v>0</v>
      </c>
      <c r="S695" s="211">
        <v>0</v>
      </c>
      <c r="T695" s="212">
        <f t="shared" si="3"/>
        <v>0</v>
      </c>
      <c r="AR695" s="24" t="s">
        <v>199</v>
      </c>
      <c r="AT695" s="24" t="s">
        <v>194</v>
      </c>
      <c r="AU695" s="24" t="s">
        <v>85</v>
      </c>
      <c r="AY695" s="24" t="s">
        <v>192</v>
      </c>
      <c r="BE695" s="213">
        <f t="shared" si="4"/>
        <v>0</v>
      </c>
      <c r="BF695" s="213">
        <f t="shared" si="5"/>
        <v>0</v>
      </c>
      <c r="BG695" s="213">
        <f t="shared" si="6"/>
        <v>0</v>
      </c>
      <c r="BH695" s="213">
        <f t="shared" si="7"/>
        <v>0</v>
      </c>
      <c r="BI695" s="213">
        <f t="shared" si="8"/>
        <v>0</v>
      </c>
      <c r="BJ695" s="24" t="s">
        <v>83</v>
      </c>
      <c r="BK695" s="213">
        <f t="shared" si="9"/>
        <v>0</v>
      </c>
      <c r="BL695" s="24" t="s">
        <v>199</v>
      </c>
      <c r="BM695" s="24" t="s">
        <v>956</v>
      </c>
    </row>
    <row r="696" spans="2:65" s="1" customFormat="1" ht="25.5" customHeight="1">
      <c r="B696" s="41"/>
      <c r="C696" s="202" t="s">
        <v>957</v>
      </c>
      <c r="D696" s="202" t="s">
        <v>194</v>
      </c>
      <c r="E696" s="203" t="s">
        <v>958</v>
      </c>
      <c r="F696" s="204" t="s">
        <v>959</v>
      </c>
      <c r="G696" s="205" t="s">
        <v>585</v>
      </c>
      <c r="H696" s="206">
        <v>150</v>
      </c>
      <c r="I696" s="207"/>
      <c r="J696" s="208">
        <f t="shared" si="0"/>
        <v>0</v>
      </c>
      <c r="K696" s="204" t="s">
        <v>21</v>
      </c>
      <c r="L696" s="61"/>
      <c r="M696" s="209" t="s">
        <v>21</v>
      </c>
      <c r="N696" s="210" t="s">
        <v>46</v>
      </c>
      <c r="O696" s="42"/>
      <c r="P696" s="211">
        <f t="shared" si="1"/>
        <v>0</v>
      </c>
      <c r="Q696" s="211">
        <v>0</v>
      </c>
      <c r="R696" s="211">
        <f t="shared" si="2"/>
        <v>0</v>
      </c>
      <c r="S696" s="211">
        <v>0</v>
      </c>
      <c r="T696" s="212">
        <f t="shared" si="3"/>
        <v>0</v>
      </c>
      <c r="AR696" s="24" t="s">
        <v>199</v>
      </c>
      <c r="AT696" s="24" t="s">
        <v>194</v>
      </c>
      <c r="AU696" s="24" t="s">
        <v>85</v>
      </c>
      <c r="AY696" s="24" t="s">
        <v>192</v>
      </c>
      <c r="BE696" s="213">
        <f t="shared" si="4"/>
        <v>0</v>
      </c>
      <c r="BF696" s="213">
        <f t="shared" si="5"/>
        <v>0</v>
      </c>
      <c r="BG696" s="213">
        <f t="shared" si="6"/>
        <v>0</v>
      </c>
      <c r="BH696" s="213">
        <f t="shared" si="7"/>
        <v>0</v>
      </c>
      <c r="BI696" s="213">
        <f t="shared" si="8"/>
        <v>0</v>
      </c>
      <c r="BJ696" s="24" t="s">
        <v>83</v>
      </c>
      <c r="BK696" s="213">
        <f t="shared" si="9"/>
        <v>0</v>
      </c>
      <c r="BL696" s="24" t="s">
        <v>199</v>
      </c>
      <c r="BM696" s="24" t="s">
        <v>960</v>
      </c>
    </row>
    <row r="697" spans="2:65" s="1" customFormat="1" ht="16.5" customHeight="1">
      <c r="B697" s="41"/>
      <c r="C697" s="202" t="s">
        <v>961</v>
      </c>
      <c r="D697" s="202" t="s">
        <v>194</v>
      </c>
      <c r="E697" s="203" t="s">
        <v>962</v>
      </c>
      <c r="F697" s="204" t="s">
        <v>963</v>
      </c>
      <c r="G697" s="205" t="s">
        <v>895</v>
      </c>
      <c r="H697" s="206">
        <v>24</v>
      </c>
      <c r="I697" s="207"/>
      <c r="J697" s="208">
        <f t="shared" si="0"/>
        <v>0</v>
      </c>
      <c r="K697" s="204" t="s">
        <v>21</v>
      </c>
      <c r="L697" s="61"/>
      <c r="M697" s="209" t="s">
        <v>21</v>
      </c>
      <c r="N697" s="210" t="s">
        <v>46</v>
      </c>
      <c r="O697" s="42"/>
      <c r="P697" s="211">
        <f t="shared" si="1"/>
        <v>0</v>
      </c>
      <c r="Q697" s="211">
        <v>0</v>
      </c>
      <c r="R697" s="211">
        <f t="shared" si="2"/>
        <v>0</v>
      </c>
      <c r="S697" s="211">
        <v>0</v>
      </c>
      <c r="T697" s="212">
        <f t="shared" si="3"/>
        <v>0</v>
      </c>
      <c r="AR697" s="24" t="s">
        <v>199</v>
      </c>
      <c r="AT697" s="24" t="s">
        <v>194</v>
      </c>
      <c r="AU697" s="24" t="s">
        <v>85</v>
      </c>
      <c r="AY697" s="24" t="s">
        <v>192</v>
      </c>
      <c r="BE697" s="213">
        <f t="shared" si="4"/>
        <v>0</v>
      </c>
      <c r="BF697" s="213">
        <f t="shared" si="5"/>
        <v>0</v>
      </c>
      <c r="BG697" s="213">
        <f t="shared" si="6"/>
        <v>0</v>
      </c>
      <c r="BH697" s="213">
        <f t="shared" si="7"/>
        <v>0</v>
      </c>
      <c r="BI697" s="213">
        <f t="shared" si="8"/>
        <v>0</v>
      </c>
      <c r="BJ697" s="24" t="s">
        <v>83</v>
      </c>
      <c r="BK697" s="213">
        <f t="shared" si="9"/>
        <v>0</v>
      </c>
      <c r="BL697" s="24" t="s">
        <v>199</v>
      </c>
      <c r="BM697" s="24" t="s">
        <v>964</v>
      </c>
    </row>
    <row r="698" spans="2:65" s="1" customFormat="1" ht="25.5" customHeight="1">
      <c r="B698" s="41"/>
      <c r="C698" s="202" t="s">
        <v>965</v>
      </c>
      <c r="D698" s="202" t="s">
        <v>194</v>
      </c>
      <c r="E698" s="203" t="s">
        <v>966</v>
      </c>
      <c r="F698" s="204" t="s">
        <v>967</v>
      </c>
      <c r="G698" s="205" t="s">
        <v>585</v>
      </c>
      <c r="H698" s="206">
        <v>72.5</v>
      </c>
      <c r="I698" s="207"/>
      <c r="J698" s="208">
        <f t="shared" si="0"/>
        <v>0</v>
      </c>
      <c r="K698" s="204" t="s">
        <v>198</v>
      </c>
      <c r="L698" s="61"/>
      <c r="M698" s="209" t="s">
        <v>21</v>
      </c>
      <c r="N698" s="210" t="s">
        <v>46</v>
      </c>
      <c r="O698" s="42"/>
      <c r="P698" s="211">
        <f t="shared" si="1"/>
        <v>0</v>
      </c>
      <c r="Q698" s="211">
        <v>0.00121</v>
      </c>
      <c r="R698" s="211">
        <f t="shared" si="2"/>
        <v>0.087725</v>
      </c>
      <c r="S698" s="211">
        <v>0</v>
      </c>
      <c r="T698" s="212">
        <f t="shared" si="3"/>
        <v>0</v>
      </c>
      <c r="AR698" s="24" t="s">
        <v>303</v>
      </c>
      <c r="AT698" s="24" t="s">
        <v>194</v>
      </c>
      <c r="AU698" s="24" t="s">
        <v>85</v>
      </c>
      <c r="AY698" s="24" t="s">
        <v>192</v>
      </c>
      <c r="BE698" s="213">
        <f t="shared" si="4"/>
        <v>0</v>
      </c>
      <c r="BF698" s="213">
        <f t="shared" si="5"/>
        <v>0</v>
      </c>
      <c r="BG698" s="213">
        <f t="shared" si="6"/>
        <v>0</v>
      </c>
      <c r="BH698" s="213">
        <f t="shared" si="7"/>
        <v>0</v>
      </c>
      <c r="BI698" s="213">
        <f t="shared" si="8"/>
        <v>0</v>
      </c>
      <c r="BJ698" s="24" t="s">
        <v>83</v>
      </c>
      <c r="BK698" s="213">
        <f t="shared" si="9"/>
        <v>0</v>
      </c>
      <c r="BL698" s="24" t="s">
        <v>303</v>
      </c>
      <c r="BM698" s="24" t="s">
        <v>968</v>
      </c>
    </row>
    <row r="699" spans="2:51" s="12" customFormat="1" ht="12">
      <c r="B699" s="214"/>
      <c r="C699" s="215"/>
      <c r="D699" s="216" t="s">
        <v>201</v>
      </c>
      <c r="E699" s="217" t="s">
        <v>21</v>
      </c>
      <c r="F699" s="218" t="s">
        <v>202</v>
      </c>
      <c r="G699" s="215"/>
      <c r="H699" s="217" t="s">
        <v>21</v>
      </c>
      <c r="I699" s="219"/>
      <c r="J699" s="215"/>
      <c r="K699" s="215"/>
      <c r="L699" s="220"/>
      <c r="M699" s="221"/>
      <c r="N699" s="222"/>
      <c r="O699" s="222"/>
      <c r="P699" s="222"/>
      <c r="Q699" s="222"/>
      <c r="R699" s="222"/>
      <c r="S699" s="222"/>
      <c r="T699" s="223"/>
      <c r="AT699" s="224" t="s">
        <v>201</v>
      </c>
      <c r="AU699" s="224" t="s">
        <v>85</v>
      </c>
      <c r="AV699" s="12" t="s">
        <v>83</v>
      </c>
      <c r="AW699" s="12" t="s">
        <v>39</v>
      </c>
      <c r="AX699" s="12" t="s">
        <v>75</v>
      </c>
      <c r="AY699" s="224" t="s">
        <v>192</v>
      </c>
    </row>
    <row r="700" spans="2:51" s="12" customFormat="1" ht="12">
      <c r="B700" s="214"/>
      <c r="C700" s="215"/>
      <c r="D700" s="216" t="s">
        <v>201</v>
      </c>
      <c r="E700" s="217" t="s">
        <v>21</v>
      </c>
      <c r="F700" s="218" t="s">
        <v>969</v>
      </c>
      <c r="G700" s="215"/>
      <c r="H700" s="217" t="s">
        <v>21</v>
      </c>
      <c r="I700" s="219"/>
      <c r="J700" s="215"/>
      <c r="K700" s="215"/>
      <c r="L700" s="220"/>
      <c r="M700" s="221"/>
      <c r="N700" s="222"/>
      <c r="O700" s="222"/>
      <c r="P700" s="222"/>
      <c r="Q700" s="222"/>
      <c r="R700" s="222"/>
      <c r="S700" s="222"/>
      <c r="T700" s="223"/>
      <c r="AT700" s="224" t="s">
        <v>201</v>
      </c>
      <c r="AU700" s="224" t="s">
        <v>85</v>
      </c>
      <c r="AV700" s="12" t="s">
        <v>83</v>
      </c>
      <c r="AW700" s="12" t="s">
        <v>39</v>
      </c>
      <c r="AX700" s="12" t="s">
        <v>75</v>
      </c>
      <c r="AY700" s="224" t="s">
        <v>192</v>
      </c>
    </row>
    <row r="701" spans="2:51" s="13" customFormat="1" ht="12">
      <c r="B701" s="225"/>
      <c r="C701" s="226"/>
      <c r="D701" s="216" t="s">
        <v>201</v>
      </c>
      <c r="E701" s="227" t="s">
        <v>21</v>
      </c>
      <c r="F701" s="228" t="s">
        <v>970</v>
      </c>
      <c r="G701" s="226"/>
      <c r="H701" s="229">
        <v>72.5</v>
      </c>
      <c r="I701" s="230"/>
      <c r="J701" s="226"/>
      <c r="K701" s="226"/>
      <c r="L701" s="231"/>
      <c r="M701" s="232"/>
      <c r="N701" s="233"/>
      <c r="O701" s="233"/>
      <c r="P701" s="233"/>
      <c r="Q701" s="233"/>
      <c r="R701" s="233"/>
      <c r="S701" s="233"/>
      <c r="T701" s="234"/>
      <c r="AT701" s="235" t="s">
        <v>201</v>
      </c>
      <c r="AU701" s="235" t="s">
        <v>85</v>
      </c>
      <c r="AV701" s="13" t="s">
        <v>85</v>
      </c>
      <c r="AW701" s="13" t="s">
        <v>39</v>
      </c>
      <c r="AX701" s="13" t="s">
        <v>75</v>
      </c>
      <c r="AY701" s="235" t="s">
        <v>192</v>
      </c>
    </row>
    <row r="702" spans="2:51" s="14" customFormat="1" ht="12">
      <c r="B702" s="236"/>
      <c r="C702" s="237"/>
      <c r="D702" s="216" t="s">
        <v>201</v>
      </c>
      <c r="E702" s="238" t="s">
        <v>21</v>
      </c>
      <c r="F702" s="239" t="s">
        <v>205</v>
      </c>
      <c r="G702" s="237"/>
      <c r="H702" s="240">
        <v>72.5</v>
      </c>
      <c r="I702" s="241"/>
      <c r="J702" s="237"/>
      <c r="K702" s="237"/>
      <c r="L702" s="242"/>
      <c r="M702" s="243"/>
      <c r="N702" s="244"/>
      <c r="O702" s="244"/>
      <c r="P702" s="244"/>
      <c r="Q702" s="244"/>
      <c r="R702" s="244"/>
      <c r="S702" s="244"/>
      <c r="T702" s="245"/>
      <c r="AT702" s="246" t="s">
        <v>201</v>
      </c>
      <c r="AU702" s="246" t="s">
        <v>85</v>
      </c>
      <c r="AV702" s="14" t="s">
        <v>199</v>
      </c>
      <c r="AW702" s="14" t="s">
        <v>39</v>
      </c>
      <c r="AX702" s="14" t="s">
        <v>83</v>
      </c>
      <c r="AY702" s="246" t="s">
        <v>192</v>
      </c>
    </row>
    <row r="703" spans="2:65" s="1" customFormat="1" ht="25.5" customHeight="1">
      <c r="B703" s="41"/>
      <c r="C703" s="202" t="s">
        <v>971</v>
      </c>
      <c r="D703" s="202" t="s">
        <v>194</v>
      </c>
      <c r="E703" s="203" t="s">
        <v>972</v>
      </c>
      <c r="F703" s="204" t="s">
        <v>973</v>
      </c>
      <c r="G703" s="205" t="s">
        <v>585</v>
      </c>
      <c r="H703" s="206">
        <v>40</v>
      </c>
      <c r="I703" s="207"/>
      <c r="J703" s="208">
        <f>ROUND(I703*H703,2)</f>
        <v>0</v>
      </c>
      <c r="K703" s="204" t="s">
        <v>198</v>
      </c>
      <c r="L703" s="61"/>
      <c r="M703" s="209" t="s">
        <v>21</v>
      </c>
      <c r="N703" s="210" t="s">
        <v>46</v>
      </c>
      <c r="O703" s="42"/>
      <c r="P703" s="211">
        <f>O703*H703</f>
        <v>0</v>
      </c>
      <c r="Q703" s="211">
        <v>0.00074</v>
      </c>
      <c r="R703" s="211">
        <f>Q703*H703</f>
        <v>0.0296</v>
      </c>
      <c r="S703" s="211">
        <v>0</v>
      </c>
      <c r="T703" s="212">
        <f>S703*H703</f>
        <v>0</v>
      </c>
      <c r="AR703" s="24" t="s">
        <v>303</v>
      </c>
      <c r="AT703" s="24" t="s">
        <v>194</v>
      </c>
      <c r="AU703" s="24" t="s">
        <v>85</v>
      </c>
      <c r="AY703" s="24" t="s">
        <v>192</v>
      </c>
      <c r="BE703" s="213">
        <f>IF(N703="základní",J703,0)</f>
        <v>0</v>
      </c>
      <c r="BF703" s="213">
        <f>IF(N703="snížená",J703,0)</f>
        <v>0</v>
      </c>
      <c r="BG703" s="213">
        <f>IF(N703="zákl. přenesená",J703,0)</f>
        <v>0</v>
      </c>
      <c r="BH703" s="213">
        <f>IF(N703="sníž. přenesená",J703,0)</f>
        <v>0</v>
      </c>
      <c r="BI703" s="213">
        <f>IF(N703="nulová",J703,0)</f>
        <v>0</v>
      </c>
      <c r="BJ703" s="24" t="s">
        <v>83</v>
      </c>
      <c r="BK703" s="213">
        <f>ROUND(I703*H703,2)</f>
        <v>0</v>
      </c>
      <c r="BL703" s="24" t="s">
        <v>303</v>
      </c>
      <c r="BM703" s="24" t="s">
        <v>974</v>
      </c>
    </row>
    <row r="704" spans="2:51" s="12" customFormat="1" ht="12">
      <c r="B704" s="214"/>
      <c r="C704" s="215"/>
      <c r="D704" s="216" t="s">
        <v>201</v>
      </c>
      <c r="E704" s="217" t="s">
        <v>21</v>
      </c>
      <c r="F704" s="218" t="s">
        <v>202</v>
      </c>
      <c r="G704" s="215"/>
      <c r="H704" s="217" t="s">
        <v>21</v>
      </c>
      <c r="I704" s="219"/>
      <c r="J704" s="215"/>
      <c r="K704" s="215"/>
      <c r="L704" s="220"/>
      <c r="M704" s="221"/>
      <c r="N704" s="222"/>
      <c r="O704" s="222"/>
      <c r="P704" s="222"/>
      <c r="Q704" s="222"/>
      <c r="R704" s="222"/>
      <c r="S704" s="222"/>
      <c r="T704" s="223"/>
      <c r="AT704" s="224" t="s">
        <v>201</v>
      </c>
      <c r="AU704" s="224" t="s">
        <v>85</v>
      </c>
      <c r="AV704" s="12" t="s">
        <v>83</v>
      </c>
      <c r="AW704" s="12" t="s">
        <v>39</v>
      </c>
      <c r="AX704" s="12" t="s">
        <v>75</v>
      </c>
      <c r="AY704" s="224" t="s">
        <v>192</v>
      </c>
    </row>
    <row r="705" spans="2:51" s="12" customFormat="1" ht="12">
      <c r="B705" s="214"/>
      <c r="C705" s="215"/>
      <c r="D705" s="216" t="s">
        <v>201</v>
      </c>
      <c r="E705" s="217" t="s">
        <v>21</v>
      </c>
      <c r="F705" s="218" t="s">
        <v>975</v>
      </c>
      <c r="G705" s="215"/>
      <c r="H705" s="217" t="s">
        <v>21</v>
      </c>
      <c r="I705" s="219"/>
      <c r="J705" s="215"/>
      <c r="K705" s="215"/>
      <c r="L705" s="220"/>
      <c r="M705" s="221"/>
      <c r="N705" s="222"/>
      <c r="O705" s="222"/>
      <c r="P705" s="222"/>
      <c r="Q705" s="222"/>
      <c r="R705" s="222"/>
      <c r="S705" s="222"/>
      <c r="T705" s="223"/>
      <c r="AT705" s="224" t="s">
        <v>201</v>
      </c>
      <c r="AU705" s="224" t="s">
        <v>85</v>
      </c>
      <c r="AV705" s="12" t="s">
        <v>83</v>
      </c>
      <c r="AW705" s="12" t="s">
        <v>39</v>
      </c>
      <c r="AX705" s="12" t="s">
        <v>75</v>
      </c>
      <c r="AY705" s="224" t="s">
        <v>192</v>
      </c>
    </row>
    <row r="706" spans="2:51" s="13" customFormat="1" ht="12">
      <c r="B706" s="225"/>
      <c r="C706" s="226"/>
      <c r="D706" s="216" t="s">
        <v>201</v>
      </c>
      <c r="E706" s="227" t="s">
        <v>21</v>
      </c>
      <c r="F706" s="228" t="s">
        <v>976</v>
      </c>
      <c r="G706" s="226"/>
      <c r="H706" s="229">
        <v>40</v>
      </c>
      <c r="I706" s="230"/>
      <c r="J706" s="226"/>
      <c r="K706" s="226"/>
      <c r="L706" s="231"/>
      <c r="M706" s="232"/>
      <c r="N706" s="233"/>
      <c r="O706" s="233"/>
      <c r="P706" s="233"/>
      <c r="Q706" s="233"/>
      <c r="R706" s="233"/>
      <c r="S706" s="233"/>
      <c r="T706" s="234"/>
      <c r="AT706" s="235" t="s">
        <v>201</v>
      </c>
      <c r="AU706" s="235" t="s">
        <v>85</v>
      </c>
      <c r="AV706" s="13" t="s">
        <v>85</v>
      </c>
      <c r="AW706" s="13" t="s">
        <v>39</v>
      </c>
      <c r="AX706" s="13" t="s">
        <v>75</v>
      </c>
      <c r="AY706" s="235" t="s">
        <v>192</v>
      </c>
    </row>
    <row r="707" spans="2:51" s="14" customFormat="1" ht="12">
      <c r="B707" s="236"/>
      <c r="C707" s="237"/>
      <c r="D707" s="216" t="s">
        <v>201</v>
      </c>
      <c r="E707" s="238" t="s">
        <v>21</v>
      </c>
      <c r="F707" s="239" t="s">
        <v>205</v>
      </c>
      <c r="G707" s="237"/>
      <c r="H707" s="240">
        <v>40</v>
      </c>
      <c r="I707" s="241"/>
      <c r="J707" s="237"/>
      <c r="K707" s="237"/>
      <c r="L707" s="242"/>
      <c r="M707" s="243"/>
      <c r="N707" s="244"/>
      <c r="O707" s="244"/>
      <c r="P707" s="244"/>
      <c r="Q707" s="244"/>
      <c r="R707" s="244"/>
      <c r="S707" s="244"/>
      <c r="T707" s="245"/>
      <c r="AT707" s="246" t="s">
        <v>201</v>
      </c>
      <c r="AU707" s="246" t="s">
        <v>85</v>
      </c>
      <c r="AV707" s="14" t="s">
        <v>199</v>
      </c>
      <c r="AW707" s="14" t="s">
        <v>39</v>
      </c>
      <c r="AX707" s="14" t="s">
        <v>83</v>
      </c>
      <c r="AY707" s="246" t="s">
        <v>192</v>
      </c>
    </row>
    <row r="708" spans="2:65" s="1" customFormat="1" ht="38.25" customHeight="1">
      <c r="B708" s="41"/>
      <c r="C708" s="202" t="s">
        <v>977</v>
      </c>
      <c r="D708" s="202" t="s">
        <v>194</v>
      </c>
      <c r="E708" s="203" t="s">
        <v>978</v>
      </c>
      <c r="F708" s="204" t="s">
        <v>979</v>
      </c>
      <c r="G708" s="205" t="s">
        <v>306</v>
      </c>
      <c r="H708" s="206">
        <v>0.117</v>
      </c>
      <c r="I708" s="207"/>
      <c r="J708" s="208">
        <f>ROUND(I708*H708,2)</f>
        <v>0</v>
      </c>
      <c r="K708" s="204" t="s">
        <v>198</v>
      </c>
      <c r="L708" s="61"/>
      <c r="M708" s="209" t="s">
        <v>21</v>
      </c>
      <c r="N708" s="210" t="s">
        <v>46</v>
      </c>
      <c r="O708" s="42"/>
      <c r="P708" s="211">
        <f>O708*H708</f>
        <v>0</v>
      </c>
      <c r="Q708" s="211">
        <v>0</v>
      </c>
      <c r="R708" s="211">
        <f>Q708*H708</f>
        <v>0</v>
      </c>
      <c r="S708" s="211">
        <v>0</v>
      </c>
      <c r="T708" s="212">
        <f>S708*H708</f>
        <v>0</v>
      </c>
      <c r="AR708" s="24" t="s">
        <v>303</v>
      </c>
      <c r="AT708" s="24" t="s">
        <v>194</v>
      </c>
      <c r="AU708" s="24" t="s">
        <v>85</v>
      </c>
      <c r="AY708" s="24" t="s">
        <v>192</v>
      </c>
      <c r="BE708" s="213">
        <f>IF(N708="základní",J708,0)</f>
        <v>0</v>
      </c>
      <c r="BF708" s="213">
        <f>IF(N708="snížená",J708,0)</f>
        <v>0</v>
      </c>
      <c r="BG708" s="213">
        <f>IF(N708="zákl. přenesená",J708,0)</f>
        <v>0</v>
      </c>
      <c r="BH708" s="213">
        <f>IF(N708="sníž. přenesená",J708,0)</f>
        <v>0</v>
      </c>
      <c r="BI708" s="213">
        <f>IF(N708="nulová",J708,0)</f>
        <v>0</v>
      </c>
      <c r="BJ708" s="24" t="s">
        <v>83</v>
      </c>
      <c r="BK708" s="213">
        <f>ROUND(I708*H708,2)</f>
        <v>0</v>
      </c>
      <c r="BL708" s="24" t="s">
        <v>303</v>
      </c>
      <c r="BM708" s="24" t="s">
        <v>980</v>
      </c>
    </row>
    <row r="709" spans="2:63" s="11" customFormat="1" ht="29.85" customHeight="1">
      <c r="B709" s="186"/>
      <c r="C709" s="187"/>
      <c r="D709" s="188" t="s">
        <v>74</v>
      </c>
      <c r="E709" s="200" t="s">
        <v>981</v>
      </c>
      <c r="F709" s="200" t="s">
        <v>982</v>
      </c>
      <c r="G709" s="187"/>
      <c r="H709" s="187"/>
      <c r="I709" s="190"/>
      <c r="J709" s="201">
        <f>BK709</f>
        <v>0</v>
      </c>
      <c r="K709" s="187"/>
      <c r="L709" s="192"/>
      <c r="M709" s="193"/>
      <c r="N709" s="194"/>
      <c r="O709" s="194"/>
      <c r="P709" s="195">
        <f>SUM(P710:P724)</f>
        <v>0</v>
      </c>
      <c r="Q709" s="194"/>
      <c r="R709" s="195">
        <f>SUM(R710:R724)</f>
        <v>0</v>
      </c>
      <c r="S709" s="194"/>
      <c r="T709" s="196">
        <f>SUM(T710:T724)</f>
        <v>0</v>
      </c>
      <c r="AR709" s="197" t="s">
        <v>83</v>
      </c>
      <c r="AT709" s="198" t="s">
        <v>74</v>
      </c>
      <c r="AU709" s="198" t="s">
        <v>83</v>
      </c>
      <c r="AY709" s="197" t="s">
        <v>192</v>
      </c>
      <c r="BK709" s="199">
        <f>SUM(BK710:BK724)</f>
        <v>0</v>
      </c>
    </row>
    <row r="710" spans="2:65" s="1" customFormat="1" ht="25.5" customHeight="1">
      <c r="B710" s="41"/>
      <c r="C710" s="202" t="s">
        <v>983</v>
      </c>
      <c r="D710" s="202" t="s">
        <v>194</v>
      </c>
      <c r="E710" s="203" t="s">
        <v>984</v>
      </c>
      <c r="F710" s="204" t="s">
        <v>985</v>
      </c>
      <c r="G710" s="205" t="s">
        <v>895</v>
      </c>
      <c r="H710" s="206">
        <v>4</v>
      </c>
      <c r="I710" s="207"/>
      <c r="J710" s="208">
        <f aca="true" t="shared" si="10" ref="J710:J724">ROUND(I710*H710,2)</f>
        <v>0</v>
      </c>
      <c r="K710" s="204" t="s">
        <v>21</v>
      </c>
      <c r="L710" s="61"/>
      <c r="M710" s="209" t="s">
        <v>21</v>
      </c>
      <c r="N710" s="210" t="s">
        <v>46</v>
      </c>
      <c r="O710" s="42"/>
      <c r="P710" s="211">
        <f aca="true" t="shared" si="11" ref="P710:P724">O710*H710</f>
        <v>0</v>
      </c>
      <c r="Q710" s="211">
        <v>0</v>
      </c>
      <c r="R710" s="211">
        <f aca="true" t="shared" si="12" ref="R710:R724">Q710*H710</f>
        <v>0</v>
      </c>
      <c r="S710" s="211">
        <v>0</v>
      </c>
      <c r="T710" s="212">
        <f aca="true" t="shared" si="13" ref="T710:T724">S710*H710</f>
        <v>0</v>
      </c>
      <c r="AR710" s="24" t="s">
        <v>199</v>
      </c>
      <c r="AT710" s="24" t="s">
        <v>194</v>
      </c>
      <c r="AU710" s="24" t="s">
        <v>85</v>
      </c>
      <c r="AY710" s="24" t="s">
        <v>192</v>
      </c>
      <c r="BE710" s="213">
        <f aca="true" t="shared" si="14" ref="BE710:BE724">IF(N710="základní",J710,0)</f>
        <v>0</v>
      </c>
      <c r="BF710" s="213">
        <f aca="true" t="shared" si="15" ref="BF710:BF724">IF(N710="snížená",J710,0)</f>
        <v>0</v>
      </c>
      <c r="BG710" s="213">
        <f aca="true" t="shared" si="16" ref="BG710:BG724">IF(N710="zákl. přenesená",J710,0)</f>
        <v>0</v>
      </c>
      <c r="BH710" s="213">
        <f aca="true" t="shared" si="17" ref="BH710:BH724">IF(N710="sníž. přenesená",J710,0)</f>
        <v>0</v>
      </c>
      <c r="BI710" s="213">
        <f aca="true" t="shared" si="18" ref="BI710:BI724">IF(N710="nulová",J710,0)</f>
        <v>0</v>
      </c>
      <c r="BJ710" s="24" t="s">
        <v>83</v>
      </c>
      <c r="BK710" s="213">
        <f aca="true" t="shared" si="19" ref="BK710:BK724">ROUND(I710*H710,2)</f>
        <v>0</v>
      </c>
      <c r="BL710" s="24" t="s">
        <v>199</v>
      </c>
      <c r="BM710" s="24" t="s">
        <v>986</v>
      </c>
    </row>
    <row r="711" spans="2:65" s="1" customFormat="1" ht="25.5" customHeight="1">
      <c r="B711" s="41"/>
      <c r="C711" s="202" t="s">
        <v>987</v>
      </c>
      <c r="D711" s="202" t="s">
        <v>194</v>
      </c>
      <c r="E711" s="203" t="s">
        <v>988</v>
      </c>
      <c r="F711" s="204" t="s">
        <v>989</v>
      </c>
      <c r="G711" s="205" t="s">
        <v>895</v>
      </c>
      <c r="H711" s="206">
        <v>2</v>
      </c>
      <c r="I711" s="207"/>
      <c r="J711" s="208">
        <f t="shared" si="10"/>
        <v>0</v>
      </c>
      <c r="K711" s="204" t="s">
        <v>21</v>
      </c>
      <c r="L711" s="61"/>
      <c r="M711" s="209" t="s">
        <v>21</v>
      </c>
      <c r="N711" s="210" t="s">
        <v>46</v>
      </c>
      <c r="O711" s="42"/>
      <c r="P711" s="211">
        <f t="shared" si="11"/>
        <v>0</v>
      </c>
      <c r="Q711" s="211">
        <v>0</v>
      </c>
      <c r="R711" s="211">
        <f t="shared" si="12"/>
        <v>0</v>
      </c>
      <c r="S711" s="211">
        <v>0</v>
      </c>
      <c r="T711" s="212">
        <f t="shared" si="13"/>
        <v>0</v>
      </c>
      <c r="AR711" s="24" t="s">
        <v>199</v>
      </c>
      <c r="AT711" s="24" t="s">
        <v>194</v>
      </c>
      <c r="AU711" s="24" t="s">
        <v>85</v>
      </c>
      <c r="AY711" s="24" t="s">
        <v>192</v>
      </c>
      <c r="BE711" s="213">
        <f t="shared" si="14"/>
        <v>0</v>
      </c>
      <c r="BF711" s="213">
        <f t="shared" si="15"/>
        <v>0</v>
      </c>
      <c r="BG711" s="213">
        <f t="shared" si="16"/>
        <v>0</v>
      </c>
      <c r="BH711" s="213">
        <f t="shared" si="17"/>
        <v>0</v>
      </c>
      <c r="BI711" s="213">
        <f t="shared" si="18"/>
        <v>0</v>
      </c>
      <c r="BJ711" s="24" t="s">
        <v>83</v>
      </c>
      <c r="BK711" s="213">
        <f t="shared" si="19"/>
        <v>0</v>
      </c>
      <c r="BL711" s="24" t="s">
        <v>199</v>
      </c>
      <c r="BM711" s="24" t="s">
        <v>990</v>
      </c>
    </row>
    <row r="712" spans="2:65" s="1" customFormat="1" ht="25.5" customHeight="1">
      <c r="B712" s="41"/>
      <c r="C712" s="202" t="s">
        <v>991</v>
      </c>
      <c r="D712" s="202" t="s">
        <v>194</v>
      </c>
      <c r="E712" s="203" t="s">
        <v>992</v>
      </c>
      <c r="F712" s="204" t="s">
        <v>993</v>
      </c>
      <c r="G712" s="205" t="s">
        <v>895</v>
      </c>
      <c r="H712" s="206">
        <v>1</v>
      </c>
      <c r="I712" s="207"/>
      <c r="J712" s="208">
        <f t="shared" si="10"/>
        <v>0</v>
      </c>
      <c r="K712" s="204" t="s">
        <v>21</v>
      </c>
      <c r="L712" s="61"/>
      <c r="M712" s="209" t="s">
        <v>21</v>
      </c>
      <c r="N712" s="210" t="s">
        <v>46</v>
      </c>
      <c r="O712" s="42"/>
      <c r="P712" s="211">
        <f t="shared" si="11"/>
        <v>0</v>
      </c>
      <c r="Q712" s="211">
        <v>0</v>
      </c>
      <c r="R712" s="211">
        <f t="shared" si="12"/>
        <v>0</v>
      </c>
      <c r="S712" s="211">
        <v>0</v>
      </c>
      <c r="T712" s="212">
        <f t="shared" si="13"/>
        <v>0</v>
      </c>
      <c r="AR712" s="24" t="s">
        <v>199</v>
      </c>
      <c r="AT712" s="24" t="s">
        <v>194</v>
      </c>
      <c r="AU712" s="24" t="s">
        <v>85</v>
      </c>
      <c r="AY712" s="24" t="s">
        <v>192</v>
      </c>
      <c r="BE712" s="213">
        <f t="shared" si="14"/>
        <v>0</v>
      </c>
      <c r="BF712" s="213">
        <f t="shared" si="15"/>
        <v>0</v>
      </c>
      <c r="BG712" s="213">
        <f t="shared" si="16"/>
        <v>0</v>
      </c>
      <c r="BH712" s="213">
        <f t="shared" si="17"/>
        <v>0</v>
      </c>
      <c r="BI712" s="213">
        <f t="shared" si="18"/>
        <v>0</v>
      </c>
      <c r="BJ712" s="24" t="s">
        <v>83</v>
      </c>
      <c r="BK712" s="213">
        <f t="shared" si="19"/>
        <v>0</v>
      </c>
      <c r="BL712" s="24" t="s">
        <v>199</v>
      </c>
      <c r="BM712" s="24" t="s">
        <v>994</v>
      </c>
    </row>
    <row r="713" spans="2:65" s="1" customFormat="1" ht="25.5" customHeight="1">
      <c r="B713" s="41"/>
      <c r="C713" s="202" t="s">
        <v>995</v>
      </c>
      <c r="D713" s="202" t="s">
        <v>194</v>
      </c>
      <c r="E713" s="203" t="s">
        <v>996</v>
      </c>
      <c r="F713" s="204" t="s">
        <v>997</v>
      </c>
      <c r="G713" s="205" t="s">
        <v>895</v>
      </c>
      <c r="H713" s="206">
        <v>1</v>
      </c>
      <c r="I713" s="207"/>
      <c r="J713" s="208">
        <f t="shared" si="10"/>
        <v>0</v>
      </c>
      <c r="K713" s="204" t="s">
        <v>21</v>
      </c>
      <c r="L713" s="61"/>
      <c r="M713" s="209" t="s">
        <v>21</v>
      </c>
      <c r="N713" s="210" t="s">
        <v>46</v>
      </c>
      <c r="O713" s="42"/>
      <c r="P713" s="211">
        <f t="shared" si="11"/>
        <v>0</v>
      </c>
      <c r="Q713" s="211">
        <v>0</v>
      </c>
      <c r="R713" s="211">
        <f t="shared" si="12"/>
        <v>0</v>
      </c>
      <c r="S713" s="211">
        <v>0</v>
      </c>
      <c r="T713" s="212">
        <f t="shared" si="13"/>
        <v>0</v>
      </c>
      <c r="AR713" s="24" t="s">
        <v>199</v>
      </c>
      <c r="AT713" s="24" t="s">
        <v>194</v>
      </c>
      <c r="AU713" s="24" t="s">
        <v>85</v>
      </c>
      <c r="AY713" s="24" t="s">
        <v>192</v>
      </c>
      <c r="BE713" s="213">
        <f t="shared" si="14"/>
        <v>0</v>
      </c>
      <c r="BF713" s="213">
        <f t="shared" si="15"/>
        <v>0</v>
      </c>
      <c r="BG713" s="213">
        <f t="shared" si="16"/>
        <v>0</v>
      </c>
      <c r="BH713" s="213">
        <f t="shared" si="17"/>
        <v>0</v>
      </c>
      <c r="BI713" s="213">
        <f t="shared" si="18"/>
        <v>0</v>
      </c>
      <c r="BJ713" s="24" t="s">
        <v>83</v>
      </c>
      <c r="BK713" s="213">
        <f t="shared" si="19"/>
        <v>0</v>
      </c>
      <c r="BL713" s="24" t="s">
        <v>199</v>
      </c>
      <c r="BM713" s="24" t="s">
        <v>998</v>
      </c>
    </row>
    <row r="714" spans="2:65" s="1" customFormat="1" ht="25.5" customHeight="1">
      <c r="B714" s="41"/>
      <c r="C714" s="202" t="s">
        <v>999</v>
      </c>
      <c r="D714" s="202" t="s">
        <v>194</v>
      </c>
      <c r="E714" s="203" t="s">
        <v>1000</v>
      </c>
      <c r="F714" s="204" t="s">
        <v>1001</v>
      </c>
      <c r="G714" s="205" t="s">
        <v>895</v>
      </c>
      <c r="H714" s="206">
        <v>3</v>
      </c>
      <c r="I714" s="207"/>
      <c r="J714" s="208">
        <f t="shared" si="10"/>
        <v>0</v>
      </c>
      <c r="K714" s="204" t="s">
        <v>21</v>
      </c>
      <c r="L714" s="61"/>
      <c r="M714" s="209" t="s">
        <v>21</v>
      </c>
      <c r="N714" s="210" t="s">
        <v>46</v>
      </c>
      <c r="O714" s="42"/>
      <c r="P714" s="211">
        <f t="shared" si="11"/>
        <v>0</v>
      </c>
      <c r="Q714" s="211">
        <v>0</v>
      </c>
      <c r="R714" s="211">
        <f t="shared" si="12"/>
        <v>0</v>
      </c>
      <c r="S714" s="211">
        <v>0</v>
      </c>
      <c r="T714" s="212">
        <f t="shared" si="13"/>
        <v>0</v>
      </c>
      <c r="AR714" s="24" t="s">
        <v>199</v>
      </c>
      <c r="AT714" s="24" t="s">
        <v>194</v>
      </c>
      <c r="AU714" s="24" t="s">
        <v>85</v>
      </c>
      <c r="AY714" s="24" t="s">
        <v>192</v>
      </c>
      <c r="BE714" s="213">
        <f t="shared" si="14"/>
        <v>0</v>
      </c>
      <c r="BF714" s="213">
        <f t="shared" si="15"/>
        <v>0</v>
      </c>
      <c r="BG714" s="213">
        <f t="shared" si="16"/>
        <v>0</v>
      </c>
      <c r="BH714" s="213">
        <f t="shared" si="17"/>
        <v>0</v>
      </c>
      <c r="BI714" s="213">
        <f t="shared" si="18"/>
        <v>0</v>
      </c>
      <c r="BJ714" s="24" t="s">
        <v>83</v>
      </c>
      <c r="BK714" s="213">
        <f t="shared" si="19"/>
        <v>0</v>
      </c>
      <c r="BL714" s="24" t="s">
        <v>199</v>
      </c>
      <c r="BM714" s="24" t="s">
        <v>1002</v>
      </c>
    </row>
    <row r="715" spans="2:65" s="1" customFormat="1" ht="25.5" customHeight="1">
      <c r="B715" s="41"/>
      <c r="C715" s="202" t="s">
        <v>1003</v>
      </c>
      <c r="D715" s="202" t="s">
        <v>194</v>
      </c>
      <c r="E715" s="203" t="s">
        <v>1004</v>
      </c>
      <c r="F715" s="204" t="s">
        <v>1005</v>
      </c>
      <c r="G715" s="205" t="s">
        <v>895</v>
      </c>
      <c r="H715" s="206">
        <v>1</v>
      </c>
      <c r="I715" s="207"/>
      <c r="J715" s="208">
        <f t="shared" si="10"/>
        <v>0</v>
      </c>
      <c r="K715" s="204" t="s">
        <v>21</v>
      </c>
      <c r="L715" s="61"/>
      <c r="M715" s="209" t="s">
        <v>21</v>
      </c>
      <c r="N715" s="210" t="s">
        <v>46</v>
      </c>
      <c r="O715" s="42"/>
      <c r="P715" s="211">
        <f t="shared" si="11"/>
        <v>0</v>
      </c>
      <c r="Q715" s="211">
        <v>0</v>
      </c>
      <c r="R715" s="211">
        <f t="shared" si="12"/>
        <v>0</v>
      </c>
      <c r="S715" s="211">
        <v>0</v>
      </c>
      <c r="T715" s="212">
        <f t="shared" si="13"/>
        <v>0</v>
      </c>
      <c r="AR715" s="24" t="s">
        <v>199</v>
      </c>
      <c r="AT715" s="24" t="s">
        <v>194</v>
      </c>
      <c r="AU715" s="24" t="s">
        <v>85</v>
      </c>
      <c r="AY715" s="24" t="s">
        <v>192</v>
      </c>
      <c r="BE715" s="213">
        <f t="shared" si="14"/>
        <v>0</v>
      </c>
      <c r="BF715" s="213">
        <f t="shared" si="15"/>
        <v>0</v>
      </c>
      <c r="BG715" s="213">
        <f t="shared" si="16"/>
        <v>0</v>
      </c>
      <c r="BH715" s="213">
        <f t="shared" si="17"/>
        <v>0</v>
      </c>
      <c r="BI715" s="213">
        <f t="shared" si="18"/>
        <v>0</v>
      </c>
      <c r="BJ715" s="24" t="s">
        <v>83</v>
      </c>
      <c r="BK715" s="213">
        <f t="shared" si="19"/>
        <v>0</v>
      </c>
      <c r="BL715" s="24" t="s">
        <v>199</v>
      </c>
      <c r="BM715" s="24" t="s">
        <v>1006</v>
      </c>
    </row>
    <row r="716" spans="2:65" s="1" customFormat="1" ht="25.5" customHeight="1">
      <c r="B716" s="41"/>
      <c r="C716" s="202" t="s">
        <v>1007</v>
      </c>
      <c r="D716" s="202" t="s">
        <v>194</v>
      </c>
      <c r="E716" s="203" t="s">
        <v>1008</v>
      </c>
      <c r="F716" s="204" t="s">
        <v>1009</v>
      </c>
      <c r="G716" s="205" t="s">
        <v>895</v>
      </c>
      <c r="H716" s="206">
        <v>2</v>
      </c>
      <c r="I716" s="207"/>
      <c r="J716" s="208">
        <f t="shared" si="10"/>
        <v>0</v>
      </c>
      <c r="K716" s="204" t="s">
        <v>21</v>
      </c>
      <c r="L716" s="61"/>
      <c r="M716" s="209" t="s">
        <v>21</v>
      </c>
      <c r="N716" s="210" t="s">
        <v>46</v>
      </c>
      <c r="O716" s="42"/>
      <c r="P716" s="211">
        <f t="shared" si="11"/>
        <v>0</v>
      </c>
      <c r="Q716" s="211">
        <v>0</v>
      </c>
      <c r="R716" s="211">
        <f t="shared" si="12"/>
        <v>0</v>
      </c>
      <c r="S716" s="211">
        <v>0</v>
      </c>
      <c r="T716" s="212">
        <f t="shared" si="13"/>
        <v>0</v>
      </c>
      <c r="AR716" s="24" t="s">
        <v>199</v>
      </c>
      <c r="AT716" s="24" t="s">
        <v>194</v>
      </c>
      <c r="AU716" s="24" t="s">
        <v>85</v>
      </c>
      <c r="AY716" s="24" t="s">
        <v>192</v>
      </c>
      <c r="BE716" s="213">
        <f t="shared" si="14"/>
        <v>0</v>
      </c>
      <c r="BF716" s="213">
        <f t="shared" si="15"/>
        <v>0</v>
      </c>
      <c r="BG716" s="213">
        <f t="shared" si="16"/>
        <v>0</v>
      </c>
      <c r="BH716" s="213">
        <f t="shared" si="17"/>
        <v>0</v>
      </c>
      <c r="BI716" s="213">
        <f t="shared" si="18"/>
        <v>0</v>
      </c>
      <c r="BJ716" s="24" t="s">
        <v>83</v>
      </c>
      <c r="BK716" s="213">
        <f t="shared" si="19"/>
        <v>0</v>
      </c>
      <c r="BL716" s="24" t="s">
        <v>199</v>
      </c>
      <c r="BM716" s="24" t="s">
        <v>1010</v>
      </c>
    </row>
    <row r="717" spans="2:65" s="1" customFormat="1" ht="38.25" customHeight="1">
      <c r="B717" s="41"/>
      <c r="C717" s="202" t="s">
        <v>1011</v>
      </c>
      <c r="D717" s="202" t="s">
        <v>194</v>
      </c>
      <c r="E717" s="203" t="s">
        <v>1012</v>
      </c>
      <c r="F717" s="204" t="s">
        <v>1013</v>
      </c>
      <c r="G717" s="205" t="s">
        <v>895</v>
      </c>
      <c r="H717" s="206">
        <v>1</v>
      </c>
      <c r="I717" s="207"/>
      <c r="J717" s="208">
        <f t="shared" si="10"/>
        <v>0</v>
      </c>
      <c r="K717" s="204" t="s">
        <v>21</v>
      </c>
      <c r="L717" s="61"/>
      <c r="M717" s="209" t="s">
        <v>21</v>
      </c>
      <c r="N717" s="210" t="s">
        <v>46</v>
      </c>
      <c r="O717" s="42"/>
      <c r="P717" s="211">
        <f t="shared" si="11"/>
        <v>0</v>
      </c>
      <c r="Q717" s="211">
        <v>0</v>
      </c>
      <c r="R717" s="211">
        <f t="shared" si="12"/>
        <v>0</v>
      </c>
      <c r="S717" s="211">
        <v>0</v>
      </c>
      <c r="T717" s="212">
        <f t="shared" si="13"/>
        <v>0</v>
      </c>
      <c r="AR717" s="24" t="s">
        <v>199</v>
      </c>
      <c r="AT717" s="24" t="s">
        <v>194</v>
      </c>
      <c r="AU717" s="24" t="s">
        <v>85</v>
      </c>
      <c r="AY717" s="24" t="s">
        <v>192</v>
      </c>
      <c r="BE717" s="213">
        <f t="shared" si="14"/>
        <v>0</v>
      </c>
      <c r="BF717" s="213">
        <f t="shared" si="15"/>
        <v>0</v>
      </c>
      <c r="BG717" s="213">
        <f t="shared" si="16"/>
        <v>0</v>
      </c>
      <c r="BH717" s="213">
        <f t="shared" si="17"/>
        <v>0</v>
      </c>
      <c r="BI717" s="213">
        <f t="shared" si="18"/>
        <v>0</v>
      </c>
      <c r="BJ717" s="24" t="s">
        <v>83</v>
      </c>
      <c r="BK717" s="213">
        <f t="shared" si="19"/>
        <v>0</v>
      </c>
      <c r="BL717" s="24" t="s">
        <v>199</v>
      </c>
      <c r="BM717" s="24" t="s">
        <v>1014</v>
      </c>
    </row>
    <row r="718" spans="2:65" s="1" customFormat="1" ht="25.5" customHeight="1">
      <c r="B718" s="41"/>
      <c r="C718" s="202" t="s">
        <v>1015</v>
      </c>
      <c r="D718" s="202" t="s">
        <v>194</v>
      </c>
      <c r="E718" s="203" t="s">
        <v>1016</v>
      </c>
      <c r="F718" s="204" t="s">
        <v>1017</v>
      </c>
      <c r="G718" s="205" t="s">
        <v>895</v>
      </c>
      <c r="H718" s="206">
        <v>1</v>
      </c>
      <c r="I718" s="207"/>
      <c r="J718" s="208">
        <f t="shared" si="10"/>
        <v>0</v>
      </c>
      <c r="K718" s="204" t="s">
        <v>21</v>
      </c>
      <c r="L718" s="61"/>
      <c r="M718" s="209" t="s">
        <v>21</v>
      </c>
      <c r="N718" s="210" t="s">
        <v>46</v>
      </c>
      <c r="O718" s="42"/>
      <c r="P718" s="211">
        <f t="shared" si="11"/>
        <v>0</v>
      </c>
      <c r="Q718" s="211">
        <v>0</v>
      </c>
      <c r="R718" s="211">
        <f t="shared" si="12"/>
        <v>0</v>
      </c>
      <c r="S718" s="211">
        <v>0</v>
      </c>
      <c r="T718" s="212">
        <f t="shared" si="13"/>
        <v>0</v>
      </c>
      <c r="AR718" s="24" t="s">
        <v>199</v>
      </c>
      <c r="AT718" s="24" t="s">
        <v>194</v>
      </c>
      <c r="AU718" s="24" t="s">
        <v>85</v>
      </c>
      <c r="AY718" s="24" t="s">
        <v>192</v>
      </c>
      <c r="BE718" s="213">
        <f t="shared" si="14"/>
        <v>0</v>
      </c>
      <c r="BF718" s="213">
        <f t="shared" si="15"/>
        <v>0</v>
      </c>
      <c r="BG718" s="213">
        <f t="shared" si="16"/>
        <v>0</v>
      </c>
      <c r="BH718" s="213">
        <f t="shared" si="17"/>
        <v>0</v>
      </c>
      <c r="BI718" s="213">
        <f t="shared" si="18"/>
        <v>0</v>
      </c>
      <c r="BJ718" s="24" t="s">
        <v>83</v>
      </c>
      <c r="BK718" s="213">
        <f t="shared" si="19"/>
        <v>0</v>
      </c>
      <c r="BL718" s="24" t="s">
        <v>199</v>
      </c>
      <c r="BM718" s="24" t="s">
        <v>1018</v>
      </c>
    </row>
    <row r="719" spans="2:65" s="1" customFormat="1" ht="25.5" customHeight="1">
      <c r="B719" s="41"/>
      <c r="C719" s="202" t="s">
        <v>1019</v>
      </c>
      <c r="D719" s="202" t="s">
        <v>194</v>
      </c>
      <c r="E719" s="203" t="s">
        <v>1020</v>
      </c>
      <c r="F719" s="204" t="s">
        <v>1021</v>
      </c>
      <c r="G719" s="205" t="s">
        <v>895</v>
      </c>
      <c r="H719" s="206">
        <v>2</v>
      </c>
      <c r="I719" s="207"/>
      <c r="J719" s="208">
        <f t="shared" si="10"/>
        <v>0</v>
      </c>
      <c r="K719" s="204" t="s">
        <v>21</v>
      </c>
      <c r="L719" s="61"/>
      <c r="M719" s="209" t="s">
        <v>21</v>
      </c>
      <c r="N719" s="210" t="s">
        <v>46</v>
      </c>
      <c r="O719" s="42"/>
      <c r="P719" s="211">
        <f t="shared" si="11"/>
        <v>0</v>
      </c>
      <c r="Q719" s="211">
        <v>0</v>
      </c>
      <c r="R719" s="211">
        <f t="shared" si="12"/>
        <v>0</v>
      </c>
      <c r="S719" s="211">
        <v>0</v>
      </c>
      <c r="T719" s="212">
        <f t="shared" si="13"/>
        <v>0</v>
      </c>
      <c r="AR719" s="24" t="s">
        <v>199</v>
      </c>
      <c r="AT719" s="24" t="s">
        <v>194</v>
      </c>
      <c r="AU719" s="24" t="s">
        <v>85</v>
      </c>
      <c r="AY719" s="24" t="s">
        <v>192</v>
      </c>
      <c r="BE719" s="213">
        <f t="shared" si="14"/>
        <v>0</v>
      </c>
      <c r="BF719" s="213">
        <f t="shared" si="15"/>
        <v>0</v>
      </c>
      <c r="BG719" s="213">
        <f t="shared" si="16"/>
        <v>0</v>
      </c>
      <c r="BH719" s="213">
        <f t="shared" si="17"/>
        <v>0</v>
      </c>
      <c r="BI719" s="213">
        <f t="shared" si="18"/>
        <v>0</v>
      </c>
      <c r="BJ719" s="24" t="s">
        <v>83</v>
      </c>
      <c r="BK719" s="213">
        <f t="shared" si="19"/>
        <v>0</v>
      </c>
      <c r="BL719" s="24" t="s">
        <v>199</v>
      </c>
      <c r="BM719" s="24" t="s">
        <v>1022</v>
      </c>
    </row>
    <row r="720" spans="2:65" s="1" customFormat="1" ht="25.5" customHeight="1">
      <c r="B720" s="41"/>
      <c r="C720" s="202" t="s">
        <v>1023</v>
      </c>
      <c r="D720" s="202" t="s">
        <v>194</v>
      </c>
      <c r="E720" s="203" t="s">
        <v>1024</v>
      </c>
      <c r="F720" s="204" t="s">
        <v>1025</v>
      </c>
      <c r="G720" s="205" t="s">
        <v>895</v>
      </c>
      <c r="H720" s="206">
        <v>1</v>
      </c>
      <c r="I720" s="207"/>
      <c r="J720" s="208">
        <f t="shared" si="10"/>
        <v>0</v>
      </c>
      <c r="K720" s="204" t="s">
        <v>21</v>
      </c>
      <c r="L720" s="61"/>
      <c r="M720" s="209" t="s">
        <v>21</v>
      </c>
      <c r="N720" s="210" t="s">
        <v>46</v>
      </c>
      <c r="O720" s="42"/>
      <c r="P720" s="211">
        <f t="shared" si="11"/>
        <v>0</v>
      </c>
      <c r="Q720" s="211">
        <v>0</v>
      </c>
      <c r="R720" s="211">
        <f t="shared" si="12"/>
        <v>0</v>
      </c>
      <c r="S720" s="211">
        <v>0</v>
      </c>
      <c r="T720" s="212">
        <f t="shared" si="13"/>
        <v>0</v>
      </c>
      <c r="AR720" s="24" t="s">
        <v>199</v>
      </c>
      <c r="AT720" s="24" t="s">
        <v>194</v>
      </c>
      <c r="AU720" s="24" t="s">
        <v>85</v>
      </c>
      <c r="AY720" s="24" t="s">
        <v>192</v>
      </c>
      <c r="BE720" s="213">
        <f t="shared" si="14"/>
        <v>0</v>
      </c>
      <c r="BF720" s="213">
        <f t="shared" si="15"/>
        <v>0</v>
      </c>
      <c r="BG720" s="213">
        <f t="shared" si="16"/>
        <v>0</v>
      </c>
      <c r="BH720" s="213">
        <f t="shared" si="17"/>
        <v>0</v>
      </c>
      <c r="BI720" s="213">
        <f t="shared" si="18"/>
        <v>0</v>
      </c>
      <c r="BJ720" s="24" t="s">
        <v>83</v>
      </c>
      <c r="BK720" s="213">
        <f t="shared" si="19"/>
        <v>0</v>
      </c>
      <c r="BL720" s="24" t="s">
        <v>199</v>
      </c>
      <c r="BM720" s="24" t="s">
        <v>1026</v>
      </c>
    </row>
    <row r="721" spans="2:65" s="1" customFormat="1" ht="38.25" customHeight="1">
      <c r="B721" s="41"/>
      <c r="C721" s="202" t="s">
        <v>1027</v>
      </c>
      <c r="D721" s="202" t="s">
        <v>194</v>
      </c>
      <c r="E721" s="203" t="s">
        <v>1028</v>
      </c>
      <c r="F721" s="204" t="s">
        <v>1029</v>
      </c>
      <c r="G721" s="205" t="s">
        <v>895</v>
      </c>
      <c r="H721" s="206">
        <v>8</v>
      </c>
      <c r="I721" s="207"/>
      <c r="J721" s="208">
        <f t="shared" si="10"/>
        <v>0</v>
      </c>
      <c r="K721" s="204" t="s">
        <v>21</v>
      </c>
      <c r="L721" s="61"/>
      <c r="M721" s="209" t="s">
        <v>21</v>
      </c>
      <c r="N721" s="210" t="s">
        <v>46</v>
      </c>
      <c r="O721" s="42"/>
      <c r="P721" s="211">
        <f t="shared" si="11"/>
        <v>0</v>
      </c>
      <c r="Q721" s="211">
        <v>0</v>
      </c>
      <c r="R721" s="211">
        <f t="shared" si="12"/>
        <v>0</v>
      </c>
      <c r="S721" s="211">
        <v>0</v>
      </c>
      <c r="T721" s="212">
        <f t="shared" si="13"/>
        <v>0</v>
      </c>
      <c r="AR721" s="24" t="s">
        <v>199</v>
      </c>
      <c r="AT721" s="24" t="s">
        <v>194</v>
      </c>
      <c r="AU721" s="24" t="s">
        <v>85</v>
      </c>
      <c r="AY721" s="24" t="s">
        <v>192</v>
      </c>
      <c r="BE721" s="213">
        <f t="shared" si="14"/>
        <v>0</v>
      </c>
      <c r="BF721" s="213">
        <f t="shared" si="15"/>
        <v>0</v>
      </c>
      <c r="BG721" s="213">
        <f t="shared" si="16"/>
        <v>0</v>
      </c>
      <c r="BH721" s="213">
        <f t="shared" si="17"/>
        <v>0</v>
      </c>
      <c r="BI721" s="213">
        <f t="shared" si="18"/>
        <v>0</v>
      </c>
      <c r="BJ721" s="24" t="s">
        <v>83</v>
      </c>
      <c r="BK721" s="213">
        <f t="shared" si="19"/>
        <v>0</v>
      </c>
      <c r="BL721" s="24" t="s">
        <v>199</v>
      </c>
      <c r="BM721" s="24" t="s">
        <v>1030</v>
      </c>
    </row>
    <row r="722" spans="2:65" s="1" customFormat="1" ht="38.25" customHeight="1">
      <c r="B722" s="41"/>
      <c r="C722" s="202" t="s">
        <v>1031</v>
      </c>
      <c r="D722" s="202" t="s">
        <v>194</v>
      </c>
      <c r="E722" s="203" t="s">
        <v>1032</v>
      </c>
      <c r="F722" s="204" t="s">
        <v>1033</v>
      </c>
      <c r="G722" s="205" t="s">
        <v>895</v>
      </c>
      <c r="H722" s="206">
        <v>2</v>
      </c>
      <c r="I722" s="207"/>
      <c r="J722" s="208">
        <f t="shared" si="10"/>
        <v>0</v>
      </c>
      <c r="K722" s="204" t="s">
        <v>21</v>
      </c>
      <c r="L722" s="61"/>
      <c r="M722" s="209" t="s">
        <v>21</v>
      </c>
      <c r="N722" s="210" t="s">
        <v>46</v>
      </c>
      <c r="O722" s="42"/>
      <c r="P722" s="211">
        <f t="shared" si="11"/>
        <v>0</v>
      </c>
      <c r="Q722" s="211">
        <v>0</v>
      </c>
      <c r="R722" s="211">
        <f t="shared" si="12"/>
        <v>0</v>
      </c>
      <c r="S722" s="211">
        <v>0</v>
      </c>
      <c r="T722" s="212">
        <f t="shared" si="13"/>
        <v>0</v>
      </c>
      <c r="AR722" s="24" t="s">
        <v>199</v>
      </c>
      <c r="AT722" s="24" t="s">
        <v>194</v>
      </c>
      <c r="AU722" s="24" t="s">
        <v>85</v>
      </c>
      <c r="AY722" s="24" t="s">
        <v>192</v>
      </c>
      <c r="BE722" s="213">
        <f t="shared" si="14"/>
        <v>0</v>
      </c>
      <c r="BF722" s="213">
        <f t="shared" si="15"/>
        <v>0</v>
      </c>
      <c r="BG722" s="213">
        <f t="shared" si="16"/>
        <v>0</v>
      </c>
      <c r="BH722" s="213">
        <f t="shared" si="17"/>
        <v>0</v>
      </c>
      <c r="BI722" s="213">
        <f t="shared" si="18"/>
        <v>0</v>
      </c>
      <c r="BJ722" s="24" t="s">
        <v>83</v>
      </c>
      <c r="BK722" s="213">
        <f t="shared" si="19"/>
        <v>0</v>
      </c>
      <c r="BL722" s="24" t="s">
        <v>199</v>
      </c>
      <c r="BM722" s="24" t="s">
        <v>1034</v>
      </c>
    </row>
    <row r="723" spans="2:65" s="1" customFormat="1" ht="25.5" customHeight="1">
      <c r="B723" s="41"/>
      <c r="C723" s="202" t="s">
        <v>1035</v>
      </c>
      <c r="D723" s="202" t="s">
        <v>194</v>
      </c>
      <c r="E723" s="203" t="s">
        <v>1036</v>
      </c>
      <c r="F723" s="204" t="s">
        <v>1037</v>
      </c>
      <c r="G723" s="205" t="s">
        <v>895</v>
      </c>
      <c r="H723" s="206">
        <v>6</v>
      </c>
      <c r="I723" s="207"/>
      <c r="J723" s="208">
        <f t="shared" si="10"/>
        <v>0</v>
      </c>
      <c r="K723" s="204" t="s">
        <v>21</v>
      </c>
      <c r="L723" s="61"/>
      <c r="M723" s="209" t="s">
        <v>21</v>
      </c>
      <c r="N723" s="210" t="s">
        <v>46</v>
      </c>
      <c r="O723" s="42"/>
      <c r="P723" s="211">
        <f t="shared" si="11"/>
        <v>0</v>
      </c>
      <c r="Q723" s="211">
        <v>0</v>
      </c>
      <c r="R723" s="211">
        <f t="shared" si="12"/>
        <v>0</v>
      </c>
      <c r="S723" s="211">
        <v>0</v>
      </c>
      <c r="T723" s="212">
        <f t="shared" si="13"/>
        <v>0</v>
      </c>
      <c r="AR723" s="24" t="s">
        <v>199</v>
      </c>
      <c r="AT723" s="24" t="s">
        <v>194</v>
      </c>
      <c r="AU723" s="24" t="s">
        <v>85</v>
      </c>
      <c r="AY723" s="24" t="s">
        <v>192</v>
      </c>
      <c r="BE723" s="213">
        <f t="shared" si="14"/>
        <v>0</v>
      </c>
      <c r="BF723" s="213">
        <f t="shared" si="15"/>
        <v>0</v>
      </c>
      <c r="BG723" s="213">
        <f t="shared" si="16"/>
        <v>0</v>
      </c>
      <c r="BH723" s="213">
        <f t="shared" si="17"/>
        <v>0</v>
      </c>
      <c r="BI723" s="213">
        <f t="shared" si="18"/>
        <v>0</v>
      </c>
      <c r="BJ723" s="24" t="s">
        <v>83</v>
      </c>
      <c r="BK723" s="213">
        <f t="shared" si="19"/>
        <v>0</v>
      </c>
      <c r="BL723" s="24" t="s">
        <v>199</v>
      </c>
      <c r="BM723" s="24" t="s">
        <v>1038</v>
      </c>
    </row>
    <row r="724" spans="2:65" s="1" customFormat="1" ht="25.5" customHeight="1">
      <c r="B724" s="41"/>
      <c r="C724" s="202" t="s">
        <v>1039</v>
      </c>
      <c r="D724" s="202" t="s">
        <v>194</v>
      </c>
      <c r="E724" s="203" t="s">
        <v>1040</v>
      </c>
      <c r="F724" s="204" t="s">
        <v>1041</v>
      </c>
      <c r="G724" s="205" t="s">
        <v>895</v>
      </c>
      <c r="H724" s="206">
        <v>7</v>
      </c>
      <c r="I724" s="207"/>
      <c r="J724" s="208">
        <f t="shared" si="10"/>
        <v>0</v>
      </c>
      <c r="K724" s="204" t="s">
        <v>21</v>
      </c>
      <c r="L724" s="61"/>
      <c r="M724" s="209" t="s">
        <v>21</v>
      </c>
      <c r="N724" s="210" t="s">
        <v>46</v>
      </c>
      <c r="O724" s="42"/>
      <c r="P724" s="211">
        <f t="shared" si="11"/>
        <v>0</v>
      </c>
      <c r="Q724" s="211">
        <v>0</v>
      </c>
      <c r="R724" s="211">
        <f t="shared" si="12"/>
        <v>0</v>
      </c>
      <c r="S724" s="211">
        <v>0</v>
      </c>
      <c r="T724" s="212">
        <f t="shared" si="13"/>
        <v>0</v>
      </c>
      <c r="AR724" s="24" t="s">
        <v>199</v>
      </c>
      <c r="AT724" s="24" t="s">
        <v>194</v>
      </c>
      <c r="AU724" s="24" t="s">
        <v>85</v>
      </c>
      <c r="AY724" s="24" t="s">
        <v>192</v>
      </c>
      <c r="BE724" s="213">
        <f t="shared" si="14"/>
        <v>0</v>
      </c>
      <c r="BF724" s="213">
        <f t="shared" si="15"/>
        <v>0</v>
      </c>
      <c r="BG724" s="213">
        <f t="shared" si="16"/>
        <v>0</v>
      </c>
      <c r="BH724" s="213">
        <f t="shared" si="17"/>
        <v>0</v>
      </c>
      <c r="BI724" s="213">
        <f t="shared" si="18"/>
        <v>0</v>
      </c>
      <c r="BJ724" s="24" t="s">
        <v>83</v>
      </c>
      <c r="BK724" s="213">
        <f t="shared" si="19"/>
        <v>0</v>
      </c>
      <c r="BL724" s="24" t="s">
        <v>199</v>
      </c>
      <c r="BM724" s="24" t="s">
        <v>1042</v>
      </c>
    </row>
    <row r="725" spans="2:63" s="11" customFormat="1" ht="29.85" customHeight="1">
      <c r="B725" s="186"/>
      <c r="C725" s="187"/>
      <c r="D725" s="188" t="s">
        <v>74</v>
      </c>
      <c r="E725" s="200" t="s">
        <v>1043</v>
      </c>
      <c r="F725" s="200" t="s">
        <v>1044</v>
      </c>
      <c r="G725" s="187"/>
      <c r="H725" s="187"/>
      <c r="I725" s="190"/>
      <c r="J725" s="201">
        <f>BK725</f>
        <v>0</v>
      </c>
      <c r="K725" s="187"/>
      <c r="L725" s="192"/>
      <c r="M725" s="193"/>
      <c r="N725" s="194"/>
      <c r="O725" s="194"/>
      <c r="P725" s="195">
        <f>SUM(P726:P739)</f>
        <v>0</v>
      </c>
      <c r="Q725" s="194"/>
      <c r="R725" s="195">
        <f>SUM(R726:R739)</f>
        <v>0</v>
      </c>
      <c r="S725" s="194"/>
      <c r="T725" s="196">
        <f>SUM(T726:T739)</f>
        <v>0</v>
      </c>
      <c r="AR725" s="197" t="s">
        <v>83</v>
      </c>
      <c r="AT725" s="198" t="s">
        <v>74</v>
      </c>
      <c r="AU725" s="198" t="s">
        <v>83</v>
      </c>
      <c r="AY725" s="197" t="s">
        <v>192</v>
      </c>
      <c r="BK725" s="199">
        <f>SUM(BK726:BK739)</f>
        <v>0</v>
      </c>
    </row>
    <row r="726" spans="2:65" s="1" customFormat="1" ht="25.5" customHeight="1">
      <c r="B726" s="41"/>
      <c r="C726" s="202" t="s">
        <v>1045</v>
      </c>
      <c r="D726" s="202" t="s">
        <v>194</v>
      </c>
      <c r="E726" s="203" t="s">
        <v>1046</v>
      </c>
      <c r="F726" s="204" t="s">
        <v>1047</v>
      </c>
      <c r="G726" s="205" t="s">
        <v>895</v>
      </c>
      <c r="H726" s="206">
        <v>48</v>
      </c>
      <c r="I726" s="207"/>
      <c r="J726" s="208">
        <f aca="true" t="shared" si="20" ref="J726:J739">ROUND(I726*H726,2)</f>
        <v>0</v>
      </c>
      <c r="K726" s="204" t="s">
        <v>21</v>
      </c>
      <c r="L726" s="61"/>
      <c r="M726" s="209" t="s">
        <v>21</v>
      </c>
      <c r="N726" s="210" t="s">
        <v>46</v>
      </c>
      <c r="O726" s="42"/>
      <c r="P726" s="211">
        <f aca="true" t="shared" si="21" ref="P726:P739">O726*H726</f>
        <v>0</v>
      </c>
      <c r="Q726" s="211">
        <v>0</v>
      </c>
      <c r="R726" s="211">
        <f aca="true" t="shared" si="22" ref="R726:R739">Q726*H726</f>
        <v>0</v>
      </c>
      <c r="S726" s="211">
        <v>0</v>
      </c>
      <c r="T726" s="212">
        <f aca="true" t="shared" si="23" ref="T726:T739">S726*H726</f>
        <v>0</v>
      </c>
      <c r="AR726" s="24" t="s">
        <v>199</v>
      </c>
      <c r="AT726" s="24" t="s">
        <v>194</v>
      </c>
      <c r="AU726" s="24" t="s">
        <v>85</v>
      </c>
      <c r="AY726" s="24" t="s">
        <v>192</v>
      </c>
      <c r="BE726" s="213">
        <f aca="true" t="shared" si="24" ref="BE726:BE739">IF(N726="základní",J726,0)</f>
        <v>0</v>
      </c>
      <c r="BF726" s="213">
        <f aca="true" t="shared" si="25" ref="BF726:BF739">IF(N726="snížená",J726,0)</f>
        <v>0</v>
      </c>
      <c r="BG726" s="213">
        <f aca="true" t="shared" si="26" ref="BG726:BG739">IF(N726="zákl. přenesená",J726,0)</f>
        <v>0</v>
      </c>
      <c r="BH726" s="213">
        <f aca="true" t="shared" si="27" ref="BH726:BH739">IF(N726="sníž. přenesená",J726,0)</f>
        <v>0</v>
      </c>
      <c r="BI726" s="213">
        <f aca="true" t="shared" si="28" ref="BI726:BI739">IF(N726="nulová",J726,0)</f>
        <v>0</v>
      </c>
      <c r="BJ726" s="24" t="s">
        <v>83</v>
      </c>
      <c r="BK726" s="213">
        <f aca="true" t="shared" si="29" ref="BK726:BK739">ROUND(I726*H726,2)</f>
        <v>0</v>
      </c>
      <c r="BL726" s="24" t="s">
        <v>199</v>
      </c>
      <c r="BM726" s="24" t="s">
        <v>1048</v>
      </c>
    </row>
    <row r="727" spans="2:65" s="1" customFormat="1" ht="25.5" customHeight="1">
      <c r="B727" s="41"/>
      <c r="C727" s="202" t="s">
        <v>1049</v>
      </c>
      <c r="D727" s="202" t="s">
        <v>194</v>
      </c>
      <c r="E727" s="203" t="s">
        <v>1050</v>
      </c>
      <c r="F727" s="204" t="s">
        <v>1051</v>
      </c>
      <c r="G727" s="205" t="s">
        <v>895</v>
      </c>
      <c r="H727" s="206">
        <v>2</v>
      </c>
      <c r="I727" s="207"/>
      <c r="J727" s="208">
        <f t="shared" si="20"/>
        <v>0</v>
      </c>
      <c r="K727" s="204" t="s">
        <v>21</v>
      </c>
      <c r="L727" s="61"/>
      <c r="M727" s="209" t="s">
        <v>21</v>
      </c>
      <c r="N727" s="210" t="s">
        <v>46</v>
      </c>
      <c r="O727" s="42"/>
      <c r="P727" s="211">
        <f t="shared" si="21"/>
        <v>0</v>
      </c>
      <c r="Q727" s="211">
        <v>0</v>
      </c>
      <c r="R727" s="211">
        <f t="shared" si="22"/>
        <v>0</v>
      </c>
      <c r="S727" s="211">
        <v>0</v>
      </c>
      <c r="T727" s="212">
        <f t="shared" si="23"/>
        <v>0</v>
      </c>
      <c r="AR727" s="24" t="s">
        <v>199</v>
      </c>
      <c r="AT727" s="24" t="s">
        <v>194</v>
      </c>
      <c r="AU727" s="24" t="s">
        <v>85</v>
      </c>
      <c r="AY727" s="24" t="s">
        <v>192</v>
      </c>
      <c r="BE727" s="213">
        <f t="shared" si="24"/>
        <v>0</v>
      </c>
      <c r="BF727" s="213">
        <f t="shared" si="25"/>
        <v>0</v>
      </c>
      <c r="BG727" s="213">
        <f t="shared" si="26"/>
        <v>0</v>
      </c>
      <c r="BH727" s="213">
        <f t="shared" si="27"/>
        <v>0</v>
      </c>
      <c r="BI727" s="213">
        <f t="shared" si="28"/>
        <v>0</v>
      </c>
      <c r="BJ727" s="24" t="s">
        <v>83</v>
      </c>
      <c r="BK727" s="213">
        <f t="shared" si="29"/>
        <v>0</v>
      </c>
      <c r="BL727" s="24" t="s">
        <v>199</v>
      </c>
      <c r="BM727" s="24" t="s">
        <v>1052</v>
      </c>
    </row>
    <row r="728" spans="2:65" s="1" customFormat="1" ht="25.5" customHeight="1">
      <c r="B728" s="41"/>
      <c r="C728" s="202" t="s">
        <v>1053</v>
      </c>
      <c r="D728" s="202" t="s">
        <v>194</v>
      </c>
      <c r="E728" s="203" t="s">
        <v>1054</v>
      </c>
      <c r="F728" s="204" t="s">
        <v>1055</v>
      </c>
      <c r="G728" s="205" t="s">
        <v>895</v>
      </c>
      <c r="H728" s="206">
        <v>2</v>
      </c>
      <c r="I728" s="207"/>
      <c r="J728" s="208">
        <f t="shared" si="20"/>
        <v>0</v>
      </c>
      <c r="K728" s="204" t="s">
        <v>21</v>
      </c>
      <c r="L728" s="61"/>
      <c r="M728" s="209" t="s">
        <v>21</v>
      </c>
      <c r="N728" s="210" t="s">
        <v>46</v>
      </c>
      <c r="O728" s="42"/>
      <c r="P728" s="211">
        <f t="shared" si="21"/>
        <v>0</v>
      </c>
      <c r="Q728" s="211">
        <v>0</v>
      </c>
      <c r="R728" s="211">
        <f t="shared" si="22"/>
        <v>0</v>
      </c>
      <c r="S728" s="211">
        <v>0</v>
      </c>
      <c r="T728" s="212">
        <f t="shared" si="23"/>
        <v>0</v>
      </c>
      <c r="AR728" s="24" t="s">
        <v>199</v>
      </c>
      <c r="AT728" s="24" t="s">
        <v>194</v>
      </c>
      <c r="AU728" s="24" t="s">
        <v>85</v>
      </c>
      <c r="AY728" s="24" t="s">
        <v>192</v>
      </c>
      <c r="BE728" s="213">
        <f t="shared" si="24"/>
        <v>0</v>
      </c>
      <c r="BF728" s="213">
        <f t="shared" si="25"/>
        <v>0</v>
      </c>
      <c r="BG728" s="213">
        <f t="shared" si="26"/>
        <v>0</v>
      </c>
      <c r="BH728" s="213">
        <f t="shared" si="27"/>
        <v>0</v>
      </c>
      <c r="BI728" s="213">
        <f t="shared" si="28"/>
        <v>0</v>
      </c>
      <c r="BJ728" s="24" t="s">
        <v>83</v>
      </c>
      <c r="BK728" s="213">
        <f t="shared" si="29"/>
        <v>0</v>
      </c>
      <c r="BL728" s="24" t="s">
        <v>199</v>
      </c>
      <c r="BM728" s="24" t="s">
        <v>1056</v>
      </c>
    </row>
    <row r="729" spans="2:65" s="1" customFormat="1" ht="25.5" customHeight="1">
      <c r="B729" s="41"/>
      <c r="C729" s="202" t="s">
        <v>1057</v>
      </c>
      <c r="D729" s="202" t="s">
        <v>194</v>
      </c>
      <c r="E729" s="203" t="s">
        <v>1058</v>
      </c>
      <c r="F729" s="204" t="s">
        <v>1059</v>
      </c>
      <c r="G729" s="205" t="s">
        <v>895</v>
      </c>
      <c r="H729" s="206">
        <v>1</v>
      </c>
      <c r="I729" s="207"/>
      <c r="J729" s="208">
        <f t="shared" si="20"/>
        <v>0</v>
      </c>
      <c r="K729" s="204" t="s">
        <v>21</v>
      </c>
      <c r="L729" s="61"/>
      <c r="M729" s="209" t="s">
        <v>21</v>
      </c>
      <c r="N729" s="210" t="s">
        <v>46</v>
      </c>
      <c r="O729" s="42"/>
      <c r="P729" s="211">
        <f t="shared" si="21"/>
        <v>0</v>
      </c>
      <c r="Q729" s="211">
        <v>0</v>
      </c>
      <c r="R729" s="211">
        <f t="shared" si="22"/>
        <v>0</v>
      </c>
      <c r="S729" s="211">
        <v>0</v>
      </c>
      <c r="T729" s="212">
        <f t="shared" si="23"/>
        <v>0</v>
      </c>
      <c r="AR729" s="24" t="s">
        <v>199</v>
      </c>
      <c r="AT729" s="24" t="s">
        <v>194</v>
      </c>
      <c r="AU729" s="24" t="s">
        <v>85</v>
      </c>
      <c r="AY729" s="24" t="s">
        <v>192</v>
      </c>
      <c r="BE729" s="213">
        <f t="shared" si="24"/>
        <v>0</v>
      </c>
      <c r="BF729" s="213">
        <f t="shared" si="25"/>
        <v>0</v>
      </c>
      <c r="BG729" s="213">
        <f t="shared" si="26"/>
        <v>0</v>
      </c>
      <c r="BH729" s="213">
        <f t="shared" si="27"/>
        <v>0</v>
      </c>
      <c r="BI729" s="213">
        <f t="shared" si="28"/>
        <v>0</v>
      </c>
      <c r="BJ729" s="24" t="s">
        <v>83</v>
      </c>
      <c r="BK729" s="213">
        <f t="shared" si="29"/>
        <v>0</v>
      </c>
      <c r="BL729" s="24" t="s">
        <v>199</v>
      </c>
      <c r="BM729" s="24" t="s">
        <v>1060</v>
      </c>
    </row>
    <row r="730" spans="2:65" s="1" customFormat="1" ht="25.5" customHeight="1">
      <c r="B730" s="41"/>
      <c r="C730" s="202" t="s">
        <v>1061</v>
      </c>
      <c r="D730" s="202" t="s">
        <v>194</v>
      </c>
      <c r="E730" s="203" t="s">
        <v>1062</v>
      </c>
      <c r="F730" s="204" t="s">
        <v>1063</v>
      </c>
      <c r="G730" s="205" t="s">
        <v>895</v>
      </c>
      <c r="H730" s="206">
        <v>1</v>
      </c>
      <c r="I730" s="207"/>
      <c r="J730" s="208">
        <f t="shared" si="20"/>
        <v>0</v>
      </c>
      <c r="K730" s="204" t="s">
        <v>21</v>
      </c>
      <c r="L730" s="61"/>
      <c r="M730" s="209" t="s">
        <v>21</v>
      </c>
      <c r="N730" s="210" t="s">
        <v>46</v>
      </c>
      <c r="O730" s="42"/>
      <c r="P730" s="211">
        <f t="shared" si="21"/>
        <v>0</v>
      </c>
      <c r="Q730" s="211">
        <v>0</v>
      </c>
      <c r="R730" s="211">
        <f t="shared" si="22"/>
        <v>0</v>
      </c>
      <c r="S730" s="211">
        <v>0</v>
      </c>
      <c r="T730" s="212">
        <f t="shared" si="23"/>
        <v>0</v>
      </c>
      <c r="AR730" s="24" t="s">
        <v>199</v>
      </c>
      <c r="AT730" s="24" t="s">
        <v>194</v>
      </c>
      <c r="AU730" s="24" t="s">
        <v>85</v>
      </c>
      <c r="AY730" s="24" t="s">
        <v>192</v>
      </c>
      <c r="BE730" s="213">
        <f t="shared" si="24"/>
        <v>0</v>
      </c>
      <c r="BF730" s="213">
        <f t="shared" si="25"/>
        <v>0</v>
      </c>
      <c r="BG730" s="213">
        <f t="shared" si="26"/>
        <v>0</v>
      </c>
      <c r="BH730" s="213">
        <f t="shared" si="27"/>
        <v>0</v>
      </c>
      <c r="BI730" s="213">
        <f t="shared" si="28"/>
        <v>0</v>
      </c>
      <c r="BJ730" s="24" t="s">
        <v>83</v>
      </c>
      <c r="BK730" s="213">
        <f t="shared" si="29"/>
        <v>0</v>
      </c>
      <c r="BL730" s="24" t="s">
        <v>199</v>
      </c>
      <c r="BM730" s="24" t="s">
        <v>1064</v>
      </c>
    </row>
    <row r="731" spans="2:65" s="1" customFormat="1" ht="25.5" customHeight="1">
      <c r="B731" s="41"/>
      <c r="C731" s="202" t="s">
        <v>1065</v>
      </c>
      <c r="D731" s="202" t="s">
        <v>194</v>
      </c>
      <c r="E731" s="203" t="s">
        <v>1066</v>
      </c>
      <c r="F731" s="204" t="s">
        <v>1067</v>
      </c>
      <c r="G731" s="205" t="s">
        <v>895</v>
      </c>
      <c r="H731" s="206">
        <v>1</v>
      </c>
      <c r="I731" s="207"/>
      <c r="J731" s="208">
        <f t="shared" si="20"/>
        <v>0</v>
      </c>
      <c r="K731" s="204" t="s">
        <v>21</v>
      </c>
      <c r="L731" s="61"/>
      <c r="M731" s="209" t="s">
        <v>21</v>
      </c>
      <c r="N731" s="210" t="s">
        <v>46</v>
      </c>
      <c r="O731" s="42"/>
      <c r="P731" s="211">
        <f t="shared" si="21"/>
        <v>0</v>
      </c>
      <c r="Q731" s="211">
        <v>0</v>
      </c>
      <c r="R731" s="211">
        <f t="shared" si="22"/>
        <v>0</v>
      </c>
      <c r="S731" s="211">
        <v>0</v>
      </c>
      <c r="T731" s="212">
        <f t="shared" si="23"/>
        <v>0</v>
      </c>
      <c r="AR731" s="24" t="s">
        <v>199</v>
      </c>
      <c r="AT731" s="24" t="s">
        <v>194</v>
      </c>
      <c r="AU731" s="24" t="s">
        <v>85</v>
      </c>
      <c r="AY731" s="24" t="s">
        <v>192</v>
      </c>
      <c r="BE731" s="213">
        <f t="shared" si="24"/>
        <v>0</v>
      </c>
      <c r="BF731" s="213">
        <f t="shared" si="25"/>
        <v>0</v>
      </c>
      <c r="BG731" s="213">
        <f t="shared" si="26"/>
        <v>0</v>
      </c>
      <c r="BH731" s="213">
        <f t="shared" si="27"/>
        <v>0</v>
      </c>
      <c r="BI731" s="213">
        <f t="shared" si="28"/>
        <v>0</v>
      </c>
      <c r="BJ731" s="24" t="s">
        <v>83</v>
      </c>
      <c r="BK731" s="213">
        <f t="shared" si="29"/>
        <v>0</v>
      </c>
      <c r="BL731" s="24" t="s">
        <v>199</v>
      </c>
      <c r="BM731" s="24" t="s">
        <v>1068</v>
      </c>
    </row>
    <row r="732" spans="2:65" s="1" customFormat="1" ht="25.5" customHeight="1">
      <c r="B732" s="41"/>
      <c r="C732" s="202" t="s">
        <v>1069</v>
      </c>
      <c r="D732" s="202" t="s">
        <v>194</v>
      </c>
      <c r="E732" s="203" t="s">
        <v>1070</v>
      </c>
      <c r="F732" s="204" t="s">
        <v>1071</v>
      </c>
      <c r="G732" s="205" t="s">
        <v>895</v>
      </c>
      <c r="H732" s="206">
        <v>1</v>
      </c>
      <c r="I732" s="207"/>
      <c r="J732" s="208">
        <f t="shared" si="20"/>
        <v>0</v>
      </c>
      <c r="K732" s="204" t="s">
        <v>21</v>
      </c>
      <c r="L732" s="61"/>
      <c r="M732" s="209" t="s">
        <v>21</v>
      </c>
      <c r="N732" s="210" t="s">
        <v>46</v>
      </c>
      <c r="O732" s="42"/>
      <c r="P732" s="211">
        <f t="shared" si="21"/>
        <v>0</v>
      </c>
      <c r="Q732" s="211">
        <v>0</v>
      </c>
      <c r="R732" s="211">
        <f t="shared" si="22"/>
        <v>0</v>
      </c>
      <c r="S732" s="211">
        <v>0</v>
      </c>
      <c r="T732" s="212">
        <f t="shared" si="23"/>
        <v>0</v>
      </c>
      <c r="AR732" s="24" t="s">
        <v>199</v>
      </c>
      <c r="AT732" s="24" t="s">
        <v>194</v>
      </c>
      <c r="AU732" s="24" t="s">
        <v>85</v>
      </c>
      <c r="AY732" s="24" t="s">
        <v>192</v>
      </c>
      <c r="BE732" s="213">
        <f t="shared" si="24"/>
        <v>0</v>
      </c>
      <c r="BF732" s="213">
        <f t="shared" si="25"/>
        <v>0</v>
      </c>
      <c r="BG732" s="213">
        <f t="shared" si="26"/>
        <v>0</v>
      </c>
      <c r="BH732" s="213">
        <f t="shared" si="27"/>
        <v>0</v>
      </c>
      <c r="BI732" s="213">
        <f t="shared" si="28"/>
        <v>0</v>
      </c>
      <c r="BJ732" s="24" t="s">
        <v>83</v>
      </c>
      <c r="BK732" s="213">
        <f t="shared" si="29"/>
        <v>0</v>
      </c>
      <c r="BL732" s="24" t="s">
        <v>199</v>
      </c>
      <c r="BM732" s="24" t="s">
        <v>1072</v>
      </c>
    </row>
    <row r="733" spans="2:65" s="1" customFormat="1" ht="25.5" customHeight="1">
      <c r="B733" s="41"/>
      <c r="C733" s="202" t="s">
        <v>1073</v>
      </c>
      <c r="D733" s="202" t="s">
        <v>194</v>
      </c>
      <c r="E733" s="203" t="s">
        <v>1074</v>
      </c>
      <c r="F733" s="204" t="s">
        <v>1075</v>
      </c>
      <c r="G733" s="205" t="s">
        <v>895</v>
      </c>
      <c r="H733" s="206">
        <v>1</v>
      </c>
      <c r="I733" s="207"/>
      <c r="J733" s="208">
        <f t="shared" si="20"/>
        <v>0</v>
      </c>
      <c r="K733" s="204" t="s">
        <v>21</v>
      </c>
      <c r="L733" s="61"/>
      <c r="M733" s="209" t="s">
        <v>21</v>
      </c>
      <c r="N733" s="210" t="s">
        <v>46</v>
      </c>
      <c r="O733" s="42"/>
      <c r="P733" s="211">
        <f t="shared" si="21"/>
        <v>0</v>
      </c>
      <c r="Q733" s="211">
        <v>0</v>
      </c>
      <c r="R733" s="211">
        <f t="shared" si="22"/>
        <v>0</v>
      </c>
      <c r="S733" s="211">
        <v>0</v>
      </c>
      <c r="T733" s="212">
        <f t="shared" si="23"/>
        <v>0</v>
      </c>
      <c r="AR733" s="24" t="s">
        <v>199</v>
      </c>
      <c r="AT733" s="24" t="s">
        <v>194</v>
      </c>
      <c r="AU733" s="24" t="s">
        <v>85</v>
      </c>
      <c r="AY733" s="24" t="s">
        <v>192</v>
      </c>
      <c r="BE733" s="213">
        <f t="shared" si="24"/>
        <v>0</v>
      </c>
      <c r="BF733" s="213">
        <f t="shared" si="25"/>
        <v>0</v>
      </c>
      <c r="BG733" s="213">
        <f t="shared" si="26"/>
        <v>0</v>
      </c>
      <c r="BH733" s="213">
        <f t="shared" si="27"/>
        <v>0</v>
      </c>
      <c r="BI733" s="213">
        <f t="shared" si="28"/>
        <v>0</v>
      </c>
      <c r="BJ733" s="24" t="s">
        <v>83</v>
      </c>
      <c r="BK733" s="213">
        <f t="shared" si="29"/>
        <v>0</v>
      </c>
      <c r="BL733" s="24" t="s">
        <v>199</v>
      </c>
      <c r="BM733" s="24" t="s">
        <v>1076</v>
      </c>
    </row>
    <row r="734" spans="2:65" s="1" customFormat="1" ht="25.5" customHeight="1">
      <c r="B734" s="41"/>
      <c r="C734" s="202" t="s">
        <v>1077</v>
      </c>
      <c r="D734" s="202" t="s">
        <v>194</v>
      </c>
      <c r="E734" s="203" t="s">
        <v>1078</v>
      </c>
      <c r="F734" s="204" t="s">
        <v>1079</v>
      </c>
      <c r="G734" s="205" t="s">
        <v>895</v>
      </c>
      <c r="H734" s="206">
        <v>1</v>
      </c>
      <c r="I734" s="207"/>
      <c r="J734" s="208">
        <f t="shared" si="20"/>
        <v>0</v>
      </c>
      <c r="K734" s="204" t="s">
        <v>21</v>
      </c>
      <c r="L734" s="61"/>
      <c r="M734" s="209" t="s">
        <v>21</v>
      </c>
      <c r="N734" s="210" t="s">
        <v>46</v>
      </c>
      <c r="O734" s="42"/>
      <c r="P734" s="211">
        <f t="shared" si="21"/>
        <v>0</v>
      </c>
      <c r="Q734" s="211">
        <v>0</v>
      </c>
      <c r="R734" s="211">
        <f t="shared" si="22"/>
        <v>0</v>
      </c>
      <c r="S734" s="211">
        <v>0</v>
      </c>
      <c r="T734" s="212">
        <f t="shared" si="23"/>
        <v>0</v>
      </c>
      <c r="AR734" s="24" t="s">
        <v>199</v>
      </c>
      <c r="AT734" s="24" t="s">
        <v>194</v>
      </c>
      <c r="AU734" s="24" t="s">
        <v>85</v>
      </c>
      <c r="AY734" s="24" t="s">
        <v>192</v>
      </c>
      <c r="BE734" s="213">
        <f t="shared" si="24"/>
        <v>0</v>
      </c>
      <c r="BF734" s="213">
        <f t="shared" si="25"/>
        <v>0</v>
      </c>
      <c r="BG734" s="213">
        <f t="shared" si="26"/>
        <v>0</v>
      </c>
      <c r="BH734" s="213">
        <f t="shared" si="27"/>
        <v>0</v>
      </c>
      <c r="BI734" s="213">
        <f t="shared" si="28"/>
        <v>0</v>
      </c>
      <c r="BJ734" s="24" t="s">
        <v>83</v>
      </c>
      <c r="BK734" s="213">
        <f t="shared" si="29"/>
        <v>0</v>
      </c>
      <c r="BL734" s="24" t="s">
        <v>199</v>
      </c>
      <c r="BM734" s="24" t="s">
        <v>1080</v>
      </c>
    </row>
    <row r="735" spans="2:65" s="1" customFormat="1" ht="25.5" customHeight="1">
      <c r="B735" s="41"/>
      <c r="C735" s="202" t="s">
        <v>1081</v>
      </c>
      <c r="D735" s="202" t="s">
        <v>194</v>
      </c>
      <c r="E735" s="203" t="s">
        <v>1082</v>
      </c>
      <c r="F735" s="204" t="s">
        <v>1083</v>
      </c>
      <c r="G735" s="205" t="s">
        <v>895</v>
      </c>
      <c r="H735" s="206">
        <v>10</v>
      </c>
      <c r="I735" s="207"/>
      <c r="J735" s="208">
        <f t="shared" si="20"/>
        <v>0</v>
      </c>
      <c r="K735" s="204" t="s">
        <v>21</v>
      </c>
      <c r="L735" s="61"/>
      <c r="M735" s="209" t="s">
        <v>21</v>
      </c>
      <c r="N735" s="210" t="s">
        <v>46</v>
      </c>
      <c r="O735" s="42"/>
      <c r="P735" s="211">
        <f t="shared" si="21"/>
        <v>0</v>
      </c>
      <c r="Q735" s="211">
        <v>0</v>
      </c>
      <c r="R735" s="211">
        <f t="shared" si="22"/>
        <v>0</v>
      </c>
      <c r="S735" s="211">
        <v>0</v>
      </c>
      <c r="T735" s="212">
        <f t="shared" si="23"/>
        <v>0</v>
      </c>
      <c r="AR735" s="24" t="s">
        <v>199</v>
      </c>
      <c r="AT735" s="24" t="s">
        <v>194</v>
      </c>
      <c r="AU735" s="24" t="s">
        <v>85</v>
      </c>
      <c r="AY735" s="24" t="s">
        <v>192</v>
      </c>
      <c r="BE735" s="213">
        <f t="shared" si="24"/>
        <v>0</v>
      </c>
      <c r="BF735" s="213">
        <f t="shared" si="25"/>
        <v>0</v>
      </c>
      <c r="BG735" s="213">
        <f t="shared" si="26"/>
        <v>0</v>
      </c>
      <c r="BH735" s="213">
        <f t="shared" si="27"/>
        <v>0</v>
      </c>
      <c r="BI735" s="213">
        <f t="shared" si="28"/>
        <v>0</v>
      </c>
      <c r="BJ735" s="24" t="s">
        <v>83</v>
      </c>
      <c r="BK735" s="213">
        <f t="shared" si="29"/>
        <v>0</v>
      </c>
      <c r="BL735" s="24" t="s">
        <v>199</v>
      </c>
      <c r="BM735" s="24" t="s">
        <v>1084</v>
      </c>
    </row>
    <row r="736" spans="2:65" s="1" customFormat="1" ht="38.25" customHeight="1">
      <c r="B736" s="41"/>
      <c r="C736" s="202" t="s">
        <v>1085</v>
      </c>
      <c r="D736" s="202" t="s">
        <v>194</v>
      </c>
      <c r="E736" s="203" t="s">
        <v>1086</v>
      </c>
      <c r="F736" s="204" t="s">
        <v>1087</v>
      </c>
      <c r="G736" s="205" t="s">
        <v>585</v>
      </c>
      <c r="H736" s="206">
        <v>120</v>
      </c>
      <c r="I736" s="207"/>
      <c r="J736" s="208">
        <f t="shared" si="20"/>
        <v>0</v>
      </c>
      <c r="K736" s="204" t="s">
        <v>21</v>
      </c>
      <c r="L736" s="61"/>
      <c r="M736" s="209" t="s">
        <v>21</v>
      </c>
      <c r="N736" s="210" t="s">
        <v>46</v>
      </c>
      <c r="O736" s="42"/>
      <c r="P736" s="211">
        <f t="shared" si="21"/>
        <v>0</v>
      </c>
      <c r="Q736" s="211">
        <v>0</v>
      </c>
      <c r="R736" s="211">
        <f t="shared" si="22"/>
        <v>0</v>
      </c>
      <c r="S736" s="211">
        <v>0</v>
      </c>
      <c r="T736" s="212">
        <f t="shared" si="23"/>
        <v>0</v>
      </c>
      <c r="AR736" s="24" t="s">
        <v>199</v>
      </c>
      <c r="AT736" s="24" t="s">
        <v>194</v>
      </c>
      <c r="AU736" s="24" t="s">
        <v>85</v>
      </c>
      <c r="AY736" s="24" t="s">
        <v>192</v>
      </c>
      <c r="BE736" s="213">
        <f t="shared" si="24"/>
        <v>0</v>
      </c>
      <c r="BF736" s="213">
        <f t="shared" si="25"/>
        <v>0</v>
      </c>
      <c r="BG736" s="213">
        <f t="shared" si="26"/>
        <v>0</v>
      </c>
      <c r="BH736" s="213">
        <f t="shared" si="27"/>
        <v>0</v>
      </c>
      <c r="BI736" s="213">
        <f t="shared" si="28"/>
        <v>0</v>
      </c>
      <c r="BJ736" s="24" t="s">
        <v>83</v>
      </c>
      <c r="BK736" s="213">
        <f t="shared" si="29"/>
        <v>0</v>
      </c>
      <c r="BL736" s="24" t="s">
        <v>199</v>
      </c>
      <c r="BM736" s="24" t="s">
        <v>1088</v>
      </c>
    </row>
    <row r="737" spans="2:65" s="1" customFormat="1" ht="38.25" customHeight="1">
      <c r="B737" s="41"/>
      <c r="C737" s="202" t="s">
        <v>1089</v>
      </c>
      <c r="D737" s="202" t="s">
        <v>194</v>
      </c>
      <c r="E737" s="203" t="s">
        <v>1090</v>
      </c>
      <c r="F737" s="204" t="s">
        <v>1091</v>
      </c>
      <c r="G737" s="205" t="s">
        <v>585</v>
      </c>
      <c r="H737" s="206">
        <v>120</v>
      </c>
      <c r="I737" s="207"/>
      <c r="J737" s="208">
        <f t="shared" si="20"/>
        <v>0</v>
      </c>
      <c r="K737" s="204" t="s">
        <v>21</v>
      </c>
      <c r="L737" s="61"/>
      <c r="M737" s="209" t="s">
        <v>21</v>
      </c>
      <c r="N737" s="210" t="s">
        <v>46</v>
      </c>
      <c r="O737" s="42"/>
      <c r="P737" s="211">
        <f t="shared" si="21"/>
        <v>0</v>
      </c>
      <c r="Q737" s="211">
        <v>0</v>
      </c>
      <c r="R737" s="211">
        <f t="shared" si="22"/>
        <v>0</v>
      </c>
      <c r="S737" s="211">
        <v>0</v>
      </c>
      <c r="T737" s="212">
        <f t="shared" si="23"/>
        <v>0</v>
      </c>
      <c r="AR737" s="24" t="s">
        <v>199</v>
      </c>
      <c r="AT737" s="24" t="s">
        <v>194</v>
      </c>
      <c r="AU737" s="24" t="s">
        <v>85</v>
      </c>
      <c r="AY737" s="24" t="s">
        <v>192</v>
      </c>
      <c r="BE737" s="213">
        <f t="shared" si="24"/>
        <v>0</v>
      </c>
      <c r="BF737" s="213">
        <f t="shared" si="25"/>
        <v>0</v>
      </c>
      <c r="BG737" s="213">
        <f t="shared" si="26"/>
        <v>0</v>
      </c>
      <c r="BH737" s="213">
        <f t="shared" si="27"/>
        <v>0</v>
      </c>
      <c r="BI737" s="213">
        <f t="shared" si="28"/>
        <v>0</v>
      </c>
      <c r="BJ737" s="24" t="s">
        <v>83</v>
      </c>
      <c r="BK737" s="213">
        <f t="shared" si="29"/>
        <v>0</v>
      </c>
      <c r="BL737" s="24" t="s">
        <v>199</v>
      </c>
      <c r="BM737" s="24" t="s">
        <v>1092</v>
      </c>
    </row>
    <row r="738" spans="2:65" s="1" customFormat="1" ht="25.5" customHeight="1">
      <c r="B738" s="41"/>
      <c r="C738" s="202" t="s">
        <v>1093</v>
      </c>
      <c r="D738" s="202" t="s">
        <v>194</v>
      </c>
      <c r="E738" s="203" t="s">
        <v>1094</v>
      </c>
      <c r="F738" s="204" t="s">
        <v>1095</v>
      </c>
      <c r="G738" s="205" t="s">
        <v>585</v>
      </c>
      <c r="H738" s="206">
        <v>120</v>
      </c>
      <c r="I738" s="207"/>
      <c r="J738" s="208">
        <f t="shared" si="20"/>
        <v>0</v>
      </c>
      <c r="K738" s="204" t="s">
        <v>21</v>
      </c>
      <c r="L738" s="61"/>
      <c r="M738" s="209" t="s">
        <v>21</v>
      </c>
      <c r="N738" s="210" t="s">
        <v>46</v>
      </c>
      <c r="O738" s="42"/>
      <c r="P738" s="211">
        <f t="shared" si="21"/>
        <v>0</v>
      </c>
      <c r="Q738" s="211">
        <v>0</v>
      </c>
      <c r="R738" s="211">
        <f t="shared" si="22"/>
        <v>0</v>
      </c>
      <c r="S738" s="211">
        <v>0</v>
      </c>
      <c r="T738" s="212">
        <f t="shared" si="23"/>
        <v>0</v>
      </c>
      <c r="AR738" s="24" t="s">
        <v>199</v>
      </c>
      <c r="AT738" s="24" t="s">
        <v>194</v>
      </c>
      <c r="AU738" s="24" t="s">
        <v>85</v>
      </c>
      <c r="AY738" s="24" t="s">
        <v>192</v>
      </c>
      <c r="BE738" s="213">
        <f t="shared" si="24"/>
        <v>0</v>
      </c>
      <c r="BF738" s="213">
        <f t="shared" si="25"/>
        <v>0</v>
      </c>
      <c r="BG738" s="213">
        <f t="shared" si="26"/>
        <v>0</v>
      </c>
      <c r="BH738" s="213">
        <f t="shared" si="27"/>
        <v>0</v>
      </c>
      <c r="BI738" s="213">
        <f t="shared" si="28"/>
        <v>0</v>
      </c>
      <c r="BJ738" s="24" t="s">
        <v>83</v>
      </c>
      <c r="BK738" s="213">
        <f t="shared" si="29"/>
        <v>0</v>
      </c>
      <c r="BL738" s="24" t="s">
        <v>199</v>
      </c>
      <c r="BM738" s="24" t="s">
        <v>1096</v>
      </c>
    </row>
    <row r="739" spans="2:65" s="1" customFormat="1" ht="25.5" customHeight="1">
      <c r="B739" s="41"/>
      <c r="C739" s="202" t="s">
        <v>1097</v>
      </c>
      <c r="D739" s="202" t="s">
        <v>194</v>
      </c>
      <c r="E739" s="203" t="s">
        <v>1098</v>
      </c>
      <c r="F739" s="204" t="s">
        <v>1099</v>
      </c>
      <c r="G739" s="205" t="s">
        <v>585</v>
      </c>
      <c r="H739" s="206">
        <v>6</v>
      </c>
      <c r="I739" s="207"/>
      <c r="J739" s="208">
        <f t="shared" si="20"/>
        <v>0</v>
      </c>
      <c r="K739" s="204" t="s">
        <v>21</v>
      </c>
      <c r="L739" s="61"/>
      <c r="M739" s="209" t="s">
        <v>21</v>
      </c>
      <c r="N739" s="210" t="s">
        <v>46</v>
      </c>
      <c r="O739" s="42"/>
      <c r="P739" s="211">
        <f t="shared" si="21"/>
        <v>0</v>
      </c>
      <c r="Q739" s="211">
        <v>0</v>
      </c>
      <c r="R739" s="211">
        <f t="shared" si="22"/>
        <v>0</v>
      </c>
      <c r="S739" s="211">
        <v>0</v>
      </c>
      <c r="T739" s="212">
        <f t="shared" si="23"/>
        <v>0</v>
      </c>
      <c r="AR739" s="24" t="s">
        <v>199</v>
      </c>
      <c r="AT739" s="24" t="s">
        <v>194</v>
      </c>
      <c r="AU739" s="24" t="s">
        <v>85</v>
      </c>
      <c r="AY739" s="24" t="s">
        <v>192</v>
      </c>
      <c r="BE739" s="213">
        <f t="shared" si="24"/>
        <v>0</v>
      </c>
      <c r="BF739" s="213">
        <f t="shared" si="25"/>
        <v>0</v>
      </c>
      <c r="BG739" s="213">
        <f t="shared" si="26"/>
        <v>0</v>
      </c>
      <c r="BH739" s="213">
        <f t="shared" si="27"/>
        <v>0</v>
      </c>
      <c r="BI739" s="213">
        <f t="shared" si="28"/>
        <v>0</v>
      </c>
      <c r="BJ739" s="24" t="s">
        <v>83</v>
      </c>
      <c r="BK739" s="213">
        <f t="shared" si="29"/>
        <v>0</v>
      </c>
      <c r="BL739" s="24" t="s">
        <v>199</v>
      </c>
      <c r="BM739" s="24" t="s">
        <v>1100</v>
      </c>
    </row>
    <row r="740" spans="2:63" s="11" customFormat="1" ht="29.85" customHeight="1">
      <c r="B740" s="186"/>
      <c r="C740" s="187"/>
      <c r="D740" s="188" t="s">
        <v>74</v>
      </c>
      <c r="E740" s="200" t="s">
        <v>1101</v>
      </c>
      <c r="F740" s="200" t="s">
        <v>1102</v>
      </c>
      <c r="G740" s="187"/>
      <c r="H740" s="187"/>
      <c r="I740" s="190"/>
      <c r="J740" s="201">
        <f>BK740</f>
        <v>0</v>
      </c>
      <c r="K740" s="187"/>
      <c r="L740" s="192"/>
      <c r="M740" s="193"/>
      <c r="N740" s="194"/>
      <c r="O740" s="194"/>
      <c r="P740" s="195">
        <f>SUM(P741:P761)</f>
        <v>0</v>
      </c>
      <c r="Q740" s="194"/>
      <c r="R740" s="195">
        <f>SUM(R741:R761)</f>
        <v>1.1202146</v>
      </c>
      <c r="S740" s="194"/>
      <c r="T740" s="196">
        <f>SUM(T741:T761)</f>
        <v>0</v>
      </c>
      <c r="AR740" s="197" t="s">
        <v>85</v>
      </c>
      <c r="AT740" s="198" t="s">
        <v>74</v>
      </c>
      <c r="AU740" s="198" t="s">
        <v>83</v>
      </c>
      <c r="AY740" s="197" t="s">
        <v>192</v>
      </c>
      <c r="BK740" s="199">
        <f>SUM(BK741:BK761)</f>
        <v>0</v>
      </c>
    </row>
    <row r="741" spans="2:65" s="1" customFormat="1" ht="16.5" customHeight="1">
      <c r="B741" s="41"/>
      <c r="C741" s="202" t="s">
        <v>1103</v>
      </c>
      <c r="D741" s="202" t="s">
        <v>194</v>
      </c>
      <c r="E741" s="203" t="s">
        <v>1104</v>
      </c>
      <c r="F741" s="204" t="s">
        <v>1105</v>
      </c>
      <c r="G741" s="205" t="s">
        <v>139</v>
      </c>
      <c r="H741" s="206">
        <v>46.6</v>
      </c>
      <c r="I741" s="207"/>
      <c r="J741" s="208">
        <f>ROUND(I741*H741,2)</f>
        <v>0</v>
      </c>
      <c r="K741" s="204" t="s">
        <v>198</v>
      </c>
      <c r="L741" s="61"/>
      <c r="M741" s="209" t="s">
        <v>21</v>
      </c>
      <c r="N741" s="210" t="s">
        <v>46</v>
      </c>
      <c r="O741" s="42"/>
      <c r="P741" s="211">
        <f>O741*H741</f>
        <v>0</v>
      </c>
      <c r="Q741" s="211">
        <v>0.0003</v>
      </c>
      <c r="R741" s="211">
        <f>Q741*H741</f>
        <v>0.01398</v>
      </c>
      <c r="S741" s="211">
        <v>0</v>
      </c>
      <c r="T741" s="212">
        <f>S741*H741</f>
        <v>0</v>
      </c>
      <c r="AR741" s="24" t="s">
        <v>303</v>
      </c>
      <c r="AT741" s="24" t="s">
        <v>194</v>
      </c>
      <c r="AU741" s="24" t="s">
        <v>85</v>
      </c>
      <c r="AY741" s="24" t="s">
        <v>192</v>
      </c>
      <c r="BE741" s="213">
        <f>IF(N741="základní",J741,0)</f>
        <v>0</v>
      </c>
      <c r="BF741" s="213">
        <f>IF(N741="snížená",J741,0)</f>
        <v>0</v>
      </c>
      <c r="BG741" s="213">
        <f>IF(N741="zákl. přenesená",J741,0)</f>
        <v>0</v>
      </c>
      <c r="BH741" s="213">
        <f>IF(N741="sníž. přenesená",J741,0)</f>
        <v>0</v>
      </c>
      <c r="BI741" s="213">
        <f>IF(N741="nulová",J741,0)</f>
        <v>0</v>
      </c>
      <c r="BJ741" s="24" t="s">
        <v>83</v>
      </c>
      <c r="BK741" s="213">
        <f>ROUND(I741*H741,2)</f>
        <v>0</v>
      </c>
      <c r="BL741" s="24" t="s">
        <v>303</v>
      </c>
      <c r="BM741" s="24" t="s">
        <v>1106</v>
      </c>
    </row>
    <row r="742" spans="2:51" s="12" customFormat="1" ht="12">
      <c r="B742" s="214"/>
      <c r="C742" s="215"/>
      <c r="D742" s="216" t="s">
        <v>201</v>
      </c>
      <c r="E742" s="217" t="s">
        <v>21</v>
      </c>
      <c r="F742" s="218" t="s">
        <v>202</v>
      </c>
      <c r="G742" s="215"/>
      <c r="H742" s="217" t="s">
        <v>21</v>
      </c>
      <c r="I742" s="219"/>
      <c r="J742" s="215"/>
      <c r="K742" s="215"/>
      <c r="L742" s="220"/>
      <c r="M742" s="221"/>
      <c r="N742" s="222"/>
      <c r="O742" s="222"/>
      <c r="P742" s="222"/>
      <c r="Q742" s="222"/>
      <c r="R742" s="222"/>
      <c r="S742" s="222"/>
      <c r="T742" s="223"/>
      <c r="AT742" s="224" t="s">
        <v>201</v>
      </c>
      <c r="AU742" s="224" t="s">
        <v>85</v>
      </c>
      <c r="AV742" s="12" t="s">
        <v>83</v>
      </c>
      <c r="AW742" s="12" t="s">
        <v>39</v>
      </c>
      <c r="AX742" s="12" t="s">
        <v>75</v>
      </c>
      <c r="AY742" s="224" t="s">
        <v>192</v>
      </c>
    </row>
    <row r="743" spans="2:51" s="12" customFormat="1" ht="12">
      <c r="B743" s="214"/>
      <c r="C743" s="215"/>
      <c r="D743" s="216" t="s">
        <v>201</v>
      </c>
      <c r="E743" s="217" t="s">
        <v>21</v>
      </c>
      <c r="F743" s="218" t="s">
        <v>1107</v>
      </c>
      <c r="G743" s="215"/>
      <c r="H743" s="217" t="s">
        <v>21</v>
      </c>
      <c r="I743" s="219"/>
      <c r="J743" s="215"/>
      <c r="K743" s="215"/>
      <c r="L743" s="220"/>
      <c r="M743" s="221"/>
      <c r="N743" s="222"/>
      <c r="O743" s="222"/>
      <c r="P743" s="222"/>
      <c r="Q743" s="222"/>
      <c r="R743" s="222"/>
      <c r="S743" s="222"/>
      <c r="T743" s="223"/>
      <c r="AT743" s="224" t="s">
        <v>201</v>
      </c>
      <c r="AU743" s="224" t="s">
        <v>85</v>
      </c>
      <c r="AV743" s="12" t="s">
        <v>83</v>
      </c>
      <c r="AW743" s="12" t="s">
        <v>39</v>
      </c>
      <c r="AX743" s="12" t="s">
        <v>75</v>
      </c>
      <c r="AY743" s="224" t="s">
        <v>192</v>
      </c>
    </row>
    <row r="744" spans="2:51" s="12" customFormat="1" ht="12">
      <c r="B744" s="214"/>
      <c r="C744" s="215"/>
      <c r="D744" s="216" t="s">
        <v>201</v>
      </c>
      <c r="E744" s="217" t="s">
        <v>21</v>
      </c>
      <c r="F744" s="218" t="s">
        <v>559</v>
      </c>
      <c r="G744" s="215"/>
      <c r="H744" s="217" t="s">
        <v>21</v>
      </c>
      <c r="I744" s="219"/>
      <c r="J744" s="215"/>
      <c r="K744" s="215"/>
      <c r="L744" s="220"/>
      <c r="M744" s="221"/>
      <c r="N744" s="222"/>
      <c r="O744" s="222"/>
      <c r="P744" s="222"/>
      <c r="Q744" s="222"/>
      <c r="R744" s="222"/>
      <c r="S744" s="222"/>
      <c r="T744" s="223"/>
      <c r="AT744" s="224" t="s">
        <v>201</v>
      </c>
      <c r="AU744" s="224" t="s">
        <v>85</v>
      </c>
      <c r="AV744" s="12" t="s">
        <v>83</v>
      </c>
      <c r="AW744" s="12" t="s">
        <v>39</v>
      </c>
      <c r="AX744" s="12" t="s">
        <v>75</v>
      </c>
      <c r="AY744" s="224" t="s">
        <v>192</v>
      </c>
    </row>
    <row r="745" spans="2:51" s="13" customFormat="1" ht="24">
      <c r="B745" s="225"/>
      <c r="C745" s="226"/>
      <c r="D745" s="216" t="s">
        <v>201</v>
      </c>
      <c r="E745" s="227" t="s">
        <v>21</v>
      </c>
      <c r="F745" s="228" t="s">
        <v>560</v>
      </c>
      <c r="G745" s="226"/>
      <c r="H745" s="229">
        <v>46.6</v>
      </c>
      <c r="I745" s="230"/>
      <c r="J745" s="226"/>
      <c r="K745" s="226"/>
      <c r="L745" s="231"/>
      <c r="M745" s="232"/>
      <c r="N745" s="233"/>
      <c r="O745" s="233"/>
      <c r="P745" s="233"/>
      <c r="Q745" s="233"/>
      <c r="R745" s="233"/>
      <c r="S745" s="233"/>
      <c r="T745" s="234"/>
      <c r="AT745" s="235" t="s">
        <v>201</v>
      </c>
      <c r="AU745" s="235" t="s">
        <v>85</v>
      </c>
      <c r="AV745" s="13" t="s">
        <v>85</v>
      </c>
      <c r="AW745" s="13" t="s">
        <v>39</v>
      </c>
      <c r="AX745" s="13" t="s">
        <v>75</v>
      </c>
      <c r="AY745" s="235" t="s">
        <v>192</v>
      </c>
    </row>
    <row r="746" spans="2:51" s="14" customFormat="1" ht="12">
      <c r="B746" s="236"/>
      <c r="C746" s="237"/>
      <c r="D746" s="216" t="s">
        <v>201</v>
      </c>
      <c r="E746" s="238" t="s">
        <v>21</v>
      </c>
      <c r="F746" s="239" t="s">
        <v>205</v>
      </c>
      <c r="G746" s="237"/>
      <c r="H746" s="240">
        <v>46.6</v>
      </c>
      <c r="I746" s="241"/>
      <c r="J746" s="237"/>
      <c r="K746" s="237"/>
      <c r="L746" s="242"/>
      <c r="M746" s="243"/>
      <c r="N746" s="244"/>
      <c r="O746" s="244"/>
      <c r="P746" s="244"/>
      <c r="Q746" s="244"/>
      <c r="R746" s="244"/>
      <c r="S746" s="244"/>
      <c r="T746" s="245"/>
      <c r="AT746" s="246" t="s">
        <v>201</v>
      </c>
      <c r="AU746" s="246" t="s">
        <v>85</v>
      </c>
      <c r="AV746" s="14" t="s">
        <v>199</v>
      </c>
      <c r="AW746" s="14" t="s">
        <v>39</v>
      </c>
      <c r="AX746" s="14" t="s">
        <v>83</v>
      </c>
      <c r="AY746" s="246" t="s">
        <v>192</v>
      </c>
    </row>
    <row r="747" spans="2:65" s="1" customFormat="1" ht="25.5" customHeight="1">
      <c r="B747" s="41"/>
      <c r="C747" s="202" t="s">
        <v>1108</v>
      </c>
      <c r="D747" s="202" t="s">
        <v>194</v>
      </c>
      <c r="E747" s="203" t="s">
        <v>1109</v>
      </c>
      <c r="F747" s="204" t="s">
        <v>1110</v>
      </c>
      <c r="G747" s="205" t="s">
        <v>139</v>
      </c>
      <c r="H747" s="206">
        <v>46.6</v>
      </c>
      <c r="I747" s="207"/>
      <c r="J747" s="208">
        <f>ROUND(I747*H747,2)</f>
        <v>0</v>
      </c>
      <c r="K747" s="204" t="s">
        <v>198</v>
      </c>
      <c r="L747" s="61"/>
      <c r="M747" s="209" t="s">
        <v>21</v>
      </c>
      <c r="N747" s="210" t="s">
        <v>46</v>
      </c>
      <c r="O747" s="42"/>
      <c r="P747" s="211">
        <f>O747*H747</f>
        <v>0</v>
      </c>
      <c r="Q747" s="211">
        <v>0.00367</v>
      </c>
      <c r="R747" s="211">
        <f>Q747*H747</f>
        <v>0.171022</v>
      </c>
      <c r="S747" s="211">
        <v>0</v>
      </c>
      <c r="T747" s="212">
        <f>S747*H747</f>
        <v>0</v>
      </c>
      <c r="AR747" s="24" t="s">
        <v>303</v>
      </c>
      <c r="AT747" s="24" t="s">
        <v>194</v>
      </c>
      <c r="AU747" s="24" t="s">
        <v>85</v>
      </c>
      <c r="AY747" s="24" t="s">
        <v>192</v>
      </c>
      <c r="BE747" s="213">
        <f>IF(N747="základní",J747,0)</f>
        <v>0</v>
      </c>
      <c r="BF747" s="213">
        <f>IF(N747="snížená",J747,0)</f>
        <v>0</v>
      </c>
      <c r="BG747" s="213">
        <f>IF(N747="zákl. přenesená",J747,0)</f>
        <v>0</v>
      </c>
      <c r="BH747" s="213">
        <f>IF(N747="sníž. přenesená",J747,0)</f>
        <v>0</v>
      </c>
      <c r="BI747" s="213">
        <f>IF(N747="nulová",J747,0)</f>
        <v>0</v>
      </c>
      <c r="BJ747" s="24" t="s">
        <v>83</v>
      </c>
      <c r="BK747" s="213">
        <f>ROUND(I747*H747,2)</f>
        <v>0</v>
      </c>
      <c r="BL747" s="24" t="s">
        <v>303</v>
      </c>
      <c r="BM747" s="24" t="s">
        <v>1111</v>
      </c>
    </row>
    <row r="748" spans="2:51" s="12" customFormat="1" ht="12">
      <c r="B748" s="214"/>
      <c r="C748" s="215"/>
      <c r="D748" s="216" t="s">
        <v>201</v>
      </c>
      <c r="E748" s="217" t="s">
        <v>21</v>
      </c>
      <c r="F748" s="218" t="s">
        <v>202</v>
      </c>
      <c r="G748" s="215"/>
      <c r="H748" s="217" t="s">
        <v>21</v>
      </c>
      <c r="I748" s="219"/>
      <c r="J748" s="215"/>
      <c r="K748" s="215"/>
      <c r="L748" s="220"/>
      <c r="M748" s="221"/>
      <c r="N748" s="222"/>
      <c r="O748" s="222"/>
      <c r="P748" s="222"/>
      <c r="Q748" s="222"/>
      <c r="R748" s="222"/>
      <c r="S748" s="222"/>
      <c r="T748" s="223"/>
      <c r="AT748" s="224" t="s">
        <v>201</v>
      </c>
      <c r="AU748" s="224" t="s">
        <v>85</v>
      </c>
      <c r="AV748" s="12" t="s">
        <v>83</v>
      </c>
      <c r="AW748" s="12" t="s">
        <v>39</v>
      </c>
      <c r="AX748" s="12" t="s">
        <v>75</v>
      </c>
      <c r="AY748" s="224" t="s">
        <v>192</v>
      </c>
    </row>
    <row r="749" spans="2:51" s="12" customFormat="1" ht="12">
      <c r="B749" s="214"/>
      <c r="C749" s="215"/>
      <c r="D749" s="216" t="s">
        <v>201</v>
      </c>
      <c r="E749" s="217" t="s">
        <v>21</v>
      </c>
      <c r="F749" s="218" t="s">
        <v>1112</v>
      </c>
      <c r="G749" s="215"/>
      <c r="H749" s="217" t="s">
        <v>21</v>
      </c>
      <c r="I749" s="219"/>
      <c r="J749" s="215"/>
      <c r="K749" s="215"/>
      <c r="L749" s="220"/>
      <c r="M749" s="221"/>
      <c r="N749" s="222"/>
      <c r="O749" s="222"/>
      <c r="P749" s="222"/>
      <c r="Q749" s="222"/>
      <c r="R749" s="222"/>
      <c r="S749" s="222"/>
      <c r="T749" s="223"/>
      <c r="AT749" s="224" t="s">
        <v>201</v>
      </c>
      <c r="AU749" s="224" t="s">
        <v>85</v>
      </c>
      <c r="AV749" s="12" t="s">
        <v>83</v>
      </c>
      <c r="AW749" s="12" t="s">
        <v>39</v>
      </c>
      <c r="AX749" s="12" t="s">
        <v>75</v>
      </c>
      <c r="AY749" s="224" t="s">
        <v>192</v>
      </c>
    </row>
    <row r="750" spans="2:51" s="12" customFormat="1" ht="12">
      <c r="B750" s="214"/>
      <c r="C750" s="215"/>
      <c r="D750" s="216" t="s">
        <v>201</v>
      </c>
      <c r="E750" s="217" t="s">
        <v>21</v>
      </c>
      <c r="F750" s="218" t="s">
        <v>559</v>
      </c>
      <c r="G750" s="215"/>
      <c r="H750" s="217" t="s">
        <v>21</v>
      </c>
      <c r="I750" s="219"/>
      <c r="J750" s="215"/>
      <c r="K750" s="215"/>
      <c r="L750" s="220"/>
      <c r="M750" s="221"/>
      <c r="N750" s="222"/>
      <c r="O750" s="222"/>
      <c r="P750" s="222"/>
      <c r="Q750" s="222"/>
      <c r="R750" s="222"/>
      <c r="S750" s="222"/>
      <c r="T750" s="223"/>
      <c r="AT750" s="224" t="s">
        <v>201</v>
      </c>
      <c r="AU750" s="224" t="s">
        <v>85</v>
      </c>
      <c r="AV750" s="12" t="s">
        <v>83</v>
      </c>
      <c r="AW750" s="12" t="s">
        <v>39</v>
      </c>
      <c r="AX750" s="12" t="s">
        <v>75</v>
      </c>
      <c r="AY750" s="224" t="s">
        <v>192</v>
      </c>
    </row>
    <row r="751" spans="2:51" s="13" customFormat="1" ht="24">
      <c r="B751" s="225"/>
      <c r="C751" s="226"/>
      <c r="D751" s="216" t="s">
        <v>201</v>
      </c>
      <c r="E751" s="227" t="s">
        <v>21</v>
      </c>
      <c r="F751" s="228" t="s">
        <v>560</v>
      </c>
      <c r="G751" s="226"/>
      <c r="H751" s="229">
        <v>46.6</v>
      </c>
      <c r="I751" s="230"/>
      <c r="J751" s="226"/>
      <c r="K751" s="226"/>
      <c r="L751" s="231"/>
      <c r="M751" s="232"/>
      <c r="N751" s="233"/>
      <c r="O751" s="233"/>
      <c r="P751" s="233"/>
      <c r="Q751" s="233"/>
      <c r="R751" s="233"/>
      <c r="S751" s="233"/>
      <c r="T751" s="234"/>
      <c r="AT751" s="235" t="s">
        <v>201</v>
      </c>
      <c r="AU751" s="235" t="s">
        <v>85</v>
      </c>
      <c r="AV751" s="13" t="s">
        <v>85</v>
      </c>
      <c r="AW751" s="13" t="s">
        <v>39</v>
      </c>
      <c r="AX751" s="13" t="s">
        <v>75</v>
      </c>
      <c r="AY751" s="235" t="s">
        <v>192</v>
      </c>
    </row>
    <row r="752" spans="2:51" s="14" customFormat="1" ht="12">
      <c r="B752" s="236"/>
      <c r="C752" s="237"/>
      <c r="D752" s="216" t="s">
        <v>201</v>
      </c>
      <c r="E752" s="238" t="s">
        <v>21</v>
      </c>
      <c r="F752" s="239" t="s">
        <v>205</v>
      </c>
      <c r="G752" s="237"/>
      <c r="H752" s="240">
        <v>46.6</v>
      </c>
      <c r="I752" s="241"/>
      <c r="J752" s="237"/>
      <c r="K752" s="237"/>
      <c r="L752" s="242"/>
      <c r="M752" s="243"/>
      <c r="N752" s="244"/>
      <c r="O752" s="244"/>
      <c r="P752" s="244"/>
      <c r="Q752" s="244"/>
      <c r="R752" s="244"/>
      <c r="S752" s="244"/>
      <c r="T752" s="245"/>
      <c r="AT752" s="246" t="s">
        <v>201</v>
      </c>
      <c r="AU752" s="246" t="s">
        <v>85</v>
      </c>
      <c r="AV752" s="14" t="s">
        <v>199</v>
      </c>
      <c r="AW752" s="14" t="s">
        <v>39</v>
      </c>
      <c r="AX752" s="14" t="s">
        <v>83</v>
      </c>
      <c r="AY752" s="246" t="s">
        <v>192</v>
      </c>
    </row>
    <row r="753" spans="2:65" s="1" customFormat="1" ht="16.5" customHeight="1">
      <c r="B753" s="41"/>
      <c r="C753" s="247" t="s">
        <v>1113</v>
      </c>
      <c r="D753" s="247" t="s">
        <v>412</v>
      </c>
      <c r="E753" s="248" t="s">
        <v>1114</v>
      </c>
      <c r="F753" s="249" t="s">
        <v>1115</v>
      </c>
      <c r="G753" s="250" t="s">
        <v>139</v>
      </c>
      <c r="H753" s="251">
        <v>51.26</v>
      </c>
      <c r="I753" s="252"/>
      <c r="J753" s="253">
        <f>ROUND(I753*H753,2)</f>
        <v>0</v>
      </c>
      <c r="K753" s="249" t="s">
        <v>21</v>
      </c>
      <c r="L753" s="254"/>
      <c r="M753" s="255" t="s">
        <v>21</v>
      </c>
      <c r="N753" s="256" t="s">
        <v>46</v>
      </c>
      <c r="O753" s="42"/>
      <c r="P753" s="211">
        <f>O753*H753</f>
        <v>0</v>
      </c>
      <c r="Q753" s="211">
        <v>0.0182</v>
      </c>
      <c r="R753" s="211">
        <f>Q753*H753</f>
        <v>0.932932</v>
      </c>
      <c r="S753" s="211">
        <v>0</v>
      </c>
      <c r="T753" s="212">
        <f>S753*H753</f>
        <v>0</v>
      </c>
      <c r="AR753" s="24" t="s">
        <v>405</v>
      </c>
      <c r="AT753" s="24" t="s">
        <v>412</v>
      </c>
      <c r="AU753" s="24" t="s">
        <v>85</v>
      </c>
      <c r="AY753" s="24" t="s">
        <v>192</v>
      </c>
      <c r="BE753" s="213">
        <f>IF(N753="základní",J753,0)</f>
        <v>0</v>
      </c>
      <c r="BF753" s="213">
        <f>IF(N753="snížená",J753,0)</f>
        <v>0</v>
      </c>
      <c r="BG753" s="213">
        <f>IF(N753="zákl. přenesená",J753,0)</f>
        <v>0</v>
      </c>
      <c r="BH753" s="213">
        <f>IF(N753="sníž. přenesená",J753,0)</f>
        <v>0</v>
      </c>
      <c r="BI753" s="213">
        <f>IF(N753="nulová",J753,0)</f>
        <v>0</v>
      </c>
      <c r="BJ753" s="24" t="s">
        <v>83</v>
      </c>
      <c r="BK753" s="213">
        <f>ROUND(I753*H753,2)</f>
        <v>0</v>
      </c>
      <c r="BL753" s="24" t="s">
        <v>303</v>
      </c>
      <c r="BM753" s="24" t="s">
        <v>1116</v>
      </c>
    </row>
    <row r="754" spans="2:51" s="13" customFormat="1" ht="12">
      <c r="B754" s="225"/>
      <c r="C754" s="226"/>
      <c r="D754" s="216" t="s">
        <v>201</v>
      </c>
      <c r="E754" s="226"/>
      <c r="F754" s="228" t="s">
        <v>1117</v>
      </c>
      <c r="G754" s="226"/>
      <c r="H754" s="229">
        <v>51.26</v>
      </c>
      <c r="I754" s="230"/>
      <c r="J754" s="226"/>
      <c r="K754" s="226"/>
      <c r="L754" s="231"/>
      <c r="M754" s="232"/>
      <c r="N754" s="233"/>
      <c r="O754" s="233"/>
      <c r="P754" s="233"/>
      <c r="Q754" s="233"/>
      <c r="R754" s="233"/>
      <c r="S754" s="233"/>
      <c r="T754" s="234"/>
      <c r="AT754" s="235" t="s">
        <v>201</v>
      </c>
      <c r="AU754" s="235" t="s">
        <v>85</v>
      </c>
      <c r="AV754" s="13" t="s">
        <v>85</v>
      </c>
      <c r="AW754" s="13" t="s">
        <v>6</v>
      </c>
      <c r="AX754" s="13" t="s">
        <v>83</v>
      </c>
      <c r="AY754" s="235" t="s">
        <v>192</v>
      </c>
    </row>
    <row r="755" spans="2:65" s="1" customFormat="1" ht="16.5" customHeight="1">
      <c r="B755" s="41"/>
      <c r="C755" s="202" t="s">
        <v>1118</v>
      </c>
      <c r="D755" s="202" t="s">
        <v>194</v>
      </c>
      <c r="E755" s="203" t="s">
        <v>1119</v>
      </c>
      <c r="F755" s="204" t="s">
        <v>1120</v>
      </c>
      <c r="G755" s="205" t="s">
        <v>585</v>
      </c>
      <c r="H755" s="206">
        <v>76.02</v>
      </c>
      <c r="I755" s="207"/>
      <c r="J755" s="208">
        <f>ROUND(I755*H755,2)</f>
        <v>0</v>
      </c>
      <c r="K755" s="204" t="s">
        <v>198</v>
      </c>
      <c r="L755" s="61"/>
      <c r="M755" s="209" t="s">
        <v>21</v>
      </c>
      <c r="N755" s="210" t="s">
        <v>46</v>
      </c>
      <c r="O755" s="42"/>
      <c r="P755" s="211">
        <f>O755*H755</f>
        <v>0</v>
      </c>
      <c r="Q755" s="211">
        <v>3E-05</v>
      </c>
      <c r="R755" s="211">
        <f>Q755*H755</f>
        <v>0.0022806</v>
      </c>
      <c r="S755" s="211">
        <v>0</v>
      </c>
      <c r="T755" s="212">
        <f>S755*H755</f>
        <v>0</v>
      </c>
      <c r="AR755" s="24" t="s">
        <v>303</v>
      </c>
      <c r="AT755" s="24" t="s">
        <v>194</v>
      </c>
      <c r="AU755" s="24" t="s">
        <v>85</v>
      </c>
      <c r="AY755" s="24" t="s">
        <v>192</v>
      </c>
      <c r="BE755" s="213">
        <f>IF(N755="základní",J755,0)</f>
        <v>0</v>
      </c>
      <c r="BF755" s="213">
        <f>IF(N755="snížená",J755,0)</f>
        <v>0</v>
      </c>
      <c r="BG755" s="213">
        <f>IF(N755="zákl. přenesená",J755,0)</f>
        <v>0</v>
      </c>
      <c r="BH755" s="213">
        <f>IF(N755="sníž. přenesená",J755,0)</f>
        <v>0</v>
      </c>
      <c r="BI755" s="213">
        <f>IF(N755="nulová",J755,0)</f>
        <v>0</v>
      </c>
      <c r="BJ755" s="24" t="s">
        <v>83</v>
      </c>
      <c r="BK755" s="213">
        <f>ROUND(I755*H755,2)</f>
        <v>0</v>
      </c>
      <c r="BL755" s="24" t="s">
        <v>303</v>
      </c>
      <c r="BM755" s="24" t="s">
        <v>1121</v>
      </c>
    </row>
    <row r="756" spans="2:51" s="12" customFormat="1" ht="12">
      <c r="B756" s="214"/>
      <c r="C756" s="215"/>
      <c r="D756" s="216" t="s">
        <v>201</v>
      </c>
      <c r="E756" s="217" t="s">
        <v>21</v>
      </c>
      <c r="F756" s="218" t="s">
        <v>202</v>
      </c>
      <c r="G756" s="215"/>
      <c r="H756" s="217" t="s">
        <v>21</v>
      </c>
      <c r="I756" s="219"/>
      <c r="J756" s="215"/>
      <c r="K756" s="215"/>
      <c r="L756" s="220"/>
      <c r="M756" s="221"/>
      <c r="N756" s="222"/>
      <c r="O756" s="222"/>
      <c r="P756" s="222"/>
      <c r="Q756" s="222"/>
      <c r="R756" s="222"/>
      <c r="S756" s="222"/>
      <c r="T756" s="223"/>
      <c r="AT756" s="224" t="s">
        <v>201</v>
      </c>
      <c r="AU756" s="224" t="s">
        <v>85</v>
      </c>
      <c r="AV756" s="12" t="s">
        <v>83</v>
      </c>
      <c r="AW756" s="12" t="s">
        <v>39</v>
      </c>
      <c r="AX756" s="12" t="s">
        <v>75</v>
      </c>
      <c r="AY756" s="224" t="s">
        <v>192</v>
      </c>
    </row>
    <row r="757" spans="2:51" s="12" customFormat="1" ht="12">
      <c r="B757" s="214"/>
      <c r="C757" s="215"/>
      <c r="D757" s="216" t="s">
        <v>201</v>
      </c>
      <c r="E757" s="217" t="s">
        <v>21</v>
      </c>
      <c r="F757" s="218" t="s">
        <v>1122</v>
      </c>
      <c r="G757" s="215"/>
      <c r="H757" s="217" t="s">
        <v>21</v>
      </c>
      <c r="I757" s="219"/>
      <c r="J757" s="215"/>
      <c r="K757" s="215"/>
      <c r="L757" s="220"/>
      <c r="M757" s="221"/>
      <c r="N757" s="222"/>
      <c r="O757" s="222"/>
      <c r="P757" s="222"/>
      <c r="Q757" s="222"/>
      <c r="R757" s="222"/>
      <c r="S757" s="222"/>
      <c r="T757" s="223"/>
      <c r="AT757" s="224" t="s">
        <v>201</v>
      </c>
      <c r="AU757" s="224" t="s">
        <v>85</v>
      </c>
      <c r="AV757" s="12" t="s">
        <v>83</v>
      </c>
      <c r="AW757" s="12" t="s">
        <v>39</v>
      </c>
      <c r="AX757" s="12" t="s">
        <v>75</v>
      </c>
      <c r="AY757" s="224" t="s">
        <v>192</v>
      </c>
    </row>
    <row r="758" spans="2:51" s="12" customFormat="1" ht="12">
      <c r="B758" s="214"/>
      <c r="C758" s="215"/>
      <c r="D758" s="216" t="s">
        <v>201</v>
      </c>
      <c r="E758" s="217" t="s">
        <v>21</v>
      </c>
      <c r="F758" s="218" t="s">
        <v>559</v>
      </c>
      <c r="G758" s="215"/>
      <c r="H758" s="217" t="s">
        <v>21</v>
      </c>
      <c r="I758" s="219"/>
      <c r="J758" s="215"/>
      <c r="K758" s="215"/>
      <c r="L758" s="220"/>
      <c r="M758" s="221"/>
      <c r="N758" s="222"/>
      <c r="O758" s="222"/>
      <c r="P758" s="222"/>
      <c r="Q758" s="222"/>
      <c r="R758" s="222"/>
      <c r="S758" s="222"/>
      <c r="T758" s="223"/>
      <c r="AT758" s="224" t="s">
        <v>201</v>
      </c>
      <c r="AU758" s="224" t="s">
        <v>85</v>
      </c>
      <c r="AV758" s="12" t="s">
        <v>83</v>
      </c>
      <c r="AW758" s="12" t="s">
        <v>39</v>
      </c>
      <c r="AX758" s="12" t="s">
        <v>75</v>
      </c>
      <c r="AY758" s="224" t="s">
        <v>192</v>
      </c>
    </row>
    <row r="759" spans="2:51" s="13" customFormat="1" ht="24">
      <c r="B759" s="225"/>
      <c r="C759" s="226"/>
      <c r="D759" s="216" t="s">
        <v>201</v>
      </c>
      <c r="E759" s="227" t="s">
        <v>21</v>
      </c>
      <c r="F759" s="228" t="s">
        <v>1123</v>
      </c>
      <c r="G759" s="226"/>
      <c r="H759" s="229">
        <v>76.02</v>
      </c>
      <c r="I759" s="230"/>
      <c r="J759" s="226"/>
      <c r="K759" s="226"/>
      <c r="L759" s="231"/>
      <c r="M759" s="232"/>
      <c r="N759" s="233"/>
      <c r="O759" s="233"/>
      <c r="P759" s="233"/>
      <c r="Q759" s="233"/>
      <c r="R759" s="233"/>
      <c r="S759" s="233"/>
      <c r="T759" s="234"/>
      <c r="AT759" s="235" t="s">
        <v>201</v>
      </c>
      <c r="AU759" s="235" t="s">
        <v>85</v>
      </c>
      <c r="AV759" s="13" t="s">
        <v>85</v>
      </c>
      <c r="AW759" s="13" t="s">
        <v>39</v>
      </c>
      <c r="AX759" s="13" t="s">
        <v>75</v>
      </c>
      <c r="AY759" s="235" t="s">
        <v>192</v>
      </c>
    </row>
    <row r="760" spans="2:51" s="14" customFormat="1" ht="12">
      <c r="B760" s="236"/>
      <c r="C760" s="237"/>
      <c r="D760" s="216" t="s">
        <v>201</v>
      </c>
      <c r="E760" s="238" t="s">
        <v>21</v>
      </c>
      <c r="F760" s="239" t="s">
        <v>205</v>
      </c>
      <c r="G760" s="237"/>
      <c r="H760" s="240">
        <v>76.02</v>
      </c>
      <c r="I760" s="241"/>
      <c r="J760" s="237"/>
      <c r="K760" s="237"/>
      <c r="L760" s="242"/>
      <c r="M760" s="243"/>
      <c r="N760" s="244"/>
      <c r="O760" s="244"/>
      <c r="P760" s="244"/>
      <c r="Q760" s="244"/>
      <c r="R760" s="244"/>
      <c r="S760" s="244"/>
      <c r="T760" s="245"/>
      <c r="AT760" s="246" t="s">
        <v>201</v>
      </c>
      <c r="AU760" s="246" t="s">
        <v>85</v>
      </c>
      <c r="AV760" s="14" t="s">
        <v>199</v>
      </c>
      <c r="AW760" s="14" t="s">
        <v>39</v>
      </c>
      <c r="AX760" s="14" t="s">
        <v>83</v>
      </c>
      <c r="AY760" s="246" t="s">
        <v>192</v>
      </c>
    </row>
    <row r="761" spans="2:65" s="1" customFormat="1" ht="38.25" customHeight="1">
      <c r="B761" s="41"/>
      <c r="C761" s="202" t="s">
        <v>1124</v>
      </c>
      <c r="D761" s="202" t="s">
        <v>194</v>
      </c>
      <c r="E761" s="203" t="s">
        <v>1125</v>
      </c>
      <c r="F761" s="204" t="s">
        <v>1126</v>
      </c>
      <c r="G761" s="205" t="s">
        <v>306</v>
      </c>
      <c r="H761" s="206">
        <v>1.12</v>
      </c>
      <c r="I761" s="207"/>
      <c r="J761" s="208">
        <f>ROUND(I761*H761,2)</f>
        <v>0</v>
      </c>
      <c r="K761" s="204" t="s">
        <v>198</v>
      </c>
      <c r="L761" s="61"/>
      <c r="M761" s="209" t="s">
        <v>21</v>
      </c>
      <c r="N761" s="210" t="s">
        <v>46</v>
      </c>
      <c r="O761" s="42"/>
      <c r="P761" s="211">
        <f>O761*H761</f>
        <v>0</v>
      </c>
      <c r="Q761" s="211">
        <v>0</v>
      </c>
      <c r="R761" s="211">
        <f>Q761*H761</f>
        <v>0</v>
      </c>
      <c r="S761" s="211">
        <v>0</v>
      </c>
      <c r="T761" s="212">
        <f>S761*H761</f>
        <v>0</v>
      </c>
      <c r="AR761" s="24" t="s">
        <v>303</v>
      </c>
      <c r="AT761" s="24" t="s">
        <v>194</v>
      </c>
      <c r="AU761" s="24" t="s">
        <v>85</v>
      </c>
      <c r="AY761" s="24" t="s">
        <v>192</v>
      </c>
      <c r="BE761" s="213">
        <f>IF(N761="základní",J761,0)</f>
        <v>0</v>
      </c>
      <c r="BF761" s="213">
        <f>IF(N761="snížená",J761,0)</f>
        <v>0</v>
      </c>
      <c r="BG761" s="213">
        <f>IF(N761="zákl. přenesená",J761,0)</f>
        <v>0</v>
      </c>
      <c r="BH761" s="213">
        <f>IF(N761="sníž. přenesená",J761,0)</f>
        <v>0</v>
      </c>
      <c r="BI761" s="213">
        <f>IF(N761="nulová",J761,0)</f>
        <v>0</v>
      </c>
      <c r="BJ761" s="24" t="s">
        <v>83</v>
      </c>
      <c r="BK761" s="213">
        <f>ROUND(I761*H761,2)</f>
        <v>0</v>
      </c>
      <c r="BL761" s="24" t="s">
        <v>303</v>
      </c>
      <c r="BM761" s="24" t="s">
        <v>1127</v>
      </c>
    </row>
    <row r="762" spans="2:63" s="11" customFormat="1" ht="29.85" customHeight="1">
      <c r="B762" s="186"/>
      <c r="C762" s="187"/>
      <c r="D762" s="188" t="s">
        <v>74</v>
      </c>
      <c r="E762" s="200" t="s">
        <v>1128</v>
      </c>
      <c r="F762" s="200" t="s">
        <v>1129</v>
      </c>
      <c r="G762" s="187"/>
      <c r="H762" s="187"/>
      <c r="I762" s="190"/>
      <c r="J762" s="201">
        <f>BK762</f>
        <v>0</v>
      </c>
      <c r="K762" s="187"/>
      <c r="L762" s="192"/>
      <c r="M762" s="193"/>
      <c r="N762" s="194"/>
      <c r="O762" s="194"/>
      <c r="P762" s="195">
        <f>SUM(P763:P817)</f>
        <v>0</v>
      </c>
      <c r="Q762" s="194"/>
      <c r="R762" s="195">
        <f>SUM(R763:R817)</f>
        <v>3.4136448</v>
      </c>
      <c r="S762" s="194"/>
      <c r="T762" s="196">
        <f>SUM(T763:T817)</f>
        <v>0</v>
      </c>
      <c r="AR762" s="197" t="s">
        <v>85</v>
      </c>
      <c r="AT762" s="198" t="s">
        <v>74</v>
      </c>
      <c r="AU762" s="198" t="s">
        <v>83</v>
      </c>
      <c r="AY762" s="197" t="s">
        <v>192</v>
      </c>
      <c r="BK762" s="199">
        <f>SUM(BK763:BK817)</f>
        <v>0</v>
      </c>
    </row>
    <row r="763" spans="2:65" s="1" customFormat="1" ht="25.5" customHeight="1">
      <c r="B763" s="41"/>
      <c r="C763" s="202" t="s">
        <v>1130</v>
      </c>
      <c r="D763" s="202" t="s">
        <v>194</v>
      </c>
      <c r="E763" s="203" t="s">
        <v>1131</v>
      </c>
      <c r="F763" s="204" t="s">
        <v>1132</v>
      </c>
      <c r="G763" s="205" t="s">
        <v>139</v>
      </c>
      <c r="H763" s="206">
        <v>160.782</v>
      </c>
      <c r="I763" s="207"/>
      <c r="J763" s="208">
        <f>ROUND(I763*H763,2)</f>
        <v>0</v>
      </c>
      <c r="K763" s="204" t="s">
        <v>198</v>
      </c>
      <c r="L763" s="61"/>
      <c r="M763" s="209" t="s">
        <v>21</v>
      </c>
      <c r="N763" s="210" t="s">
        <v>46</v>
      </c>
      <c r="O763" s="42"/>
      <c r="P763" s="211">
        <f>O763*H763</f>
        <v>0</v>
      </c>
      <c r="Q763" s="211">
        <v>0.0045</v>
      </c>
      <c r="R763" s="211">
        <f>Q763*H763</f>
        <v>0.723519</v>
      </c>
      <c r="S763" s="211">
        <v>0</v>
      </c>
      <c r="T763" s="212">
        <f>S763*H763</f>
        <v>0</v>
      </c>
      <c r="AR763" s="24" t="s">
        <v>303</v>
      </c>
      <c r="AT763" s="24" t="s">
        <v>194</v>
      </c>
      <c r="AU763" s="24" t="s">
        <v>85</v>
      </c>
      <c r="AY763" s="24" t="s">
        <v>192</v>
      </c>
      <c r="BE763" s="213">
        <f>IF(N763="základní",J763,0)</f>
        <v>0</v>
      </c>
      <c r="BF763" s="213">
        <f>IF(N763="snížená",J763,0)</f>
        <v>0</v>
      </c>
      <c r="BG763" s="213">
        <f>IF(N763="zákl. přenesená",J763,0)</f>
        <v>0</v>
      </c>
      <c r="BH763" s="213">
        <f>IF(N763="sníž. přenesená",J763,0)</f>
        <v>0</v>
      </c>
      <c r="BI763" s="213">
        <f>IF(N763="nulová",J763,0)</f>
        <v>0</v>
      </c>
      <c r="BJ763" s="24" t="s">
        <v>83</v>
      </c>
      <c r="BK763" s="213">
        <f>ROUND(I763*H763,2)</f>
        <v>0</v>
      </c>
      <c r="BL763" s="24" t="s">
        <v>303</v>
      </c>
      <c r="BM763" s="24" t="s">
        <v>1133</v>
      </c>
    </row>
    <row r="764" spans="2:51" s="12" customFormat="1" ht="12">
      <c r="B764" s="214"/>
      <c r="C764" s="215"/>
      <c r="D764" s="216" t="s">
        <v>201</v>
      </c>
      <c r="E764" s="217" t="s">
        <v>21</v>
      </c>
      <c r="F764" s="218" t="s">
        <v>202</v>
      </c>
      <c r="G764" s="215"/>
      <c r="H764" s="217" t="s">
        <v>21</v>
      </c>
      <c r="I764" s="219"/>
      <c r="J764" s="215"/>
      <c r="K764" s="215"/>
      <c r="L764" s="220"/>
      <c r="M764" s="221"/>
      <c r="N764" s="222"/>
      <c r="O764" s="222"/>
      <c r="P764" s="222"/>
      <c r="Q764" s="222"/>
      <c r="R764" s="222"/>
      <c r="S764" s="222"/>
      <c r="T764" s="223"/>
      <c r="AT764" s="224" t="s">
        <v>201</v>
      </c>
      <c r="AU764" s="224" t="s">
        <v>85</v>
      </c>
      <c r="AV764" s="12" t="s">
        <v>83</v>
      </c>
      <c r="AW764" s="12" t="s">
        <v>39</v>
      </c>
      <c r="AX764" s="12" t="s">
        <v>75</v>
      </c>
      <c r="AY764" s="224" t="s">
        <v>192</v>
      </c>
    </row>
    <row r="765" spans="2:51" s="12" customFormat="1" ht="12">
      <c r="B765" s="214"/>
      <c r="C765" s="215"/>
      <c r="D765" s="216" t="s">
        <v>201</v>
      </c>
      <c r="E765" s="217" t="s">
        <v>21</v>
      </c>
      <c r="F765" s="218" t="s">
        <v>1134</v>
      </c>
      <c r="G765" s="215"/>
      <c r="H765" s="217" t="s">
        <v>21</v>
      </c>
      <c r="I765" s="219"/>
      <c r="J765" s="215"/>
      <c r="K765" s="215"/>
      <c r="L765" s="220"/>
      <c r="M765" s="221"/>
      <c r="N765" s="222"/>
      <c r="O765" s="222"/>
      <c r="P765" s="222"/>
      <c r="Q765" s="222"/>
      <c r="R765" s="222"/>
      <c r="S765" s="222"/>
      <c r="T765" s="223"/>
      <c r="AT765" s="224" t="s">
        <v>201</v>
      </c>
      <c r="AU765" s="224" t="s">
        <v>85</v>
      </c>
      <c r="AV765" s="12" t="s">
        <v>83</v>
      </c>
      <c r="AW765" s="12" t="s">
        <v>39</v>
      </c>
      <c r="AX765" s="12" t="s">
        <v>75</v>
      </c>
      <c r="AY765" s="224" t="s">
        <v>192</v>
      </c>
    </row>
    <row r="766" spans="2:51" s="12" customFormat="1" ht="12">
      <c r="B766" s="214"/>
      <c r="C766" s="215"/>
      <c r="D766" s="216" t="s">
        <v>201</v>
      </c>
      <c r="E766" s="217" t="s">
        <v>21</v>
      </c>
      <c r="F766" s="218" t="s">
        <v>1135</v>
      </c>
      <c r="G766" s="215"/>
      <c r="H766" s="217" t="s">
        <v>21</v>
      </c>
      <c r="I766" s="219"/>
      <c r="J766" s="215"/>
      <c r="K766" s="215"/>
      <c r="L766" s="220"/>
      <c r="M766" s="221"/>
      <c r="N766" s="222"/>
      <c r="O766" s="222"/>
      <c r="P766" s="222"/>
      <c r="Q766" s="222"/>
      <c r="R766" s="222"/>
      <c r="S766" s="222"/>
      <c r="T766" s="223"/>
      <c r="AT766" s="224" t="s">
        <v>201</v>
      </c>
      <c r="AU766" s="224" t="s">
        <v>85</v>
      </c>
      <c r="AV766" s="12" t="s">
        <v>83</v>
      </c>
      <c r="AW766" s="12" t="s">
        <v>39</v>
      </c>
      <c r="AX766" s="12" t="s">
        <v>75</v>
      </c>
      <c r="AY766" s="224" t="s">
        <v>192</v>
      </c>
    </row>
    <row r="767" spans="2:51" s="13" customFormat="1" ht="24">
      <c r="B767" s="225"/>
      <c r="C767" s="226"/>
      <c r="D767" s="216" t="s">
        <v>201</v>
      </c>
      <c r="E767" s="227" t="s">
        <v>21</v>
      </c>
      <c r="F767" s="228" t="s">
        <v>1136</v>
      </c>
      <c r="G767" s="226"/>
      <c r="H767" s="229">
        <v>89.578</v>
      </c>
      <c r="I767" s="230"/>
      <c r="J767" s="226"/>
      <c r="K767" s="226"/>
      <c r="L767" s="231"/>
      <c r="M767" s="232"/>
      <c r="N767" s="233"/>
      <c r="O767" s="233"/>
      <c r="P767" s="233"/>
      <c r="Q767" s="233"/>
      <c r="R767" s="233"/>
      <c r="S767" s="233"/>
      <c r="T767" s="234"/>
      <c r="AT767" s="235" t="s">
        <v>201</v>
      </c>
      <c r="AU767" s="235" t="s">
        <v>85</v>
      </c>
      <c r="AV767" s="13" t="s">
        <v>85</v>
      </c>
      <c r="AW767" s="13" t="s">
        <v>39</v>
      </c>
      <c r="AX767" s="13" t="s">
        <v>75</v>
      </c>
      <c r="AY767" s="235" t="s">
        <v>192</v>
      </c>
    </row>
    <row r="768" spans="2:51" s="12" customFormat="1" ht="12">
      <c r="B768" s="214"/>
      <c r="C768" s="215"/>
      <c r="D768" s="216" t="s">
        <v>201</v>
      </c>
      <c r="E768" s="217" t="s">
        <v>21</v>
      </c>
      <c r="F768" s="218" t="s">
        <v>1137</v>
      </c>
      <c r="G768" s="215"/>
      <c r="H768" s="217" t="s">
        <v>21</v>
      </c>
      <c r="I768" s="219"/>
      <c r="J768" s="215"/>
      <c r="K768" s="215"/>
      <c r="L768" s="220"/>
      <c r="M768" s="221"/>
      <c r="N768" s="222"/>
      <c r="O768" s="222"/>
      <c r="P768" s="222"/>
      <c r="Q768" s="222"/>
      <c r="R768" s="222"/>
      <c r="S768" s="222"/>
      <c r="T768" s="223"/>
      <c r="AT768" s="224" t="s">
        <v>201</v>
      </c>
      <c r="AU768" s="224" t="s">
        <v>85</v>
      </c>
      <c r="AV768" s="12" t="s">
        <v>83</v>
      </c>
      <c r="AW768" s="12" t="s">
        <v>39</v>
      </c>
      <c r="AX768" s="12" t="s">
        <v>75</v>
      </c>
      <c r="AY768" s="224" t="s">
        <v>192</v>
      </c>
    </row>
    <row r="769" spans="2:51" s="13" customFormat="1" ht="24">
      <c r="B769" s="225"/>
      <c r="C769" s="226"/>
      <c r="D769" s="216" t="s">
        <v>201</v>
      </c>
      <c r="E769" s="227" t="s">
        <v>21</v>
      </c>
      <c r="F769" s="228" t="s">
        <v>1138</v>
      </c>
      <c r="G769" s="226"/>
      <c r="H769" s="229">
        <v>48.608</v>
      </c>
      <c r="I769" s="230"/>
      <c r="J769" s="226"/>
      <c r="K769" s="226"/>
      <c r="L769" s="231"/>
      <c r="M769" s="232"/>
      <c r="N769" s="233"/>
      <c r="O769" s="233"/>
      <c r="P769" s="233"/>
      <c r="Q769" s="233"/>
      <c r="R769" s="233"/>
      <c r="S769" s="233"/>
      <c r="T769" s="234"/>
      <c r="AT769" s="235" t="s">
        <v>201</v>
      </c>
      <c r="AU769" s="235" t="s">
        <v>85</v>
      </c>
      <c r="AV769" s="13" t="s">
        <v>85</v>
      </c>
      <c r="AW769" s="13" t="s">
        <v>39</v>
      </c>
      <c r="AX769" s="13" t="s">
        <v>75</v>
      </c>
      <c r="AY769" s="235" t="s">
        <v>192</v>
      </c>
    </row>
    <row r="770" spans="2:51" s="12" customFormat="1" ht="12">
      <c r="B770" s="214"/>
      <c r="C770" s="215"/>
      <c r="D770" s="216" t="s">
        <v>201</v>
      </c>
      <c r="E770" s="217" t="s">
        <v>21</v>
      </c>
      <c r="F770" s="218" t="s">
        <v>1139</v>
      </c>
      <c r="G770" s="215"/>
      <c r="H770" s="217" t="s">
        <v>21</v>
      </c>
      <c r="I770" s="219"/>
      <c r="J770" s="215"/>
      <c r="K770" s="215"/>
      <c r="L770" s="220"/>
      <c r="M770" s="221"/>
      <c r="N770" s="222"/>
      <c r="O770" s="222"/>
      <c r="P770" s="222"/>
      <c r="Q770" s="222"/>
      <c r="R770" s="222"/>
      <c r="S770" s="222"/>
      <c r="T770" s="223"/>
      <c r="AT770" s="224" t="s">
        <v>201</v>
      </c>
      <c r="AU770" s="224" t="s">
        <v>85</v>
      </c>
      <c r="AV770" s="12" t="s">
        <v>83</v>
      </c>
      <c r="AW770" s="12" t="s">
        <v>39</v>
      </c>
      <c r="AX770" s="12" t="s">
        <v>75</v>
      </c>
      <c r="AY770" s="224" t="s">
        <v>192</v>
      </c>
    </row>
    <row r="771" spans="2:51" s="13" customFormat="1" ht="12">
      <c r="B771" s="225"/>
      <c r="C771" s="226"/>
      <c r="D771" s="216" t="s">
        <v>201</v>
      </c>
      <c r="E771" s="227" t="s">
        <v>21</v>
      </c>
      <c r="F771" s="228" t="s">
        <v>1140</v>
      </c>
      <c r="G771" s="226"/>
      <c r="H771" s="229">
        <v>22.596</v>
      </c>
      <c r="I771" s="230"/>
      <c r="J771" s="226"/>
      <c r="K771" s="226"/>
      <c r="L771" s="231"/>
      <c r="M771" s="232"/>
      <c r="N771" s="233"/>
      <c r="O771" s="233"/>
      <c r="P771" s="233"/>
      <c r="Q771" s="233"/>
      <c r="R771" s="233"/>
      <c r="S771" s="233"/>
      <c r="T771" s="234"/>
      <c r="AT771" s="235" t="s">
        <v>201</v>
      </c>
      <c r="AU771" s="235" t="s">
        <v>85</v>
      </c>
      <c r="AV771" s="13" t="s">
        <v>85</v>
      </c>
      <c r="AW771" s="13" t="s">
        <v>39</v>
      </c>
      <c r="AX771" s="13" t="s">
        <v>75</v>
      </c>
      <c r="AY771" s="235" t="s">
        <v>192</v>
      </c>
    </row>
    <row r="772" spans="2:51" s="14" customFormat="1" ht="12">
      <c r="B772" s="236"/>
      <c r="C772" s="237"/>
      <c r="D772" s="216" t="s">
        <v>201</v>
      </c>
      <c r="E772" s="238" t="s">
        <v>21</v>
      </c>
      <c r="F772" s="239" t="s">
        <v>205</v>
      </c>
      <c r="G772" s="237"/>
      <c r="H772" s="240">
        <v>160.782</v>
      </c>
      <c r="I772" s="241"/>
      <c r="J772" s="237"/>
      <c r="K772" s="237"/>
      <c r="L772" s="242"/>
      <c r="M772" s="243"/>
      <c r="N772" s="244"/>
      <c r="O772" s="244"/>
      <c r="P772" s="244"/>
      <c r="Q772" s="244"/>
      <c r="R772" s="244"/>
      <c r="S772" s="244"/>
      <c r="T772" s="245"/>
      <c r="AT772" s="246" t="s">
        <v>201</v>
      </c>
      <c r="AU772" s="246" t="s">
        <v>85</v>
      </c>
      <c r="AV772" s="14" t="s">
        <v>199</v>
      </c>
      <c r="AW772" s="14" t="s">
        <v>39</v>
      </c>
      <c r="AX772" s="14" t="s">
        <v>83</v>
      </c>
      <c r="AY772" s="246" t="s">
        <v>192</v>
      </c>
    </row>
    <row r="773" spans="2:65" s="1" customFormat="1" ht="25.5" customHeight="1">
      <c r="B773" s="41"/>
      <c r="C773" s="202" t="s">
        <v>1141</v>
      </c>
      <c r="D773" s="202" t="s">
        <v>194</v>
      </c>
      <c r="E773" s="203" t="s">
        <v>1142</v>
      </c>
      <c r="F773" s="204" t="s">
        <v>1143</v>
      </c>
      <c r="G773" s="205" t="s">
        <v>585</v>
      </c>
      <c r="H773" s="206">
        <v>70</v>
      </c>
      <c r="I773" s="207"/>
      <c r="J773" s="208">
        <f>ROUND(I773*H773,2)</f>
        <v>0</v>
      </c>
      <c r="K773" s="204" t="s">
        <v>198</v>
      </c>
      <c r="L773" s="61"/>
      <c r="M773" s="209" t="s">
        <v>21</v>
      </c>
      <c r="N773" s="210" t="s">
        <v>46</v>
      </c>
      <c r="O773" s="42"/>
      <c r="P773" s="211">
        <f>O773*H773</f>
        <v>0</v>
      </c>
      <c r="Q773" s="211">
        <v>0.00049</v>
      </c>
      <c r="R773" s="211">
        <f>Q773*H773</f>
        <v>0.0343</v>
      </c>
      <c r="S773" s="211">
        <v>0</v>
      </c>
      <c r="T773" s="212">
        <f>S773*H773</f>
        <v>0</v>
      </c>
      <c r="AR773" s="24" t="s">
        <v>303</v>
      </c>
      <c r="AT773" s="24" t="s">
        <v>194</v>
      </c>
      <c r="AU773" s="24" t="s">
        <v>85</v>
      </c>
      <c r="AY773" s="24" t="s">
        <v>192</v>
      </c>
      <c r="BE773" s="213">
        <f>IF(N773="základní",J773,0)</f>
        <v>0</v>
      </c>
      <c r="BF773" s="213">
        <f>IF(N773="snížená",J773,0)</f>
        <v>0</v>
      </c>
      <c r="BG773" s="213">
        <f>IF(N773="zákl. přenesená",J773,0)</f>
        <v>0</v>
      </c>
      <c r="BH773" s="213">
        <f>IF(N773="sníž. přenesená",J773,0)</f>
        <v>0</v>
      </c>
      <c r="BI773" s="213">
        <f>IF(N773="nulová",J773,0)</f>
        <v>0</v>
      </c>
      <c r="BJ773" s="24" t="s">
        <v>83</v>
      </c>
      <c r="BK773" s="213">
        <f>ROUND(I773*H773,2)</f>
        <v>0</v>
      </c>
      <c r="BL773" s="24" t="s">
        <v>303</v>
      </c>
      <c r="BM773" s="24" t="s">
        <v>1144</v>
      </c>
    </row>
    <row r="774" spans="2:51" s="12" customFormat="1" ht="12">
      <c r="B774" s="214"/>
      <c r="C774" s="215"/>
      <c r="D774" s="216" t="s">
        <v>201</v>
      </c>
      <c r="E774" s="217" t="s">
        <v>21</v>
      </c>
      <c r="F774" s="218" t="s">
        <v>202</v>
      </c>
      <c r="G774" s="215"/>
      <c r="H774" s="217" t="s">
        <v>21</v>
      </c>
      <c r="I774" s="219"/>
      <c r="J774" s="215"/>
      <c r="K774" s="215"/>
      <c r="L774" s="220"/>
      <c r="M774" s="221"/>
      <c r="N774" s="222"/>
      <c r="O774" s="222"/>
      <c r="P774" s="222"/>
      <c r="Q774" s="222"/>
      <c r="R774" s="222"/>
      <c r="S774" s="222"/>
      <c r="T774" s="223"/>
      <c r="AT774" s="224" t="s">
        <v>201</v>
      </c>
      <c r="AU774" s="224" t="s">
        <v>85</v>
      </c>
      <c r="AV774" s="12" t="s">
        <v>83</v>
      </c>
      <c r="AW774" s="12" t="s">
        <v>39</v>
      </c>
      <c r="AX774" s="12" t="s">
        <v>75</v>
      </c>
      <c r="AY774" s="224" t="s">
        <v>192</v>
      </c>
    </row>
    <row r="775" spans="2:51" s="12" customFormat="1" ht="12">
      <c r="B775" s="214"/>
      <c r="C775" s="215"/>
      <c r="D775" s="216" t="s">
        <v>201</v>
      </c>
      <c r="E775" s="217" t="s">
        <v>21</v>
      </c>
      <c r="F775" s="218" t="s">
        <v>1145</v>
      </c>
      <c r="G775" s="215"/>
      <c r="H775" s="217" t="s">
        <v>21</v>
      </c>
      <c r="I775" s="219"/>
      <c r="J775" s="215"/>
      <c r="K775" s="215"/>
      <c r="L775" s="220"/>
      <c r="M775" s="221"/>
      <c r="N775" s="222"/>
      <c r="O775" s="222"/>
      <c r="P775" s="222"/>
      <c r="Q775" s="222"/>
      <c r="R775" s="222"/>
      <c r="S775" s="222"/>
      <c r="T775" s="223"/>
      <c r="AT775" s="224" t="s">
        <v>201</v>
      </c>
      <c r="AU775" s="224" t="s">
        <v>85</v>
      </c>
      <c r="AV775" s="12" t="s">
        <v>83</v>
      </c>
      <c r="AW775" s="12" t="s">
        <v>39</v>
      </c>
      <c r="AX775" s="12" t="s">
        <v>75</v>
      </c>
      <c r="AY775" s="224" t="s">
        <v>192</v>
      </c>
    </row>
    <row r="776" spans="2:51" s="12" customFormat="1" ht="12">
      <c r="B776" s="214"/>
      <c r="C776" s="215"/>
      <c r="D776" s="216" t="s">
        <v>201</v>
      </c>
      <c r="E776" s="217" t="s">
        <v>21</v>
      </c>
      <c r="F776" s="218" t="s">
        <v>1146</v>
      </c>
      <c r="G776" s="215"/>
      <c r="H776" s="217" t="s">
        <v>21</v>
      </c>
      <c r="I776" s="219"/>
      <c r="J776" s="215"/>
      <c r="K776" s="215"/>
      <c r="L776" s="220"/>
      <c r="M776" s="221"/>
      <c r="N776" s="222"/>
      <c r="O776" s="222"/>
      <c r="P776" s="222"/>
      <c r="Q776" s="222"/>
      <c r="R776" s="222"/>
      <c r="S776" s="222"/>
      <c r="T776" s="223"/>
      <c r="AT776" s="224" t="s">
        <v>201</v>
      </c>
      <c r="AU776" s="224" t="s">
        <v>85</v>
      </c>
      <c r="AV776" s="12" t="s">
        <v>83</v>
      </c>
      <c r="AW776" s="12" t="s">
        <v>39</v>
      </c>
      <c r="AX776" s="12" t="s">
        <v>75</v>
      </c>
      <c r="AY776" s="224" t="s">
        <v>192</v>
      </c>
    </row>
    <row r="777" spans="2:51" s="13" customFormat="1" ht="12">
      <c r="B777" s="225"/>
      <c r="C777" s="226"/>
      <c r="D777" s="216" t="s">
        <v>201</v>
      </c>
      <c r="E777" s="227" t="s">
        <v>21</v>
      </c>
      <c r="F777" s="228" t="s">
        <v>1147</v>
      </c>
      <c r="G777" s="226"/>
      <c r="H777" s="229">
        <v>70</v>
      </c>
      <c r="I777" s="230"/>
      <c r="J777" s="226"/>
      <c r="K777" s="226"/>
      <c r="L777" s="231"/>
      <c r="M777" s="232"/>
      <c r="N777" s="233"/>
      <c r="O777" s="233"/>
      <c r="P777" s="233"/>
      <c r="Q777" s="233"/>
      <c r="R777" s="233"/>
      <c r="S777" s="233"/>
      <c r="T777" s="234"/>
      <c r="AT777" s="235" t="s">
        <v>201</v>
      </c>
      <c r="AU777" s="235" t="s">
        <v>85</v>
      </c>
      <c r="AV777" s="13" t="s">
        <v>85</v>
      </c>
      <c r="AW777" s="13" t="s">
        <v>39</v>
      </c>
      <c r="AX777" s="13" t="s">
        <v>75</v>
      </c>
      <c r="AY777" s="235" t="s">
        <v>192</v>
      </c>
    </row>
    <row r="778" spans="2:51" s="14" customFormat="1" ht="12">
      <c r="B778" s="236"/>
      <c r="C778" s="237"/>
      <c r="D778" s="216" t="s">
        <v>201</v>
      </c>
      <c r="E778" s="238" t="s">
        <v>21</v>
      </c>
      <c r="F778" s="239" t="s">
        <v>205</v>
      </c>
      <c r="G778" s="237"/>
      <c r="H778" s="240">
        <v>70</v>
      </c>
      <c r="I778" s="241"/>
      <c r="J778" s="237"/>
      <c r="K778" s="237"/>
      <c r="L778" s="242"/>
      <c r="M778" s="243"/>
      <c r="N778" s="244"/>
      <c r="O778" s="244"/>
      <c r="P778" s="244"/>
      <c r="Q778" s="244"/>
      <c r="R778" s="244"/>
      <c r="S778" s="244"/>
      <c r="T778" s="245"/>
      <c r="AT778" s="246" t="s">
        <v>201</v>
      </c>
      <c r="AU778" s="246" t="s">
        <v>85</v>
      </c>
      <c r="AV778" s="14" t="s">
        <v>199</v>
      </c>
      <c r="AW778" s="14" t="s">
        <v>39</v>
      </c>
      <c r="AX778" s="14" t="s">
        <v>83</v>
      </c>
      <c r="AY778" s="246" t="s">
        <v>192</v>
      </c>
    </row>
    <row r="779" spans="2:65" s="1" customFormat="1" ht="16.5" customHeight="1">
      <c r="B779" s="41"/>
      <c r="C779" s="202" t="s">
        <v>1148</v>
      </c>
      <c r="D779" s="202" t="s">
        <v>194</v>
      </c>
      <c r="E779" s="203" t="s">
        <v>1149</v>
      </c>
      <c r="F779" s="204" t="s">
        <v>1150</v>
      </c>
      <c r="G779" s="205" t="s">
        <v>139</v>
      </c>
      <c r="H779" s="206">
        <v>160.782</v>
      </c>
      <c r="I779" s="207"/>
      <c r="J779" s="208">
        <f>ROUND(I779*H779,2)</f>
        <v>0</v>
      </c>
      <c r="K779" s="204" t="s">
        <v>198</v>
      </c>
      <c r="L779" s="61"/>
      <c r="M779" s="209" t="s">
        <v>21</v>
      </c>
      <c r="N779" s="210" t="s">
        <v>46</v>
      </c>
      <c r="O779" s="42"/>
      <c r="P779" s="211">
        <f>O779*H779</f>
        <v>0</v>
      </c>
      <c r="Q779" s="211">
        <v>0.0003</v>
      </c>
      <c r="R779" s="211">
        <f>Q779*H779</f>
        <v>0.048234599999999996</v>
      </c>
      <c r="S779" s="211">
        <v>0</v>
      </c>
      <c r="T779" s="212">
        <f>S779*H779</f>
        <v>0</v>
      </c>
      <c r="AR779" s="24" t="s">
        <v>303</v>
      </c>
      <c r="AT779" s="24" t="s">
        <v>194</v>
      </c>
      <c r="AU779" s="24" t="s">
        <v>85</v>
      </c>
      <c r="AY779" s="24" t="s">
        <v>192</v>
      </c>
      <c r="BE779" s="213">
        <f>IF(N779="základní",J779,0)</f>
        <v>0</v>
      </c>
      <c r="BF779" s="213">
        <f>IF(N779="snížená",J779,0)</f>
        <v>0</v>
      </c>
      <c r="BG779" s="213">
        <f>IF(N779="zákl. přenesená",J779,0)</f>
        <v>0</v>
      </c>
      <c r="BH779" s="213">
        <f>IF(N779="sníž. přenesená",J779,0)</f>
        <v>0</v>
      </c>
      <c r="BI779" s="213">
        <f>IF(N779="nulová",J779,0)</f>
        <v>0</v>
      </c>
      <c r="BJ779" s="24" t="s">
        <v>83</v>
      </c>
      <c r="BK779" s="213">
        <f>ROUND(I779*H779,2)</f>
        <v>0</v>
      </c>
      <c r="BL779" s="24" t="s">
        <v>303</v>
      </c>
      <c r="BM779" s="24" t="s">
        <v>1151</v>
      </c>
    </row>
    <row r="780" spans="2:51" s="12" customFormat="1" ht="12">
      <c r="B780" s="214"/>
      <c r="C780" s="215"/>
      <c r="D780" s="216" t="s">
        <v>201</v>
      </c>
      <c r="E780" s="217" t="s">
        <v>21</v>
      </c>
      <c r="F780" s="218" t="s">
        <v>202</v>
      </c>
      <c r="G780" s="215"/>
      <c r="H780" s="217" t="s">
        <v>21</v>
      </c>
      <c r="I780" s="219"/>
      <c r="J780" s="215"/>
      <c r="K780" s="215"/>
      <c r="L780" s="220"/>
      <c r="M780" s="221"/>
      <c r="N780" s="222"/>
      <c r="O780" s="222"/>
      <c r="P780" s="222"/>
      <c r="Q780" s="222"/>
      <c r="R780" s="222"/>
      <c r="S780" s="222"/>
      <c r="T780" s="223"/>
      <c r="AT780" s="224" t="s">
        <v>201</v>
      </c>
      <c r="AU780" s="224" t="s">
        <v>85</v>
      </c>
      <c r="AV780" s="12" t="s">
        <v>83</v>
      </c>
      <c r="AW780" s="12" t="s">
        <v>39</v>
      </c>
      <c r="AX780" s="12" t="s">
        <v>75</v>
      </c>
      <c r="AY780" s="224" t="s">
        <v>192</v>
      </c>
    </row>
    <row r="781" spans="2:51" s="12" customFormat="1" ht="12">
      <c r="B781" s="214"/>
      <c r="C781" s="215"/>
      <c r="D781" s="216" t="s">
        <v>201</v>
      </c>
      <c r="E781" s="217" t="s">
        <v>21</v>
      </c>
      <c r="F781" s="218" t="s">
        <v>1152</v>
      </c>
      <c r="G781" s="215"/>
      <c r="H781" s="217" t="s">
        <v>21</v>
      </c>
      <c r="I781" s="219"/>
      <c r="J781" s="215"/>
      <c r="K781" s="215"/>
      <c r="L781" s="220"/>
      <c r="M781" s="221"/>
      <c r="N781" s="222"/>
      <c r="O781" s="222"/>
      <c r="P781" s="222"/>
      <c r="Q781" s="222"/>
      <c r="R781" s="222"/>
      <c r="S781" s="222"/>
      <c r="T781" s="223"/>
      <c r="AT781" s="224" t="s">
        <v>201</v>
      </c>
      <c r="AU781" s="224" t="s">
        <v>85</v>
      </c>
      <c r="AV781" s="12" t="s">
        <v>83</v>
      </c>
      <c r="AW781" s="12" t="s">
        <v>39</v>
      </c>
      <c r="AX781" s="12" t="s">
        <v>75</v>
      </c>
      <c r="AY781" s="224" t="s">
        <v>192</v>
      </c>
    </row>
    <row r="782" spans="2:51" s="12" customFormat="1" ht="12">
      <c r="B782" s="214"/>
      <c r="C782" s="215"/>
      <c r="D782" s="216" t="s">
        <v>201</v>
      </c>
      <c r="E782" s="217" t="s">
        <v>21</v>
      </c>
      <c r="F782" s="218" t="s">
        <v>1135</v>
      </c>
      <c r="G782" s="215"/>
      <c r="H782" s="217" t="s">
        <v>21</v>
      </c>
      <c r="I782" s="219"/>
      <c r="J782" s="215"/>
      <c r="K782" s="215"/>
      <c r="L782" s="220"/>
      <c r="M782" s="221"/>
      <c r="N782" s="222"/>
      <c r="O782" s="222"/>
      <c r="P782" s="222"/>
      <c r="Q782" s="222"/>
      <c r="R782" s="222"/>
      <c r="S782" s="222"/>
      <c r="T782" s="223"/>
      <c r="AT782" s="224" t="s">
        <v>201</v>
      </c>
      <c r="AU782" s="224" t="s">
        <v>85</v>
      </c>
      <c r="AV782" s="12" t="s">
        <v>83</v>
      </c>
      <c r="AW782" s="12" t="s">
        <v>39</v>
      </c>
      <c r="AX782" s="12" t="s">
        <v>75</v>
      </c>
      <c r="AY782" s="224" t="s">
        <v>192</v>
      </c>
    </row>
    <row r="783" spans="2:51" s="13" customFormat="1" ht="24">
      <c r="B783" s="225"/>
      <c r="C783" s="226"/>
      <c r="D783" s="216" t="s">
        <v>201</v>
      </c>
      <c r="E783" s="227" t="s">
        <v>21</v>
      </c>
      <c r="F783" s="228" t="s">
        <v>1136</v>
      </c>
      <c r="G783" s="226"/>
      <c r="H783" s="229">
        <v>89.578</v>
      </c>
      <c r="I783" s="230"/>
      <c r="J783" s="226"/>
      <c r="K783" s="226"/>
      <c r="L783" s="231"/>
      <c r="M783" s="232"/>
      <c r="N783" s="233"/>
      <c r="O783" s="233"/>
      <c r="P783" s="233"/>
      <c r="Q783" s="233"/>
      <c r="R783" s="233"/>
      <c r="S783" s="233"/>
      <c r="T783" s="234"/>
      <c r="AT783" s="235" t="s">
        <v>201</v>
      </c>
      <c r="AU783" s="235" t="s">
        <v>85</v>
      </c>
      <c r="AV783" s="13" t="s">
        <v>85</v>
      </c>
      <c r="AW783" s="13" t="s">
        <v>39</v>
      </c>
      <c r="AX783" s="13" t="s">
        <v>75</v>
      </c>
      <c r="AY783" s="235" t="s">
        <v>192</v>
      </c>
    </row>
    <row r="784" spans="2:51" s="12" customFormat="1" ht="12">
      <c r="B784" s="214"/>
      <c r="C784" s="215"/>
      <c r="D784" s="216" t="s">
        <v>201</v>
      </c>
      <c r="E784" s="217" t="s">
        <v>21</v>
      </c>
      <c r="F784" s="218" t="s">
        <v>1137</v>
      </c>
      <c r="G784" s="215"/>
      <c r="H784" s="217" t="s">
        <v>21</v>
      </c>
      <c r="I784" s="219"/>
      <c r="J784" s="215"/>
      <c r="K784" s="215"/>
      <c r="L784" s="220"/>
      <c r="M784" s="221"/>
      <c r="N784" s="222"/>
      <c r="O784" s="222"/>
      <c r="P784" s="222"/>
      <c r="Q784" s="222"/>
      <c r="R784" s="222"/>
      <c r="S784" s="222"/>
      <c r="T784" s="223"/>
      <c r="AT784" s="224" t="s">
        <v>201</v>
      </c>
      <c r="AU784" s="224" t="s">
        <v>85</v>
      </c>
      <c r="AV784" s="12" t="s">
        <v>83</v>
      </c>
      <c r="AW784" s="12" t="s">
        <v>39</v>
      </c>
      <c r="AX784" s="12" t="s">
        <v>75</v>
      </c>
      <c r="AY784" s="224" t="s">
        <v>192</v>
      </c>
    </row>
    <row r="785" spans="2:51" s="13" customFormat="1" ht="24">
      <c r="B785" s="225"/>
      <c r="C785" s="226"/>
      <c r="D785" s="216" t="s">
        <v>201</v>
      </c>
      <c r="E785" s="227" t="s">
        <v>21</v>
      </c>
      <c r="F785" s="228" t="s">
        <v>1138</v>
      </c>
      <c r="G785" s="226"/>
      <c r="H785" s="229">
        <v>48.608</v>
      </c>
      <c r="I785" s="230"/>
      <c r="J785" s="226"/>
      <c r="K785" s="226"/>
      <c r="L785" s="231"/>
      <c r="M785" s="232"/>
      <c r="N785" s="233"/>
      <c r="O785" s="233"/>
      <c r="P785" s="233"/>
      <c r="Q785" s="233"/>
      <c r="R785" s="233"/>
      <c r="S785" s="233"/>
      <c r="T785" s="234"/>
      <c r="AT785" s="235" t="s">
        <v>201</v>
      </c>
      <c r="AU785" s="235" t="s">
        <v>85</v>
      </c>
      <c r="AV785" s="13" t="s">
        <v>85</v>
      </c>
      <c r="AW785" s="13" t="s">
        <v>39</v>
      </c>
      <c r="AX785" s="13" t="s">
        <v>75</v>
      </c>
      <c r="AY785" s="235" t="s">
        <v>192</v>
      </c>
    </row>
    <row r="786" spans="2:51" s="12" customFormat="1" ht="12">
      <c r="B786" s="214"/>
      <c r="C786" s="215"/>
      <c r="D786" s="216" t="s">
        <v>201</v>
      </c>
      <c r="E786" s="217" t="s">
        <v>21</v>
      </c>
      <c r="F786" s="218" t="s">
        <v>1139</v>
      </c>
      <c r="G786" s="215"/>
      <c r="H786" s="217" t="s">
        <v>21</v>
      </c>
      <c r="I786" s="219"/>
      <c r="J786" s="215"/>
      <c r="K786" s="215"/>
      <c r="L786" s="220"/>
      <c r="M786" s="221"/>
      <c r="N786" s="222"/>
      <c r="O786" s="222"/>
      <c r="P786" s="222"/>
      <c r="Q786" s="222"/>
      <c r="R786" s="222"/>
      <c r="S786" s="222"/>
      <c r="T786" s="223"/>
      <c r="AT786" s="224" t="s">
        <v>201</v>
      </c>
      <c r="AU786" s="224" t="s">
        <v>85</v>
      </c>
      <c r="AV786" s="12" t="s">
        <v>83</v>
      </c>
      <c r="AW786" s="12" t="s">
        <v>39</v>
      </c>
      <c r="AX786" s="12" t="s">
        <v>75</v>
      </c>
      <c r="AY786" s="224" t="s">
        <v>192</v>
      </c>
    </row>
    <row r="787" spans="2:51" s="13" customFormat="1" ht="12">
      <c r="B787" s="225"/>
      <c r="C787" s="226"/>
      <c r="D787" s="216" t="s">
        <v>201</v>
      </c>
      <c r="E787" s="227" t="s">
        <v>21</v>
      </c>
      <c r="F787" s="228" t="s">
        <v>1140</v>
      </c>
      <c r="G787" s="226"/>
      <c r="H787" s="229">
        <v>22.596</v>
      </c>
      <c r="I787" s="230"/>
      <c r="J787" s="226"/>
      <c r="K787" s="226"/>
      <c r="L787" s="231"/>
      <c r="M787" s="232"/>
      <c r="N787" s="233"/>
      <c r="O787" s="233"/>
      <c r="P787" s="233"/>
      <c r="Q787" s="233"/>
      <c r="R787" s="233"/>
      <c r="S787" s="233"/>
      <c r="T787" s="234"/>
      <c r="AT787" s="235" t="s">
        <v>201</v>
      </c>
      <c r="AU787" s="235" t="s">
        <v>85</v>
      </c>
      <c r="AV787" s="13" t="s">
        <v>85</v>
      </c>
      <c r="AW787" s="13" t="s">
        <v>39</v>
      </c>
      <c r="AX787" s="13" t="s">
        <v>75</v>
      </c>
      <c r="AY787" s="235" t="s">
        <v>192</v>
      </c>
    </row>
    <row r="788" spans="2:51" s="14" customFormat="1" ht="12">
      <c r="B788" s="236"/>
      <c r="C788" s="237"/>
      <c r="D788" s="216" t="s">
        <v>201</v>
      </c>
      <c r="E788" s="238" t="s">
        <v>21</v>
      </c>
      <c r="F788" s="239" t="s">
        <v>205</v>
      </c>
      <c r="G788" s="237"/>
      <c r="H788" s="240">
        <v>160.782</v>
      </c>
      <c r="I788" s="241"/>
      <c r="J788" s="237"/>
      <c r="K788" s="237"/>
      <c r="L788" s="242"/>
      <c r="M788" s="243"/>
      <c r="N788" s="244"/>
      <c r="O788" s="244"/>
      <c r="P788" s="244"/>
      <c r="Q788" s="244"/>
      <c r="R788" s="244"/>
      <c r="S788" s="244"/>
      <c r="T788" s="245"/>
      <c r="AT788" s="246" t="s">
        <v>201</v>
      </c>
      <c r="AU788" s="246" t="s">
        <v>85</v>
      </c>
      <c r="AV788" s="14" t="s">
        <v>199</v>
      </c>
      <c r="AW788" s="14" t="s">
        <v>39</v>
      </c>
      <c r="AX788" s="14" t="s">
        <v>83</v>
      </c>
      <c r="AY788" s="246" t="s">
        <v>192</v>
      </c>
    </row>
    <row r="789" spans="2:65" s="1" customFormat="1" ht="25.5" customHeight="1">
      <c r="B789" s="41"/>
      <c r="C789" s="202" t="s">
        <v>1153</v>
      </c>
      <c r="D789" s="202" t="s">
        <v>194</v>
      </c>
      <c r="E789" s="203" t="s">
        <v>1154</v>
      </c>
      <c r="F789" s="204" t="s">
        <v>1155</v>
      </c>
      <c r="G789" s="205" t="s">
        <v>139</v>
      </c>
      <c r="H789" s="206">
        <v>160.782</v>
      </c>
      <c r="I789" s="207"/>
      <c r="J789" s="208">
        <f>ROUND(I789*H789,2)</f>
        <v>0</v>
      </c>
      <c r="K789" s="204" t="s">
        <v>198</v>
      </c>
      <c r="L789" s="61"/>
      <c r="M789" s="209" t="s">
        <v>21</v>
      </c>
      <c r="N789" s="210" t="s">
        <v>46</v>
      </c>
      <c r="O789" s="42"/>
      <c r="P789" s="211">
        <f>O789*H789</f>
        <v>0</v>
      </c>
      <c r="Q789" s="211">
        <v>0.003</v>
      </c>
      <c r="R789" s="211">
        <f>Q789*H789</f>
        <v>0.48234600000000005</v>
      </c>
      <c r="S789" s="211">
        <v>0</v>
      </c>
      <c r="T789" s="212">
        <f>S789*H789</f>
        <v>0</v>
      </c>
      <c r="AR789" s="24" t="s">
        <v>303</v>
      </c>
      <c r="AT789" s="24" t="s">
        <v>194</v>
      </c>
      <c r="AU789" s="24" t="s">
        <v>85</v>
      </c>
      <c r="AY789" s="24" t="s">
        <v>192</v>
      </c>
      <c r="BE789" s="213">
        <f>IF(N789="základní",J789,0)</f>
        <v>0</v>
      </c>
      <c r="BF789" s="213">
        <f>IF(N789="snížená",J789,0)</f>
        <v>0</v>
      </c>
      <c r="BG789" s="213">
        <f>IF(N789="zákl. přenesená",J789,0)</f>
        <v>0</v>
      </c>
      <c r="BH789" s="213">
        <f>IF(N789="sníž. přenesená",J789,0)</f>
        <v>0</v>
      </c>
      <c r="BI789" s="213">
        <f>IF(N789="nulová",J789,0)</f>
        <v>0</v>
      </c>
      <c r="BJ789" s="24" t="s">
        <v>83</v>
      </c>
      <c r="BK789" s="213">
        <f>ROUND(I789*H789,2)</f>
        <v>0</v>
      </c>
      <c r="BL789" s="24" t="s">
        <v>303</v>
      </c>
      <c r="BM789" s="24" t="s">
        <v>1156</v>
      </c>
    </row>
    <row r="790" spans="2:51" s="12" customFormat="1" ht="12">
      <c r="B790" s="214"/>
      <c r="C790" s="215"/>
      <c r="D790" s="216" t="s">
        <v>201</v>
      </c>
      <c r="E790" s="217" t="s">
        <v>21</v>
      </c>
      <c r="F790" s="218" t="s">
        <v>202</v>
      </c>
      <c r="G790" s="215"/>
      <c r="H790" s="217" t="s">
        <v>21</v>
      </c>
      <c r="I790" s="219"/>
      <c r="J790" s="215"/>
      <c r="K790" s="215"/>
      <c r="L790" s="220"/>
      <c r="M790" s="221"/>
      <c r="N790" s="222"/>
      <c r="O790" s="222"/>
      <c r="P790" s="222"/>
      <c r="Q790" s="222"/>
      <c r="R790" s="222"/>
      <c r="S790" s="222"/>
      <c r="T790" s="223"/>
      <c r="AT790" s="224" t="s">
        <v>201</v>
      </c>
      <c r="AU790" s="224" t="s">
        <v>85</v>
      </c>
      <c r="AV790" s="12" t="s">
        <v>83</v>
      </c>
      <c r="AW790" s="12" t="s">
        <v>39</v>
      </c>
      <c r="AX790" s="12" t="s">
        <v>75</v>
      </c>
      <c r="AY790" s="224" t="s">
        <v>192</v>
      </c>
    </row>
    <row r="791" spans="2:51" s="12" customFormat="1" ht="12">
      <c r="B791" s="214"/>
      <c r="C791" s="215"/>
      <c r="D791" s="216" t="s">
        <v>201</v>
      </c>
      <c r="E791" s="217" t="s">
        <v>21</v>
      </c>
      <c r="F791" s="218" t="s">
        <v>1157</v>
      </c>
      <c r="G791" s="215"/>
      <c r="H791" s="217" t="s">
        <v>21</v>
      </c>
      <c r="I791" s="219"/>
      <c r="J791" s="215"/>
      <c r="K791" s="215"/>
      <c r="L791" s="220"/>
      <c r="M791" s="221"/>
      <c r="N791" s="222"/>
      <c r="O791" s="222"/>
      <c r="P791" s="222"/>
      <c r="Q791" s="222"/>
      <c r="R791" s="222"/>
      <c r="S791" s="222"/>
      <c r="T791" s="223"/>
      <c r="AT791" s="224" t="s">
        <v>201</v>
      </c>
      <c r="AU791" s="224" t="s">
        <v>85</v>
      </c>
      <c r="AV791" s="12" t="s">
        <v>83</v>
      </c>
      <c r="AW791" s="12" t="s">
        <v>39</v>
      </c>
      <c r="AX791" s="12" t="s">
        <v>75</v>
      </c>
      <c r="AY791" s="224" t="s">
        <v>192</v>
      </c>
    </row>
    <row r="792" spans="2:51" s="12" customFormat="1" ht="12">
      <c r="B792" s="214"/>
      <c r="C792" s="215"/>
      <c r="D792" s="216" t="s">
        <v>201</v>
      </c>
      <c r="E792" s="217" t="s">
        <v>21</v>
      </c>
      <c r="F792" s="218" t="s">
        <v>1135</v>
      </c>
      <c r="G792" s="215"/>
      <c r="H792" s="217" t="s">
        <v>21</v>
      </c>
      <c r="I792" s="219"/>
      <c r="J792" s="215"/>
      <c r="K792" s="215"/>
      <c r="L792" s="220"/>
      <c r="M792" s="221"/>
      <c r="N792" s="222"/>
      <c r="O792" s="222"/>
      <c r="P792" s="222"/>
      <c r="Q792" s="222"/>
      <c r="R792" s="222"/>
      <c r="S792" s="222"/>
      <c r="T792" s="223"/>
      <c r="AT792" s="224" t="s">
        <v>201</v>
      </c>
      <c r="AU792" s="224" t="s">
        <v>85</v>
      </c>
      <c r="AV792" s="12" t="s">
        <v>83</v>
      </c>
      <c r="AW792" s="12" t="s">
        <v>39</v>
      </c>
      <c r="AX792" s="12" t="s">
        <v>75</v>
      </c>
      <c r="AY792" s="224" t="s">
        <v>192</v>
      </c>
    </row>
    <row r="793" spans="2:51" s="13" customFormat="1" ht="24">
      <c r="B793" s="225"/>
      <c r="C793" s="226"/>
      <c r="D793" s="216" t="s">
        <v>201</v>
      </c>
      <c r="E793" s="227" t="s">
        <v>21</v>
      </c>
      <c r="F793" s="228" t="s">
        <v>1136</v>
      </c>
      <c r="G793" s="226"/>
      <c r="H793" s="229">
        <v>89.578</v>
      </c>
      <c r="I793" s="230"/>
      <c r="J793" s="226"/>
      <c r="K793" s="226"/>
      <c r="L793" s="231"/>
      <c r="M793" s="232"/>
      <c r="N793" s="233"/>
      <c r="O793" s="233"/>
      <c r="P793" s="233"/>
      <c r="Q793" s="233"/>
      <c r="R793" s="233"/>
      <c r="S793" s="233"/>
      <c r="T793" s="234"/>
      <c r="AT793" s="235" t="s">
        <v>201</v>
      </c>
      <c r="AU793" s="235" t="s">
        <v>85</v>
      </c>
      <c r="AV793" s="13" t="s">
        <v>85</v>
      </c>
      <c r="AW793" s="13" t="s">
        <v>39</v>
      </c>
      <c r="AX793" s="13" t="s">
        <v>75</v>
      </c>
      <c r="AY793" s="235" t="s">
        <v>192</v>
      </c>
    </row>
    <row r="794" spans="2:51" s="12" customFormat="1" ht="12">
      <c r="B794" s="214"/>
      <c r="C794" s="215"/>
      <c r="D794" s="216" t="s">
        <v>201</v>
      </c>
      <c r="E794" s="217" t="s">
        <v>21</v>
      </c>
      <c r="F794" s="218" t="s">
        <v>1137</v>
      </c>
      <c r="G794" s="215"/>
      <c r="H794" s="217" t="s">
        <v>21</v>
      </c>
      <c r="I794" s="219"/>
      <c r="J794" s="215"/>
      <c r="K794" s="215"/>
      <c r="L794" s="220"/>
      <c r="M794" s="221"/>
      <c r="N794" s="222"/>
      <c r="O794" s="222"/>
      <c r="P794" s="222"/>
      <c r="Q794" s="222"/>
      <c r="R794" s="222"/>
      <c r="S794" s="222"/>
      <c r="T794" s="223"/>
      <c r="AT794" s="224" t="s">
        <v>201</v>
      </c>
      <c r="AU794" s="224" t="s">
        <v>85</v>
      </c>
      <c r="AV794" s="12" t="s">
        <v>83</v>
      </c>
      <c r="AW794" s="12" t="s">
        <v>39</v>
      </c>
      <c r="AX794" s="12" t="s">
        <v>75</v>
      </c>
      <c r="AY794" s="224" t="s">
        <v>192</v>
      </c>
    </row>
    <row r="795" spans="2:51" s="13" customFormat="1" ht="24">
      <c r="B795" s="225"/>
      <c r="C795" s="226"/>
      <c r="D795" s="216" t="s">
        <v>201</v>
      </c>
      <c r="E795" s="227" t="s">
        <v>21</v>
      </c>
      <c r="F795" s="228" t="s">
        <v>1138</v>
      </c>
      <c r="G795" s="226"/>
      <c r="H795" s="229">
        <v>48.608</v>
      </c>
      <c r="I795" s="230"/>
      <c r="J795" s="226"/>
      <c r="K795" s="226"/>
      <c r="L795" s="231"/>
      <c r="M795" s="232"/>
      <c r="N795" s="233"/>
      <c r="O795" s="233"/>
      <c r="P795" s="233"/>
      <c r="Q795" s="233"/>
      <c r="R795" s="233"/>
      <c r="S795" s="233"/>
      <c r="T795" s="234"/>
      <c r="AT795" s="235" t="s">
        <v>201</v>
      </c>
      <c r="AU795" s="235" t="s">
        <v>85</v>
      </c>
      <c r="AV795" s="13" t="s">
        <v>85</v>
      </c>
      <c r="AW795" s="13" t="s">
        <v>39</v>
      </c>
      <c r="AX795" s="13" t="s">
        <v>75</v>
      </c>
      <c r="AY795" s="235" t="s">
        <v>192</v>
      </c>
    </row>
    <row r="796" spans="2:51" s="12" customFormat="1" ht="12">
      <c r="B796" s="214"/>
      <c r="C796" s="215"/>
      <c r="D796" s="216" t="s">
        <v>201</v>
      </c>
      <c r="E796" s="217" t="s">
        <v>21</v>
      </c>
      <c r="F796" s="218" t="s">
        <v>1139</v>
      </c>
      <c r="G796" s="215"/>
      <c r="H796" s="217" t="s">
        <v>21</v>
      </c>
      <c r="I796" s="219"/>
      <c r="J796" s="215"/>
      <c r="K796" s="215"/>
      <c r="L796" s="220"/>
      <c r="M796" s="221"/>
      <c r="N796" s="222"/>
      <c r="O796" s="222"/>
      <c r="P796" s="222"/>
      <c r="Q796" s="222"/>
      <c r="R796" s="222"/>
      <c r="S796" s="222"/>
      <c r="T796" s="223"/>
      <c r="AT796" s="224" t="s">
        <v>201</v>
      </c>
      <c r="AU796" s="224" t="s">
        <v>85</v>
      </c>
      <c r="AV796" s="12" t="s">
        <v>83</v>
      </c>
      <c r="AW796" s="12" t="s">
        <v>39</v>
      </c>
      <c r="AX796" s="12" t="s">
        <v>75</v>
      </c>
      <c r="AY796" s="224" t="s">
        <v>192</v>
      </c>
    </row>
    <row r="797" spans="2:51" s="13" customFormat="1" ht="12">
      <c r="B797" s="225"/>
      <c r="C797" s="226"/>
      <c r="D797" s="216" t="s">
        <v>201</v>
      </c>
      <c r="E797" s="227" t="s">
        <v>21</v>
      </c>
      <c r="F797" s="228" t="s">
        <v>1140</v>
      </c>
      <c r="G797" s="226"/>
      <c r="H797" s="229">
        <v>22.596</v>
      </c>
      <c r="I797" s="230"/>
      <c r="J797" s="226"/>
      <c r="K797" s="226"/>
      <c r="L797" s="231"/>
      <c r="M797" s="232"/>
      <c r="N797" s="233"/>
      <c r="O797" s="233"/>
      <c r="P797" s="233"/>
      <c r="Q797" s="233"/>
      <c r="R797" s="233"/>
      <c r="S797" s="233"/>
      <c r="T797" s="234"/>
      <c r="AT797" s="235" t="s">
        <v>201</v>
      </c>
      <c r="AU797" s="235" t="s">
        <v>85</v>
      </c>
      <c r="AV797" s="13" t="s">
        <v>85</v>
      </c>
      <c r="AW797" s="13" t="s">
        <v>39</v>
      </c>
      <c r="AX797" s="13" t="s">
        <v>75</v>
      </c>
      <c r="AY797" s="235" t="s">
        <v>192</v>
      </c>
    </row>
    <row r="798" spans="2:51" s="14" customFormat="1" ht="12">
      <c r="B798" s="236"/>
      <c r="C798" s="237"/>
      <c r="D798" s="216" t="s">
        <v>201</v>
      </c>
      <c r="E798" s="238" t="s">
        <v>21</v>
      </c>
      <c r="F798" s="239" t="s">
        <v>205</v>
      </c>
      <c r="G798" s="237"/>
      <c r="H798" s="240">
        <v>160.782</v>
      </c>
      <c r="I798" s="241"/>
      <c r="J798" s="237"/>
      <c r="K798" s="237"/>
      <c r="L798" s="242"/>
      <c r="M798" s="243"/>
      <c r="N798" s="244"/>
      <c r="O798" s="244"/>
      <c r="P798" s="244"/>
      <c r="Q798" s="244"/>
      <c r="R798" s="244"/>
      <c r="S798" s="244"/>
      <c r="T798" s="245"/>
      <c r="AT798" s="246" t="s">
        <v>201</v>
      </c>
      <c r="AU798" s="246" t="s">
        <v>85</v>
      </c>
      <c r="AV798" s="14" t="s">
        <v>199</v>
      </c>
      <c r="AW798" s="14" t="s">
        <v>39</v>
      </c>
      <c r="AX798" s="14" t="s">
        <v>83</v>
      </c>
      <c r="AY798" s="246" t="s">
        <v>192</v>
      </c>
    </row>
    <row r="799" spans="2:65" s="1" customFormat="1" ht="16.5" customHeight="1">
      <c r="B799" s="41"/>
      <c r="C799" s="247" t="s">
        <v>1158</v>
      </c>
      <c r="D799" s="247" t="s">
        <v>412</v>
      </c>
      <c r="E799" s="248" t="s">
        <v>1159</v>
      </c>
      <c r="F799" s="249" t="s">
        <v>1160</v>
      </c>
      <c r="G799" s="250" t="s">
        <v>139</v>
      </c>
      <c r="H799" s="251">
        <v>176.86</v>
      </c>
      <c r="I799" s="252"/>
      <c r="J799" s="253">
        <f>ROUND(I799*H799,2)</f>
        <v>0</v>
      </c>
      <c r="K799" s="249" t="s">
        <v>21</v>
      </c>
      <c r="L799" s="254"/>
      <c r="M799" s="255" t="s">
        <v>21</v>
      </c>
      <c r="N799" s="256" t="s">
        <v>46</v>
      </c>
      <c r="O799" s="42"/>
      <c r="P799" s="211">
        <f>O799*H799</f>
        <v>0</v>
      </c>
      <c r="Q799" s="211">
        <v>0.0118</v>
      </c>
      <c r="R799" s="211">
        <f>Q799*H799</f>
        <v>2.086948</v>
      </c>
      <c r="S799" s="211">
        <v>0</v>
      </c>
      <c r="T799" s="212">
        <f>S799*H799</f>
        <v>0</v>
      </c>
      <c r="AR799" s="24" t="s">
        <v>405</v>
      </c>
      <c r="AT799" s="24" t="s">
        <v>412</v>
      </c>
      <c r="AU799" s="24" t="s">
        <v>85</v>
      </c>
      <c r="AY799" s="24" t="s">
        <v>192</v>
      </c>
      <c r="BE799" s="213">
        <f>IF(N799="základní",J799,0)</f>
        <v>0</v>
      </c>
      <c r="BF799" s="213">
        <f>IF(N799="snížená",J799,0)</f>
        <v>0</v>
      </c>
      <c r="BG799" s="213">
        <f>IF(N799="zákl. přenesená",J799,0)</f>
        <v>0</v>
      </c>
      <c r="BH799" s="213">
        <f>IF(N799="sníž. přenesená",J799,0)</f>
        <v>0</v>
      </c>
      <c r="BI799" s="213">
        <f>IF(N799="nulová",J799,0)</f>
        <v>0</v>
      </c>
      <c r="BJ799" s="24" t="s">
        <v>83</v>
      </c>
      <c r="BK799" s="213">
        <f>ROUND(I799*H799,2)</f>
        <v>0</v>
      </c>
      <c r="BL799" s="24" t="s">
        <v>303</v>
      </c>
      <c r="BM799" s="24" t="s">
        <v>1161</v>
      </c>
    </row>
    <row r="800" spans="2:51" s="13" customFormat="1" ht="12">
      <c r="B800" s="225"/>
      <c r="C800" s="226"/>
      <c r="D800" s="216" t="s">
        <v>201</v>
      </c>
      <c r="E800" s="226"/>
      <c r="F800" s="228" t="s">
        <v>1162</v>
      </c>
      <c r="G800" s="226"/>
      <c r="H800" s="229">
        <v>176.86</v>
      </c>
      <c r="I800" s="230"/>
      <c r="J800" s="226"/>
      <c r="K800" s="226"/>
      <c r="L800" s="231"/>
      <c r="M800" s="232"/>
      <c r="N800" s="233"/>
      <c r="O800" s="233"/>
      <c r="P800" s="233"/>
      <c r="Q800" s="233"/>
      <c r="R800" s="233"/>
      <c r="S800" s="233"/>
      <c r="T800" s="234"/>
      <c r="AT800" s="235" t="s">
        <v>201</v>
      </c>
      <c r="AU800" s="235" t="s">
        <v>85</v>
      </c>
      <c r="AV800" s="13" t="s">
        <v>85</v>
      </c>
      <c r="AW800" s="13" t="s">
        <v>6</v>
      </c>
      <c r="AX800" s="13" t="s">
        <v>83</v>
      </c>
      <c r="AY800" s="235" t="s">
        <v>192</v>
      </c>
    </row>
    <row r="801" spans="2:65" s="1" customFormat="1" ht="25.5" customHeight="1">
      <c r="B801" s="41"/>
      <c r="C801" s="202" t="s">
        <v>1163</v>
      </c>
      <c r="D801" s="202" t="s">
        <v>194</v>
      </c>
      <c r="E801" s="203" t="s">
        <v>1164</v>
      </c>
      <c r="F801" s="204" t="s">
        <v>1165</v>
      </c>
      <c r="G801" s="205" t="s">
        <v>585</v>
      </c>
      <c r="H801" s="206">
        <v>139.22</v>
      </c>
      <c r="I801" s="207"/>
      <c r="J801" s="208">
        <f>ROUND(I801*H801,2)</f>
        <v>0</v>
      </c>
      <c r="K801" s="204" t="s">
        <v>198</v>
      </c>
      <c r="L801" s="61"/>
      <c r="M801" s="209" t="s">
        <v>21</v>
      </c>
      <c r="N801" s="210" t="s">
        <v>46</v>
      </c>
      <c r="O801" s="42"/>
      <c r="P801" s="211">
        <f>O801*H801</f>
        <v>0</v>
      </c>
      <c r="Q801" s="211">
        <v>0.00026</v>
      </c>
      <c r="R801" s="211">
        <f>Q801*H801</f>
        <v>0.0361972</v>
      </c>
      <c r="S801" s="211">
        <v>0</v>
      </c>
      <c r="T801" s="212">
        <f>S801*H801</f>
        <v>0</v>
      </c>
      <c r="AR801" s="24" t="s">
        <v>303</v>
      </c>
      <c r="AT801" s="24" t="s">
        <v>194</v>
      </c>
      <c r="AU801" s="24" t="s">
        <v>85</v>
      </c>
      <c r="AY801" s="24" t="s">
        <v>192</v>
      </c>
      <c r="BE801" s="213">
        <f>IF(N801="základní",J801,0)</f>
        <v>0</v>
      </c>
      <c r="BF801" s="213">
        <f>IF(N801="snížená",J801,0)</f>
        <v>0</v>
      </c>
      <c r="BG801" s="213">
        <f>IF(N801="zákl. přenesená",J801,0)</f>
        <v>0</v>
      </c>
      <c r="BH801" s="213">
        <f>IF(N801="sníž. přenesená",J801,0)</f>
        <v>0</v>
      </c>
      <c r="BI801" s="213">
        <f>IF(N801="nulová",J801,0)</f>
        <v>0</v>
      </c>
      <c r="BJ801" s="24" t="s">
        <v>83</v>
      </c>
      <c r="BK801" s="213">
        <f>ROUND(I801*H801,2)</f>
        <v>0</v>
      </c>
      <c r="BL801" s="24" t="s">
        <v>303</v>
      </c>
      <c r="BM801" s="24" t="s">
        <v>1166</v>
      </c>
    </row>
    <row r="802" spans="2:51" s="12" customFormat="1" ht="12">
      <c r="B802" s="214"/>
      <c r="C802" s="215"/>
      <c r="D802" s="216" t="s">
        <v>201</v>
      </c>
      <c r="E802" s="217" t="s">
        <v>21</v>
      </c>
      <c r="F802" s="218" t="s">
        <v>202</v>
      </c>
      <c r="G802" s="215"/>
      <c r="H802" s="217" t="s">
        <v>21</v>
      </c>
      <c r="I802" s="219"/>
      <c r="J802" s="215"/>
      <c r="K802" s="215"/>
      <c r="L802" s="220"/>
      <c r="M802" s="221"/>
      <c r="N802" s="222"/>
      <c r="O802" s="222"/>
      <c r="P802" s="222"/>
      <c r="Q802" s="222"/>
      <c r="R802" s="222"/>
      <c r="S802" s="222"/>
      <c r="T802" s="223"/>
      <c r="AT802" s="224" t="s">
        <v>201</v>
      </c>
      <c r="AU802" s="224" t="s">
        <v>85</v>
      </c>
      <c r="AV802" s="12" t="s">
        <v>83</v>
      </c>
      <c r="AW802" s="12" t="s">
        <v>39</v>
      </c>
      <c r="AX802" s="12" t="s">
        <v>75</v>
      </c>
      <c r="AY802" s="224" t="s">
        <v>192</v>
      </c>
    </row>
    <row r="803" spans="2:51" s="12" customFormat="1" ht="12">
      <c r="B803" s="214"/>
      <c r="C803" s="215"/>
      <c r="D803" s="216" t="s">
        <v>201</v>
      </c>
      <c r="E803" s="217" t="s">
        <v>21</v>
      </c>
      <c r="F803" s="218" t="s">
        <v>1167</v>
      </c>
      <c r="G803" s="215"/>
      <c r="H803" s="217" t="s">
        <v>21</v>
      </c>
      <c r="I803" s="219"/>
      <c r="J803" s="215"/>
      <c r="K803" s="215"/>
      <c r="L803" s="220"/>
      <c r="M803" s="221"/>
      <c r="N803" s="222"/>
      <c r="O803" s="222"/>
      <c r="P803" s="222"/>
      <c r="Q803" s="222"/>
      <c r="R803" s="222"/>
      <c r="S803" s="222"/>
      <c r="T803" s="223"/>
      <c r="AT803" s="224" t="s">
        <v>201</v>
      </c>
      <c r="AU803" s="224" t="s">
        <v>85</v>
      </c>
      <c r="AV803" s="12" t="s">
        <v>83</v>
      </c>
      <c r="AW803" s="12" t="s">
        <v>39</v>
      </c>
      <c r="AX803" s="12" t="s">
        <v>75</v>
      </c>
      <c r="AY803" s="224" t="s">
        <v>192</v>
      </c>
    </row>
    <row r="804" spans="2:51" s="12" customFormat="1" ht="12">
      <c r="B804" s="214"/>
      <c r="C804" s="215"/>
      <c r="D804" s="216" t="s">
        <v>201</v>
      </c>
      <c r="E804" s="217" t="s">
        <v>21</v>
      </c>
      <c r="F804" s="218" t="s">
        <v>1135</v>
      </c>
      <c r="G804" s="215"/>
      <c r="H804" s="217" t="s">
        <v>21</v>
      </c>
      <c r="I804" s="219"/>
      <c r="J804" s="215"/>
      <c r="K804" s="215"/>
      <c r="L804" s="220"/>
      <c r="M804" s="221"/>
      <c r="N804" s="222"/>
      <c r="O804" s="222"/>
      <c r="P804" s="222"/>
      <c r="Q804" s="222"/>
      <c r="R804" s="222"/>
      <c r="S804" s="222"/>
      <c r="T804" s="223"/>
      <c r="AT804" s="224" t="s">
        <v>201</v>
      </c>
      <c r="AU804" s="224" t="s">
        <v>85</v>
      </c>
      <c r="AV804" s="12" t="s">
        <v>83</v>
      </c>
      <c r="AW804" s="12" t="s">
        <v>39</v>
      </c>
      <c r="AX804" s="12" t="s">
        <v>75</v>
      </c>
      <c r="AY804" s="224" t="s">
        <v>192</v>
      </c>
    </row>
    <row r="805" spans="2:51" s="13" customFormat="1" ht="24">
      <c r="B805" s="225"/>
      <c r="C805" s="226"/>
      <c r="D805" s="216" t="s">
        <v>201</v>
      </c>
      <c r="E805" s="227" t="s">
        <v>21</v>
      </c>
      <c r="F805" s="228" t="s">
        <v>1168</v>
      </c>
      <c r="G805" s="226"/>
      <c r="H805" s="229">
        <v>95.42</v>
      </c>
      <c r="I805" s="230"/>
      <c r="J805" s="226"/>
      <c r="K805" s="226"/>
      <c r="L805" s="231"/>
      <c r="M805" s="232"/>
      <c r="N805" s="233"/>
      <c r="O805" s="233"/>
      <c r="P805" s="233"/>
      <c r="Q805" s="233"/>
      <c r="R805" s="233"/>
      <c r="S805" s="233"/>
      <c r="T805" s="234"/>
      <c r="AT805" s="235" t="s">
        <v>201</v>
      </c>
      <c r="AU805" s="235" t="s">
        <v>85</v>
      </c>
      <c r="AV805" s="13" t="s">
        <v>85</v>
      </c>
      <c r="AW805" s="13" t="s">
        <v>39</v>
      </c>
      <c r="AX805" s="13" t="s">
        <v>75</v>
      </c>
      <c r="AY805" s="235" t="s">
        <v>192</v>
      </c>
    </row>
    <row r="806" spans="2:51" s="12" customFormat="1" ht="12">
      <c r="B806" s="214"/>
      <c r="C806" s="215"/>
      <c r="D806" s="216" t="s">
        <v>201</v>
      </c>
      <c r="E806" s="217" t="s">
        <v>21</v>
      </c>
      <c r="F806" s="218" t="s">
        <v>1137</v>
      </c>
      <c r="G806" s="215"/>
      <c r="H806" s="217" t="s">
        <v>21</v>
      </c>
      <c r="I806" s="219"/>
      <c r="J806" s="215"/>
      <c r="K806" s="215"/>
      <c r="L806" s="220"/>
      <c r="M806" s="221"/>
      <c r="N806" s="222"/>
      <c r="O806" s="222"/>
      <c r="P806" s="222"/>
      <c r="Q806" s="222"/>
      <c r="R806" s="222"/>
      <c r="S806" s="222"/>
      <c r="T806" s="223"/>
      <c r="AT806" s="224" t="s">
        <v>201</v>
      </c>
      <c r="AU806" s="224" t="s">
        <v>85</v>
      </c>
      <c r="AV806" s="12" t="s">
        <v>83</v>
      </c>
      <c r="AW806" s="12" t="s">
        <v>39</v>
      </c>
      <c r="AX806" s="12" t="s">
        <v>75</v>
      </c>
      <c r="AY806" s="224" t="s">
        <v>192</v>
      </c>
    </row>
    <row r="807" spans="2:51" s="13" customFormat="1" ht="12">
      <c r="B807" s="225"/>
      <c r="C807" s="226"/>
      <c r="D807" s="216" t="s">
        <v>201</v>
      </c>
      <c r="E807" s="227" t="s">
        <v>21</v>
      </c>
      <c r="F807" s="228" t="s">
        <v>1169</v>
      </c>
      <c r="G807" s="226"/>
      <c r="H807" s="229">
        <v>29.4</v>
      </c>
      <c r="I807" s="230"/>
      <c r="J807" s="226"/>
      <c r="K807" s="226"/>
      <c r="L807" s="231"/>
      <c r="M807" s="232"/>
      <c r="N807" s="233"/>
      <c r="O807" s="233"/>
      <c r="P807" s="233"/>
      <c r="Q807" s="233"/>
      <c r="R807" s="233"/>
      <c r="S807" s="233"/>
      <c r="T807" s="234"/>
      <c r="AT807" s="235" t="s">
        <v>201</v>
      </c>
      <c r="AU807" s="235" t="s">
        <v>85</v>
      </c>
      <c r="AV807" s="13" t="s">
        <v>85</v>
      </c>
      <c r="AW807" s="13" t="s">
        <v>39</v>
      </c>
      <c r="AX807" s="13" t="s">
        <v>75</v>
      </c>
      <c r="AY807" s="235" t="s">
        <v>192</v>
      </c>
    </row>
    <row r="808" spans="2:51" s="12" customFormat="1" ht="12">
      <c r="B808" s="214"/>
      <c r="C808" s="215"/>
      <c r="D808" s="216" t="s">
        <v>201</v>
      </c>
      <c r="E808" s="217" t="s">
        <v>21</v>
      </c>
      <c r="F808" s="218" t="s">
        <v>1139</v>
      </c>
      <c r="G808" s="215"/>
      <c r="H808" s="217" t="s">
        <v>21</v>
      </c>
      <c r="I808" s="219"/>
      <c r="J808" s="215"/>
      <c r="K808" s="215"/>
      <c r="L808" s="220"/>
      <c r="M808" s="221"/>
      <c r="N808" s="222"/>
      <c r="O808" s="222"/>
      <c r="P808" s="222"/>
      <c r="Q808" s="222"/>
      <c r="R808" s="222"/>
      <c r="S808" s="222"/>
      <c r="T808" s="223"/>
      <c r="AT808" s="224" t="s">
        <v>201</v>
      </c>
      <c r="AU808" s="224" t="s">
        <v>85</v>
      </c>
      <c r="AV808" s="12" t="s">
        <v>83</v>
      </c>
      <c r="AW808" s="12" t="s">
        <v>39</v>
      </c>
      <c r="AX808" s="12" t="s">
        <v>75</v>
      </c>
      <c r="AY808" s="224" t="s">
        <v>192</v>
      </c>
    </row>
    <row r="809" spans="2:51" s="13" customFormat="1" ht="12">
      <c r="B809" s="225"/>
      <c r="C809" s="226"/>
      <c r="D809" s="216" t="s">
        <v>201</v>
      </c>
      <c r="E809" s="227" t="s">
        <v>21</v>
      </c>
      <c r="F809" s="228" t="s">
        <v>1170</v>
      </c>
      <c r="G809" s="226"/>
      <c r="H809" s="229">
        <v>14.4</v>
      </c>
      <c r="I809" s="230"/>
      <c r="J809" s="226"/>
      <c r="K809" s="226"/>
      <c r="L809" s="231"/>
      <c r="M809" s="232"/>
      <c r="N809" s="233"/>
      <c r="O809" s="233"/>
      <c r="P809" s="233"/>
      <c r="Q809" s="233"/>
      <c r="R809" s="233"/>
      <c r="S809" s="233"/>
      <c r="T809" s="234"/>
      <c r="AT809" s="235" t="s">
        <v>201</v>
      </c>
      <c r="AU809" s="235" t="s">
        <v>85</v>
      </c>
      <c r="AV809" s="13" t="s">
        <v>85</v>
      </c>
      <c r="AW809" s="13" t="s">
        <v>39</v>
      </c>
      <c r="AX809" s="13" t="s">
        <v>75</v>
      </c>
      <c r="AY809" s="235" t="s">
        <v>192</v>
      </c>
    </row>
    <row r="810" spans="2:51" s="14" customFormat="1" ht="12">
      <c r="B810" s="236"/>
      <c r="C810" s="237"/>
      <c r="D810" s="216" t="s">
        <v>201</v>
      </c>
      <c r="E810" s="238" t="s">
        <v>21</v>
      </c>
      <c r="F810" s="239" t="s">
        <v>205</v>
      </c>
      <c r="G810" s="237"/>
      <c r="H810" s="240">
        <v>139.22</v>
      </c>
      <c r="I810" s="241"/>
      <c r="J810" s="237"/>
      <c r="K810" s="237"/>
      <c r="L810" s="242"/>
      <c r="M810" s="243"/>
      <c r="N810" s="244"/>
      <c r="O810" s="244"/>
      <c r="P810" s="244"/>
      <c r="Q810" s="244"/>
      <c r="R810" s="244"/>
      <c r="S810" s="244"/>
      <c r="T810" s="245"/>
      <c r="AT810" s="246" t="s">
        <v>201</v>
      </c>
      <c r="AU810" s="246" t="s">
        <v>85</v>
      </c>
      <c r="AV810" s="14" t="s">
        <v>199</v>
      </c>
      <c r="AW810" s="14" t="s">
        <v>39</v>
      </c>
      <c r="AX810" s="14" t="s">
        <v>83</v>
      </c>
      <c r="AY810" s="246" t="s">
        <v>192</v>
      </c>
    </row>
    <row r="811" spans="2:65" s="1" customFormat="1" ht="16.5" customHeight="1">
      <c r="B811" s="41"/>
      <c r="C811" s="202" t="s">
        <v>1171</v>
      </c>
      <c r="D811" s="202" t="s">
        <v>194</v>
      </c>
      <c r="E811" s="203" t="s">
        <v>1172</v>
      </c>
      <c r="F811" s="204" t="s">
        <v>1173</v>
      </c>
      <c r="G811" s="205" t="s">
        <v>585</v>
      </c>
      <c r="H811" s="206">
        <v>70</v>
      </c>
      <c r="I811" s="207"/>
      <c r="J811" s="208">
        <f>ROUND(I811*H811,2)</f>
        <v>0</v>
      </c>
      <c r="K811" s="204" t="s">
        <v>198</v>
      </c>
      <c r="L811" s="61"/>
      <c r="M811" s="209" t="s">
        <v>21</v>
      </c>
      <c r="N811" s="210" t="s">
        <v>46</v>
      </c>
      <c r="O811" s="42"/>
      <c r="P811" s="211">
        <f>O811*H811</f>
        <v>0</v>
      </c>
      <c r="Q811" s="211">
        <v>3E-05</v>
      </c>
      <c r="R811" s="211">
        <f>Q811*H811</f>
        <v>0.0021</v>
      </c>
      <c r="S811" s="211">
        <v>0</v>
      </c>
      <c r="T811" s="212">
        <f>S811*H811</f>
        <v>0</v>
      </c>
      <c r="AR811" s="24" t="s">
        <v>303</v>
      </c>
      <c r="AT811" s="24" t="s">
        <v>194</v>
      </c>
      <c r="AU811" s="24" t="s">
        <v>85</v>
      </c>
      <c r="AY811" s="24" t="s">
        <v>192</v>
      </c>
      <c r="BE811" s="213">
        <f>IF(N811="základní",J811,0)</f>
        <v>0</v>
      </c>
      <c r="BF811" s="213">
        <f>IF(N811="snížená",J811,0)</f>
        <v>0</v>
      </c>
      <c r="BG811" s="213">
        <f>IF(N811="zákl. přenesená",J811,0)</f>
        <v>0</v>
      </c>
      <c r="BH811" s="213">
        <f>IF(N811="sníž. přenesená",J811,0)</f>
        <v>0</v>
      </c>
      <c r="BI811" s="213">
        <f>IF(N811="nulová",J811,0)</f>
        <v>0</v>
      </c>
      <c r="BJ811" s="24" t="s">
        <v>83</v>
      </c>
      <c r="BK811" s="213">
        <f>ROUND(I811*H811,2)</f>
        <v>0</v>
      </c>
      <c r="BL811" s="24" t="s">
        <v>303</v>
      </c>
      <c r="BM811" s="24" t="s">
        <v>1174</v>
      </c>
    </row>
    <row r="812" spans="2:51" s="12" customFormat="1" ht="12">
      <c r="B812" s="214"/>
      <c r="C812" s="215"/>
      <c r="D812" s="216" t="s">
        <v>201</v>
      </c>
      <c r="E812" s="217" t="s">
        <v>21</v>
      </c>
      <c r="F812" s="218" t="s">
        <v>202</v>
      </c>
      <c r="G812" s="215"/>
      <c r="H812" s="217" t="s">
        <v>21</v>
      </c>
      <c r="I812" s="219"/>
      <c r="J812" s="215"/>
      <c r="K812" s="215"/>
      <c r="L812" s="220"/>
      <c r="M812" s="221"/>
      <c r="N812" s="222"/>
      <c r="O812" s="222"/>
      <c r="P812" s="222"/>
      <c r="Q812" s="222"/>
      <c r="R812" s="222"/>
      <c r="S812" s="222"/>
      <c r="T812" s="223"/>
      <c r="AT812" s="224" t="s">
        <v>201</v>
      </c>
      <c r="AU812" s="224" t="s">
        <v>85</v>
      </c>
      <c r="AV812" s="12" t="s">
        <v>83</v>
      </c>
      <c r="AW812" s="12" t="s">
        <v>39</v>
      </c>
      <c r="AX812" s="12" t="s">
        <v>75</v>
      </c>
      <c r="AY812" s="224" t="s">
        <v>192</v>
      </c>
    </row>
    <row r="813" spans="2:51" s="12" customFormat="1" ht="12">
      <c r="B813" s="214"/>
      <c r="C813" s="215"/>
      <c r="D813" s="216" t="s">
        <v>201</v>
      </c>
      <c r="E813" s="217" t="s">
        <v>21</v>
      </c>
      <c r="F813" s="218" t="s">
        <v>1175</v>
      </c>
      <c r="G813" s="215"/>
      <c r="H813" s="217" t="s">
        <v>21</v>
      </c>
      <c r="I813" s="219"/>
      <c r="J813" s="215"/>
      <c r="K813" s="215"/>
      <c r="L813" s="220"/>
      <c r="M813" s="221"/>
      <c r="N813" s="222"/>
      <c r="O813" s="222"/>
      <c r="P813" s="222"/>
      <c r="Q813" s="222"/>
      <c r="R813" s="222"/>
      <c r="S813" s="222"/>
      <c r="T813" s="223"/>
      <c r="AT813" s="224" t="s">
        <v>201</v>
      </c>
      <c r="AU813" s="224" t="s">
        <v>85</v>
      </c>
      <c r="AV813" s="12" t="s">
        <v>83</v>
      </c>
      <c r="AW813" s="12" t="s">
        <v>39</v>
      </c>
      <c r="AX813" s="12" t="s">
        <v>75</v>
      </c>
      <c r="AY813" s="224" t="s">
        <v>192</v>
      </c>
    </row>
    <row r="814" spans="2:51" s="12" customFormat="1" ht="12">
      <c r="B814" s="214"/>
      <c r="C814" s="215"/>
      <c r="D814" s="216" t="s">
        <v>201</v>
      </c>
      <c r="E814" s="217" t="s">
        <v>21</v>
      </c>
      <c r="F814" s="218" t="s">
        <v>1146</v>
      </c>
      <c r="G814" s="215"/>
      <c r="H814" s="217" t="s">
        <v>21</v>
      </c>
      <c r="I814" s="219"/>
      <c r="J814" s="215"/>
      <c r="K814" s="215"/>
      <c r="L814" s="220"/>
      <c r="M814" s="221"/>
      <c r="N814" s="222"/>
      <c r="O814" s="222"/>
      <c r="P814" s="222"/>
      <c r="Q814" s="222"/>
      <c r="R814" s="222"/>
      <c r="S814" s="222"/>
      <c r="T814" s="223"/>
      <c r="AT814" s="224" t="s">
        <v>201</v>
      </c>
      <c r="AU814" s="224" t="s">
        <v>85</v>
      </c>
      <c r="AV814" s="12" t="s">
        <v>83</v>
      </c>
      <c r="AW814" s="12" t="s">
        <v>39</v>
      </c>
      <c r="AX814" s="12" t="s">
        <v>75</v>
      </c>
      <c r="AY814" s="224" t="s">
        <v>192</v>
      </c>
    </row>
    <row r="815" spans="2:51" s="13" customFormat="1" ht="12">
      <c r="B815" s="225"/>
      <c r="C815" s="226"/>
      <c r="D815" s="216" t="s">
        <v>201</v>
      </c>
      <c r="E815" s="227" t="s">
        <v>21</v>
      </c>
      <c r="F815" s="228" t="s">
        <v>1147</v>
      </c>
      <c r="G815" s="226"/>
      <c r="H815" s="229">
        <v>70</v>
      </c>
      <c r="I815" s="230"/>
      <c r="J815" s="226"/>
      <c r="K815" s="226"/>
      <c r="L815" s="231"/>
      <c r="M815" s="232"/>
      <c r="N815" s="233"/>
      <c r="O815" s="233"/>
      <c r="P815" s="233"/>
      <c r="Q815" s="233"/>
      <c r="R815" s="233"/>
      <c r="S815" s="233"/>
      <c r="T815" s="234"/>
      <c r="AT815" s="235" t="s">
        <v>201</v>
      </c>
      <c r="AU815" s="235" t="s">
        <v>85</v>
      </c>
      <c r="AV815" s="13" t="s">
        <v>85</v>
      </c>
      <c r="AW815" s="13" t="s">
        <v>39</v>
      </c>
      <c r="AX815" s="13" t="s">
        <v>75</v>
      </c>
      <c r="AY815" s="235" t="s">
        <v>192</v>
      </c>
    </row>
    <row r="816" spans="2:51" s="14" customFormat="1" ht="12">
      <c r="B816" s="236"/>
      <c r="C816" s="237"/>
      <c r="D816" s="216" t="s">
        <v>201</v>
      </c>
      <c r="E816" s="238" t="s">
        <v>21</v>
      </c>
      <c r="F816" s="239" t="s">
        <v>205</v>
      </c>
      <c r="G816" s="237"/>
      <c r="H816" s="240">
        <v>70</v>
      </c>
      <c r="I816" s="241"/>
      <c r="J816" s="237"/>
      <c r="K816" s="237"/>
      <c r="L816" s="242"/>
      <c r="M816" s="243"/>
      <c r="N816" s="244"/>
      <c r="O816" s="244"/>
      <c r="P816" s="244"/>
      <c r="Q816" s="244"/>
      <c r="R816" s="244"/>
      <c r="S816" s="244"/>
      <c r="T816" s="245"/>
      <c r="AT816" s="246" t="s">
        <v>201</v>
      </c>
      <c r="AU816" s="246" t="s">
        <v>85</v>
      </c>
      <c r="AV816" s="14" t="s">
        <v>199</v>
      </c>
      <c r="AW816" s="14" t="s">
        <v>39</v>
      </c>
      <c r="AX816" s="14" t="s">
        <v>83</v>
      </c>
      <c r="AY816" s="246" t="s">
        <v>192</v>
      </c>
    </row>
    <row r="817" spans="2:65" s="1" customFormat="1" ht="38.25" customHeight="1">
      <c r="B817" s="41"/>
      <c r="C817" s="202" t="s">
        <v>1176</v>
      </c>
      <c r="D817" s="202" t="s">
        <v>194</v>
      </c>
      <c r="E817" s="203" t="s">
        <v>1177</v>
      </c>
      <c r="F817" s="204" t="s">
        <v>1178</v>
      </c>
      <c r="G817" s="205" t="s">
        <v>306</v>
      </c>
      <c r="H817" s="206">
        <v>3.414</v>
      </c>
      <c r="I817" s="207"/>
      <c r="J817" s="208">
        <f>ROUND(I817*H817,2)</f>
        <v>0</v>
      </c>
      <c r="K817" s="204" t="s">
        <v>198</v>
      </c>
      <c r="L817" s="61"/>
      <c r="M817" s="209" t="s">
        <v>21</v>
      </c>
      <c r="N817" s="210" t="s">
        <v>46</v>
      </c>
      <c r="O817" s="42"/>
      <c r="P817" s="211">
        <f>O817*H817</f>
        <v>0</v>
      </c>
      <c r="Q817" s="211">
        <v>0</v>
      </c>
      <c r="R817" s="211">
        <f>Q817*H817</f>
        <v>0</v>
      </c>
      <c r="S817" s="211">
        <v>0</v>
      </c>
      <c r="T817" s="212">
        <f>S817*H817</f>
        <v>0</v>
      </c>
      <c r="AR817" s="24" t="s">
        <v>303</v>
      </c>
      <c r="AT817" s="24" t="s">
        <v>194</v>
      </c>
      <c r="AU817" s="24" t="s">
        <v>85</v>
      </c>
      <c r="AY817" s="24" t="s">
        <v>192</v>
      </c>
      <c r="BE817" s="213">
        <f>IF(N817="základní",J817,0)</f>
        <v>0</v>
      </c>
      <c r="BF817" s="213">
        <f>IF(N817="snížená",J817,0)</f>
        <v>0</v>
      </c>
      <c r="BG817" s="213">
        <f>IF(N817="zákl. přenesená",J817,0)</f>
        <v>0</v>
      </c>
      <c r="BH817" s="213">
        <f>IF(N817="sníž. přenesená",J817,0)</f>
        <v>0</v>
      </c>
      <c r="BI817" s="213">
        <f>IF(N817="nulová",J817,0)</f>
        <v>0</v>
      </c>
      <c r="BJ817" s="24" t="s">
        <v>83</v>
      </c>
      <c r="BK817" s="213">
        <f>ROUND(I817*H817,2)</f>
        <v>0</v>
      </c>
      <c r="BL817" s="24" t="s">
        <v>303</v>
      </c>
      <c r="BM817" s="24" t="s">
        <v>1179</v>
      </c>
    </row>
    <row r="818" spans="2:63" s="11" customFormat="1" ht="29.85" customHeight="1">
      <c r="B818" s="186"/>
      <c r="C818" s="187"/>
      <c r="D818" s="188" t="s">
        <v>74</v>
      </c>
      <c r="E818" s="200" t="s">
        <v>1180</v>
      </c>
      <c r="F818" s="200" t="s">
        <v>1181</v>
      </c>
      <c r="G818" s="187"/>
      <c r="H818" s="187"/>
      <c r="I818" s="190"/>
      <c r="J818" s="201">
        <f>BK818</f>
        <v>0</v>
      </c>
      <c r="K818" s="187"/>
      <c r="L818" s="192"/>
      <c r="M818" s="193"/>
      <c r="N818" s="194"/>
      <c r="O818" s="194"/>
      <c r="P818" s="195">
        <f>SUM(P819:P825)</f>
        <v>0</v>
      </c>
      <c r="Q818" s="194"/>
      <c r="R818" s="195">
        <f>SUM(R819:R825)</f>
        <v>1.5961500000000002</v>
      </c>
      <c r="S818" s="194"/>
      <c r="T818" s="196">
        <f>SUM(T819:T825)</f>
        <v>0</v>
      </c>
      <c r="AR818" s="197" t="s">
        <v>85</v>
      </c>
      <c r="AT818" s="198" t="s">
        <v>74</v>
      </c>
      <c r="AU818" s="198" t="s">
        <v>83</v>
      </c>
      <c r="AY818" s="197" t="s">
        <v>192</v>
      </c>
      <c r="BK818" s="199">
        <f>SUM(BK819:BK825)</f>
        <v>0</v>
      </c>
    </row>
    <row r="819" spans="2:65" s="1" customFormat="1" ht="25.5" customHeight="1">
      <c r="B819" s="41"/>
      <c r="C819" s="202" t="s">
        <v>1182</v>
      </c>
      <c r="D819" s="202" t="s">
        <v>194</v>
      </c>
      <c r="E819" s="203" t="s">
        <v>1183</v>
      </c>
      <c r="F819" s="204" t="s">
        <v>1184</v>
      </c>
      <c r="G819" s="205" t="s">
        <v>139</v>
      </c>
      <c r="H819" s="206">
        <v>2660.25</v>
      </c>
      <c r="I819" s="207"/>
      <c r="J819" s="208">
        <f>ROUND(I819*H819,2)</f>
        <v>0</v>
      </c>
      <c r="K819" s="204" t="s">
        <v>198</v>
      </c>
      <c r="L819" s="61"/>
      <c r="M819" s="209" t="s">
        <v>21</v>
      </c>
      <c r="N819" s="210" t="s">
        <v>46</v>
      </c>
      <c r="O819" s="42"/>
      <c r="P819" s="211">
        <f>O819*H819</f>
        <v>0</v>
      </c>
      <c r="Q819" s="211">
        <v>0.00014</v>
      </c>
      <c r="R819" s="211">
        <f>Q819*H819</f>
        <v>0.37243499999999996</v>
      </c>
      <c r="S819" s="211">
        <v>0</v>
      </c>
      <c r="T819" s="212">
        <f>S819*H819</f>
        <v>0</v>
      </c>
      <c r="AR819" s="24" t="s">
        <v>303</v>
      </c>
      <c r="AT819" s="24" t="s">
        <v>194</v>
      </c>
      <c r="AU819" s="24" t="s">
        <v>85</v>
      </c>
      <c r="AY819" s="24" t="s">
        <v>192</v>
      </c>
      <c r="BE819" s="213">
        <f>IF(N819="základní",J819,0)</f>
        <v>0</v>
      </c>
      <c r="BF819" s="213">
        <f>IF(N819="snížená",J819,0)</f>
        <v>0</v>
      </c>
      <c r="BG819" s="213">
        <f>IF(N819="zákl. přenesená",J819,0)</f>
        <v>0</v>
      </c>
      <c r="BH819" s="213">
        <f>IF(N819="sníž. přenesená",J819,0)</f>
        <v>0</v>
      </c>
      <c r="BI819" s="213">
        <f>IF(N819="nulová",J819,0)</f>
        <v>0</v>
      </c>
      <c r="BJ819" s="24" t="s">
        <v>83</v>
      </c>
      <c r="BK819" s="213">
        <f>ROUND(I819*H819,2)</f>
        <v>0</v>
      </c>
      <c r="BL819" s="24" t="s">
        <v>303</v>
      </c>
      <c r="BM819" s="24" t="s">
        <v>1185</v>
      </c>
    </row>
    <row r="820" spans="2:51" s="12" customFormat="1" ht="12">
      <c r="B820" s="214"/>
      <c r="C820" s="215"/>
      <c r="D820" s="216" t="s">
        <v>201</v>
      </c>
      <c r="E820" s="217" t="s">
        <v>21</v>
      </c>
      <c r="F820" s="218" t="s">
        <v>202</v>
      </c>
      <c r="G820" s="215"/>
      <c r="H820" s="217" t="s">
        <v>21</v>
      </c>
      <c r="I820" s="219"/>
      <c r="J820" s="215"/>
      <c r="K820" s="215"/>
      <c r="L820" s="220"/>
      <c r="M820" s="221"/>
      <c r="N820" s="222"/>
      <c r="O820" s="222"/>
      <c r="P820" s="222"/>
      <c r="Q820" s="222"/>
      <c r="R820" s="222"/>
      <c r="S820" s="222"/>
      <c r="T820" s="223"/>
      <c r="AT820" s="224" t="s">
        <v>201</v>
      </c>
      <c r="AU820" s="224" t="s">
        <v>85</v>
      </c>
      <c r="AV820" s="12" t="s">
        <v>83</v>
      </c>
      <c r="AW820" s="12" t="s">
        <v>39</v>
      </c>
      <c r="AX820" s="12" t="s">
        <v>75</v>
      </c>
      <c r="AY820" s="224" t="s">
        <v>192</v>
      </c>
    </row>
    <row r="821" spans="2:51" s="12" customFormat="1" ht="12">
      <c r="B821" s="214"/>
      <c r="C821" s="215"/>
      <c r="D821" s="216" t="s">
        <v>201</v>
      </c>
      <c r="E821" s="217" t="s">
        <v>21</v>
      </c>
      <c r="F821" s="218" t="s">
        <v>1186</v>
      </c>
      <c r="G821" s="215"/>
      <c r="H821" s="217" t="s">
        <v>21</v>
      </c>
      <c r="I821" s="219"/>
      <c r="J821" s="215"/>
      <c r="K821" s="215"/>
      <c r="L821" s="220"/>
      <c r="M821" s="221"/>
      <c r="N821" s="222"/>
      <c r="O821" s="222"/>
      <c r="P821" s="222"/>
      <c r="Q821" s="222"/>
      <c r="R821" s="222"/>
      <c r="S821" s="222"/>
      <c r="T821" s="223"/>
      <c r="AT821" s="224" t="s">
        <v>201</v>
      </c>
      <c r="AU821" s="224" t="s">
        <v>85</v>
      </c>
      <c r="AV821" s="12" t="s">
        <v>83</v>
      </c>
      <c r="AW821" s="12" t="s">
        <v>39</v>
      </c>
      <c r="AX821" s="12" t="s">
        <v>75</v>
      </c>
      <c r="AY821" s="224" t="s">
        <v>192</v>
      </c>
    </row>
    <row r="822" spans="2:51" s="13" customFormat="1" ht="12">
      <c r="B822" s="225"/>
      <c r="C822" s="226"/>
      <c r="D822" s="216" t="s">
        <v>201</v>
      </c>
      <c r="E822" s="227" t="s">
        <v>21</v>
      </c>
      <c r="F822" s="228" t="s">
        <v>1187</v>
      </c>
      <c r="G822" s="226"/>
      <c r="H822" s="229">
        <v>2660.25</v>
      </c>
      <c r="I822" s="230"/>
      <c r="J822" s="226"/>
      <c r="K822" s="226"/>
      <c r="L822" s="231"/>
      <c r="M822" s="232"/>
      <c r="N822" s="233"/>
      <c r="O822" s="233"/>
      <c r="P822" s="233"/>
      <c r="Q822" s="233"/>
      <c r="R822" s="233"/>
      <c r="S822" s="233"/>
      <c r="T822" s="234"/>
      <c r="AT822" s="235" t="s">
        <v>201</v>
      </c>
      <c r="AU822" s="235" t="s">
        <v>85</v>
      </c>
      <c r="AV822" s="13" t="s">
        <v>85</v>
      </c>
      <c r="AW822" s="13" t="s">
        <v>39</v>
      </c>
      <c r="AX822" s="13" t="s">
        <v>75</v>
      </c>
      <c r="AY822" s="235" t="s">
        <v>192</v>
      </c>
    </row>
    <row r="823" spans="2:51" s="14" customFormat="1" ht="12">
      <c r="B823" s="236"/>
      <c r="C823" s="237"/>
      <c r="D823" s="216" t="s">
        <v>201</v>
      </c>
      <c r="E823" s="238" t="s">
        <v>21</v>
      </c>
      <c r="F823" s="239" t="s">
        <v>205</v>
      </c>
      <c r="G823" s="237"/>
      <c r="H823" s="240">
        <v>2660.25</v>
      </c>
      <c r="I823" s="241"/>
      <c r="J823" s="237"/>
      <c r="K823" s="237"/>
      <c r="L823" s="242"/>
      <c r="M823" s="243"/>
      <c r="N823" s="244"/>
      <c r="O823" s="244"/>
      <c r="P823" s="244"/>
      <c r="Q823" s="244"/>
      <c r="R823" s="244"/>
      <c r="S823" s="244"/>
      <c r="T823" s="245"/>
      <c r="AT823" s="246" t="s">
        <v>201</v>
      </c>
      <c r="AU823" s="246" t="s">
        <v>85</v>
      </c>
      <c r="AV823" s="14" t="s">
        <v>199</v>
      </c>
      <c r="AW823" s="14" t="s">
        <v>39</v>
      </c>
      <c r="AX823" s="14" t="s">
        <v>83</v>
      </c>
      <c r="AY823" s="246" t="s">
        <v>192</v>
      </c>
    </row>
    <row r="824" spans="2:65" s="1" customFormat="1" ht="16.5" customHeight="1">
      <c r="B824" s="41"/>
      <c r="C824" s="202" t="s">
        <v>1188</v>
      </c>
      <c r="D824" s="202" t="s">
        <v>194</v>
      </c>
      <c r="E824" s="203" t="s">
        <v>1189</v>
      </c>
      <c r="F824" s="204" t="s">
        <v>1190</v>
      </c>
      <c r="G824" s="205" t="s">
        <v>139</v>
      </c>
      <c r="H824" s="206">
        <v>2660.25</v>
      </c>
      <c r="I824" s="207"/>
      <c r="J824" s="208">
        <f>ROUND(I824*H824,2)</f>
        <v>0</v>
      </c>
      <c r="K824" s="204" t="s">
        <v>198</v>
      </c>
      <c r="L824" s="61"/>
      <c r="M824" s="209" t="s">
        <v>21</v>
      </c>
      <c r="N824" s="210" t="s">
        <v>46</v>
      </c>
      <c r="O824" s="42"/>
      <c r="P824" s="211">
        <f>O824*H824</f>
        <v>0</v>
      </c>
      <c r="Q824" s="211">
        <v>0.00023</v>
      </c>
      <c r="R824" s="211">
        <f>Q824*H824</f>
        <v>0.6118575</v>
      </c>
      <c r="S824" s="211">
        <v>0</v>
      </c>
      <c r="T824" s="212">
        <f>S824*H824</f>
        <v>0</v>
      </c>
      <c r="AR824" s="24" t="s">
        <v>303</v>
      </c>
      <c r="AT824" s="24" t="s">
        <v>194</v>
      </c>
      <c r="AU824" s="24" t="s">
        <v>85</v>
      </c>
      <c r="AY824" s="24" t="s">
        <v>192</v>
      </c>
      <c r="BE824" s="213">
        <f>IF(N824="základní",J824,0)</f>
        <v>0</v>
      </c>
      <c r="BF824" s="213">
        <f>IF(N824="snížená",J824,0)</f>
        <v>0</v>
      </c>
      <c r="BG824" s="213">
        <f>IF(N824="zákl. přenesená",J824,0)</f>
        <v>0</v>
      </c>
      <c r="BH824" s="213">
        <f>IF(N824="sníž. přenesená",J824,0)</f>
        <v>0</v>
      </c>
      <c r="BI824" s="213">
        <f>IF(N824="nulová",J824,0)</f>
        <v>0</v>
      </c>
      <c r="BJ824" s="24" t="s">
        <v>83</v>
      </c>
      <c r="BK824" s="213">
        <f>ROUND(I824*H824,2)</f>
        <v>0</v>
      </c>
      <c r="BL824" s="24" t="s">
        <v>303</v>
      </c>
      <c r="BM824" s="24" t="s">
        <v>1191</v>
      </c>
    </row>
    <row r="825" spans="2:65" s="1" customFormat="1" ht="25.5" customHeight="1">
      <c r="B825" s="41"/>
      <c r="C825" s="202" t="s">
        <v>1192</v>
      </c>
      <c r="D825" s="202" t="s">
        <v>194</v>
      </c>
      <c r="E825" s="203" t="s">
        <v>1193</v>
      </c>
      <c r="F825" s="204" t="s">
        <v>1194</v>
      </c>
      <c r="G825" s="205" t="s">
        <v>139</v>
      </c>
      <c r="H825" s="206">
        <v>2660.25</v>
      </c>
      <c r="I825" s="207"/>
      <c r="J825" s="208">
        <f>ROUND(I825*H825,2)</f>
        <v>0</v>
      </c>
      <c r="K825" s="204" t="s">
        <v>198</v>
      </c>
      <c r="L825" s="61"/>
      <c r="M825" s="209" t="s">
        <v>21</v>
      </c>
      <c r="N825" s="210" t="s">
        <v>46</v>
      </c>
      <c r="O825" s="42"/>
      <c r="P825" s="211">
        <f>O825*H825</f>
        <v>0</v>
      </c>
      <c r="Q825" s="211">
        <v>0.00023</v>
      </c>
      <c r="R825" s="211">
        <f>Q825*H825</f>
        <v>0.6118575</v>
      </c>
      <c r="S825" s="211">
        <v>0</v>
      </c>
      <c r="T825" s="212">
        <f>S825*H825</f>
        <v>0</v>
      </c>
      <c r="AR825" s="24" t="s">
        <v>303</v>
      </c>
      <c r="AT825" s="24" t="s">
        <v>194</v>
      </c>
      <c r="AU825" s="24" t="s">
        <v>85</v>
      </c>
      <c r="AY825" s="24" t="s">
        <v>192</v>
      </c>
      <c r="BE825" s="213">
        <f>IF(N825="základní",J825,0)</f>
        <v>0</v>
      </c>
      <c r="BF825" s="213">
        <f>IF(N825="snížená",J825,0)</f>
        <v>0</v>
      </c>
      <c r="BG825" s="213">
        <f>IF(N825="zákl. přenesená",J825,0)</f>
        <v>0</v>
      </c>
      <c r="BH825" s="213">
        <f>IF(N825="sníž. přenesená",J825,0)</f>
        <v>0</v>
      </c>
      <c r="BI825" s="213">
        <f>IF(N825="nulová",J825,0)</f>
        <v>0</v>
      </c>
      <c r="BJ825" s="24" t="s">
        <v>83</v>
      </c>
      <c r="BK825" s="213">
        <f>ROUND(I825*H825,2)</f>
        <v>0</v>
      </c>
      <c r="BL825" s="24" t="s">
        <v>303</v>
      </c>
      <c r="BM825" s="24" t="s">
        <v>1195</v>
      </c>
    </row>
    <row r="826" spans="2:63" s="11" customFormat="1" ht="29.85" customHeight="1">
      <c r="B826" s="186"/>
      <c r="C826" s="187"/>
      <c r="D826" s="188" t="s">
        <v>74</v>
      </c>
      <c r="E826" s="200" t="s">
        <v>1196</v>
      </c>
      <c r="F826" s="200" t="s">
        <v>1197</v>
      </c>
      <c r="G826" s="187"/>
      <c r="H826" s="187"/>
      <c r="I826" s="190"/>
      <c r="J826" s="201">
        <f>BK826</f>
        <v>0</v>
      </c>
      <c r="K826" s="187"/>
      <c r="L826" s="192"/>
      <c r="M826" s="193"/>
      <c r="N826" s="194"/>
      <c r="O826" s="194"/>
      <c r="P826" s="195">
        <f>SUM(P827:P843)</f>
        <v>0</v>
      </c>
      <c r="Q826" s="194"/>
      <c r="R826" s="195">
        <f>SUM(R827:R843)</f>
        <v>0.590219</v>
      </c>
      <c r="S826" s="194"/>
      <c r="T826" s="196">
        <f>SUM(T827:T843)</f>
        <v>0</v>
      </c>
      <c r="AR826" s="197" t="s">
        <v>85</v>
      </c>
      <c r="AT826" s="198" t="s">
        <v>74</v>
      </c>
      <c r="AU826" s="198" t="s">
        <v>83</v>
      </c>
      <c r="AY826" s="197" t="s">
        <v>192</v>
      </c>
      <c r="BK826" s="199">
        <f>SUM(BK827:BK843)</f>
        <v>0</v>
      </c>
    </row>
    <row r="827" spans="2:65" s="1" customFormat="1" ht="25.5" customHeight="1">
      <c r="B827" s="41"/>
      <c r="C827" s="202" t="s">
        <v>1198</v>
      </c>
      <c r="D827" s="202" t="s">
        <v>194</v>
      </c>
      <c r="E827" s="203" t="s">
        <v>1199</v>
      </c>
      <c r="F827" s="204" t="s">
        <v>1200</v>
      </c>
      <c r="G827" s="205" t="s">
        <v>139</v>
      </c>
      <c r="H827" s="206">
        <v>1180.438</v>
      </c>
      <c r="I827" s="207"/>
      <c r="J827" s="208">
        <f>ROUND(I827*H827,2)</f>
        <v>0</v>
      </c>
      <c r="K827" s="204" t="s">
        <v>198</v>
      </c>
      <c r="L827" s="61"/>
      <c r="M827" s="209" t="s">
        <v>21</v>
      </c>
      <c r="N827" s="210" t="s">
        <v>46</v>
      </c>
      <c r="O827" s="42"/>
      <c r="P827" s="211">
        <f>O827*H827</f>
        <v>0</v>
      </c>
      <c r="Q827" s="211">
        <v>0.00021</v>
      </c>
      <c r="R827" s="211">
        <f>Q827*H827</f>
        <v>0.24789198000000004</v>
      </c>
      <c r="S827" s="211">
        <v>0</v>
      </c>
      <c r="T827" s="212">
        <f>S827*H827</f>
        <v>0</v>
      </c>
      <c r="AR827" s="24" t="s">
        <v>303</v>
      </c>
      <c r="AT827" s="24" t="s">
        <v>194</v>
      </c>
      <c r="AU827" s="24" t="s">
        <v>85</v>
      </c>
      <c r="AY827" s="24" t="s">
        <v>192</v>
      </c>
      <c r="BE827" s="213">
        <f>IF(N827="základní",J827,0)</f>
        <v>0</v>
      </c>
      <c r="BF827" s="213">
        <f>IF(N827="snížená",J827,0)</f>
        <v>0</v>
      </c>
      <c r="BG827" s="213">
        <f>IF(N827="zákl. přenesená",J827,0)</f>
        <v>0</v>
      </c>
      <c r="BH827" s="213">
        <f>IF(N827="sníž. přenesená",J827,0)</f>
        <v>0</v>
      </c>
      <c r="BI827" s="213">
        <f>IF(N827="nulová",J827,0)</f>
        <v>0</v>
      </c>
      <c r="BJ827" s="24" t="s">
        <v>83</v>
      </c>
      <c r="BK827" s="213">
        <f>ROUND(I827*H827,2)</f>
        <v>0</v>
      </c>
      <c r="BL827" s="24" t="s">
        <v>303</v>
      </c>
      <c r="BM827" s="24" t="s">
        <v>1201</v>
      </c>
    </row>
    <row r="828" spans="2:51" s="12" customFormat="1" ht="12">
      <c r="B828" s="214"/>
      <c r="C828" s="215"/>
      <c r="D828" s="216" t="s">
        <v>201</v>
      </c>
      <c r="E828" s="217" t="s">
        <v>21</v>
      </c>
      <c r="F828" s="218" t="s">
        <v>202</v>
      </c>
      <c r="G828" s="215"/>
      <c r="H828" s="217" t="s">
        <v>21</v>
      </c>
      <c r="I828" s="219"/>
      <c r="J828" s="215"/>
      <c r="K828" s="215"/>
      <c r="L828" s="220"/>
      <c r="M828" s="221"/>
      <c r="N828" s="222"/>
      <c r="O828" s="222"/>
      <c r="P828" s="222"/>
      <c r="Q828" s="222"/>
      <c r="R828" s="222"/>
      <c r="S828" s="222"/>
      <c r="T828" s="223"/>
      <c r="AT828" s="224" t="s">
        <v>201</v>
      </c>
      <c r="AU828" s="224" t="s">
        <v>85</v>
      </c>
      <c r="AV828" s="12" t="s">
        <v>83</v>
      </c>
      <c r="AW828" s="12" t="s">
        <v>39</v>
      </c>
      <c r="AX828" s="12" t="s">
        <v>75</v>
      </c>
      <c r="AY828" s="224" t="s">
        <v>192</v>
      </c>
    </row>
    <row r="829" spans="2:51" s="12" customFormat="1" ht="12">
      <c r="B829" s="214"/>
      <c r="C829" s="215"/>
      <c r="D829" s="216" t="s">
        <v>201</v>
      </c>
      <c r="E829" s="217" t="s">
        <v>21</v>
      </c>
      <c r="F829" s="218" t="s">
        <v>1202</v>
      </c>
      <c r="G829" s="215"/>
      <c r="H829" s="217" t="s">
        <v>21</v>
      </c>
      <c r="I829" s="219"/>
      <c r="J829" s="215"/>
      <c r="K829" s="215"/>
      <c r="L829" s="220"/>
      <c r="M829" s="221"/>
      <c r="N829" s="222"/>
      <c r="O829" s="222"/>
      <c r="P829" s="222"/>
      <c r="Q829" s="222"/>
      <c r="R829" s="222"/>
      <c r="S829" s="222"/>
      <c r="T829" s="223"/>
      <c r="AT829" s="224" t="s">
        <v>201</v>
      </c>
      <c r="AU829" s="224" t="s">
        <v>85</v>
      </c>
      <c r="AV829" s="12" t="s">
        <v>83</v>
      </c>
      <c r="AW829" s="12" t="s">
        <v>39</v>
      </c>
      <c r="AX829" s="12" t="s">
        <v>75</v>
      </c>
      <c r="AY829" s="224" t="s">
        <v>192</v>
      </c>
    </row>
    <row r="830" spans="2:51" s="12" customFormat="1" ht="12">
      <c r="B830" s="214"/>
      <c r="C830" s="215"/>
      <c r="D830" s="216" t="s">
        <v>201</v>
      </c>
      <c r="E830" s="217" t="s">
        <v>21</v>
      </c>
      <c r="F830" s="218" t="s">
        <v>459</v>
      </c>
      <c r="G830" s="215"/>
      <c r="H830" s="217" t="s">
        <v>21</v>
      </c>
      <c r="I830" s="219"/>
      <c r="J830" s="215"/>
      <c r="K830" s="215"/>
      <c r="L830" s="220"/>
      <c r="M830" s="221"/>
      <c r="N830" s="222"/>
      <c r="O830" s="222"/>
      <c r="P830" s="222"/>
      <c r="Q830" s="222"/>
      <c r="R830" s="222"/>
      <c r="S830" s="222"/>
      <c r="T830" s="223"/>
      <c r="AT830" s="224" t="s">
        <v>201</v>
      </c>
      <c r="AU830" s="224" t="s">
        <v>85</v>
      </c>
      <c r="AV830" s="12" t="s">
        <v>83</v>
      </c>
      <c r="AW830" s="12" t="s">
        <v>39</v>
      </c>
      <c r="AX830" s="12" t="s">
        <v>75</v>
      </c>
      <c r="AY830" s="224" t="s">
        <v>192</v>
      </c>
    </row>
    <row r="831" spans="2:51" s="12" customFormat="1" ht="12">
      <c r="B831" s="214"/>
      <c r="C831" s="215"/>
      <c r="D831" s="216" t="s">
        <v>201</v>
      </c>
      <c r="E831" s="217" t="s">
        <v>21</v>
      </c>
      <c r="F831" s="218" t="s">
        <v>556</v>
      </c>
      <c r="G831" s="215"/>
      <c r="H831" s="217" t="s">
        <v>21</v>
      </c>
      <c r="I831" s="219"/>
      <c r="J831" s="215"/>
      <c r="K831" s="215"/>
      <c r="L831" s="220"/>
      <c r="M831" s="221"/>
      <c r="N831" s="222"/>
      <c r="O831" s="222"/>
      <c r="P831" s="222"/>
      <c r="Q831" s="222"/>
      <c r="R831" s="222"/>
      <c r="S831" s="222"/>
      <c r="T831" s="223"/>
      <c r="AT831" s="224" t="s">
        <v>201</v>
      </c>
      <c r="AU831" s="224" t="s">
        <v>85</v>
      </c>
      <c r="AV831" s="12" t="s">
        <v>83</v>
      </c>
      <c r="AW831" s="12" t="s">
        <v>39</v>
      </c>
      <c r="AX831" s="12" t="s">
        <v>75</v>
      </c>
      <c r="AY831" s="224" t="s">
        <v>192</v>
      </c>
    </row>
    <row r="832" spans="2:51" s="13" customFormat="1" ht="24">
      <c r="B832" s="225"/>
      <c r="C832" s="226"/>
      <c r="D832" s="216" t="s">
        <v>201</v>
      </c>
      <c r="E832" s="227" t="s">
        <v>21</v>
      </c>
      <c r="F832" s="228" t="s">
        <v>1203</v>
      </c>
      <c r="G832" s="226"/>
      <c r="H832" s="229">
        <v>1463.572</v>
      </c>
      <c r="I832" s="230"/>
      <c r="J832" s="226"/>
      <c r="K832" s="226"/>
      <c r="L832" s="231"/>
      <c r="M832" s="232"/>
      <c r="N832" s="233"/>
      <c r="O832" s="233"/>
      <c r="P832" s="233"/>
      <c r="Q832" s="233"/>
      <c r="R832" s="233"/>
      <c r="S832" s="233"/>
      <c r="T832" s="234"/>
      <c r="AT832" s="235" t="s">
        <v>201</v>
      </c>
      <c r="AU832" s="235" t="s">
        <v>85</v>
      </c>
      <c r="AV832" s="13" t="s">
        <v>85</v>
      </c>
      <c r="AW832" s="13" t="s">
        <v>39</v>
      </c>
      <c r="AX832" s="13" t="s">
        <v>75</v>
      </c>
      <c r="AY832" s="235" t="s">
        <v>192</v>
      </c>
    </row>
    <row r="833" spans="2:51" s="12" customFormat="1" ht="12">
      <c r="B833" s="214"/>
      <c r="C833" s="215"/>
      <c r="D833" s="216" t="s">
        <v>201</v>
      </c>
      <c r="E833" s="217" t="s">
        <v>21</v>
      </c>
      <c r="F833" s="218" t="s">
        <v>1204</v>
      </c>
      <c r="G833" s="215"/>
      <c r="H833" s="217" t="s">
        <v>21</v>
      </c>
      <c r="I833" s="219"/>
      <c r="J833" s="215"/>
      <c r="K833" s="215"/>
      <c r="L833" s="220"/>
      <c r="M833" s="221"/>
      <c r="N833" s="222"/>
      <c r="O833" s="222"/>
      <c r="P833" s="222"/>
      <c r="Q833" s="222"/>
      <c r="R833" s="222"/>
      <c r="S833" s="222"/>
      <c r="T833" s="223"/>
      <c r="AT833" s="224" t="s">
        <v>201</v>
      </c>
      <c r="AU833" s="224" t="s">
        <v>85</v>
      </c>
      <c r="AV833" s="12" t="s">
        <v>83</v>
      </c>
      <c r="AW833" s="12" t="s">
        <v>39</v>
      </c>
      <c r="AX833" s="12" t="s">
        <v>75</v>
      </c>
      <c r="AY833" s="224" t="s">
        <v>192</v>
      </c>
    </row>
    <row r="834" spans="2:51" s="13" customFormat="1" ht="36">
      <c r="B834" s="225"/>
      <c r="C834" s="226"/>
      <c r="D834" s="216" t="s">
        <v>201</v>
      </c>
      <c r="E834" s="227" t="s">
        <v>21</v>
      </c>
      <c r="F834" s="228" t="s">
        <v>1205</v>
      </c>
      <c r="G834" s="226"/>
      <c r="H834" s="229">
        <v>-280.574</v>
      </c>
      <c r="I834" s="230"/>
      <c r="J834" s="226"/>
      <c r="K834" s="226"/>
      <c r="L834" s="231"/>
      <c r="M834" s="232"/>
      <c r="N834" s="233"/>
      <c r="O834" s="233"/>
      <c r="P834" s="233"/>
      <c r="Q834" s="233"/>
      <c r="R834" s="233"/>
      <c r="S834" s="233"/>
      <c r="T834" s="234"/>
      <c r="AT834" s="235" t="s">
        <v>201</v>
      </c>
      <c r="AU834" s="235" t="s">
        <v>85</v>
      </c>
      <c r="AV834" s="13" t="s">
        <v>85</v>
      </c>
      <c r="AW834" s="13" t="s">
        <v>39</v>
      </c>
      <c r="AX834" s="13" t="s">
        <v>75</v>
      </c>
      <c r="AY834" s="235" t="s">
        <v>192</v>
      </c>
    </row>
    <row r="835" spans="2:51" s="13" customFormat="1" ht="36">
      <c r="B835" s="225"/>
      <c r="C835" s="226"/>
      <c r="D835" s="216" t="s">
        <v>201</v>
      </c>
      <c r="E835" s="227" t="s">
        <v>21</v>
      </c>
      <c r="F835" s="228" t="s">
        <v>1206</v>
      </c>
      <c r="G835" s="226"/>
      <c r="H835" s="229">
        <v>-32.618</v>
      </c>
      <c r="I835" s="230"/>
      <c r="J835" s="226"/>
      <c r="K835" s="226"/>
      <c r="L835" s="231"/>
      <c r="M835" s="232"/>
      <c r="N835" s="233"/>
      <c r="O835" s="233"/>
      <c r="P835" s="233"/>
      <c r="Q835" s="233"/>
      <c r="R835" s="233"/>
      <c r="S835" s="233"/>
      <c r="T835" s="234"/>
      <c r="AT835" s="235" t="s">
        <v>201</v>
      </c>
      <c r="AU835" s="235" t="s">
        <v>85</v>
      </c>
      <c r="AV835" s="13" t="s">
        <v>85</v>
      </c>
      <c r="AW835" s="13" t="s">
        <v>39</v>
      </c>
      <c r="AX835" s="13" t="s">
        <v>75</v>
      </c>
      <c r="AY835" s="235" t="s">
        <v>192</v>
      </c>
    </row>
    <row r="836" spans="2:51" s="12" customFormat="1" ht="12">
      <c r="B836" s="214"/>
      <c r="C836" s="215"/>
      <c r="D836" s="216" t="s">
        <v>201</v>
      </c>
      <c r="E836" s="217" t="s">
        <v>21</v>
      </c>
      <c r="F836" s="218" t="s">
        <v>559</v>
      </c>
      <c r="G836" s="215"/>
      <c r="H836" s="217" t="s">
        <v>21</v>
      </c>
      <c r="I836" s="219"/>
      <c r="J836" s="215"/>
      <c r="K836" s="215"/>
      <c r="L836" s="220"/>
      <c r="M836" s="221"/>
      <c r="N836" s="222"/>
      <c r="O836" s="222"/>
      <c r="P836" s="222"/>
      <c r="Q836" s="222"/>
      <c r="R836" s="222"/>
      <c r="S836" s="222"/>
      <c r="T836" s="223"/>
      <c r="AT836" s="224" t="s">
        <v>201</v>
      </c>
      <c r="AU836" s="224" t="s">
        <v>85</v>
      </c>
      <c r="AV836" s="12" t="s">
        <v>83</v>
      </c>
      <c r="AW836" s="12" t="s">
        <v>39</v>
      </c>
      <c r="AX836" s="12" t="s">
        <v>75</v>
      </c>
      <c r="AY836" s="224" t="s">
        <v>192</v>
      </c>
    </row>
    <row r="837" spans="2:51" s="13" customFormat="1" ht="24">
      <c r="B837" s="225"/>
      <c r="C837" s="226"/>
      <c r="D837" s="216" t="s">
        <v>201</v>
      </c>
      <c r="E837" s="227" t="s">
        <v>21</v>
      </c>
      <c r="F837" s="228" t="s">
        <v>1207</v>
      </c>
      <c r="G837" s="226"/>
      <c r="H837" s="229">
        <v>220.458</v>
      </c>
      <c r="I837" s="230"/>
      <c r="J837" s="226"/>
      <c r="K837" s="226"/>
      <c r="L837" s="231"/>
      <c r="M837" s="232"/>
      <c r="N837" s="233"/>
      <c r="O837" s="233"/>
      <c r="P837" s="233"/>
      <c r="Q837" s="233"/>
      <c r="R837" s="233"/>
      <c r="S837" s="233"/>
      <c r="T837" s="234"/>
      <c r="AT837" s="235" t="s">
        <v>201</v>
      </c>
      <c r="AU837" s="235" t="s">
        <v>85</v>
      </c>
      <c r="AV837" s="13" t="s">
        <v>85</v>
      </c>
      <c r="AW837" s="13" t="s">
        <v>39</v>
      </c>
      <c r="AX837" s="13" t="s">
        <v>75</v>
      </c>
      <c r="AY837" s="235" t="s">
        <v>192</v>
      </c>
    </row>
    <row r="838" spans="2:51" s="12" customFormat="1" ht="12">
      <c r="B838" s="214"/>
      <c r="C838" s="215"/>
      <c r="D838" s="216" t="s">
        <v>201</v>
      </c>
      <c r="E838" s="217" t="s">
        <v>21</v>
      </c>
      <c r="F838" s="218" t="s">
        <v>1204</v>
      </c>
      <c r="G838" s="215"/>
      <c r="H838" s="217" t="s">
        <v>21</v>
      </c>
      <c r="I838" s="219"/>
      <c r="J838" s="215"/>
      <c r="K838" s="215"/>
      <c r="L838" s="220"/>
      <c r="M838" s="221"/>
      <c r="N838" s="222"/>
      <c r="O838" s="222"/>
      <c r="P838" s="222"/>
      <c r="Q838" s="222"/>
      <c r="R838" s="222"/>
      <c r="S838" s="222"/>
      <c r="T838" s="223"/>
      <c r="AT838" s="224" t="s">
        <v>201</v>
      </c>
      <c r="AU838" s="224" t="s">
        <v>85</v>
      </c>
      <c r="AV838" s="12" t="s">
        <v>83</v>
      </c>
      <c r="AW838" s="12" t="s">
        <v>39</v>
      </c>
      <c r="AX838" s="12" t="s">
        <v>75</v>
      </c>
      <c r="AY838" s="224" t="s">
        <v>192</v>
      </c>
    </row>
    <row r="839" spans="2:51" s="13" customFormat="1" ht="36">
      <c r="B839" s="225"/>
      <c r="C839" s="226"/>
      <c r="D839" s="216" t="s">
        <v>201</v>
      </c>
      <c r="E839" s="227" t="s">
        <v>21</v>
      </c>
      <c r="F839" s="228" t="s">
        <v>1208</v>
      </c>
      <c r="G839" s="226"/>
      <c r="H839" s="229">
        <v>-29.618</v>
      </c>
      <c r="I839" s="230"/>
      <c r="J839" s="226"/>
      <c r="K839" s="226"/>
      <c r="L839" s="231"/>
      <c r="M839" s="232"/>
      <c r="N839" s="233"/>
      <c r="O839" s="233"/>
      <c r="P839" s="233"/>
      <c r="Q839" s="233"/>
      <c r="R839" s="233"/>
      <c r="S839" s="233"/>
      <c r="T839" s="234"/>
      <c r="AT839" s="235" t="s">
        <v>201</v>
      </c>
      <c r="AU839" s="235" t="s">
        <v>85</v>
      </c>
      <c r="AV839" s="13" t="s">
        <v>85</v>
      </c>
      <c r="AW839" s="13" t="s">
        <v>39</v>
      </c>
      <c r="AX839" s="13" t="s">
        <v>75</v>
      </c>
      <c r="AY839" s="235" t="s">
        <v>192</v>
      </c>
    </row>
    <row r="840" spans="2:51" s="12" customFormat="1" ht="12">
      <c r="B840" s="214"/>
      <c r="C840" s="215"/>
      <c r="D840" s="216" t="s">
        <v>201</v>
      </c>
      <c r="E840" s="217" t="s">
        <v>21</v>
      </c>
      <c r="F840" s="218" t="s">
        <v>1209</v>
      </c>
      <c r="G840" s="215"/>
      <c r="H840" s="217" t="s">
        <v>21</v>
      </c>
      <c r="I840" s="219"/>
      <c r="J840" s="215"/>
      <c r="K840" s="215"/>
      <c r="L840" s="220"/>
      <c r="M840" s="221"/>
      <c r="N840" s="222"/>
      <c r="O840" s="222"/>
      <c r="P840" s="222"/>
      <c r="Q840" s="222"/>
      <c r="R840" s="222"/>
      <c r="S840" s="222"/>
      <c r="T840" s="223"/>
      <c r="AT840" s="224" t="s">
        <v>201</v>
      </c>
      <c r="AU840" s="224" t="s">
        <v>85</v>
      </c>
      <c r="AV840" s="12" t="s">
        <v>83</v>
      </c>
      <c r="AW840" s="12" t="s">
        <v>39</v>
      </c>
      <c r="AX840" s="12" t="s">
        <v>75</v>
      </c>
      <c r="AY840" s="224" t="s">
        <v>192</v>
      </c>
    </row>
    <row r="841" spans="2:51" s="13" customFormat="1" ht="12">
      <c r="B841" s="225"/>
      <c r="C841" s="226"/>
      <c r="D841" s="216" t="s">
        <v>201</v>
      </c>
      <c r="E841" s="227" t="s">
        <v>21</v>
      </c>
      <c r="F841" s="228" t="s">
        <v>1210</v>
      </c>
      <c r="G841" s="226"/>
      <c r="H841" s="229">
        <v>-160.782</v>
      </c>
      <c r="I841" s="230"/>
      <c r="J841" s="226"/>
      <c r="K841" s="226"/>
      <c r="L841" s="231"/>
      <c r="M841" s="232"/>
      <c r="N841" s="233"/>
      <c r="O841" s="233"/>
      <c r="P841" s="233"/>
      <c r="Q841" s="233"/>
      <c r="R841" s="233"/>
      <c r="S841" s="233"/>
      <c r="T841" s="234"/>
      <c r="AT841" s="235" t="s">
        <v>201</v>
      </c>
      <c r="AU841" s="235" t="s">
        <v>85</v>
      </c>
      <c r="AV841" s="13" t="s">
        <v>85</v>
      </c>
      <c r="AW841" s="13" t="s">
        <v>39</v>
      </c>
      <c r="AX841" s="13" t="s">
        <v>75</v>
      </c>
      <c r="AY841" s="235" t="s">
        <v>192</v>
      </c>
    </row>
    <row r="842" spans="2:51" s="14" customFormat="1" ht="12">
      <c r="B842" s="236"/>
      <c r="C842" s="237"/>
      <c r="D842" s="216" t="s">
        <v>201</v>
      </c>
      <c r="E842" s="238" t="s">
        <v>21</v>
      </c>
      <c r="F842" s="239" t="s">
        <v>205</v>
      </c>
      <c r="G842" s="237"/>
      <c r="H842" s="240">
        <v>1180.438</v>
      </c>
      <c r="I842" s="241"/>
      <c r="J842" s="237"/>
      <c r="K842" s="237"/>
      <c r="L842" s="242"/>
      <c r="M842" s="243"/>
      <c r="N842" s="244"/>
      <c r="O842" s="244"/>
      <c r="P842" s="244"/>
      <c r="Q842" s="244"/>
      <c r="R842" s="244"/>
      <c r="S842" s="244"/>
      <c r="T842" s="245"/>
      <c r="AT842" s="246" t="s">
        <v>201</v>
      </c>
      <c r="AU842" s="246" t="s">
        <v>85</v>
      </c>
      <c r="AV842" s="14" t="s">
        <v>199</v>
      </c>
      <c r="AW842" s="14" t="s">
        <v>39</v>
      </c>
      <c r="AX842" s="14" t="s">
        <v>83</v>
      </c>
      <c r="AY842" s="246" t="s">
        <v>192</v>
      </c>
    </row>
    <row r="843" spans="2:65" s="1" customFormat="1" ht="25.5" customHeight="1">
      <c r="B843" s="41"/>
      <c r="C843" s="202" t="s">
        <v>1211</v>
      </c>
      <c r="D843" s="202" t="s">
        <v>194</v>
      </c>
      <c r="E843" s="203" t="s">
        <v>1212</v>
      </c>
      <c r="F843" s="204" t="s">
        <v>1213</v>
      </c>
      <c r="G843" s="205" t="s">
        <v>139</v>
      </c>
      <c r="H843" s="206">
        <v>1180.438</v>
      </c>
      <c r="I843" s="207"/>
      <c r="J843" s="208">
        <f>ROUND(I843*H843,2)</f>
        <v>0</v>
      </c>
      <c r="K843" s="204" t="s">
        <v>198</v>
      </c>
      <c r="L843" s="61"/>
      <c r="M843" s="209" t="s">
        <v>21</v>
      </c>
      <c r="N843" s="257" t="s">
        <v>46</v>
      </c>
      <c r="O843" s="258"/>
      <c r="P843" s="259">
        <f>O843*H843</f>
        <v>0</v>
      </c>
      <c r="Q843" s="259">
        <v>0.00029</v>
      </c>
      <c r="R843" s="259">
        <f>Q843*H843</f>
        <v>0.34232702000000004</v>
      </c>
      <c r="S843" s="259">
        <v>0</v>
      </c>
      <c r="T843" s="260">
        <f>S843*H843</f>
        <v>0</v>
      </c>
      <c r="AR843" s="24" t="s">
        <v>303</v>
      </c>
      <c r="AT843" s="24" t="s">
        <v>194</v>
      </c>
      <c r="AU843" s="24" t="s">
        <v>85</v>
      </c>
      <c r="AY843" s="24" t="s">
        <v>192</v>
      </c>
      <c r="BE843" s="213">
        <f>IF(N843="základní",J843,0)</f>
        <v>0</v>
      </c>
      <c r="BF843" s="213">
        <f>IF(N843="snížená",J843,0)</f>
        <v>0</v>
      </c>
      <c r="BG843" s="213">
        <f>IF(N843="zákl. přenesená",J843,0)</f>
        <v>0</v>
      </c>
      <c r="BH843" s="213">
        <f>IF(N843="sníž. přenesená",J843,0)</f>
        <v>0</v>
      </c>
      <c r="BI843" s="213">
        <f>IF(N843="nulová",J843,0)</f>
        <v>0</v>
      </c>
      <c r="BJ843" s="24" t="s">
        <v>83</v>
      </c>
      <c r="BK843" s="213">
        <f>ROUND(I843*H843,2)</f>
        <v>0</v>
      </c>
      <c r="BL843" s="24" t="s">
        <v>303</v>
      </c>
      <c r="BM843" s="24" t="s">
        <v>1214</v>
      </c>
    </row>
    <row r="844" spans="2:12" s="1" customFormat="1" ht="6.9" customHeight="1">
      <c r="B844" s="56"/>
      <c r="C844" s="57"/>
      <c r="D844" s="57"/>
      <c r="E844" s="57"/>
      <c r="F844" s="57"/>
      <c r="G844" s="57"/>
      <c r="H844" s="57"/>
      <c r="I844" s="149"/>
      <c r="J844" s="57"/>
      <c r="K844" s="57"/>
      <c r="L844" s="61"/>
    </row>
  </sheetData>
  <sheetProtection algorithmName="SHA-512" hashValue="+nHs6q4I/BNPGy1oJG1gknoTHr4tg0PDCkoEJEMfdk0lVP0ayRauLMYmDr1C+eYtpSGFqGiMogthTkxtZgJ6ZA==" saltValue="aSxL6v4yfj5WyyOMPAMM9af1LRgL7w7kF29O+hdRfSTz6OmonqRKCqjQ2lH9uR37xd9tyAS5XrYsRCEBYeTXYg==" spinCount="100000" sheet="1" objects="1" scenarios="1" formatColumns="0" formatRows="0" autoFilter="0"/>
  <autoFilter ref="C94:K843"/>
  <mergeCells count="10">
    <mergeCell ref="J51:J52"/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132</v>
      </c>
      <c r="G1" s="392" t="s">
        <v>133</v>
      </c>
      <c r="H1" s="392"/>
      <c r="I1" s="124"/>
      <c r="J1" s="123" t="s">
        <v>134</v>
      </c>
      <c r="K1" s="122" t="s">
        <v>135</v>
      </c>
      <c r="L1" s="123" t="s">
        <v>136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96</v>
      </c>
    </row>
    <row r="3" spans="2:46" ht="6.9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85</v>
      </c>
    </row>
    <row r="4" spans="2:46" ht="36.9" customHeight="1">
      <c r="B4" s="28"/>
      <c r="C4" s="29"/>
      <c r="D4" s="30" t="s">
        <v>143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2:11" ht="16.5" customHeight="1">
      <c r="B7" s="28"/>
      <c r="C7" s="29"/>
      <c r="D7" s="29"/>
      <c r="E7" s="384" t="str">
        <f>'Rekapitulace stavby'!K6</f>
        <v>Výstavba nové haly odborného výcviku SOU Stavební Plzeň</v>
      </c>
      <c r="F7" s="385"/>
      <c r="G7" s="385"/>
      <c r="H7" s="385"/>
      <c r="I7" s="127"/>
      <c r="J7" s="29"/>
      <c r="K7" s="31"/>
    </row>
    <row r="8" spans="2:11" ht="13.2">
      <c r="B8" s="28"/>
      <c r="C8" s="29"/>
      <c r="D8" s="37" t="s">
        <v>150</v>
      </c>
      <c r="E8" s="29"/>
      <c r="F8" s="29"/>
      <c r="G8" s="29"/>
      <c r="H8" s="29"/>
      <c r="I8" s="127"/>
      <c r="J8" s="29"/>
      <c r="K8" s="31"/>
    </row>
    <row r="9" spans="2:11" ht="16.5" customHeight="1">
      <c r="B9" s="28"/>
      <c r="C9" s="29"/>
      <c r="D9" s="29"/>
      <c r="E9" s="384" t="s">
        <v>1215</v>
      </c>
      <c r="F9" s="344"/>
      <c r="G9" s="344"/>
      <c r="H9" s="344"/>
      <c r="I9" s="127"/>
      <c r="J9" s="29"/>
      <c r="K9" s="31"/>
    </row>
    <row r="10" spans="2:11" ht="13.2">
      <c r="B10" s="28"/>
      <c r="C10" s="29"/>
      <c r="D10" s="37" t="s">
        <v>1216</v>
      </c>
      <c r="E10" s="29"/>
      <c r="F10" s="29"/>
      <c r="G10" s="29"/>
      <c r="H10" s="29"/>
      <c r="I10" s="127"/>
      <c r="J10" s="29"/>
      <c r="K10" s="31"/>
    </row>
    <row r="11" spans="2:11" s="1" customFormat="1" ht="16.5" customHeight="1">
      <c r="B11" s="41"/>
      <c r="C11" s="42"/>
      <c r="D11" s="42"/>
      <c r="E11" s="368" t="s">
        <v>1217</v>
      </c>
      <c r="F11" s="387"/>
      <c r="G11" s="387"/>
      <c r="H11" s="387"/>
      <c r="I11" s="128"/>
      <c r="J11" s="42"/>
      <c r="K11" s="45"/>
    </row>
    <row r="12" spans="2:11" s="1" customFormat="1" ht="13.2">
      <c r="B12" s="41"/>
      <c r="C12" s="42"/>
      <c r="D12" s="37" t="s">
        <v>1218</v>
      </c>
      <c r="E12" s="42"/>
      <c r="F12" s="42"/>
      <c r="G12" s="42"/>
      <c r="H12" s="42"/>
      <c r="I12" s="128"/>
      <c r="J12" s="42"/>
      <c r="K12" s="45"/>
    </row>
    <row r="13" spans="2:11" s="1" customFormat="1" ht="36.9" customHeight="1">
      <c r="B13" s="41"/>
      <c r="C13" s="42"/>
      <c r="D13" s="42"/>
      <c r="E13" s="386" t="s">
        <v>1219</v>
      </c>
      <c r="F13" s="387"/>
      <c r="G13" s="387"/>
      <c r="H13" s="387"/>
      <c r="I13" s="128"/>
      <c r="J13" s="42"/>
      <c r="K13" s="45"/>
    </row>
    <row r="14" spans="2:11" s="1" customFormat="1" ht="12">
      <c r="B14" s="41"/>
      <c r="C14" s="42"/>
      <c r="D14" s="42"/>
      <c r="E14" s="42"/>
      <c r="F14" s="42"/>
      <c r="G14" s="42"/>
      <c r="H14" s="42"/>
      <c r="I14" s="128"/>
      <c r="J14" s="42"/>
      <c r="K14" s="45"/>
    </row>
    <row r="15" spans="2:11" s="1" customFormat="1" ht="14.4" customHeight="1">
      <c r="B15" s="41"/>
      <c r="C15" s="42"/>
      <c r="D15" s="37" t="s">
        <v>20</v>
      </c>
      <c r="E15" s="42"/>
      <c r="F15" s="35" t="s">
        <v>21</v>
      </c>
      <c r="G15" s="42"/>
      <c r="H15" s="42"/>
      <c r="I15" s="129" t="s">
        <v>22</v>
      </c>
      <c r="J15" s="35" t="s">
        <v>21</v>
      </c>
      <c r="K15" s="45"/>
    </row>
    <row r="16" spans="2:11" s="1" customFormat="1" ht="14.4" customHeight="1">
      <c r="B16" s="41"/>
      <c r="C16" s="42"/>
      <c r="D16" s="37" t="s">
        <v>23</v>
      </c>
      <c r="E16" s="42"/>
      <c r="F16" s="35" t="s">
        <v>24</v>
      </c>
      <c r="G16" s="42"/>
      <c r="H16" s="42"/>
      <c r="I16" s="129" t="s">
        <v>25</v>
      </c>
      <c r="J16" s="130" t="str">
        <f>'Rekapitulace stavby'!AN8</f>
        <v>2. 11. 2017</v>
      </c>
      <c r="K16" s="45"/>
    </row>
    <row r="17" spans="2:11" s="1" customFormat="1" ht="10.8" customHeight="1">
      <c r="B17" s="41"/>
      <c r="C17" s="42"/>
      <c r="D17" s="42"/>
      <c r="E17" s="42"/>
      <c r="F17" s="42"/>
      <c r="G17" s="42"/>
      <c r="H17" s="42"/>
      <c r="I17" s="128"/>
      <c r="J17" s="42"/>
      <c r="K17" s="45"/>
    </row>
    <row r="18" spans="2:11" s="1" customFormat="1" ht="14.4" customHeight="1">
      <c r="B18" s="41"/>
      <c r="C18" s="42"/>
      <c r="D18" s="37" t="s">
        <v>27</v>
      </c>
      <c r="E18" s="42"/>
      <c r="F18" s="42"/>
      <c r="G18" s="42"/>
      <c r="H18" s="42"/>
      <c r="I18" s="129" t="s">
        <v>28</v>
      </c>
      <c r="J18" s="35" t="s">
        <v>29</v>
      </c>
      <c r="K18" s="45"/>
    </row>
    <row r="19" spans="2:11" s="1" customFormat="1" ht="18" customHeight="1">
      <c r="B19" s="41"/>
      <c r="C19" s="42"/>
      <c r="D19" s="42"/>
      <c r="E19" s="35" t="s">
        <v>30</v>
      </c>
      <c r="F19" s="42"/>
      <c r="G19" s="42"/>
      <c r="H19" s="42"/>
      <c r="I19" s="129" t="s">
        <v>31</v>
      </c>
      <c r="J19" s="35" t="s">
        <v>32</v>
      </c>
      <c r="K19" s="45"/>
    </row>
    <row r="20" spans="2:11" s="1" customFormat="1" ht="6.9" customHeight="1">
      <c r="B20" s="41"/>
      <c r="C20" s="42"/>
      <c r="D20" s="42"/>
      <c r="E20" s="42"/>
      <c r="F20" s="42"/>
      <c r="G20" s="42"/>
      <c r="H20" s="42"/>
      <c r="I20" s="128"/>
      <c r="J20" s="42"/>
      <c r="K20" s="45"/>
    </row>
    <row r="21" spans="2:11" s="1" customFormat="1" ht="14.4" customHeight="1">
      <c r="B21" s="41"/>
      <c r="C21" s="42"/>
      <c r="D21" s="37" t="s">
        <v>33</v>
      </c>
      <c r="E21" s="42"/>
      <c r="F21" s="42"/>
      <c r="G21" s="42"/>
      <c r="H21" s="42"/>
      <c r="I21" s="129" t="s">
        <v>28</v>
      </c>
      <c r="J21" s="35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5" t="str">
        <f>IF('Rekapitulace stavby'!E14="Vyplň údaj","",IF('Rekapitulace stavby'!E14="","",'Rekapitulace stavby'!E14))</f>
        <v/>
      </c>
      <c r="F22" s="42"/>
      <c r="G22" s="42"/>
      <c r="H22" s="42"/>
      <c r="I22" s="129" t="s">
        <v>31</v>
      </c>
      <c r="J22" s="35" t="str">
        <f>IF('Rekapitulace stavby'!AN14="Vyplň údaj","",IF('Rekapitulace stavby'!AN14="","",'Rekapitulace stavby'!AN14))</f>
        <v/>
      </c>
      <c r="K22" s="45"/>
    </row>
    <row r="23" spans="2:11" s="1" customFormat="1" ht="6.9" customHeight="1">
      <c r="B23" s="41"/>
      <c r="C23" s="42"/>
      <c r="D23" s="42"/>
      <c r="E23" s="42"/>
      <c r="F23" s="42"/>
      <c r="G23" s="42"/>
      <c r="H23" s="42"/>
      <c r="I23" s="128"/>
      <c r="J23" s="42"/>
      <c r="K23" s="45"/>
    </row>
    <row r="24" spans="2:11" s="1" customFormat="1" ht="14.4" customHeight="1">
      <c r="B24" s="41"/>
      <c r="C24" s="42"/>
      <c r="D24" s="37" t="s">
        <v>35</v>
      </c>
      <c r="E24" s="42"/>
      <c r="F24" s="42"/>
      <c r="G24" s="42"/>
      <c r="H24" s="42"/>
      <c r="I24" s="129" t="s">
        <v>28</v>
      </c>
      <c r="J24" s="35" t="s">
        <v>36</v>
      </c>
      <c r="K24" s="45"/>
    </row>
    <row r="25" spans="2:11" s="1" customFormat="1" ht="18" customHeight="1">
      <c r="B25" s="41"/>
      <c r="C25" s="42"/>
      <c r="D25" s="42"/>
      <c r="E25" s="35" t="s">
        <v>37</v>
      </c>
      <c r="F25" s="42"/>
      <c r="G25" s="42"/>
      <c r="H25" s="42"/>
      <c r="I25" s="129" t="s">
        <v>31</v>
      </c>
      <c r="J25" s="35" t="s">
        <v>38</v>
      </c>
      <c r="K25" s="45"/>
    </row>
    <row r="26" spans="2:11" s="1" customFormat="1" ht="6.9" customHeight="1">
      <c r="B26" s="41"/>
      <c r="C26" s="42"/>
      <c r="D26" s="42"/>
      <c r="E26" s="42"/>
      <c r="F26" s="42"/>
      <c r="G26" s="42"/>
      <c r="H26" s="42"/>
      <c r="I26" s="128"/>
      <c r="J26" s="42"/>
      <c r="K26" s="45"/>
    </row>
    <row r="27" spans="2:11" s="1" customFormat="1" ht="14.4" customHeight="1">
      <c r="B27" s="41"/>
      <c r="C27" s="42"/>
      <c r="D27" s="37" t="s">
        <v>40</v>
      </c>
      <c r="E27" s="42"/>
      <c r="F27" s="42"/>
      <c r="G27" s="42"/>
      <c r="H27" s="42"/>
      <c r="I27" s="128"/>
      <c r="J27" s="42"/>
      <c r="K27" s="45"/>
    </row>
    <row r="28" spans="2:11" s="7" customFormat="1" ht="16.5" customHeight="1">
      <c r="B28" s="131"/>
      <c r="C28" s="132"/>
      <c r="D28" s="132"/>
      <c r="E28" s="348" t="s">
        <v>21</v>
      </c>
      <c r="F28" s="348"/>
      <c r="G28" s="348"/>
      <c r="H28" s="348"/>
      <c r="I28" s="133"/>
      <c r="J28" s="132"/>
      <c r="K28" s="134"/>
    </row>
    <row r="29" spans="2:11" s="1" customFormat="1" ht="6.9" customHeight="1">
      <c r="B29" s="41"/>
      <c r="C29" s="42"/>
      <c r="D29" s="42"/>
      <c r="E29" s="42"/>
      <c r="F29" s="42"/>
      <c r="G29" s="42"/>
      <c r="H29" s="42"/>
      <c r="I29" s="128"/>
      <c r="J29" s="42"/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5"/>
      <c r="J30" s="85"/>
      <c r="K30" s="136"/>
    </row>
    <row r="31" spans="2:11" s="1" customFormat="1" ht="25.35" customHeight="1">
      <c r="B31" s="41"/>
      <c r="C31" s="42"/>
      <c r="D31" s="137" t="s">
        <v>41</v>
      </c>
      <c r="E31" s="42"/>
      <c r="F31" s="42"/>
      <c r="G31" s="42"/>
      <c r="H31" s="42"/>
      <c r="I31" s="128"/>
      <c r="J31" s="138">
        <f>ROUND(J90,2)</f>
        <v>0</v>
      </c>
      <c r="K31" s="45"/>
    </row>
    <row r="32" spans="2:11" s="1" customFormat="1" ht="6.9" customHeight="1">
      <c r="B32" s="41"/>
      <c r="C32" s="42"/>
      <c r="D32" s="85"/>
      <c r="E32" s="85"/>
      <c r="F32" s="85"/>
      <c r="G32" s="85"/>
      <c r="H32" s="85"/>
      <c r="I32" s="135"/>
      <c r="J32" s="85"/>
      <c r="K32" s="136"/>
    </row>
    <row r="33" spans="2:11" s="1" customFormat="1" ht="14.4" customHeight="1">
      <c r="B33" s="41"/>
      <c r="C33" s="42"/>
      <c r="D33" s="42"/>
      <c r="E33" s="42"/>
      <c r="F33" s="46" t="s">
        <v>43</v>
      </c>
      <c r="G33" s="42"/>
      <c r="H33" s="42"/>
      <c r="I33" s="139" t="s">
        <v>42</v>
      </c>
      <c r="J33" s="46" t="s">
        <v>44</v>
      </c>
      <c r="K33" s="45"/>
    </row>
    <row r="34" spans="2:11" s="1" customFormat="1" ht="14.4" customHeight="1">
      <c r="B34" s="41"/>
      <c r="C34" s="42"/>
      <c r="D34" s="49" t="s">
        <v>45</v>
      </c>
      <c r="E34" s="49" t="s">
        <v>46</v>
      </c>
      <c r="F34" s="140">
        <f>ROUND(SUM(BE90:BE111),2)</f>
        <v>0</v>
      </c>
      <c r="G34" s="42"/>
      <c r="H34" s="42"/>
      <c r="I34" s="141">
        <v>0.21</v>
      </c>
      <c r="J34" s="140">
        <f>ROUND(ROUND((SUM(BE90:BE111)),2)*I34,2)</f>
        <v>0</v>
      </c>
      <c r="K34" s="45"/>
    </row>
    <row r="35" spans="2:11" s="1" customFormat="1" ht="14.4" customHeight="1">
      <c r="B35" s="41"/>
      <c r="C35" s="42"/>
      <c r="D35" s="42"/>
      <c r="E35" s="49" t="s">
        <v>47</v>
      </c>
      <c r="F35" s="140">
        <f>ROUND(SUM(BF90:BF111),2)</f>
        <v>0</v>
      </c>
      <c r="G35" s="42"/>
      <c r="H35" s="42"/>
      <c r="I35" s="141">
        <v>0.15</v>
      </c>
      <c r="J35" s="140">
        <f>ROUND(ROUND((SUM(BF90:BF111)),2)*I35,2)</f>
        <v>0</v>
      </c>
      <c r="K35" s="45"/>
    </row>
    <row r="36" spans="2:11" s="1" customFormat="1" ht="14.4" customHeight="1" hidden="1">
      <c r="B36" s="41"/>
      <c r="C36" s="42"/>
      <c r="D36" s="42"/>
      <c r="E36" s="49" t="s">
        <v>48</v>
      </c>
      <c r="F36" s="140">
        <f>ROUND(SUM(BG90:BG111),2)</f>
        <v>0</v>
      </c>
      <c r="G36" s="42"/>
      <c r="H36" s="42"/>
      <c r="I36" s="141">
        <v>0.21</v>
      </c>
      <c r="J36" s="140">
        <v>0</v>
      </c>
      <c r="K36" s="45"/>
    </row>
    <row r="37" spans="2:11" s="1" customFormat="1" ht="14.4" customHeight="1" hidden="1">
      <c r="B37" s="41"/>
      <c r="C37" s="42"/>
      <c r="D37" s="42"/>
      <c r="E37" s="49" t="s">
        <v>49</v>
      </c>
      <c r="F37" s="140">
        <f>ROUND(SUM(BH90:BH111),2)</f>
        <v>0</v>
      </c>
      <c r="G37" s="42"/>
      <c r="H37" s="42"/>
      <c r="I37" s="141">
        <v>0.15</v>
      </c>
      <c r="J37" s="140">
        <v>0</v>
      </c>
      <c r="K37" s="45"/>
    </row>
    <row r="38" spans="2:11" s="1" customFormat="1" ht="14.4" customHeight="1" hidden="1">
      <c r="B38" s="41"/>
      <c r="C38" s="42"/>
      <c r="D38" s="42"/>
      <c r="E38" s="49" t="s">
        <v>50</v>
      </c>
      <c r="F38" s="140">
        <f>ROUND(SUM(BI90:BI111),2)</f>
        <v>0</v>
      </c>
      <c r="G38" s="42"/>
      <c r="H38" s="42"/>
      <c r="I38" s="141">
        <v>0</v>
      </c>
      <c r="J38" s="140">
        <v>0</v>
      </c>
      <c r="K38" s="45"/>
    </row>
    <row r="39" spans="2:11" s="1" customFormat="1" ht="6.9" customHeight="1">
      <c r="B39" s="41"/>
      <c r="C39" s="42"/>
      <c r="D39" s="42"/>
      <c r="E39" s="42"/>
      <c r="F39" s="42"/>
      <c r="G39" s="42"/>
      <c r="H39" s="42"/>
      <c r="I39" s="128"/>
      <c r="J39" s="42"/>
      <c r="K39" s="45"/>
    </row>
    <row r="40" spans="2:11" s="1" customFormat="1" ht="25.35" customHeight="1">
      <c r="B40" s="41"/>
      <c r="C40" s="142"/>
      <c r="D40" s="143" t="s">
        <v>51</v>
      </c>
      <c r="E40" s="79"/>
      <c r="F40" s="79"/>
      <c r="G40" s="144" t="s">
        <v>52</v>
      </c>
      <c r="H40" s="145" t="s">
        <v>53</v>
      </c>
      <c r="I40" s="146"/>
      <c r="J40" s="147">
        <f>SUM(J31:J38)</f>
        <v>0</v>
      </c>
      <c r="K40" s="148"/>
    </row>
    <row r="41" spans="2:11" s="1" customFormat="1" ht="14.4" customHeight="1">
      <c r="B41" s="56"/>
      <c r="C41" s="57"/>
      <c r="D41" s="57"/>
      <c r="E41" s="57"/>
      <c r="F41" s="57"/>
      <c r="G41" s="57"/>
      <c r="H41" s="57"/>
      <c r="I41" s="149"/>
      <c r="J41" s="57"/>
      <c r="K41" s="58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1"/>
      <c r="C46" s="30" t="s">
        <v>152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6.9" customHeight="1">
      <c r="B47" s="41"/>
      <c r="C47" s="42"/>
      <c r="D47" s="42"/>
      <c r="E47" s="42"/>
      <c r="F47" s="42"/>
      <c r="G47" s="42"/>
      <c r="H47" s="42"/>
      <c r="I47" s="128"/>
      <c r="J47" s="42"/>
      <c r="K47" s="45"/>
    </row>
    <row r="48" spans="2:11" s="1" customFormat="1" ht="14.4" customHeight="1">
      <c r="B48" s="41"/>
      <c r="C48" s="37" t="s">
        <v>18</v>
      </c>
      <c r="D48" s="42"/>
      <c r="E48" s="42"/>
      <c r="F48" s="42"/>
      <c r="G48" s="42"/>
      <c r="H48" s="42"/>
      <c r="I48" s="128"/>
      <c r="J48" s="42"/>
      <c r="K48" s="45"/>
    </row>
    <row r="49" spans="2:11" s="1" customFormat="1" ht="16.5" customHeight="1">
      <c r="B49" s="41"/>
      <c r="C49" s="42"/>
      <c r="D49" s="42"/>
      <c r="E49" s="384" t="str">
        <f>E7</f>
        <v>Výstavba nové haly odborného výcviku SOU Stavební Plzeň</v>
      </c>
      <c r="F49" s="385"/>
      <c r="G49" s="385"/>
      <c r="H49" s="385"/>
      <c r="I49" s="128"/>
      <c r="J49" s="42"/>
      <c r="K49" s="45"/>
    </row>
    <row r="50" spans="2:11" ht="13.2">
      <c r="B50" s="28"/>
      <c r="C50" s="37" t="s">
        <v>150</v>
      </c>
      <c r="D50" s="29"/>
      <c r="E50" s="29"/>
      <c r="F50" s="29"/>
      <c r="G50" s="29"/>
      <c r="H50" s="29"/>
      <c r="I50" s="127"/>
      <c r="J50" s="29"/>
      <c r="K50" s="31"/>
    </row>
    <row r="51" spans="2:11" ht="16.5" customHeight="1">
      <c r="B51" s="28"/>
      <c r="C51" s="29"/>
      <c r="D51" s="29"/>
      <c r="E51" s="384" t="s">
        <v>1215</v>
      </c>
      <c r="F51" s="344"/>
      <c r="G51" s="344"/>
      <c r="H51" s="344"/>
      <c r="I51" s="127"/>
      <c r="J51" s="29"/>
      <c r="K51" s="31"/>
    </row>
    <row r="52" spans="2:11" ht="13.2">
      <c r="B52" s="28"/>
      <c r="C52" s="37" t="s">
        <v>1216</v>
      </c>
      <c r="D52" s="29"/>
      <c r="E52" s="29"/>
      <c r="F52" s="29"/>
      <c r="G52" s="29"/>
      <c r="H52" s="29"/>
      <c r="I52" s="127"/>
      <c r="J52" s="29"/>
      <c r="K52" s="31"/>
    </row>
    <row r="53" spans="2:11" s="1" customFormat="1" ht="16.5" customHeight="1">
      <c r="B53" s="41"/>
      <c r="C53" s="42"/>
      <c r="D53" s="42"/>
      <c r="E53" s="368" t="s">
        <v>1217</v>
      </c>
      <c r="F53" s="387"/>
      <c r="G53" s="387"/>
      <c r="H53" s="387"/>
      <c r="I53" s="128"/>
      <c r="J53" s="42"/>
      <c r="K53" s="45"/>
    </row>
    <row r="54" spans="2:11" s="1" customFormat="1" ht="14.4" customHeight="1">
      <c r="B54" s="41"/>
      <c r="C54" s="37" t="s">
        <v>1218</v>
      </c>
      <c r="D54" s="42"/>
      <c r="E54" s="42"/>
      <c r="F54" s="42"/>
      <c r="G54" s="42"/>
      <c r="H54" s="42"/>
      <c r="I54" s="128"/>
      <c r="J54" s="42"/>
      <c r="K54" s="45"/>
    </row>
    <row r="55" spans="2:11" s="1" customFormat="1" ht="17.25" customHeight="1">
      <c r="B55" s="41"/>
      <c r="C55" s="42"/>
      <c r="D55" s="42"/>
      <c r="E55" s="386" t="str">
        <f>E13</f>
        <v>D.1.4.1-01 - Dešťová kanalizace</v>
      </c>
      <c r="F55" s="387"/>
      <c r="G55" s="387"/>
      <c r="H55" s="387"/>
      <c r="I55" s="128"/>
      <c r="J55" s="42"/>
      <c r="K55" s="45"/>
    </row>
    <row r="56" spans="2:11" s="1" customFormat="1" ht="6.9" customHeight="1">
      <c r="B56" s="41"/>
      <c r="C56" s="42"/>
      <c r="D56" s="42"/>
      <c r="E56" s="42"/>
      <c r="F56" s="42"/>
      <c r="G56" s="42"/>
      <c r="H56" s="42"/>
      <c r="I56" s="128"/>
      <c r="J56" s="42"/>
      <c r="K56" s="45"/>
    </row>
    <row r="57" spans="2:11" s="1" customFormat="1" ht="18" customHeight="1">
      <c r="B57" s="41"/>
      <c r="C57" s="37" t="s">
        <v>23</v>
      </c>
      <c r="D57" s="42"/>
      <c r="E57" s="42"/>
      <c r="F57" s="35" t="str">
        <f>F16</f>
        <v>Borská 2718/55, 301 00 Plzeň – Jižní Předměstí</v>
      </c>
      <c r="G57" s="42"/>
      <c r="H57" s="42"/>
      <c r="I57" s="129" t="s">
        <v>25</v>
      </c>
      <c r="J57" s="130" t="str">
        <f>IF(J16="","",J16)</f>
        <v>2. 11. 2017</v>
      </c>
      <c r="K57" s="45"/>
    </row>
    <row r="58" spans="2:11" s="1" customFormat="1" ht="6.9" customHeight="1">
      <c r="B58" s="41"/>
      <c r="C58" s="42"/>
      <c r="D58" s="42"/>
      <c r="E58" s="42"/>
      <c r="F58" s="42"/>
      <c r="G58" s="42"/>
      <c r="H58" s="42"/>
      <c r="I58" s="128"/>
      <c r="J58" s="42"/>
      <c r="K58" s="45"/>
    </row>
    <row r="59" spans="2:11" s="1" customFormat="1" ht="13.2">
      <c r="B59" s="41"/>
      <c r="C59" s="37" t="s">
        <v>27</v>
      </c>
      <c r="D59" s="42"/>
      <c r="E59" s="42"/>
      <c r="F59" s="35" t="str">
        <f>E19</f>
        <v>Střední odborné učiliště stavební</v>
      </c>
      <c r="G59" s="42"/>
      <c r="H59" s="42"/>
      <c r="I59" s="129" t="s">
        <v>35</v>
      </c>
      <c r="J59" s="348" t="str">
        <f>E25</f>
        <v>Statika - Dynamika, s.r.o.</v>
      </c>
      <c r="K59" s="45"/>
    </row>
    <row r="60" spans="2:11" s="1" customFormat="1" ht="14.4" customHeight="1">
      <c r="B60" s="41"/>
      <c r="C60" s="37" t="s">
        <v>33</v>
      </c>
      <c r="D60" s="42"/>
      <c r="E60" s="42"/>
      <c r="F60" s="35" t="str">
        <f>IF(E22="","",E22)</f>
        <v/>
      </c>
      <c r="G60" s="42"/>
      <c r="H60" s="42"/>
      <c r="I60" s="128"/>
      <c r="J60" s="38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28"/>
      <c r="J61" s="42"/>
      <c r="K61" s="45"/>
    </row>
    <row r="62" spans="2:11" s="1" customFormat="1" ht="29.25" customHeight="1">
      <c r="B62" s="41"/>
      <c r="C62" s="154" t="s">
        <v>153</v>
      </c>
      <c r="D62" s="142"/>
      <c r="E62" s="142"/>
      <c r="F62" s="142"/>
      <c r="G62" s="142"/>
      <c r="H62" s="142"/>
      <c r="I62" s="155"/>
      <c r="J62" s="156" t="s">
        <v>154</v>
      </c>
      <c r="K62" s="157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28"/>
      <c r="J63" s="42"/>
      <c r="K63" s="45"/>
    </row>
    <row r="64" spans="2:47" s="1" customFormat="1" ht="29.25" customHeight="1">
      <c r="B64" s="41"/>
      <c r="C64" s="158" t="s">
        <v>155</v>
      </c>
      <c r="D64" s="42"/>
      <c r="E64" s="42"/>
      <c r="F64" s="42"/>
      <c r="G64" s="42"/>
      <c r="H64" s="42"/>
      <c r="I64" s="128"/>
      <c r="J64" s="138">
        <f>J90</f>
        <v>0</v>
      </c>
      <c r="K64" s="45"/>
      <c r="AU64" s="24" t="s">
        <v>156</v>
      </c>
    </row>
    <row r="65" spans="2:11" s="8" customFormat="1" ht="24.9" customHeight="1">
      <c r="B65" s="159"/>
      <c r="C65" s="160"/>
      <c r="D65" s="161" t="s">
        <v>1220</v>
      </c>
      <c r="E65" s="162"/>
      <c r="F65" s="162"/>
      <c r="G65" s="162"/>
      <c r="H65" s="162"/>
      <c r="I65" s="163"/>
      <c r="J65" s="164">
        <f>J91</f>
        <v>0</v>
      </c>
      <c r="K65" s="165"/>
    </row>
    <row r="66" spans="2:11" s="8" customFormat="1" ht="24.9" customHeight="1">
      <c r="B66" s="159"/>
      <c r="C66" s="160"/>
      <c r="D66" s="161" t="s">
        <v>1221</v>
      </c>
      <c r="E66" s="162"/>
      <c r="F66" s="162"/>
      <c r="G66" s="162"/>
      <c r="H66" s="162"/>
      <c r="I66" s="163"/>
      <c r="J66" s="164">
        <f>J103</f>
        <v>0</v>
      </c>
      <c r="K66" s="165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28"/>
      <c r="J67" s="42"/>
      <c r="K67" s="45"/>
    </row>
    <row r="68" spans="2:11" s="1" customFormat="1" ht="6.9" customHeight="1">
      <c r="B68" s="56"/>
      <c r="C68" s="57"/>
      <c r="D68" s="57"/>
      <c r="E68" s="57"/>
      <c r="F68" s="57"/>
      <c r="G68" s="57"/>
      <c r="H68" s="57"/>
      <c r="I68" s="149"/>
      <c r="J68" s="57"/>
      <c r="K68" s="58"/>
    </row>
    <row r="72" spans="2:12" s="1" customFormat="1" ht="6.9" customHeight="1">
      <c r="B72" s="59"/>
      <c r="C72" s="60"/>
      <c r="D72" s="60"/>
      <c r="E72" s="60"/>
      <c r="F72" s="60"/>
      <c r="G72" s="60"/>
      <c r="H72" s="60"/>
      <c r="I72" s="152"/>
      <c r="J72" s="60"/>
      <c r="K72" s="60"/>
      <c r="L72" s="61"/>
    </row>
    <row r="73" spans="2:12" s="1" customFormat="1" ht="36.9" customHeight="1">
      <c r="B73" s="41"/>
      <c r="C73" s="62" t="s">
        <v>176</v>
      </c>
      <c r="D73" s="63"/>
      <c r="E73" s="63"/>
      <c r="F73" s="63"/>
      <c r="G73" s="63"/>
      <c r="H73" s="63"/>
      <c r="I73" s="173"/>
      <c r="J73" s="63"/>
      <c r="K73" s="63"/>
      <c r="L73" s="61"/>
    </row>
    <row r="74" spans="2:12" s="1" customFormat="1" ht="6.9" customHeight="1">
      <c r="B74" s="41"/>
      <c r="C74" s="63"/>
      <c r="D74" s="63"/>
      <c r="E74" s="63"/>
      <c r="F74" s="63"/>
      <c r="G74" s="63"/>
      <c r="H74" s="63"/>
      <c r="I74" s="173"/>
      <c r="J74" s="63"/>
      <c r="K74" s="63"/>
      <c r="L74" s="61"/>
    </row>
    <row r="75" spans="2:12" s="1" customFormat="1" ht="14.4" customHeight="1">
      <c r="B75" s="41"/>
      <c r="C75" s="65" t="s">
        <v>18</v>
      </c>
      <c r="D75" s="63"/>
      <c r="E75" s="63"/>
      <c r="F75" s="63"/>
      <c r="G75" s="63"/>
      <c r="H75" s="63"/>
      <c r="I75" s="173"/>
      <c r="J75" s="63"/>
      <c r="K75" s="63"/>
      <c r="L75" s="61"/>
    </row>
    <row r="76" spans="2:12" s="1" customFormat="1" ht="16.5" customHeight="1">
      <c r="B76" s="41"/>
      <c r="C76" s="63"/>
      <c r="D76" s="63"/>
      <c r="E76" s="389" t="str">
        <f>E7</f>
        <v>Výstavba nové haly odborného výcviku SOU Stavební Plzeň</v>
      </c>
      <c r="F76" s="390"/>
      <c r="G76" s="390"/>
      <c r="H76" s="390"/>
      <c r="I76" s="173"/>
      <c r="J76" s="63"/>
      <c r="K76" s="63"/>
      <c r="L76" s="61"/>
    </row>
    <row r="77" spans="2:12" ht="13.2">
      <c r="B77" s="28"/>
      <c r="C77" s="65" t="s">
        <v>150</v>
      </c>
      <c r="D77" s="261"/>
      <c r="E77" s="261"/>
      <c r="F77" s="261"/>
      <c r="G77" s="261"/>
      <c r="H77" s="261"/>
      <c r="J77" s="261"/>
      <c r="K77" s="261"/>
      <c r="L77" s="262"/>
    </row>
    <row r="78" spans="2:12" ht="16.5" customHeight="1">
      <c r="B78" s="28"/>
      <c r="C78" s="261"/>
      <c r="D78" s="261"/>
      <c r="E78" s="389" t="s">
        <v>1215</v>
      </c>
      <c r="F78" s="394"/>
      <c r="G78" s="394"/>
      <c r="H78" s="394"/>
      <c r="J78" s="261"/>
      <c r="K78" s="261"/>
      <c r="L78" s="262"/>
    </row>
    <row r="79" spans="2:12" ht="13.2">
      <c r="B79" s="28"/>
      <c r="C79" s="65" t="s">
        <v>1216</v>
      </c>
      <c r="D79" s="261"/>
      <c r="E79" s="261"/>
      <c r="F79" s="261"/>
      <c r="G79" s="261"/>
      <c r="H79" s="261"/>
      <c r="J79" s="261"/>
      <c r="K79" s="261"/>
      <c r="L79" s="262"/>
    </row>
    <row r="80" spans="2:12" s="1" customFormat="1" ht="16.5" customHeight="1">
      <c r="B80" s="41"/>
      <c r="C80" s="63"/>
      <c r="D80" s="63"/>
      <c r="E80" s="393" t="s">
        <v>1217</v>
      </c>
      <c r="F80" s="391"/>
      <c r="G80" s="391"/>
      <c r="H80" s="391"/>
      <c r="I80" s="173"/>
      <c r="J80" s="63"/>
      <c r="K80" s="63"/>
      <c r="L80" s="61"/>
    </row>
    <row r="81" spans="2:12" s="1" customFormat="1" ht="14.4" customHeight="1">
      <c r="B81" s="41"/>
      <c r="C81" s="65" t="s">
        <v>1218</v>
      </c>
      <c r="D81" s="63"/>
      <c r="E81" s="63"/>
      <c r="F81" s="63"/>
      <c r="G81" s="63"/>
      <c r="H81" s="63"/>
      <c r="I81" s="173"/>
      <c r="J81" s="63"/>
      <c r="K81" s="63"/>
      <c r="L81" s="61"/>
    </row>
    <row r="82" spans="2:12" s="1" customFormat="1" ht="17.25" customHeight="1">
      <c r="B82" s="41"/>
      <c r="C82" s="63"/>
      <c r="D82" s="63"/>
      <c r="E82" s="359" t="str">
        <f>E13</f>
        <v>D.1.4.1-01 - Dešťová kanalizace</v>
      </c>
      <c r="F82" s="391"/>
      <c r="G82" s="391"/>
      <c r="H82" s="391"/>
      <c r="I82" s="173"/>
      <c r="J82" s="63"/>
      <c r="K82" s="63"/>
      <c r="L82" s="61"/>
    </row>
    <row r="83" spans="2:12" s="1" customFormat="1" ht="6.9" customHeight="1">
      <c r="B83" s="41"/>
      <c r="C83" s="63"/>
      <c r="D83" s="63"/>
      <c r="E83" s="63"/>
      <c r="F83" s="63"/>
      <c r="G83" s="63"/>
      <c r="H83" s="63"/>
      <c r="I83" s="173"/>
      <c r="J83" s="63"/>
      <c r="K83" s="63"/>
      <c r="L83" s="61"/>
    </row>
    <row r="84" spans="2:12" s="1" customFormat="1" ht="18" customHeight="1">
      <c r="B84" s="41"/>
      <c r="C84" s="65" t="s">
        <v>23</v>
      </c>
      <c r="D84" s="63"/>
      <c r="E84" s="63"/>
      <c r="F84" s="174" t="str">
        <f>F16</f>
        <v>Borská 2718/55, 301 00 Plzeň – Jižní Předměstí</v>
      </c>
      <c r="G84" s="63"/>
      <c r="H84" s="63"/>
      <c r="I84" s="175" t="s">
        <v>25</v>
      </c>
      <c r="J84" s="73" t="str">
        <f>IF(J16="","",J16)</f>
        <v>2. 11. 2017</v>
      </c>
      <c r="K84" s="63"/>
      <c r="L84" s="61"/>
    </row>
    <row r="85" spans="2:12" s="1" customFormat="1" ht="6.9" customHeight="1">
      <c r="B85" s="41"/>
      <c r="C85" s="63"/>
      <c r="D85" s="63"/>
      <c r="E85" s="63"/>
      <c r="F85" s="63"/>
      <c r="G85" s="63"/>
      <c r="H85" s="63"/>
      <c r="I85" s="173"/>
      <c r="J85" s="63"/>
      <c r="K85" s="63"/>
      <c r="L85" s="61"/>
    </row>
    <row r="86" spans="2:12" s="1" customFormat="1" ht="13.2">
      <c r="B86" s="41"/>
      <c r="C86" s="65" t="s">
        <v>27</v>
      </c>
      <c r="D86" s="63"/>
      <c r="E86" s="63"/>
      <c r="F86" s="174" t="str">
        <f>E19</f>
        <v>Střední odborné učiliště stavební</v>
      </c>
      <c r="G86" s="63"/>
      <c r="H86" s="63"/>
      <c r="I86" s="175" t="s">
        <v>35</v>
      </c>
      <c r="J86" s="174" t="str">
        <f>E25</f>
        <v>Statika - Dynamika, s.r.o.</v>
      </c>
      <c r="K86" s="63"/>
      <c r="L86" s="61"/>
    </row>
    <row r="87" spans="2:12" s="1" customFormat="1" ht="14.4" customHeight="1">
      <c r="B87" s="41"/>
      <c r="C87" s="65" t="s">
        <v>33</v>
      </c>
      <c r="D87" s="63"/>
      <c r="E87" s="63"/>
      <c r="F87" s="174" t="str">
        <f>IF(E22="","",E22)</f>
        <v/>
      </c>
      <c r="G87" s="63"/>
      <c r="H87" s="63"/>
      <c r="I87" s="173"/>
      <c r="J87" s="63"/>
      <c r="K87" s="63"/>
      <c r="L87" s="61"/>
    </row>
    <row r="88" spans="2:12" s="1" customFormat="1" ht="10.35" customHeight="1">
      <c r="B88" s="41"/>
      <c r="C88" s="63"/>
      <c r="D88" s="63"/>
      <c r="E88" s="63"/>
      <c r="F88" s="63"/>
      <c r="G88" s="63"/>
      <c r="H88" s="63"/>
      <c r="I88" s="173"/>
      <c r="J88" s="63"/>
      <c r="K88" s="63"/>
      <c r="L88" s="61"/>
    </row>
    <row r="89" spans="2:20" s="10" customFormat="1" ht="29.25" customHeight="1">
      <c r="B89" s="176"/>
      <c r="C89" s="177" t="s">
        <v>177</v>
      </c>
      <c r="D89" s="178" t="s">
        <v>60</v>
      </c>
      <c r="E89" s="178" t="s">
        <v>56</v>
      </c>
      <c r="F89" s="178" t="s">
        <v>178</v>
      </c>
      <c r="G89" s="178" t="s">
        <v>179</v>
      </c>
      <c r="H89" s="178" t="s">
        <v>180</v>
      </c>
      <c r="I89" s="179" t="s">
        <v>181</v>
      </c>
      <c r="J89" s="178" t="s">
        <v>154</v>
      </c>
      <c r="K89" s="180" t="s">
        <v>182</v>
      </c>
      <c r="L89" s="181"/>
      <c r="M89" s="81" t="s">
        <v>183</v>
      </c>
      <c r="N89" s="82" t="s">
        <v>45</v>
      </c>
      <c r="O89" s="82" t="s">
        <v>184</v>
      </c>
      <c r="P89" s="82" t="s">
        <v>185</v>
      </c>
      <c r="Q89" s="82" t="s">
        <v>186</v>
      </c>
      <c r="R89" s="82" t="s">
        <v>187</v>
      </c>
      <c r="S89" s="82" t="s">
        <v>188</v>
      </c>
      <c r="T89" s="83" t="s">
        <v>189</v>
      </c>
    </row>
    <row r="90" spans="2:63" s="1" customFormat="1" ht="29.25" customHeight="1">
      <c r="B90" s="41"/>
      <c r="C90" s="87" t="s">
        <v>155</v>
      </c>
      <c r="D90" s="63"/>
      <c r="E90" s="63"/>
      <c r="F90" s="63"/>
      <c r="G90" s="63"/>
      <c r="H90" s="63"/>
      <c r="I90" s="173"/>
      <c r="J90" s="182">
        <f>BK90</f>
        <v>0</v>
      </c>
      <c r="K90" s="63"/>
      <c r="L90" s="61"/>
      <c r="M90" s="84"/>
      <c r="N90" s="85"/>
      <c r="O90" s="85"/>
      <c r="P90" s="183">
        <f>P91+P103</f>
        <v>0</v>
      </c>
      <c r="Q90" s="85"/>
      <c r="R90" s="183">
        <f>R91+R103</f>
        <v>0</v>
      </c>
      <c r="S90" s="85"/>
      <c r="T90" s="184">
        <f>T91+T103</f>
        <v>0</v>
      </c>
      <c r="AT90" s="24" t="s">
        <v>74</v>
      </c>
      <c r="AU90" s="24" t="s">
        <v>156</v>
      </c>
      <c r="BK90" s="185">
        <f>BK91+BK103</f>
        <v>0</v>
      </c>
    </row>
    <row r="91" spans="2:63" s="11" customFormat="1" ht="37.35" customHeight="1">
      <c r="B91" s="186"/>
      <c r="C91" s="187"/>
      <c r="D91" s="188" t="s">
        <v>74</v>
      </c>
      <c r="E91" s="189" t="s">
        <v>1222</v>
      </c>
      <c r="F91" s="189" t="s">
        <v>193</v>
      </c>
      <c r="G91" s="187"/>
      <c r="H91" s="187"/>
      <c r="I91" s="190"/>
      <c r="J91" s="191">
        <f>BK91</f>
        <v>0</v>
      </c>
      <c r="K91" s="187"/>
      <c r="L91" s="192"/>
      <c r="M91" s="193"/>
      <c r="N91" s="194"/>
      <c r="O91" s="194"/>
      <c r="P91" s="195">
        <f>SUM(P92:P102)</f>
        <v>0</v>
      </c>
      <c r="Q91" s="194"/>
      <c r="R91" s="195">
        <f>SUM(R92:R102)</f>
        <v>0</v>
      </c>
      <c r="S91" s="194"/>
      <c r="T91" s="196">
        <f>SUM(T92:T102)</f>
        <v>0</v>
      </c>
      <c r="AR91" s="197" t="s">
        <v>83</v>
      </c>
      <c r="AT91" s="198" t="s">
        <v>74</v>
      </c>
      <c r="AU91" s="198" t="s">
        <v>75</v>
      </c>
      <c r="AY91" s="197" t="s">
        <v>192</v>
      </c>
      <c r="BK91" s="199">
        <f>SUM(BK92:BK102)</f>
        <v>0</v>
      </c>
    </row>
    <row r="92" spans="2:65" s="1" customFormat="1" ht="25.5" customHeight="1">
      <c r="B92" s="41"/>
      <c r="C92" s="202" t="s">
        <v>83</v>
      </c>
      <c r="D92" s="202" t="s">
        <v>194</v>
      </c>
      <c r="E92" s="203" t="s">
        <v>1223</v>
      </c>
      <c r="F92" s="204" t="s">
        <v>1224</v>
      </c>
      <c r="G92" s="205" t="s">
        <v>197</v>
      </c>
      <c r="H92" s="206">
        <v>145.64</v>
      </c>
      <c r="I92" s="207"/>
      <c r="J92" s="208">
        <f aca="true" t="shared" si="0" ref="J92:J102">ROUND(I92*H92,2)</f>
        <v>0</v>
      </c>
      <c r="K92" s="204" t="s">
        <v>21</v>
      </c>
      <c r="L92" s="61"/>
      <c r="M92" s="209" t="s">
        <v>21</v>
      </c>
      <c r="N92" s="210" t="s">
        <v>46</v>
      </c>
      <c r="O92" s="42"/>
      <c r="P92" s="211">
        <f aca="true" t="shared" si="1" ref="P92:P102">O92*H92</f>
        <v>0</v>
      </c>
      <c r="Q92" s="211">
        <v>0</v>
      </c>
      <c r="R92" s="211">
        <f aca="true" t="shared" si="2" ref="R92:R102">Q92*H92</f>
        <v>0</v>
      </c>
      <c r="S92" s="211">
        <v>0</v>
      </c>
      <c r="T92" s="212">
        <f aca="true" t="shared" si="3" ref="T92:T102">S92*H92</f>
        <v>0</v>
      </c>
      <c r="AR92" s="24" t="s">
        <v>199</v>
      </c>
      <c r="AT92" s="24" t="s">
        <v>194</v>
      </c>
      <c r="AU92" s="24" t="s">
        <v>83</v>
      </c>
      <c r="AY92" s="24" t="s">
        <v>192</v>
      </c>
      <c r="BE92" s="213">
        <f aca="true" t="shared" si="4" ref="BE92:BE102">IF(N92="základní",J92,0)</f>
        <v>0</v>
      </c>
      <c r="BF92" s="213">
        <f aca="true" t="shared" si="5" ref="BF92:BF102">IF(N92="snížená",J92,0)</f>
        <v>0</v>
      </c>
      <c r="BG92" s="213">
        <f aca="true" t="shared" si="6" ref="BG92:BG102">IF(N92="zákl. přenesená",J92,0)</f>
        <v>0</v>
      </c>
      <c r="BH92" s="213">
        <f aca="true" t="shared" si="7" ref="BH92:BH102">IF(N92="sníž. přenesená",J92,0)</f>
        <v>0</v>
      </c>
      <c r="BI92" s="213">
        <f aca="true" t="shared" si="8" ref="BI92:BI102">IF(N92="nulová",J92,0)</f>
        <v>0</v>
      </c>
      <c r="BJ92" s="24" t="s">
        <v>83</v>
      </c>
      <c r="BK92" s="213">
        <f aca="true" t="shared" si="9" ref="BK92:BK102">ROUND(I92*H92,2)</f>
        <v>0</v>
      </c>
      <c r="BL92" s="24" t="s">
        <v>199</v>
      </c>
      <c r="BM92" s="24" t="s">
        <v>85</v>
      </c>
    </row>
    <row r="93" spans="2:65" s="1" customFormat="1" ht="16.5" customHeight="1">
      <c r="B93" s="41"/>
      <c r="C93" s="202" t="s">
        <v>85</v>
      </c>
      <c r="D93" s="202" t="s">
        <v>194</v>
      </c>
      <c r="E93" s="203" t="s">
        <v>1225</v>
      </c>
      <c r="F93" s="204" t="s">
        <v>1226</v>
      </c>
      <c r="G93" s="205" t="s">
        <v>197</v>
      </c>
      <c r="H93" s="206">
        <v>145.64</v>
      </c>
      <c r="I93" s="207"/>
      <c r="J93" s="208">
        <f t="shared" si="0"/>
        <v>0</v>
      </c>
      <c r="K93" s="204" t="s">
        <v>21</v>
      </c>
      <c r="L93" s="61"/>
      <c r="M93" s="209" t="s">
        <v>21</v>
      </c>
      <c r="N93" s="210" t="s">
        <v>46</v>
      </c>
      <c r="O93" s="42"/>
      <c r="P93" s="211">
        <f t="shared" si="1"/>
        <v>0</v>
      </c>
      <c r="Q93" s="211">
        <v>0</v>
      </c>
      <c r="R93" s="211">
        <f t="shared" si="2"/>
        <v>0</v>
      </c>
      <c r="S93" s="211">
        <v>0</v>
      </c>
      <c r="T93" s="212">
        <f t="shared" si="3"/>
        <v>0</v>
      </c>
      <c r="AR93" s="24" t="s">
        <v>199</v>
      </c>
      <c r="AT93" s="24" t="s">
        <v>194</v>
      </c>
      <c r="AU93" s="24" t="s">
        <v>83</v>
      </c>
      <c r="AY93" s="24" t="s">
        <v>192</v>
      </c>
      <c r="BE93" s="213">
        <f t="shared" si="4"/>
        <v>0</v>
      </c>
      <c r="BF93" s="213">
        <f t="shared" si="5"/>
        <v>0</v>
      </c>
      <c r="BG93" s="213">
        <f t="shared" si="6"/>
        <v>0</v>
      </c>
      <c r="BH93" s="213">
        <f t="shared" si="7"/>
        <v>0</v>
      </c>
      <c r="BI93" s="213">
        <f t="shared" si="8"/>
        <v>0</v>
      </c>
      <c r="BJ93" s="24" t="s">
        <v>83</v>
      </c>
      <c r="BK93" s="213">
        <f t="shared" si="9"/>
        <v>0</v>
      </c>
      <c r="BL93" s="24" t="s">
        <v>199</v>
      </c>
      <c r="BM93" s="24" t="s">
        <v>199</v>
      </c>
    </row>
    <row r="94" spans="2:65" s="1" customFormat="1" ht="16.5" customHeight="1">
      <c r="B94" s="41"/>
      <c r="C94" s="202" t="s">
        <v>95</v>
      </c>
      <c r="D94" s="202" t="s">
        <v>194</v>
      </c>
      <c r="E94" s="203" t="s">
        <v>1227</v>
      </c>
      <c r="F94" s="204" t="s">
        <v>1228</v>
      </c>
      <c r="G94" s="205" t="s">
        <v>139</v>
      </c>
      <c r="H94" s="206">
        <v>249.84</v>
      </c>
      <c r="I94" s="207"/>
      <c r="J94" s="208">
        <f t="shared" si="0"/>
        <v>0</v>
      </c>
      <c r="K94" s="204" t="s">
        <v>21</v>
      </c>
      <c r="L94" s="61"/>
      <c r="M94" s="209" t="s">
        <v>21</v>
      </c>
      <c r="N94" s="210" t="s">
        <v>46</v>
      </c>
      <c r="O94" s="42"/>
      <c r="P94" s="211">
        <f t="shared" si="1"/>
        <v>0</v>
      </c>
      <c r="Q94" s="211">
        <v>0</v>
      </c>
      <c r="R94" s="211">
        <f t="shared" si="2"/>
        <v>0</v>
      </c>
      <c r="S94" s="211">
        <v>0</v>
      </c>
      <c r="T94" s="212">
        <f t="shared" si="3"/>
        <v>0</v>
      </c>
      <c r="AR94" s="24" t="s">
        <v>199</v>
      </c>
      <c r="AT94" s="24" t="s">
        <v>194</v>
      </c>
      <c r="AU94" s="24" t="s">
        <v>83</v>
      </c>
      <c r="AY94" s="24" t="s">
        <v>192</v>
      </c>
      <c r="BE94" s="213">
        <f t="shared" si="4"/>
        <v>0</v>
      </c>
      <c r="BF94" s="213">
        <f t="shared" si="5"/>
        <v>0</v>
      </c>
      <c r="BG94" s="213">
        <f t="shared" si="6"/>
        <v>0</v>
      </c>
      <c r="BH94" s="213">
        <f t="shared" si="7"/>
        <v>0</v>
      </c>
      <c r="BI94" s="213">
        <f t="shared" si="8"/>
        <v>0</v>
      </c>
      <c r="BJ94" s="24" t="s">
        <v>83</v>
      </c>
      <c r="BK94" s="213">
        <f t="shared" si="9"/>
        <v>0</v>
      </c>
      <c r="BL94" s="24" t="s">
        <v>199</v>
      </c>
      <c r="BM94" s="24" t="s">
        <v>221</v>
      </c>
    </row>
    <row r="95" spans="2:65" s="1" customFormat="1" ht="16.5" customHeight="1">
      <c r="B95" s="41"/>
      <c r="C95" s="202" t="s">
        <v>199</v>
      </c>
      <c r="D95" s="202" t="s">
        <v>194</v>
      </c>
      <c r="E95" s="203" t="s">
        <v>1229</v>
      </c>
      <c r="F95" s="204" t="s">
        <v>1230</v>
      </c>
      <c r="G95" s="205" t="s">
        <v>139</v>
      </c>
      <c r="H95" s="206">
        <v>249.84</v>
      </c>
      <c r="I95" s="207"/>
      <c r="J95" s="208">
        <f t="shared" si="0"/>
        <v>0</v>
      </c>
      <c r="K95" s="204" t="s">
        <v>21</v>
      </c>
      <c r="L95" s="61"/>
      <c r="M95" s="209" t="s">
        <v>21</v>
      </c>
      <c r="N95" s="210" t="s">
        <v>46</v>
      </c>
      <c r="O95" s="42"/>
      <c r="P95" s="211">
        <f t="shared" si="1"/>
        <v>0</v>
      </c>
      <c r="Q95" s="211">
        <v>0</v>
      </c>
      <c r="R95" s="211">
        <f t="shared" si="2"/>
        <v>0</v>
      </c>
      <c r="S95" s="211">
        <v>0</v>
      </c>
      <c r="T95" s="212">
        <f t="shared" si="3"/>
        <v>0</v>
      </c>
      <c r="AR95" s="24" t="s">
        <v>199</v>
      </c>
      <c r="AT95" s="24" t="s">
        <v>194</v>
      </c>
      <c r="AU95" s="24" t="s">
        <v>83</v>
      </c>
      <c r="AY95" s="24" t="s">
        <v>192</v>
      </c>
      <c r="BE95" s="213">
        <f t="shared" si="4"/>
        <v>0</v>
      </c>
      <c r="BF95" s="213">
        <f t="shared" si="5"/>
        <v>0</v>
      </c>
      <c r="BG95" s="213">
        <f t="shared" si="6"/>
        <v>0</v>
      </c>
      <c r="BH95" s="213">
        <f t="shared" si="7"/>
        <v>0</v>
      </c>
      <c r="BI95" s="213">
        <f t="shared" si="8"/>
        <v>0</v>
      </c>
      <c r="BJ95" s="24" t="s">
        <v>83</v>
      </c>
      <c r="BK95" s="213">
        <f t="shared" si="9"/>
        <v>0</v>
      </c>
      <c r="BL95" s="24" t="s">
        <v>199</v>
      </c>
      <c r="BM95" s="24" t="s">
        <v>233</v>
      </c>
    </row>
    <row r="96" spans="2:65" s="1" customFormat="1" ht="16.5" customHeight="1">
      <c r="B96" s="41"/>
      <c r="C96" s="202" t="s">
        <v>215</v>
      </c>
      <c r="D96" s="202" t="s">
        <v>194</v>
      </c>
      <c r="E96" s="203" t="s">
        <v>1231</v>
      </c>
      <c r="F96" s="204" t="s">
        <v>1232</v>
      </c>
      <c r="G96" s="205" t="s">
        <v>197</v>
      </c>
      <c r="H96" s="206">
        <v>124.92</v>
      </c>
      <c r="I96" s="207"/>
      <c r="J96" s="208">
        <f t="shared" si="0"/>
        <v>0</v>
      </c>
      <c r="K96" s="204" t="s">
        <v>21</v>
      </c>
      <c r="L96" s="61"/>
      <c r="M96" s="209" t="s">
        <v>21</v>
      </c>
      <c r="N96" s="210" t="s">
        <v>46</v>
      </c>
      <c r="O96" s="42"/>
      <c r="P96" s="211">
        <f t="shared" si="1"/>
        <v>0</v>
      </c>
      <c r="Q96" s="211">
        <v>0</v>
      </c>
      <c r="R96" s="211">
        <f t="shared" si="2"/>
        <v>0</v>
      </c>
      <c r="S96" s="211">
        <v>0</v>
      </c>
      <c r="T96" s="212">
        <f t="shared" si="3"/>
        <v>0</v>
      </c>
      <c r="AR96" s="24" t="s">
        <v>199</v>
      </c>
      <c r="AT96" s="24" t="s">
        <v>194</v>
      </c>
      <c r="AU96" s="24" t="s">
        <v>83</v>
      </c>
      <c r="AY96" s="24" t="s">
        <v>192</v>
      </c>
      <c r="BE96" s="213">
        <f t="shared" si="4"/>
        <v>0</v>
      </c>
      <c r="BF96" s="213">
        <f t="shared" si="5"/>
        <v>0</v>
      </c>
      <c r="BG96" s="213">
        <f t="shared" si="6"/>
        <v>0</v>
      </c>
      <c r="BH96" s="213">
        <f t="shared" si="7"/>
        <v>0</v>
      </c>
      <c r="BI96" s="213">
        <f t="shared" si="8"/>
        <v>0</v>
      </c>
      <c r="BJ96" s="24" t="s">
        <v>83</v>
      </c>
      <c r="BK96" s="213">
        <f t="shared" si="9"/>
        <v>0</v>
      </c>
      <c r="BL96" s="24" t="s">
        <v>199</v>
      </c>
      <c r="BM96" s="24" t="s">
        <v>248</v>
      </c>
    </row>
    <row r="97" spans="2:65" s="1" customFormat="1" ht="16.5" customHeight="1">
      <c r="B97" s="41"/>
      <c r="C97" s="202" t="s">
        <v>221</v>
      </c>
      <c r="D97" s="202" t="s">
        <v>194</v>
      </c>
      <c r="E97" s="203" t="s">
        <v>1233</v>
      </c>
      <c r="F97" s="204" t="s">
        <v>1234</v>
      </c>
      <c r="G97" s="205" t="s">
        <v>197</v>
      </c>
      <c r="H97" s="206">
        <v>48</v>
      </c>
      <c r="I97" s="207"/>
      <c r="J97" s="208">
        <f t="shared" si="0"/>
        <v>0</v>
      </c>
      <c r="K97" s="204" t="s">
        <v>21</v>
      </c>
      <c r="L97" s="61"/>
      <c r="M97" s="209" t="s">
        <v>21</v>
      </c>
      <c r="N97" s="210" t="s">
        <v>46</v>
      </c>
      <c r="O97" s="42"/>
      <c r="P97" s="211">
        <f t="shared" si="1"/>
        <v>0</v>
      </c>
      <c r="Q97" s="211">
        <v>0</v>
      </c>
      <c r="R97" s="211">
        <f t="shared" si="2"/>
        <v>0</v>
      </c>
      <c r="S97" s="211">
        <v>0</v>
      </c>
      <c r="T97" s="212">
        <f t="shared" si="3"/>
        <v>0</v>
      </c>
      <c r="AR97" s="24" t="s">
        <v>199</v>
      </c>
      <c r="AT97" s="24" t="s">
        <v>194</v>
      </c>
      <c r="AU97" s="24" t="s">
        <v>83</v>
      </c>
      <c r="AY97" s="24" t="s">
        <v>192</v>
      </c>
      <c r="BE97" s="213">
        <f t="shared" si="4"/>
        <v>0</v>
      </c>
      <c r="BF97" s="213">
        <f t="shared" si="5"/>
        <v>0</v>
      </c>
      <c r="BG97" s="213">
        <f t="shared" si="6"/>
        <v>0</v>
      </c>
      <c r="BH97" s="213">
        <f t="shared" si="7"/>
        <v>0</v>
      </c>
      <c r="BI97" s="213">
        <f t="shared" si="8"/>
        <v>0</v>
      </c>
      <c r="BJ97" s="24" t="s">
        <v>83</v>
      </c>
      <c r="BK97" s="213">
        <f t="shared" si="9"/>
        <v>0</v>
      </c>
      <c r="BL97" s="24" t="s">
        <v>199</v>
      </c>
      <c r="BM97" s="24" t="s">
        <v>259</v>
      </c>
    </row>
    <row r="98" spans="2:65" s="1" customFormat="1" ht="16.5" customHeight="1">
      <c r="B98" s="41"/>
      <c r="C98" s="202" t="s">
        <v>225</v>
      </c>
      <c r="D98" s="202" t="s">
        <v>194</v>
      </c>
      <c r="E98" s="203" t="s">
        <v>1235</v>
      </c>
      <c r="F98" s="204" t="s">
        <v>1236</v>
      </c>
      <c r="G98" s="205" t="s">
        <v>197</v>
      </c>
      <c r="H98" s="206">
        <v>48</v>
      </c>
      <c r="I98" s="207"/>
      <c r="J98" s="208">
        <f t="shared" si="0"/>
        <v>0</v>
      </c>
      <c r="K98" s="204" t="s">
        <v>21</v>
      </c>
      <c r="L98" s="61"/>
      <c r="M98" s="209" t="s">
        <v>21</v>
      </c>
      <c r="N98" s="210" t="s">
        <v>46</v>
      </c>
      <c r="O98" s="42"/>
      <c r="P98" s="211">
        <f t="shared" si="1"/>
        <v>0</v>
      </c>
      <c r="Q98" s="211">
        <v>0</v>
      </c>
      <c r="R98" s="211">
        <f t="shared" si="2"/>
        <v>0</v>
      </c>
      <c r="S98" s="211">
        <v>0</v>
      </c>
      <c r="T98" s="212">
        <f t="shared" si="3"/>
        <v>0</v>
      </c>
      <c r="AR98" s="24" t="s">
        <v>199</v>
      </c>
      <c r="AT98" s="24" t="s">
        <v>194</v>
      </c>
      <c r="AU98" s="24" t="s">
        <v>83</v>
      </c>
      <c r="AY98" s="24" t="s">
        <v>192</v>
      </c>
      <c r="BE98" s="213">
        <f t="shared" si="4"/>
        <v>0</v>
      </c>
      <c r="BF98" s="213">
        <f t="shared" si="5"/>
        <v>0</v>
      </c>
      <c r="BG98" s="213">
        <f t="shared" si="6"/>
        <v>0</v>
      </c>
      <c r="BH98" s="213">
        <f t="shared" si="7"/>
        <v>0</v>
      </c>
      <c r="BI98" s="213">
        <f t="shared" si="8"/>
        <v>0</v>
      </c>
      <c r="BJ98" s="24" t="s">
        <v>83</v>
      </c>
      <c r="BK98" s="213">
        <f t="shared" si="9"/>
        <v>0</v>
      </c>
      <c r="BL98" s="24" t="s">
        <v>199</v>
      </c>
      <c r="BM98" s="24" t="s">
        <v>267</v>
      </c>
    </row>
    <row r="99" spans="2:65" s="1" customFormat="1" ht="16.5" customHeight="1">
      <c r="B99" s="41"/>
      <c r="C99" s="202" t="s">
        <v>233</v>
      </c>
      <c r="D99" s="202" t="s">
        <v>194</v>
      </c>
      <c r="E99" s="203" t="s">
        <v>1237</v>
      </c>
      <c r="F99" s="204" t="s">
        <v>1238</v>
      </c>
      <c r="G99" s="205" t="s">
        <v>197</v>
      </c>
      <c r="H99" s="206">
        <v>48</v>
      </c>
      <c r="I99" s="207"/>
      <c r="J99" s="208">
        <f t="shared" si="0"/>
        <v>0</v>
      </c>
      <c r="K99" s="204" t="s">
        <v>21</v>
      </c>
      <c r="L99" s="61"/>
      <c r="M99" s="209" t="s">
        <v>21</v>
      </c>
      <c r="N99" s="210" t="s">
        <v>46</v>
      </c>
      <c r="O99" s="42"/>
      <c r="P99" s="211">
        <f t="shared" si="1"/>
        <v>0</v>
      </c>
      <c r="Q99" s="211">
        <v>0</v>
      </c>
      <c r="R99" s="211">
        <f t="shared" si="2"/>
        <v>0</v>
      </c>
      <c r="S99" s="211">
        <v>0</v>
      </c>
      <c r="T99" s="212">
        <f t="shared" si="3"/>
        <v>0</v>
      </c>
      <c r="AR99" s="24" t="s">
        <v>199</v>
      </c>
      <c r="AT99" s="24" t="s">
        <v>194</v>
      </c>
      <c r="AU99" s="24" t="s">
        <v>83</v>
      </c>
      <c r="AY99" s="24" t="s">
        <v>192</v>
      </c>
      <c r="BE99" s="213">
        <f t="shared" si="4"/>
        <v>0</v>
      </c>
      <c r="BF99" s="213">
        <f t="shared" si="5"/>
        <v>0</v>
      </c>
      <c r="BG99" s="213">
        <f t="shared" si="6"/>
        <v>0</v>
      </c>
      <c r="BH99" s="213">
        <f t="shared" si="7"/>
        <v>0</v>
      </c>
      <c r="BI99" s="213">
        <f t="shared" si="8"/>
        <v>0</v>
      </c>
      <c r="BJ99" s="24" t="s">
        <v>83</v>
      </c>
      <c r="BK99" s="213">
        <f t="shared" si="9"/>
        <v>0</v>
      </c>
      <c r="BL99" s="24" t="s">
        <v>199</v>
      </c>
      <c r="BM99" s="24" t="s">
        <v>303</v>
      </c>
    </row>
    <row r="100" spans="2:65" s="1" customFormat="1" ht="16.5" customHeight="1">
      <c r="B100" s="41"/>
      <c r="C100" s="202" t="s">
        <v>237</v>
      </c>
      <c r="D100" s="202" t="s">
        <v>194</v>
      </c>
      <c r="E100" s="203" t="s">
        <v>1239</v>
      </c>
      <c r="F100" s="204" t="s">
        <v>1240</v>
      </c>
      <c r="G100" s="205" t="s">
        <v>197</v>
      </c>
      <c r="H100" s="206">
        <v>97.64</v>
      </c>
      <c r="I100" s="207"/>
      <c r="J100" s="208">
        <f t="shared" si="0"/>
        <v>0</v>
      </c>
      <c r="K100" s="204" t="s">
        <v>21</v>
      </c>
      <c r="L100" s="61"/>
      <c r="M100" s="209" t="s">
        <v>21</v>
      </c>
      <c r="N100" s="210" t="s">
        <v>46</v>
      </c>
      <c r="O100" s="42"/>
      <c r="P100" s="211">
        <f t="shared" si="1"/>
        <v>0</v>
      </c>
      <c r="Q100" s="211">
        <v>0</v>
      </c>
      <c r="R100" s="211">
        <f t="shared" si="2"/>
        <v>0</v>
      </c>
      <c r="S100" s="211">
        <v>0</v>
      </c>
      <c r="T100" s="212">
        <f t="shared" si="3"/>
        <v>0</v>
      </c>
      <c r="AR100" s="24" t="s">
        <v>199</v>
      </c>
      <c r="AT100" s="24" t="s">
        <v>194</v>
      </c>
      <c r="AU100" s="24" t="s">
        <v>83</v>
      </c>
      <c r="AY100" s="24" t="s">
        <v>192</v>
      </c>
      <c r="BE100" s="213">
        <f t="shared" si="4"/>
        <v>0</v>
      </c>
      <c r="BF100" s="213">
        <f t="shared" si="5"/>
        <v>0</v>
      </c>
      <c r="BG100" s="213">
        <f t="shared" si="6"/>
        <v>0</v>
      </c>
      <c r="BH100" s="213">
        <f t="shared" si="7"/>
        <v>0</v>
      </c>
      <c r="BI100" s="213">
        <f t="shared" si="8"/>
        <v>0</v>
      </c>
      <c r="BJ100" s="24" t="s">
        <v>83</v>
      </c>
      <c r="BK100" s="213">
        <f t="shared" si="9"/>
        <v>0</v>
      </c>
      <c r="BL100" s="24" t="s">
        <v>199</v>
      </c>
      <c r="BM100" s="24" t="s">
        <v>316</v>
      </c>
    </row>
    <row r="101" spans="2:65" s="1" customFormat="1" ht="16.5" customHeight="1">
      <c r="B101" s="41"/>
      <c r="C101" s="202" t="s">
        <v>248</v>
      </c>
      <c r="D101" s="202" t="s">
        <v>194</v>
      </c>
      <c r="E101" s="203" t="s">
        <v>1241</v>
      </c>
      <c r="F101" s="204" t="s">
        <v>1242</v>
      </c>
      <c r="G101" s="205" t="s">
        <v>197</v>
      </c>
      <c r="H101" s="206">
        <v>11.79</v>
      </c>
      <c r="I101" s="207"/>
      <c r="J101" s="208">
        <f t="shared" si="0"/>
        <v>0</v>
      </c>
      <c r="K101" s="204" t="s">
        <v>21</v>
      </c>
      <c r="L101" s="61"/>
      <c r="M101" s="209" t="s">
        <v>21</v>
      </c>
      <c r="N101" s="210" t="s">
        <v>46</v>
      </c>
      <c r="O101" s="42"/>
      <c r="P101" s="211">
        <f t="shared" si="1"/>
        <v>0</v>
      </c>
      <c r="Q101" s="211">
        <v>0</v>
      </c>
      <c r="R101" s="211">
        <f t="shared" si="2"/>
        <v>0</v>
      </c>
      <c r="S101" s="211">
        <v>0</v>
      </c>
      <c r="T101" s="212">
        <f t="shared" si="3"/>
        <v>0</v>
      </c>
      <c r="AR101" s="24" t="s">
        <v>199</v>
      </c>
      <c r="AT101" s="24" t="s">
        <v>194</v>
      </c>
      <c r="AU101" s="24" t="s">
        <v>83</v>
      </c>
      <c r="AY101" s="24" t="s">
        <v>192</v>
      </c>
      <c r="BE101" s="213">
        <f t="shared" si="4"/>
        <v>0</v>
      </c>
      <c r="BF101" s="213">
        <f t="shared" si="5"/>
        <v>0</v>
      </c>
      <c r="BG101" s="213">
        <f t="shared" si="6"/>
        <v>0</v>
      </c>
      <c r="BH101" s="213">
        <f t="shared" si="7"/>
        <v>0</v>
      </c>
      <c r="BI101" s="213">
        <f t="shared" si="8"/>
        <v>0</v>
      </c>
      <c r="BJ101" s="24" t="s">
        <v>83</v>
      </c>
      <c r="BK101" s="213">
        <f t="shared" si="9"/>
        <v>0</v>
      </c>
      <c r="BL101" s="24" t="s">
        <v>199</v>
      </c>
      <c r="BM101" s="24" t="s">
        <v>330</v>
      </c>
    </row>
    <row r="102" spans="2:65" s="1" customFormat="1" ht="16.5" customHeight="1">
      <c r="B102" s="41"/>
      <c r="C102" s="202" t="s">
        <v>252</v>
      </c>
      <c r="D102" s="202" t="s">
        <v>194</v>
      </c>
      <c r="E102" s="203" t="s">
        <v>1243</v>
      </c>
      <c r="F102" s="204" t="s">
        <v>1244</v>
      </c>
      <c r="G102" s="205" t="s">
        <v>197</v>
      </c>
      <c r="H102" s="206">
        <v>35.21</v>
      </c>
      <c r="I102" s="207"/>
      <c r="J102" s="208">
        <f t="shared" si="0"/>
        <v>0</v>
      </c>
      <c r="K102" s="204" t="s">
        <v>21</v>
      </c>
      <c r="L102" s="61"/>
      <c r="M102" s="209" t="s">
        <v>21</v>
      </c>
      <c r="N102" s="210" t="s">
        <v>46</v>
      </c>
      <c r="O102" s="42"/>
      <c r="P102" s="211">
        <f t="shared" si="1"/>
        <v>0</v>
      </c>
      <c r="Q102" s="211">
        <v>0</v>
      </c>
      <c r="R102" s="211">
        <f t="shared" si="2"/>
        <v>0</v>
      </c>
      <c r="S102" s="211">
        <v>0</v>
      </c>
      <c r="T102" s="212">
        <f t="shared" si="3"/>
        <v>0</v>
      </c>
      <c r="AR102" s="24" t="s">
        <v>199</v>
      </c>
      <c r="AT102" s="24" t="s">
        <v>194</v>
      </c>
      <c r="AU102" s="24" t="s">
        <v>83</v>
      </c>
      <c r="AY102" s="24" t="s">
        <v>192</v>
      </c>
      <c r="BE102" s="213">
        <f t="shared" si="4"/>
        <v>0</v>
      </c>
      <c r="BF102" s="213">
        <f t="shared" si="5"/>
        <v>0</v>
      </c>
      <c r="BG102" s="213">
        <f t="shared" si="6"/>
        <v>0</v>
      </c>
      <c r="BH102" s="213">
        <f t="shared" si="7"/>
        <v>0</v>
      </c>
      <c r="BI102" s="213">
        <f t="shared" si="8"/>
        <v>0</v>
      </c>
      <c r="BJ102" s="24" t="s">
        <v>83</v>
      </c>
      <c r="BK102" s="213">
        <f t="shared" si="9"/>
        <v>0</v>
      </c>
      <c r="BL102" s="24" t="s">
        <v>199</v>
      </c>
      <c r="BM102" s="24" t="s">
        <v>345</v>
      </c>
    </row>
    <row r="103" spans="2:63" s="11" customFormat="1" ht="37.35" customHeight="1">
      <c r="B103" s="186"/>
      <c r="C103" s="187"/>
      <c r="D103" s="188" t="s">
        <v>74</v>
      </c>
      <c r="E103" s="189" t="s">
        <v>1245</v>
      </c>
      <c r="F103" s="189" t="s">
        <v>1246</v>
      </c>
      <c r="G103" s="187"/>
      <c r="H103" s="187"/>
      <c r="I103" s="190"/>
      <c r="J103" s="191">
        <f>BK103</f>
        <v>0</v>
      </c>
      <c r="K103" s="187"/>
      <c r="L103" s="192"/>
      <c r="M103" s="193"/>
      <c r="N103" s="194"/>
      <c r="O103" s="194"/>
      <c r="P103" s="195">
        <f>SUM(P104:P111)</f>
        <v>0</v>
      </c>
      <c r="Q103" s="194"/>
      <c r="R103" s="195">
        <f>SUM(R104:R111)</f>
        <v>0</v>
      </c>
      <c r="S103" s="194"/>
      <c r="T103" s="196">
        <f>SUM(T104:T111)</f>
        <v>0</v>
      </c>
      <c r="AR103" s="197" t="s">
        <v>83</v>
      </c>
      <c r="AT103" s="198" t="s">
        <v>74</v>
      </c>
      <c r="AU103" s="198" t="s">
        <v>75</v>
      </c>
      <c r="AY103" s="197" t="s">
        <v>192</v>
      </c>
      <c r="BK103" s="199">
        <f>SUM(BK104:BK111)</f>
        <v>0</v>
      </c>
    </row>
    <row r="104" spans="2:65" s="1" customFormat="1" ht="16.5" customHeight="1">
      <c r="B104" s="41"/>
      <c r="C104" s="202" t="s">
        <v>259</v>
      </c>
      <c r="D104" s="202" t="s">
        <v>194</v>
      </c>
      <c r="E104" s="203" t="s">
        <v>1247</v>
      </c>
      <c r="F104" s="204" t="s">
        <v>1248</v>
      </c>
      <c r="G104" s="205" t="s">
        <v>585</v>
      </c>
      <c r="H104" s="206">
        <v>83.8</v>
      </c>
      <c r="I104" s="207"/>
      <c r="J104" s="208">
        <f aca="true" t="shared" si="10" ref="J104:J111">ROUND(I104*H104,2)</f>
        <v>0</v>
      </c>
      <c r="K104" s="204" t="s">
        <v>21</v>
      </c>
      <c r="L104" s="61"/>
      <c r="M104" s="209" t="s">
        <v>21</v>
      </c>
      <c r="N104" s="210" t="s">
        <v>46</v>
      </c>
      <c r="O104" s="42"/>
      <c r="P104" s="211">
        <f aca="true" t="shared" si="11" ref="P104:P111">O104*H104</f>
        <v>0</v>
      </c>
      <c r="Q104" s="211">
        <v>0</v>
      </c>
      <c r="R104" s="211">
        <f aca="true" t="shared" si="12" ref="R104:R111">Q104*H104</f>
        <v>0</v>
      </c>
      <c r="S104" s="211">
        <v>0</v>
      </c>
      <c r="T104" s="212">
        <f aca="true" t="shared" si="13" ref="T104:T111">S104*H104</f>
        <v>0</v>
      </c>
      <c r="AR104" s="24" t="s">
        <v>199</v>
      </c>
      <c r="AT104" s="24" t="s">
        <v>194</v>
      </c>
      <c r="AU104" s="24" t="s">
        <v>83</v>
      </c>
      <c r="AY104" s="24" t="s">
        <v>192</v>
      </c>
      <c r="BE104" s="213">
        <f aca="true" t="shared" si="14" ref="BE104:BE111">IF(N104="základní",J104,0)</f>
        <v>0</v>
      </c>
      <c r="BF104" s="213">
        <f aca="true" t="shared" si="15" ref="BF104:BF111">IF(N104="snížená",J104,0)</f>
        <v>0</v>
      </c>
      <c r="BG104" s="213">
        <f aca="true" t="shared" si="16" ref="BG104:BG111">IF(N104="zákl. přenesená",J104,0)</f>
        <v>0</v>
      </c>
      <c r="BH104" s="213">
        <f aca="true" t="shared" si="17" ref="BH104:BH111">IF(N104="sníž. přenesená",J104,0)</f>
        <v>0</v>
      </c>
      <c r="BI104" s="213">
        <f aca="true" t="shared" si="18" ref="BI104:BI111">IF(N104="nulová",J104,0)</f>
        <v>0</v>
      </c>
      <c r="BJ104" s="24" t="s">
        <v>83</v>
      </c>
      <c r="BK104" s="213">
        <f aca="true" t="shared" si="19" ref="BK104:BK111">ROUND(I104*H104,2)</f>
        <v>0</v>
      </c>
      <c r="BL104" s="24" t="s">
        <v>199</v>
      </c>
      <c r="BM104" s="24" t="s">
        <v>355</v>
      </c>
    </row>
    <row r="105" spans="2:65" s="1" customFormat="1" ht="16.5" customHeight="1">
      <c r="B105" s="41"/>
      <c r="C105" s="202" t="s">
        <v>263</v>
      </c>
      <c r="D105" s="202" t="s">
        <v>194</v>
      </c>
      <c r="E105" s="203" t="s">
        <v>1249</v>
      </c>
      <c r="F105" s="204" t="s">
        <v>1250</v>
      </c>
      <c r="G105" s="205" t="s">
        <v>1251</v>
      </c>
      <c r="H105" s="206">
        <v>3</v>
      </c>
      <c r="I105" s="207"/>
      <c r="J105" s="208">
        <f t="shared" si="10"/>
        <v>0</v>
      </c>
      <c r="K105" s="204" t="s">
        <v>21</v>
      </c>
      <c r="L105" s="61"/>
      <c r="M105" s="209" t="s">
        <v>21</v>
      </c>
      <c r="N105" s="210" t="s">
        <v>46</v>
      </c>
      <c r="O105" s="42"/>
      <c r="P105" s="211">
        <f t="shared" si="11"/>
        <v>0</v>
      </c>
      <c r="Q105" s="211">
        <v>0</v>
      </c>
      <c r="R105" s="211">
        <f t="shared" si="12"/>
        <v>0</v>
      </c>
      <c r="S105" s="211">
        <v>0</v>
      </c>
      <c r="T105" s="212">
        <f t="shared" si="13"/>
        <v>0</v>
      </c>
      <c r="AR105" s="24" t="s">
        <v>199</v>
      </c>
      <c r="AT105" s="24" t="s">
        <v>194</v>
      </c>
      <c r="AU105" s="24" t="s">
        <v>83</v>
      </c>
      <c r="AY105" s="24" t="s">
        <v>192</v>
      </c>
      <c r="BE105" s="213">
        <f t="shared" si="14"/>
        <v>0</v>
      </c>
      <c r="BF105" s="213">
        <f t="shared" si="15"/>
        <v>0</v>
      </c>
      <c r="BG105" s="213">
        <f t="shared" si="16"/>
        <v>0</v>
      </c>
      <c r="BH105" s="213">
        <f t="shared" si="17"/>
        <v>0</v>
      </c>
      <c r="BI105" s="213">
        <f t="shared" si="18"/>
        <v>0</v>
      </c>
      <c r="BJ105" s="24" t="s">
        <v>83</v>
      </c>
      <c r="BK105" s="213">
        <f t="shared" si="19"/>
        <v>0</v>
      </c>
      <c r="BL105" s="24" t="s">
        <v>199</v>
      </c>
      <c r="BM105" s="24" t="s">
        <v>369</v>
      </c>
    </row>
    <row r="106" spans="2:65" s="1" customFormat="1" ht="16.5" customHeight="1">
      <c r="B106" s="41"/>
      <c r="C106" s="202" t="s">
        <v>75</v>
      </c>
      <c r="D106" s="202" t="s">
        <v>194</v>
      </c>
      <c r="E106" s="203" t="s">
        <v>1252</v>
      </c>
      <c r="F106" s="204" t="s">
        <v>1253</v>
      </c>
      <c r="G106" s="205" t="s">
        <v>21</v>
      </c>
      <c r="H106" s="206">
        <v>0</v>
      </c>
      <c r="I106" s="207"/>
      <c r="J106" s="208">
        <f t="shared" si="10"/>
        <v>0</v>
      </c>
      <c r="K106" s="204" t="s">
        <v>21</v>
      </c>
      <c r="L106" s="61"/>
      <c r="M106" s="209" t="s">
        <v>21</v>
      </c>
      <c r="N106" s="210" t="s">
        <v>46</v>
      </c>
      <c r="O106" s="42"/>
      <c r="P106" s="211">
        <f t="shared" si="11"/>
        <v>0</v>
      </c>
      <c r="Q106" s="211">
        <v>0</v>
      </c>
      <c r="R106" s="211">
        <f t="shared" si="12"/>
        <v>0</v>
      </c>
      <c r="S106" s="211">
        <v>0</v>
      </c>
      <c r="T106" s="212">
        <f t="shared" si="13"/>
        <v>0</v>
      </c>
      <c r="AR106" s="24" t="s">
        <v>199</v>
      </c>
      <c r="AT106" s="24" t="s">
        <v>194</v>
      </c>
      <c r="AU106" s="24" t="s">
        <v>83</v>
      </c>
      <c r="AY106" s="24" t="s">
        <v>192</v>
      </c>
      <c r="BE106" s="213">
        <f t="shared" si="14"/>
        <v>0</v>
      </c>
      <c r="BF106" s="213">
        <f t="shared" si="15"/>
        <v>0</v>
      </c>
      <c r="BG106" s="213">
        <f t="shared" si="16"/>
        <v>0</v>
      </c>
      <c r="BH106" s="213">
        <f t="shared" si="17"/>
        <v>0</v>
      </c>
      <c r="BI106" s="213">
        <f t="shared" si="18"/>
        <v>0</v>
      </c>
      <c r="BJ106" s="24" t="s">
        <v>83</v>
      </c>
      <c r="BK106" s="213">
        <f t="shared" si="19"/>
        <v>0</v>
      </c>
      <c r="BL106" s="24" t="s">
        <v>199</v>
      </c>
      <c r="BM106" s="24" t="s">
        <v>380</v>
      </c>
    </row>
    <row r="107" spans="2:65" s="1" customFormat="1" ht="63.75" customHeight="1">
      <c r="B107" s="41"/>
      <c r="C107" s="202" t="s">
        <v>267</v>
      </c>
      <c r="D107" s="202" t="s">
        <v>194</v>
      </c>
      <c r="E107" s="203" t="s">
        <v>1254</v>
      </c>
      <c r="F107" s="204" t="s">
        <v>1255</v>
      </c>
      <c r="G107" s="205" t="s">
        <v>895</v>
      </c>
      <c r="H107" s="206">
        <v>3</v>
      </c>
      <c r="I107" s="207"/>
      <c r="J107" s="208">
        <f t="shared" si="10"/>
        <v>0</v>
      </c>
      <c r="K107" s="204" t="s">
        <v>21</v>
      </c>
      <c r="L107" s="61"/>
      <c r="M107" s="209" t="s">
        <v>21</v>
      </c>
      <c r="N107" s="210" t="s">
        <v>46</v>
      </c>
      <c r="O107" s="42"/>
      <c r="P107" s="211">
        <f t="shared" si="11"/>
        <v>0</v>
      </c>
      <c r="Q107" s="211">
        <v>0</v>
      </c>
      <c r="R107" s="211">
        <f t="shared" si="12"/>
        <v>0</v>
      </c>
      <c r="S107" s="211">
        <v>0</v>
      </c>
      <c r="T107" s="212">
        <f t="shared" si="13"/>
        <v>0</v>
      </c>
      <c r="AR107" s="24" t="s">
        <v>199</v>
      </c>
      <c r="AT107" s="24" t="s">
        <v>194</v>
      </c>
      <c r="AU107" s="24" t="s">
        <v>83</v>
      </c>
      <c r="AY107" s="24" t="s">
        <v>192</v>
      </c>
      <c r="BE107" s="213">
        <f t="shared" si="14"/>
        <v>0</v>
      </c>
      <c r="BF107" s="213">
        <f t="shared" si="15"/>
        <v>0</v>
      </c>
      <c r="BG107" s="213">
        <f t="shared" si="16"/>
        <v>0</v>
      </c>
      <c r="BH107" s="213">
        <f t="shared" si="17"/>
        <v>0</v>
      </c>
      <c r="BI107" s="213">
        <f t="shared" si="18"/>
        <v>0</v>
      </c>
      <c r="BJ107" s="24" t="s">
        <v>83</v>
      </c>
      <c r="BK107" s="213">
        <f t="shared" si="19"/>
        <v>0</v>
      </c>
      <c r="BL107" s="24" t="s">
        <v>199</v>
      </c>
      <c r="BM107" s="24" t="s">
        <v>393</v>
      </c>
    </row>
    <row r="108" spans="2:65" s="1" customFormat="1" ht="16.5" customHeight="1">
      <c r="B108" s="41"/>
      <c r="C108" s="202" t="s">
        <v>10</v>
      </c>
      <c r="D108" s="202" t="s">
        <v>194</v>
      </c>
      <c r="E108" s="203" t="s">
        <v>1256</v>
      </c>
      <c r="F108" s="204" t="s">
        <v>1257</v>
      </c>
      <c r="G108" s="205" t="s">
        <v>895</v>
      </c>
      <c r="H108" s="206">
        <v>2</v>
      </c>
      <c r="I108" s="207"/>
      <c r="J108" s="208">
        <f t="shared" si="10"/>
        <v>0</v>
      </c>
      <c r="K108" s="204" t="s">
        <v>21</v>
      </c>
      <c r="L108" s="61"/>
      <c r="M108" s="209" t="s">
        <v>21</v>
      </c>
      <c r="N108" s="210" t="s">
        <v>46</v>
      </c>
      <c r="O108" s="42"/>
      <c r="P108" s="211">
        <f t="shared" si="11"/>
        <v>0</v>
      </c>
      <c r="Q108" s="211">
        <v>0</v>
      </c>
      <c r="R108" s="211">
        <f t="shared" si="12"/>
        <v>0</v>
      </c>
      <c r="S108" s="211">
        <v>0</v>
      </c>
      <c r="T108" s="212">
        <f t="shared" si="13"/>
        <v>0</v>
      </c>
      <c r="AR108" s="24" t="s">
        <v>199</v>
      </c>
      <c r="AT108" s="24" t="s">
        <v>194</v>
      </c>
      <c r="AU108" s="24" t="s">
        <v>83</v>
      </c>
      <c r="AY108" s="24" t="s">
        <v>192</v>
      </c>
      <c r="BE108" s="213">
        <f t="shared" si="14"/>
        <v>0</v>
      </c>
      <c r="BF108" s="213">
        <f t="shared" si="15"/>
        <v>0</v>
      </c>
      <c r="BG108" s="213">
        <f t="shared" si="16"/>
        <v>0</v>
      </c>
      <c r="BH108" s="213">
        <f t="shared" si="17"/>
        <v>0</v>
      </c>
      <c r="BI108" s="213">
        <f t="shared" si="18"/>
        <v>0</v>
      </c>
      <c r="BJ108" s="24" t="s">
        <v>83</v>
      </c>
      <c r="BK108" s="213">
        <f t="shared" si="19"/>
        <v>0</v>
      </c>
      <c r="BL108" s="24" t="s">
        <v>199</v>
      </c>
      <c r="BM108" s="24" t="s">
        <v>405</v>
      </c>
    </row>
    <row r="109" spans="2:65" s="1" customFormat="1" ht="51" customHeight="1">
      <c r="B109" s="41"/>
      <c r="C109" s="202" t="s">
        <v>303</v>
      </c>
      <c r="D109" s="202" t="s">
        <v>194</v>
      </c>
      <c r="E109" s="203" t="s">
        <v>1258</v>
      </c>
      <c r="F109" s="204" t="s">
        <v>1259</v>
      </c>
      <c r="G109" s="205" t="s">
        <v>895</v>
      </c>
      <c r="H109" s="206">
        <v>3</v>
      </c>
      <c r="I109" s="207"/>
      <c r="J109" s="208">
        <f t="shared" si="10"/>
        <v>0</v>
      </c>
      <c r="K109" s="204" t="s">
        <v>21</v>
      </c>
      <c r="L109" s="61"/>
      <c r="M109" s="209" t="s">
        <v>21</v>
      </c>
      <c r="N109" s="210" t="s">
        <v>46</v>
      </c>
      <c r="O109" s="42"/>
      <c r="P109" s="211">
        <f t="shared" si="11"/>
        <v>0</v>
      </c>
      <c r="Q109" s="211">
        <v>0</v>
      </c>
      <c r="R109" s="211">
        <f t="shared" si="12"/>
        <v>0</v>
      </c>
      <c r="S109" s="211">
        <v>0</v>
      </c>
      <c r="T109" s="212">
        <f t="shared" si="13"/>
        <v>0</v>
      </c>
      <c r="AR109" s="24" t="s">
        <v>199</v>
      </c>
      <c r="AT109" s="24" t="s">
        <v>194</v>
      </c>
      <c r="AU109" s="24" t="s">
        <v>83</v>
      </c>
      <c r="AY109" s="24" t="s">
        <v>192</v>
      </c>
      <c r="BE109" s="213">
        <f t="shared" si="14"/>
        <v>0</v>
      </c>
      <c r="BF109" s="213">
        <f t="shared" si="15"/>
        <v>0</v>
      </c>
      <c r="BG109" s="213">
        <f t="shared" si="16"/>
        <v>0</v>
      </c>
      <c r="BH109" s="213">
        <f t="shared" si="17"/>
        <v>0</v>
      </c>
      <c r="BI109" s="213">
        <f t="shared" si="18"/>
        <v>0</v>
      </c>
      <c r="BJ109" s="24" t="s">
        <v>83</v>
      </c>
      <c r="BK109" s="213">
        <f t="shared" si="19"/>
        <v>0</v>
      </c>
      <c r="BL109" s="24" t="s">
        <v>199</v>
      </c>
      <c r="BM109" s="24" t="s">
        <v>417</v>
      </c>
    </row>
    <row r="110" spans="2:65" s="1" customFormat="1" ht="16.5" customHeight="1">
      <c r="B110" s="41"/>
      <c r="C110" s="202" t="s">
        <v>310</v>
      </c>
      <c r="D110" s="202" t="s">
        <v>194</v>
      </c>
      <c r="E110" s="203" t="s">
        <v>1260</v>
      </c>
      <c r="F110" s="204" t="s">
        <v>1261</v>
      </c>
      <c r="G110" s="205" t="s">
        <v>306</v>
      </c>
      <c r="H110" s="206">
        <v>62</v>
      </c>
      <c r="I110" s="207"/>
      <c r="J110" s="208">
        <f t="shared" si="10"/>
        <v>0</v>
      </c>
      <c r="K110" s="204" t="s">
        <v>21</v>
      </c>
      <c r="L110" s="61"/>
      <c r="M110" s="209" t="s">
        <v>21</v>
      </c>
      <c r="N110" s="210" t="s">
        <v>46</v>
      </c>
      <c r="O110" s="42"/>
      <c r="P110" s="211">
        <f t="shared" si="11"/>
        <v>0</v>
      </c>
      <c r="Q110" s="211">
        <v>0</v>
      </c>
      <c r="R110" s="211">
        <f t="shared" si="12"/>
        <v>0</v>
      </c>
      <c r="S110" s="211">
        <v>0</v>
      </c>
      <c r="T110" s="212">
        <f t="shared" si="13"/>
        <v>0</v>
      </c>
      <c r="AR110" s="24" t="s">
        <v>199</v>
      </c>
      <c r="AT110" s="24" t="s">
        <v>194</v>
      </c>
      <c r="AU110" s="24" t="s">
        <v>83</v>
      </c>
      <c r="AY110" s="24" t="s">
        <v>192</v>
      </c>
      <c r="BE110" s="213">
        <f t="shared" si="14"/>
        <v>0</v>
      </c>
      <c r="BF110" s="213">
        <f t="shared" si="15"/>
        <v>0</v>
      </c>
      <c r="BG110" s="213">
        <f t="shared" si="16"/>
        <v>0</v>
      </c>
      <c r="BH110" s="213">
        <f t="shared" si="17"/>
        <v>0</v>
      </c>
      <c r="BI110" s="213">
        <f t="shared" si="18"/>
        <v>0</v>
      </c>
      <c r="BJ110" s="24" t="s">
        <v>83</v>
      </c>
      <c r="BK110" s="213">
        <f t="shared" si="19"/>
        <v>0</v>
      </c>
      <c r="BL110" s="24" t="s">
        <v>199</v>
      </c>
      <c r="BM110" s="24" t="s">
        <v>431</v>
      </c>
    </row>
    <row r="111" spans="2:65" s="1" customFormat="1" ht="16.5" customHeight="1">
      <c r="B111" s="41"/>
      <c r="C111" s="202" t="s">
        <v>316</v>
      </c>
      <c r="D111" s="202" t="s">
        <v>194</v>
      </c>
      <c r="E111" s="203" t="s">
        <v>1262</v>
      </c>
      <c r="F111" s="204" t="s">
        <v>1263</v>
      </c>
      <c r="G111" s="205" t="s">
        <v>895</v>
      </c>
      <c r="H111" s="206">
        <v>4</v>
      </c>
      <c r="I111" s="207"/>
      <c r="J111" s="208">
        <f t="shared" si="10"/>
        <v>0</v>
      </c>
      <c r="K111" s="204" t="s">
        <v>21</v>
      </c>
      <c r="L111" s="61"/>
      <c r="M111" s="209" t="s">
        <v>21</v>
      </c>
      <c r="N111" s="257" t="s">
        <v>46</v>
      </c>
      <c r="O111" s="258"/>
      <c r="P111" s="259">
        <f t="shared" si="11"/>
        <v>0</v>
      </c>
      <c r="Q111" s="259">
        <v>0</v>
      </c>
      <c r="R111" s="259">
        <f t="shared" si="12"/>
        <v>0</v>
      </c>
      <c r="S111" s="259">
        <v>0</v>
      </c>
      <c r="T111" s="260">
        <f t="shared" si="13"/>
        <v>0</v>
      </c>
      <c r="AR111" s="24" t="s">
        <v>199</v>
      </c>
      <c r="AT111" s="24" t="s">
        <v>194</v>
      </c>
      <c r="AU111" s="24" t="s">
        <v>83</v>
      </c>
      <c r="AY111" s="24" t="s">
        <v>192</v>
      </c>
      <c r="BE111" s="213">
        <f t="shared" si="14"/>
        <v>0</v>
      </c>
      <c r="BF111" s="213">
        <f t="shared" si="15"/>
        <v>0</v>
      </c>
      <c r="BG111" s="213">
        <f t="shared" si="16"/>
        <v>0</v>
      </c>
      <c r="BH111" s="213">
        <f t="shared" si="17"/>
        <v>0</v>
      </c>
      <c r="BI111" s="213">
        <f t="shared" si="18"/>
        <v>0</v>
      </c>
      <c r="BJ111" s="24" t="s">
        <v>83</v>
      </c>
      <c r="BK111" s="213">
        <f t="shared" si="19"/>
        <v>0</v>
      </c>
      <c r="BL111" s="24" t="s">
        <v>199</v>
      </c>
      <c r="BM111" s="24" t="s">
        <v>441</v>
      </c>
    </row>
    <row r="112" spans="2:12" s="1" customFormat="1" ht="6.9" customHeight="1">
      <c r="B112" s="56"/>
      <c r="C112" s="57"/>
      <c r="D112" s="57"/>
      <c r="E112" s="57"/>
      <c r="F112" s="57"/>
      <c r="G112" s="57"/>
      <c r="H112" s="57"/>
      <c r="I112" s="149"/>
      <c r="J112" s="57"/>
      <c r="K112" s="57"/>
      <c r="L112" s="61"/>
    </row>
  </sheetData>
  <sheetProtection algorithmName="SHA-512" hashValue="J21FWJQYsGAF8lZC2CpiUa5So7SsR1LFfCkDy34i4ABQmrEDGmeKA4OA1H0UhtleCLPFOjrV/iY7JgQpskJW7A==" saltValue="YVYp2zj3pKQoY1QugrFD/3066avxJLcsaGgFh8UXUx6iMaDB7CzbNwJMaid4giBRJZXf8XvZ04HTbI8d+A4m1g==" spinCount="100000" sheet="1" objects="1" scenarios="1" formatColumns="0" formatRows="0" autoFilter="0"/>
  <autoFilter ref="C89:K111"/>
  <mergeCells count="16">
    <mergeCell ref="L2:V2"/>
    <mergeCell ref="E76:H76"/>
    <mergeCell ref="E80:H80"/>
    <mergeCell ref="E78:H78"/>
    <mergeCell ref="E82:H82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132</v>
      </c>
      <c r="G1" s="392" t="s">
        <v>133</v>
      </c>
      <c r="H1" s="392"/>
      <c r="I1" s="124"/>
      <c r="J1" s="123" t="s">
        <v>134</v>
      </c>
      <c r="K1" s="122" t="s">
        <v>135</v>
      </c>
      <c r="L1" s="123" t="s">
        <v>136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99</v>
      </c>
    </row>
    <row r="3" spans="2:46" ht="6.9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85</v>
      </c>
    </row>
    <row r="4" spans="2:46" ht="36.9" customHeight="1">
      <c r="B4" s="28"/>
      <c r="C4" s="29"/>
      <c r="D4" s="30" t="s">
        <v>143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2:11" ht="16.5" customHeight="1">
      <c r="B7" s="28"/>
      <c r="C7" s="29"/>
      <c r="D7" s="29"/>
      <c r="E7" s="384" t="str">
        <f>'Rekapitulace stavby'!K6</f>
        <v>Výstavba nové haly odborného výcviku SOU Stavební Plzeň</v>
      </c>
      <c r="F7" s="385"/>
      <c r="G7" s="385"/>
      <c r="H7" s="385"/>
      <c r="I7" s="127"/>
      <c r="J7" s="29"/>
      <c r="K7" s="31"/>
    </row>
    <row r="8" spans="2:11" ht="13.2">
      <c r="B8" s="28"/>
      <c r="C8" s="29"/>
      <c r="D8" s="37" t="s">
        <v>150</v>
      </c>
      <c r="E8" s="29"/>
      <c r="F8" s="29"/>
      <c r="G8" s="29"/>
      <c r="H8" s="29"/>
      <c r="I8" s="127"/>
      <c r="J8" s="29"/>
      <c r="K8" s="31"/>
    </row>
    <row r="9" spans="2:11" ht="16.5" customHeight="1">
      <c r="B9" s="28"/>
      <c r="C9" s="29"/>
      <c r="D9" s="29"/>
      <c r="E9" s="384" t="s">
        <v>1215</v>
      </c>
      <c r="F9" s="344"/>
      <c r="G9" s="344"/>
      <c r="H9" s="344"/>
      <c r="I9" s="127"/>
      <c r="J9" s="29"/>
      <c r="K9" s="31"/>
    </row>
    <row r="10" spans="2:11" ht="13.2">
      <c r="B10" s="28"/>
      <c r="C10" s="29"/>
      <c r="D10" s="37" t="s">
        <v>1216</v>
      </c>
      <c r="E10" s="29"/>
      <c r="F10" s="29"/>
      <c r="G10" s="29"/>
      <c r="H10" s="29"/>
      <c r="I10" s="127"/>
      <c r="J10" s="29"/>
      <c r="K10" s="31"/>
    </row>
    <row r="11" spans="2:11" s="1" customFormat="1" ht="16.5" customHeight="1">
      <c r="B11" s="41"/>
      <c r="C11" s="42"/>
      <c r="D11" s="42"/>
      <c r="E11" s="368" t="s">
        <v>1217</v>
      </c>
      <c r="F11" s="387"/>
      <c r="G11" s="387"/>
      <c r="H11" s="387"/>
      <c r="I11" s="128"/>
      <c r="J11" s="42"/>
      <c r="K11" s="45"/>
    </row>
    <row r="12" spans="2:11" s="1" customFormat="1" ht="13.2">
      <c r="B12" s="41"/>
      <c r="C12" s="42"/>
      <c r="D12" s="37" t="s">
        <v>1218</v>
      </c>
      <c r="E12" s="42"/>
      <c r="F12" s="42"/>
      <c r="G12" s="42"/>
      <c r="H12" s="42"/>
      <c r="I12" s="128"/>
      <c r="J12" s="42"/>
      <c r="K12" s="45"/>
    </row>
    <row r="13" spans="2:11" s="1" customFormat="1" ht="36.9" customHeight="1">
      <c r="B13" s="41"/>
      <c r="C13" s="42"/>
      <c r="D13" s="42"/>
      <c r="E13" s="386" t="s">
        <v>1264</v>
      </c>
      <c r="F13" s="387"/>
      <c r="G13" s="387"/>
      <c r="H13" s="387"/>
      <c r="I13" s="128"/>
      <c r="J13" s="42"/>
      <c r="K13" s="45"/>
    </row>
    <row r="14" spans="2:11" s="1" customFormat="1" ht="12">
      <c r="B14" s="41"/>
      <c r="C14" s="42"/>
      <c r="D14" s="42"/>
      <c r="E14" s="42"/>
      <c r="F14" s="42"/>
      <c r="G14" s="42"/>
      <c r="H14" s="42"/>
      <c r="I14" s="128"/>
      <c r="J14" s="42"/>
      <c r="K14" s="45"/>
    </row>
    <row r="15" spans="2:11" s="1" customFormat="1" ht="14.4" customHeight="1">
      <c r="B15" s="41"/>
      <c r="C15" s="42"/>
      <c r="D15" s="37" t="s">
        <v>20</v>
      </c>
      <c r="E15" s="42"/>
      <c r="F15" s="35" t="s">
        <v>21</v>
      </c>
      <c r="G15" s="42"/>
      <c r="H15" s="42"/>
      <c r="I15" s="129" t="s">
        <v>22</v>
      </c>
      <c r="J15" s="35" t="s">
        <v>21</v>
      </c>
      <c r="K15" s="45"/>
    </row>
    <row r="16" spans="2:11" s="1" customFormat="1" ht="14.4" customHeight="1">
      <c r="B16" s="41"/>
      <c r="C16" s="42"/>
      <c r="D16" s="37" t="s">
        <v>23</v>
      </c>
      <c r="E16" s="42"/>
      <c r="F16" s="35" t="s">
        <v>24</v>
      </c>
      <c r="G16" s="42"/>
      <c r="H16" s="42"/>
      <c r="I16" s="129" t="s">
        <v>25</v>
      </c>
      <c r="J16" s="130" t="str">
        <f>'Rekapitulace stavby'!AN8</f>
        <v>2. 11. 2017</v>
      </c>
      <c r="K16" s="45"/>
    </row>
    <row r="17" spans="2:11" s="1" customFormat="1" ht="10.8" customHeight="1">
      <c r="B17" s="41"/>
      <c r="C17" s="42"/>
      <c r="D17" s="42"/>
      <c r="E17" s="42"/>
      <c r="F17" s="42"/>
      <c r="G17" s="42"/>
      <c r="H17" s="42"/>
      <c r="I17" s="128"/>
      <c r="J17" s="42"/>
      <c r="K17" s="45"/>
    </row>
    <row r="18" spans="2:11" s="1" customFormat="1" ht="14.4" customHeight="1">
      <c r="B18" s="41"/>
      <c r="C18" s="42"/>
      <c r="D18" s="37" t="s">
        <v>27</v>
      </c>
      <c r="E18" s="42"/>
      <c r="F18" s="42"/>
      <c r="G18" s="42"/>
      <c r="H18" s="42"/>
      <c r="I18" s="129" t="s">
        <v>28</v>
      </c>
      <c r="J18" s="35" t="s">
        <v>29</v>
      </c>
      <c r="K18" s="45"/>
    </row>
    <row r="19" spans="2:11" s="1" customFormat="1" ht="18" customHeight="1">
      <c r="B19" s="41"/>
      <c r="C19" s="42"/>
      <c r="D19" s="42"/>
      <c r="E19" s="35" t="s">
        <v>30</v>
      </c>
      <c r="F19" s="42"/>
      <c r="G19" s="42"/>
      <c r="H19" s="42"/>
      <c r="I19" s="129" t="s">
        <v>31</v>
      </c>
      <c r="J19" s="35" t="s">
        <v>32</v>
      </c>
      <c r="K19" s="45"/>
    </row>
    <row r="20" spans="2:11" s="1" customFormat="1" ht="6.9" customHeight="1">
      <c r="B20" s="41"/>
      <c r="C20" s="42"/>
      <c r="D20" s="42"/>
      <c r="E20" s="42"/>
      <c r="F20" s="42"/>
      <c r="G20" s="42"/>
      <c r="H20" s="42"/>
      <c r="I20" s="128"/>
      <c r="J20" s="42"/>
      <c r="K20" s="45"/>
    </row>
    <row r="21" spans="2:11" s="1" customFormat="1" ht="14.4" customHeight="1">
      <c r="B21" s="41"/>
      <c r="C21" s="42"/>
      <c r="D21" s="37" t="s">
        <v>33</v>
      </c>
      <c r="E21" s="42"/>
      <c r="F21" s="42"/>
      <c r="G21" s="42"/>
      <c r="H21" s="42"/>
      <c r="I21" s="129" t="s">
        <v>28</v>
      </c>
      <c r="J21" s="35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5" t="str">
        <f>IF('Rekapitulace stavby'!E14="Vyplň údaj","",IF('Rekapitulace stavby'!E14="","",'Rekapitulace stavby'!E14))</f>
        <v/>
      </c>
      <c r="F22" s="42"/>
      <c r="G22" s="42"/>
      <c r="H22" s="42"/>
      <c r="I22" s="129" t="s">
        <v>31</v>
      </c>
      <c r="J22" s="35" t="str">
        <f>IF('Rekapitulace stavby'!AN14="Vyplň údaj","",IF('Rekapitulace stavby'!AN14="","",'Rekapitulace stavby'!AN14))</f>
        <v/>
      </c>
      <c r="K22" s="45"/>
    </row>
    <row r="23" spans="2:11" s="1" customFormat="1" ht="6.9" customHeight="1">
      <c r="B23" s="41"/>
      <c r="C23" s="42"/>
      <c r="D23" s="42"/>
      <c r="E23" s="42"/>
      <c r="F23" s="42"/>
      <c r="G23" s="42"/>
      <c r="H23" s="42"/>
      <c r="I23" s="128"/>
      <c r="J23" s="42"/>
      <c r="K23" s="45"/>
    </row>
    <row r="24" spans="2:11" s="1" customFormat="1" ht="14.4" customHeight="1">
      <c r="B24" s="41"/>
      <c r="C24" s="42"/>
      <c r="D24" s="37" t="s">
        <v>35</v>
      </c>
      <c r="E24" s="42"/>
      <c r="F24" s="42"/>
      <c r="G24" s="42"/>
      <c r="H24" s="42"/>
      <c r="I24" s="129" t="s">
        <v>28</v>
      </c>
      <c r="J24" s="35" t="s">
        <v>36</v>
      </c>
      <c r="K24" s="45"/>
    </row>
    <row r="25" spans="2:11" s="1" customFormat="1" ht="18" customHeight="1">
      <c r="B25" s="41"/>
      <c r="C25" s="42"/>
      <c r="D25" s="42"/>
      <c r="E25" s="35" t="s">
        <v>37</v>
      </c>
      <c r="F25" s="42"/>
      <c r="G25" s="42"/>
      <c r="H25" s="42"/>
      <c r="I25" s="129" t="s">
        <v>31</v>
      </c>
      <c r="J25" s="35" t="s">
        <v>38</v>
      </c>
      <c r="K25" s="45"/>
    </row>
    <row r="26" spans="2:11" s="1" customFormat="1" ht="6.9" customHeight="1">
      <c r="B26" s="41"/>
      <c r="C26" s="42"/>
      <c r="D26" s="42"/>
      <c r="E26" s="42"/>
      <c r="F26" s="42"/>
      <c r="G26" s="42"/>
      <c r="H26" s="42"/>
      <c r="I26" s="128"/>
      <c r="J26" s="42"/>
      <c r="K26" s="45"/>
    </row>
    <row r="27" spans="2:11" s="1" customFormat="1" ht="14.4" customHeight="1">
      <c r="B27" s="41"/>
      <c r="C27" s="42"/>
      <c r="D27" s="37" t="s">
        <v>40</v>
      </c>
      <c r="E27" s="42"/>
      <c r="F27" s="42"/>
      <c r="G27" s="42"/>
      <c r="H27" s="42"/>
      <c r="I27" s="128"/>
      <c r="J27" s="42"/>
      <c r="K27" s="45"/>
    </row>
    <row r="28" spans="2:11" s="7" customFormat="1" ht="16.5" customHeight="1">
      <c r="B28" s="131"/>
      <c r="C28" s="132"/>
      <c r="D28" s="132"/>
      <c r="E28" s="348" t="s">
        <v>21</v>
      </c>
      <c r="F28" s="348"/>
      <c r="G28" s="348"/>
      <c r="H28" s="348"/>
      <c r="I28" s="133"/>
      <c r="J28" s="132"/>
      <c r="K28" s="134"/>
    </row>
    <row r="29" spans="2:11" s="1" customFormat="1" ht="6.9" customHeight="1">
      <c r="B29" s="41"/>
      <c r="C29" s="42"/>
      <c r="D29" s="42"/>
      <c r="E29" s="42"/>
      <c r="F29" s="42"/>
      <c r="G29" s="42"/>
      <c r="H29" s="42"/>
      <c r="I29" s="128"/>
      <c r="J29" s="42"/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5"/>
      <c r="J30" s="85"/>
      <c r="K30" s="136"/>
    </row>
    <row r="31" spans="2:11" s="1" customFormat="1" ht="25.35" customHeight="1">
      <c r="B31" s="41"/>
      <c r="C31" s="42"/>
      <c r="D31" s="137" t="s">
        <v>41</v>
      </c>
      <c r="E31" s="42"/>
      <c r="F31" s="42"/>
      <c r="G31" s="42"/>
      <c r="H31" s="42"/>
      <c r="I31" s="128"/>
      <c r="J31" s="138">
        <f>ROUND(J93,2)</f>
        <v>0</v>
      </c>
      <c r="K31" s="45"/>
    </row>
    <row r="32" spans="2:11" s="1" customFormat="1" ht="6.9" customHeight="1">
      <c r="B32" s="41"/>
      <c r="C32" s="42"/>
      <c r="D32" s="85"/>
      <c r="E32" s="85"/>
      <c r="F32" s="85"/>
      <c r="G32" s="85"/>
      <c r="H32" s="85"/>
      <c r="I32" s="135"/>
      <c r="J32" s="85"/>
      <c r="K32" s="136"/>
    </row>
    <row r="33" spans="2:11" s="1" customFormat="1" ht="14.4" customHeight="1">
      <c r="B33" s="41"/>
      <c r="C33" s="42"/>
      <c r="D33" s="42"/>
      <c r="E33" s="42"/>
      <c r="F33" s="46" t="s">
        <v>43</v>
      </c>
      <c r="G33" s="42"/>
      <c r="H33" s="42"/>
      <c r="I33" s="139" t="s">
        <v>42</v>
      </c>
      <c r="J33" s="46" t="s">
        <v>44</v>
      </c>
      <c r="K33" s="45"/>
    </row>
    <row r="34" spans="2:11" s="1" customFormat="1" ht="14.4" customHeight="1">
      <c r="B34" s="41"/>
      <c r="C34" s="42"/>
      <c r="D34" s="49" t="s">
        <v>45</v>
      </c>
      <c r="E34" s="49" t="s">
        <v>46</v>
      </c>
      <c r="F34" s="140">
        <f>ROUND(SUM(BE93:BE171),2)</f>
        <v>0</v>
      </c>
      <c r="G34" s="42"/>
      <c r="H34" s="42"/>
      <c r="I34" s="141">
        <v>0.21</v>
      </c>
      <c r="J34" s="140">
        <f>ROUND(ROUND((SUM(BE93:BE171)),2)*I34,2)</f>
        <v>0</v>
      </c>
      <c r="K34" s="45"/>
    </row>
    <row r="35" spans="2:11" s="1" customFormat="1" ht="14.4" customHeight="1">
      <c r="B35" s="41"/>
      <c r="C35" s="42"/>
      <c r="D35" s="42"/>
      <c r="E35" s="49" t="s">
        <v>47</v>
      </c>
      <c r="F35" s="140">
        <f>ROUND(SUM(BF93:BF171),2)</f>
        <v>0</v>
      </c>
      <c r="G35" s="42"/>
      <c r="H35" s="42"/>
      <c r="I35" s="141">
        <v>0.15</v>
      </c>
      <c r="J35" s="140">
        <f>ROUND(ROUND((SUM(BF93:BF171)),2)*I35,2)</f>
        <v>0</v>
      </c>
      <c r="K35" s="45"/>
    </row>
    <row r="36" spans="2:11" s="1" customFormat="1" ht="14.4" customHeight="1" hidden="1">
      <c r="B36" s="41"/>
      <c r="C36" s="42"/>
      <c r="D36" s="42"/>
      <c r="E36" s="49" t="s">
        <v>48</v>
      </c>
      <c r="F36" s="140">
        <f>ROUND(SUM(BG93:BG171),2)</f>
        <v>0</v>
      </c>
      <c r="G36" s="42"/>
      <c r="H36" s="42"/>
      <c r="I36" s="141">
        <v>0.21</v>
      </c>
      <c r="J36" s="140">
        <v>0</v>
      </c>
      <c r="K36" s="45"/>
    </row>
    <row r="37" spans="2:11" s="1" customFormat="1" ht="14.4" customHeight="1" hidden="1">
      <c r="B37" s="41"/>
      <c r="C37" s="42"/>
      <c r="D37" s="42"/>
      <c r="E37" s="49" t="s">
        <v>49</v>
      </c>
      <c r="F37" s="140">
        <f>ROUND(SUM(BH93:BH171),2)</f>
        <v>0</v>
      </c>
      <c r="G37" s="42"/>
      <c r="H37" s="42"/>
      <c r="I37" s="141">
        <v>0.15</v>
      </c>
      <c r="J37" s="140">
        <v>0</v>
      </c>
      <c r="K37" s="45"/>
    </row>
    <row r="38" spans="2:11" s="1" customFormat="1" ht="14.4" customHeight="1" hidden="1">
      <c r="B38" s="41"/>
      <c r="C38" s="42"/>
      <c r="D38" s="42"/>
      <c r="E38" s="49" t="s">
        <v>50</v>
      </c>
      <c r="F38" s="140">
        <f>ROUND(SUM(BI93:BI171),2)</f>
        <v>0</v>
      </c>
      <c r="G38" s="42"/>
      <c r="H38" s="42"/>
      <c r="I38" s="141">
        <v>0</v>
      </c>
      <c r="J38" s="140">
        <v>0</v>
      </c>
      <c r="K38" s="45"/>
    </row>
    <row r="39" spans="2:11" s="1" customFormat="1" ht="6.9" customHeight="1">
      <c r="B39" s="41"/>
      <c r="C39" s="42"/>
      <c r="D39" s="42"/>
      <c r="E39" s="42"/>
      <c r="F39" s="42"/>
      <c r="G39" s="42"/>
      <c r="H39" s="42"/>
      <c r="I39" s="128"/>
      <c r="J39" s="42"/>
      <c r="K39" s="45"/>
    </row>
    <row r="40" spans="2:11" s="1" customFormat="1" ht="25.35" customHeight="1">
      <c r="B40" s="41"/>
      <c r="C40" s="142"/>
      <c r="D40" s="143" t="s">
        <v>51</v>
      </c>
      <c r="E40" s="79"/>
      <c r="F40" s="79"/>
      <c r="G40" s="144" t="s">
        <v>52</v>
      </c>
      <c r="H40" s="145" t="s">
        <v>53</v>
      </c>
      <c r="I40" s="146"/>
      <c r="J40" s="147">
        <f>SUM(J31:J38)</f>
        <v>0</v>
      </c>
      <c r="K40" s="148"/>
    </row>
    <row r="41" spans="2:11" s="1" customFormat="1" ht="14.4" customHeight="1">
      <c r="B41" s="56"/>
      <c r="C41" s="57"/>
      <c r="D41" s="57"/>
      <c r="E41" s="57"/>
      <c r="F41" s="57"/>
      <c r="G41" s="57"/>
      <c r="H41" s="57"/>
      <c r="I41" s="149"/>
      <c r="J41" s="57"/>
      <c r="K41" s="58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1"/>
      <c r="C46" s="30" t="s">
        <v>152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6.9" customHeight="1">
      <c r="B47" s="41"/>
      <c r="C47" s="42"/>
      <c r="D47" s="42"/>
      <c r="E47" s="42"/>
      <c r="F47" s="42"/>
      <c r="G47" s="42"/>
      <c r="H47" s="42"/>
      <c r="I47" s="128"/>
      <c r="J47" s="42"/>
      <c r="K47" s="45"/>
    </row>
    <row r="48" spans="2:11" s="1" customFormat="1" ht="14.4" customHeight="1">
      <c r="B48" s="41"/>
      <c r="C48" s="37" t="s">
        <v>18</v>
      </c>
      <c r="D48" s="42"/>
      <c r="E48" s="42"/>
      <c r="F48" s="42"/>
      <c r="G48" s="42"/>
      <c r="H48" s="42"/>
      <c r="I48" s="128"/>
      <c r="J48" s="42"/>
      <c r="K48" s="45"/>
    </row>
    <row r="49" spans="2:11" s="1" customFormat="1" ht="16.5" customHeight="1">
      <c r="B49" s="41"/>
      <c r="C49" s="42"/>
      <c r="D49" s="42"/>
      <c r="E49" s="384" t="str">
        <f>E7</f>
        <v>Výstavba nové haly odborného výcviku SOU Stavební Plzeň</v>
      </c>
      <c r="F49" s="385"/>
      <c r="G49" s="385"/>
      <c r="H49" s="385"/>
      <c r="I49" s="128"/>
      <c r="J49" s="42"/>
      <c r="K49" s="45"/>
    </row>
    <row r="50" spans="2:11" ht="13.2">
      <c r="B50" s="28"/>
      <c r="C50" s="37" t="s">
        <v>150</v>
      </c>
      <c r="D50" s="29"/>
      <c r="E50" s="29"/>
      <c r="F50" s="29"/>
      <c r="G50" s="29"/>
      <c r="H50" s="29"/>
      <c r="I50" s="127"/>
      <c r="J50" s="29"/>
      <c r="K50" s="31"/>
    </row>
    <row r="51" spans="2:11" ht="16.5" customHeight="1">
      <c r="B51" s="28"/>
      <c r="C51" s="29"/>
      <c r="D51" s="29"/>
      <c r="E51" s="384" t="s">
        <v>1215</v>
      </c>
      <c r="F51" s="344"/>
      <c r="G51" s="344"/>
      <c r="H51" s="344"/>
      <c r="I51" s="127"/>
      <c r="J51" s="29"/>
      <c r="K51" s="31"/>
    </row>
    <row r="52" spans="2:11" ht="13.2">
      <c r="B52" s="28"/>
      <c r="C52" s="37" t="s">
        <v>1216</v>
      </c>
      <c r="D52" s="29"/>
      <c r="E52" s="29"/>
      <c r="F52" s="29"/>
      <c r="G52" s="29"/>
      <c r="H52" s="29"/>
      <c r="I52" s="127"/>
      <c r="J52" s="29"/>
      <c r="K52" s="31"/>
    </row>
    <row r="53" spans="2:11" s="1" customFormat="1" ht="16.5" customHeight="1">
      <c r="B53" s="41"/>
      <c r="C53" s="42"/>
      <c r="D53" s="42"/>
      <c r="E53" s="368" t="s">
        <v>1217</v>
      </c>
      <c r="F53" s="387"/>
      <c r="G53" s="387"/>
      <c r="H53" s="387"/>
      <c r="I53" s="128"/>
      <c r="J53" s="42"/>
      <c r="K53" s="45"/>
    </row>
    <row r="54" spans="2:11" s="1" customFormat="1" ht="14.4" customHeight="1">
      <c r="B54" s="41"/>
      <c r="C54" s="37" t="s">
        <v>1218</v>
      </c>
      <c r="D54" s="42"/>
      <c r="E54" s="42"/>
      <c r="F54" s="42"/>
      <c r="G54" s="42"/>
      <c r="H54" s="42"/>
      <c r="I54" s="128"/>
      <c r="J54" s="42"/>
      <c r="K54" s="45"/>
    </row>
    <row r="55" spans="2:11" s="1" customFormat="1" ht="17.25" customHeight="1">
      <c r="B55" s="41"/>
      <c r="C55" s="42"/>
      <c r="D55" s="42"/>
      <c r="E55" s="386" t="str">
        <f>E13</f>
        <v>D.1.4.1-02 - Hala ZTI</v>
      </c>
      <c r="F55" s="387"/>
      <c r="G55" s="387"/>
      <c r="H55" s="387"/>
      <c r="I55" s="128"/>
      <c r="J55" s="42"/>
      <c r="K55" s="45"/>
    </row>
    <row r="56" spans="2:11" s="1" customFormat="1" ht="6.9" customHeight="1">
      <c r="B56" s="41"/>
      <c r="C56" s="42"/>
      <c r="D56" s="42"/>
      <c r="E56" s="42"/>
      <c r="F56" s="42"/>
      <c r="G56" s="42"/>
      <c r="H56" s="42"/>
      <c r="I56" s="128"/>
      <c r="J56" s="42"/>
      <c r="K56" s="45"/>
    </row>
    <row r="57" spans="2:11" s="1" customFormat="1" ht="18" customHeight="1">
      <c r="B57" s="41"/>
      <c r="C57" s="37" t="s">
        <v>23</v>
      </c>
      <c r="D57" s="42"/>
      <c r="E57" s="42"/>
      <c r="F57" s="35" t="str">
        <f>F16</f>
        <v>Borská 2718/55, 301 00 Plzeň – Jižní Předměstí</v>
      </c>
      <c r="G57" s="42"/>
      <c r="H57" s="42"/>
      <c r="I57" s="129" t="s">
        <v>25</v>
      </c>
      <c r="J57" s="130" t="str">
        <f>IF(J16="","",J16)</f>
        <v>2. 11. 2017</v>
      </c>
      <c r="K57" s="45"/>
    </row>
    <row r="58" spans="2:11" s="1" customFormat="1" ht="6.9" customHeight="1">
      <c r="B58" s="41"/>
      <c r="C58" s="42"/>
      <c r="D58" s="42"/>
      <c r="E58" s="42"/>
      <c r="F58" s="42"/>
      <c r="G58" s="42"/>
      <c r="H58" s="42"/>
      <c r="I58" s="128"/>
      <c r="J58" s="42"/>
      <c r="K58" s="45"/>
    </row>
    <row r="59" spans="2:11" s="1" customFormat="1" ht="13.2">
      <c r="B59" s="41"/>
      <c r="C59" s="37" t="s">
        <v>27</v>
      </c>
      <c r="D59" s="42"/>
      <c r="E59" s="42"/>
      <c r="F59" s="35" t="str">
        <f>E19</f>
        <v>Střední odborné učiliště stavební</v>
      </c>
      <c r="G59" s="42"/>
      <c r="H59" s="42"/>
      <c r="I59" s="129" t="s">
        <v>35</v>
      </c>
      <c r="J59" s="348" t="str">
        <f>E25</f>
        <v>Statika - Dynamika, s.r.o.</v>
      </c>
      <c r="K59" s="45"/>
    </row>
    <row r="60" spans="2:11" s="1" customFormat="1" ht="14.4" customHeight="1">
      <c r="B60" s="41"/>
      <c r="C60" s="37" t="s">
        <v>33</v>
      </c>
      <c r="D60" s="42"/>
      <c r="E60" s="42"/>
      <c r="F60" s="35" t="str">
        <f>IF(E22="","",E22)</f>
        <v/>
      </c>
      <c r="G60" s="42"/>
      <c r="H60" s="42"/>
      <c r="I60" s="128"/>
      <c r="J60" s="38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28"/>
      <c r="J61" s="42"/>
      <c r="K61" s="45"/>
    </row>
    <row r="62" spans="2:11" s="1" customFormat="1" ht="29.25" customHeight="1">
      <c r="B62" s="41"/>
      <c r="C62" s="154" t="s">
        <v>153</v>
      </c>
      <c r="D62" s="142"/>
      <c r="E62" s="142"/>
      <c r="F62" s="142"/>
      <c r="G62" s="142"/>
      <c r="H62" s="142"/>
      <c r="I62" s="155"/>
      <c r="J62" s="156" t="s">
        <v>154</v>
      </c>
      <c r="K62" s="157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28"/>
      <c r="J63" s="42"/>
      <c r="K63" s="45"/>
    </row>
    <row r="64" spans="2:47" s="1" customFormat="1" ht="29.25" customHeight="1">
      <c r="B64" s="41"/>
      <c r="C64" s="158" t="s">
        <v>155</v>
      </c>
      <c r="D64" s="42"/>
      <c r="E64" s="42"/>
      <c r="F64" s="42"/>
      <c r="G64" s="42"/>
      <c r="H64" s="42"/>
      <c r="I64" s="128"/>
      <c r="J64" s="138">
        <f>J93</f>
        <v>0</v>
      </c>
      <c r="K64" s="45"/>
      <c r="AU64" s="24" t="s">
        <v>156</v>
      </c>
    </row>
    <row r="65" spans="2:11" s="8" customFormat="1" ht="24.9" customHeight="1">
      <c r="B65" s="159"/>
      <c r="C65" s="160"/>
      <c r="D65" s="161" t="s">
        <v>1220</v>
      </c>
      <c r="E65" s="162"/>
      <c r="F65" s="162"/>
      <c r="G65" s="162"/>
      <c r="H65" s="162"/>
      <c r="I65" s="163"/>
      <c r="J65" s="164">
        <f>J94</f>
        <v>0</v>
      </c>
      <c r="K65" s="165"/>
    </row>
    <row r="66" spans="2:11" s="8" customFormat="1" ht="24.9" customHeight="1">
      <c r="B66" s="159"/>
      <c r="C66" s="160"/>
      <c r="D66" s="161" t="s">
        <v>1265</v>
      </c>
      <c r="E66" s="162"/>
      <c r="F66" s="162"/>
      <c r="G66" s="162"/>
      <c r="H66" s="162"/>
      <c r="I66" s="163"/>
      <c r="J66" s="164">
        <f>J104</f>
        <v>0</v>
      </c>
      <c r="K66" s="165"/>
    </row>
    <row r="67" spans="2:11" s="9" customFormat="1" ht="19.95" customHeight="1">
      <c r="B67" s="166"/>
      <c r="C67" s="167"/>
      <c r="D67" s="168" t="s">
        <v>1266</v>
      </c>
      <c r="E67" s="169"/>
      <c r="F67" s="169"/>
      <c r="G67" s="169"/>
      <c r="H67" s="169"/>
      <c r="I67" s="170"/>
      <c r="J67" s="171">
        <f>J105</f>
        <v>0</v>
      </c>
      <c r="K67" s="172"/>
    </row>
    <row r="68" spans="2:11" s="8" customFormat="1" ht="24.9" customHeight="1">
      <c r="B68" s="159"/>
      <c r="C68" s="160"/>
      <c r="D68" s="161" t="s">
        <v>1267</v>
      </c>
      <c r="E68" s="162"/>
      <c r="F68" s="162"/>
      <c r="G68" s="162"/>
      <c r="H68" s="162"/>
      <c r="I68" s="163"/>
      <c r="J68" s="164">
        <f>J112</f>
        <v>0</v>
      </c>
      <c r="K68" s="165"/>
    </row>
    <row r="69" spans="2:11" s="8" customFormat="1" ht="24.9" customHeight="1">
      <c r="B69" s="159"/>
      <c r="C69" s="160"/>
      <c r="D69" s="161" t="s">
        <v>1268</v>
      </c>
      <c r="E69" s="162"/>
      <c r="F69" s="162"/>
      <c r="G69" s="162"/>
      <c r="H69" s="162"/>
      <c r="I69" s="163"/>
      <c r="J69" s="164">
        <f>J140</f>
        <v>0</v>
      </c>
      <c r="K69" s="165"/>
    </row>
    <row r="70" spans="2:11" s="1" customFormat="1" ht="21.75" customHeight="1">
      <c r="B70" s="41"/>
      <c r="C70" s="42"/>
      <c r="D70" s="42"/>
      <c r="E70" s="42"/>
      <c r="F70" s="42"/>
      <c r="G70" s="42"/>
      <c r="H70" s="42"/>
      <c r="I70" s="128"/>
      <c r="J70" s="42"/>
      <c r="K70" s="45"/>
    </row>
    <row r="71" spans="2:11" s="1" customFormat="1" ht="6.9" customHeight="1">
      <c r="B71" s="56"/>
      <c r="C71" s="57"/>
      <c r="D71" s="57"/>
      <c r="E71" s="57"/>
      <c r="F71" s="57"/>
      <c r="G71" s="57"/>
      <c r="H71" s="57"/>
      <c r="I71" s="149"/>
      <c r="J71" s="57"/>
      <c r="K71" s="58"/>
    </row>
    <row r="75" spans="2:12" s="1" customFormat="1" ht="6.9" customHeight="1">
      <c r="B75" s="59"/>
      <c r="C75" s="60"/>
      <c r="D75" s="60"/>
      <c r="E75" s="60"/>
      <c r="F75" s="60"/>
      <c r="G75" s="60"/>
      <c r="H75" s="60"/>
      <c r="I75" s="152"/>
      <c r="J75" s="60"/>
      <c r="K75" s="60"/>
      <c r="L75" s="61"/>
    </row>
    <row r="76" spans="2:12" s="1" customFormat="1" ht="36.9" customHeight="1">
      <c r="B76" s="41"/>
      <c r="C76" s="62" t="s">
        <v>176</v>
      </c>
      <c r="D76" s="63"/>
      <c r="E76" s="63"/>
      <c r="F76" s="63"/>
      <c r="G76" s="63"/>
      <c r="H76" s="63"/>
      <c r="I76" s="173"/>
      <c r="J76" s="63"/>
      <c r="K76" s="63"/>
      <c r="L76" s="61"/>
    </row>
    <row r="77" spans="2:12" s="1" customFormat="1" ht="6.9" customHeight="1">
      <c r="B77" s="41"/>
      <c r="C77" s="63"/>
      <c r="D77" s="63"/>
      <c r="E77" s="63"/>
      <c r="F77" s="63"/>
      <c r="G77" s="63"/>
      <c r="H77" s="63"/>
      <c r="I77" s="173"/>
      <c r="J77" s="63"/>
      <c r="K77" s="63"/>
      <c r="L77" s="61"/>
    </row>
    <row r="78" spans="2:12" s="1" customFormat="1" ht="14.4" customHeight="1">
      <c r="B78" s="41"/>
      <c r="C78" s="65" t="s">
        <v>18</v>
      </c>
      <c r="D78" s="63"/>
      <c r="E78" s="63"/>
      <c r="F78" s="63"/>
      <c r="G78" s="63"/>
      <c r="H78" s="63"/>
      <c r="I78" s="173"/>
      <c r="J78" s="63"/>
      <c r="K78" s="63"/>
      <c r="L78" s="61"/>
    </row>
    <row r="79" spans="2:12" s="1" customFormat="1" ht="16.5" customHeight="1">
      <c r="B79" s="41"/>
      <c r="C79" s="63"/>
      <c r="D79" s="63"/>
      <c r="E79" s="389" t="str">
        <f>E7</f>
        <v>Výstavba nové haly odborného výcviku SOU Stavební Plzeň</v>
      </c>
      <c r="F79" s="390"/>
      <c r="G79" s="390"/>
      <c r="H79" s="390"/>
      <c r="I79" s="173"/>
      <c r="J79" s="63"/>
      <c r="K79" s="63"/>
      <c r="L79" s="61"/>
    </row>
    <row r="80" spans="2:12" ht="13.2">
      <c r="B80" s="28"/>
      <c r="C80" s="65" t="s">
        <v>150</v>
      </c>
      <c r="D80" s="261"/>
      <c r="E80" s="261"/>
      <c r="F80" s="261"/>
      <c r="G80" s="261"/>
      <c r="H80" s="261"/>
      <c r="J80" s="261"/>
      <c r="K80" s="261"/>
      <c r="L80" s="262"/>
    </row>
    <row r="81" spans="2:12" ht="16.5" customHeight="1">
      <c r="B81" s="28"/>
      <c r="C81" s="261"/>
      <c r="D81" s="261"/>
      <c r="E81" s="389" t="s">
        <v>1215</v>
      </c>
      <c r="F81" s="394"/>
      <c r="G81" s="394"/>
      <c r="H81" s="394"/>
      <c r="J81" s="261"/>
      <c r="K81" s="261"/>
      <c r="L81" s="262"/>
    </row>
    <row r="82" spans="2:12" ht="13.2">
      <c r="B82" s="28"/>
      <c r="C82" s="65" t="s">
        <v>1216</v>
      </c>
      <c r="D82" s="261"/>
      <c r="E82" s="261"/>
      <c r="F82" s="261"/>
      <c r="G82" s="261"/>
      <c r="H82" s="261"/>
      <c r="J82" s="261"/>
      <c r="K82" s="261"/>
      <c r="L82" s="262"/>
    </row>
    <row r="83" spans="2:12" s="1" customFormat="1" ht="16.5" customHeight="1">
      <c r="B83" s="41"/>
      <c r="C83" s="63"/>
      <c r="D83" s="63"/>
      <c r="E83" s="393" t="s">
        <v>1217</v>
      </c>
      <c r="F83" s="391"/>
      <c r="G83" s="391"/>
      <c r="H83" s="391"/>
      <c r="I83" s="173"/>
      <c r="J83" s="63"/>
      <c r="K83" s="63"/>
      <c r="L83" s="61"/>
    </row>
    <row r="84" spans="2:12" s="1" customFormat="1" ht="14.4" customHeight="1">
      <c r="B84" s="41"/>
      <c r="C84" s="65" t="s">
        <v>1218</v>
      </c>
      <c r="D84" s="63"/>
      <c r="E84" s="63"/>
      <c r="F84" s="63"/>
      <c r="G84" s="63"/>
      <c r="H84" s="63"/>
      <c r="I84" s="173"/>
      <c r="J84" s="63"/>
      <c r="K84" s="63"/>
      <c r="L84" s="61"/>
    </row>
    <row r="85" spans="2:12" s="1" customFormat="1" ht="17.25" customHeight="1">
      <c r="B85" s="41"/>
      <c r="C85" s="63"/>
      <c r="D85" s="63"/>
      <c r="E85" s="359" t="str">
        <f>E13</f>
        <v>D.1.4.1-02 - Hala ZTI</v>
      </c>
      <c r="F85" s="391"/>
      <c r="G85" s="391"/>
      <c r="H85" s="391"/>
      <c r="I85" s="173"/>
      <c r="J85" s="63"/>
      <c r="K85" s="63"/>
      <c r="L85" s="61"/>
    </row>
    <row r="86" spans="2:12" s="1" customFormat="1" ht="6.9" customHeight="1">
      <c r="B86" s="41"/>
      <c r="C86" s="63"/>
      <c r="D86" s="63"/>
      <c r="E86" s="63"/>
      <c r="F86" s="63"/>
      <c r="G86" s="63"/>
      <c r="H86" s="63"/>
      <c r="I86" s="173"/>
      <c r="J86" s="63"/>
      <c r="K86" s="63"/>
      <c r="L86" s="61"/>
    </row>
    <row r="87" spans="2:12" s="1" customFormat="1" ht="18" customHeight="1">
      <c r="B87" s="41"/>
      <c r="C87" s="65" t="s">
        <v>23</v>
      </c>
      <c r="D87" s="63"/>
      <c r="E87" s="63"/>
      <c r="F87" s="174" t="str">
        <f>F16</f>
        <v>Borská 2718/55, 301 00 Plzeň – Jižní Předměstí</v>
      </c>
      <c r="G87" s="63"/>
      <c r="H87" s="63"/>
      <c r="I87" s="175" t="s">
        <v>25</v>
      </c>
      <c r="J87" s="73" t="str">
        <f>IF(J16="","",J16)</f>
        <v>2. 11. 2017</v>
      </c>
      <c r="K87" s="63"/>
      <c r="L87" s="61"/>
    </row>
    <row r="88" spans="2:12" s="1" customFormat="1" ht="6.9" customHeight="1">
      <c r="B88" s="41"/>
      <c r="C88" s="63"/>
      <c r="D88" s="63"/>
      <c r="E88" s="63"/>
      <c r="F88" s="63"/>
      <c r="G88" s="63"/>
      <c r="H88" s="63"/>
      <c r="I88" s="173"/>
      <c r="J88" s="63"/>
      <c r="K88" s="63"/>
      <c r="L88" s="61"/>
    </row>
    <row r="89" spans="2:12" s="1" customFormat="1" ht="13.2">
      <c r="B89" s="41"/>
      <c r="C89" s="65" t="s">
        <v>27</v>
      </c>
      <c r="D89" s="63"/>
      <c r="E89" s="63"/>
      <c r="F89" s="174" t="str">
        <f>E19</f>
        <v>Střední odborné učiliště stavební</v>
      </c>
      <c r="G89" s="63"/>
      <c r="H89" s="63"/>
      <c r="I89" s="175" t="s">
        <v>35</v>
      </c>
      <c r="J89" s="174" t="str">
        <f>E25</f>
        <v>Statika - Dynamika, s.r.o.</v>
      </c>
      <c r="K89" s="63"/>
      <c r="L89" s="61"/>
    </row>
    <row r="90" spans="2:12" s="1" customFormat="1" ht="14.4" customHeight="1">
      <c r="B90" s="41"/>
      <c r="C90" s="65" t="s">
        <v>33</v>
      </c>
      <c r="D90" s="63"/>
      <c r="E90" s="63"/>
      <c r="F90" s="174" t="str">
        <f>IF(E22="","",E22)</f>
        <v/>
      </c>
      <c r="G90" s="63"/>
      <c r="H90" s="63"/>
      <c r="I90" s="173"/>
      <c r="J90" s="63"/>
      <c r="K90" s="63"/>
      <c r="L90" s="61"/>
    </row>
    <row r="91" spans="2:12" s="1" customFormat="1" ht="10.35" customHeight="1">
      <c r="B91" s="41"/>
      <c r="C91" s="63"/>
      <c r="D91" s="63"/>
      <c r="E91" s="63"/>
      <c r="F91" s="63"/>
      <c r="G91" s="63"/>
      <c r="H91" s="63"/>
      <c r="I91" s="173"/>
      <c r="J91" s="63"/>
      <c r="K91" s="63"/>
      <c r="L91" s="61"/>
    </row>
    <row r="92" spans="2:20" s="10" customFormat="1" ht="29.25" customHeight="1">
      <c r="B92" s="176"/>
      <c r="C92" s="177" t="s">
        <v>177</v>
      </c>
      <c r="D92" s="178" t="s">
        <v>60</v>
      </c>
      <c r="E92" s="178" t="s">
        <v>56</v>
      </c>
      <c r="F92" s="178" t="s">
        <v>178</v>
      </c>
      <c r="G92" s="178" t="s">
        <v>179</v>
      </c>
      <c r="H92" s="178" t="s">
        <v>180</v>
      </c>
      <c r="I92" s="179" t="s">
        <v>181</v>
      </c>
      <c r="J92" s="178" t="s">
        <v>154</v>
      </c>
      <c r="K92" s="180" t="s">
        <v>182</v>
      </c>
      <c r="L92" s="181"/>
      <c r="M92" s="81" t="s">
        <v>183</v>
      </c>
      <c r="N92" s="82" t="s">
        <v>45</v>
      </c>
      <c r="O92" s="82" t="s">
        <v>184</v>
      </c>
      <c r="P92" s="82" t="s">
        <v>185</v>
      </c>
      <c r="Q92" s="82" t="s">
        <v>186</v>
      </c>
      <c r="R92" s="82" t="s">
        <v>187</v>
      </c>
      <c r="S92" s="82" t="s">
        <v>188</v>
      </c>
      <c r="T92" s="83" t="s">
        <v>189</v>
      </c>
    </row>
    <row r="93" spans="2:63" s="1" customFormat="1" ht="29.25" customHeight="1">
      <c r="B93" s="41"/>
      <c r="C93" s="87" t="s">
        <v>155</v>
      </c>
      <c r="D93" s="63"/>
      <c r="E93" s="63"/>
      <c r="F93" s="63"/>
      <c r="G93" s="63"/>
      <c r="H93" s="63"/>
      <c r="I93" s="173"/>
      <c r="J93" s="182">
        <f>BK93</f>
        <v>0</v>
      </c>
      <c r="K93" s="63"/>
      <c r="L93" s="61"/>
      <c r="M93" s="84"/>
      <c r="N93" s="85"/>
      <c r="O93" s="85"/>
      <c r="P93" s="183">
        <f>P94+P104+P112+P140</f>
        <v>0</v>
      </c>
      <c r="Q93" s="85"/>
      <c r="R93" s="183">
        <f>R94+R104+R112+R140</f>
        <v>0</v>
      </c>
      <c r="S93" s="85"/>
      <c r="T93" s="184">
        <f>T94+T104+T112+T140</f>
        <v>0</v>
      </c>
      <c r="AT93" s="24" t="s">
        <v>74</v>
      </c>
      <c r="AU93" s="24" t="s">
        <v>156</v>
      </c>
      <c r="BK93" s="185">
        <f>BK94+BK104+BK112+BK140</f>
        <v>0</v>
      </c>
    </row>
    <row r="94" spans="2:63" s="11" customFormat="1" ht="37.35" customHeight="1">
      <c r="B94" s="186"/>
      <c r="C94" s="187"/>
      <c r="D94" s="188" t="s">
        <v>74</v>
      </c>
      <c r="E94" s="189" t="s">
        <v>1222</v>
      </c>
      <c r="F94" s="189" t="s">
        <v>193</v>
      </c>
      <c r="G94" s="187"/>
      <c r="H94" s="187"/>
      <c r="I94" s="190"/>
      <c r="J94" s="191">
        <f>BK94</f>
        <v>0</v>
      </c>
      <c r="K94" s="187"/>
      <c r="L94" s="192"/>
      <c r="M94" s="193"/>
      <c r="N94" s="194"/>
      <c r="O94" s="194"/>
      <c r="P94" s="195">
        <f>SUM(P95:P103)</f>
        <v>0</v>
      </c>
      <c r="Q94" s="194"/>
      <c r="R94" s="195">
        <f>SUM(R95:R103)</f>
        <v>0</v>
      </c>
      <c r="S94" s="194"/>
      <c r="T94" s="196">
        <f>SUM(T95:T103)</f>
        <v>0</v>
      </c>
      <c r="AR94" s="197" t="s">
        <v>83</v>
      </c>
      <c r="AT94" s="198" t="s">
        <v>74</v>
      </c>
      <c r="AU94" s="198" t="s">
        <v>75</v>
      </c>
      <c r="AY94" s="197" t="s">
        <v>192</v>
      </c>
      <c r="BK94" s="199">
        <f>SUM(BK95:BK103)</f>
        <v>0</v>
      </c>
    </row>
    <row r="95" spans="2:65" s="1" customFormat="1" ht="16.5" customHeight="1">
      <c r="B95" s="41"/>
      <c r="C95" s="202" t="s">
        <v>83</v>
      </c>
      <c r="D95" s="202" t="s">
        <v>194</v>
      </c>
      <c r="E95" s="203" t="s">
        <v>1269</v>
      </c>
      <c r="F95" s="204" t="s">
        <v>1270</v>
      </c>
      <c r="G95" s="205" t="s">
        <v>197</v>
      </c>
      <c r="H95" s="206">
        <v>386.496</v>
      </c>
      <c r="I95" s="207"/>
      <c r="J95" s="208">
        <f aca="true" t="shared" si="0" ref="J95:J103">ROUND(I95*H95,2)</f>
        <v>0</v>
      </c>
      <c r="K95" s="204" t="s">
        <v>21</v>
      </c>
      <c r="L95" s="61"/>
      <c r="M95" s="209" t="s">
        <v>21</v>
      </c>
      <c r="N95" s="210" t="s">
        <v>46</v>
      </c>
      <c r="O95" s="42"/>
      <c r="P95" s="211">
        <f aca="true" t="shared" si="1" ref="P95:P103">O95*H95</f>
        <v>0</v>
      </c>
      <c r="Q95" s="211">
        <v>0</v>
      </c>
      <c r="R95" s="211">
        <f aca="true" t="shared" si="2" ref="R95:R103">Q95*H95</f>
        <v>0</v>
      </c>
      <c r="S95" s="211">
        <v>0</v>
      </c>
      <c r="T95" s="212">
        <f aca="true" t="shared" si="3" ref="T95:T103">S95*H95</f>
        <v>0</v>
      </c>
      <c r="AR95" s="24" t="s">
        <v>199</v>
      </c>
      <c r="AT95" s="24" t="s">
        <v>194</v>
      </c>
      <c r="AU95" s="24" t="s">
        <v>83</v>
      </c>
      <c r="AY95" s="24" t="s">
        <v>192</v>
      </c>
      <c r="BE95" s="213">
        <f aca="true" t="shared" si="4" ref="BE95:BE103">IF(N95="základní",J95,0)</f>
        <v>0</v>
      </c>
      <c r="BF95" s="213">
        <f aca="true" t="shared" si="5" ref="BF95:BF103">IF(N95="snížená",J95,0)</f>
        <v>0</v>
      </c>
      <c r="BG95" s="213">
        <f aca="true" t="shared" si="6" ref="BG95:BG103">IF(N95="zákl. přenesená",J95,0)</f>
        <v>0</v>
      </c>
      <c r="BH95" s="213">
        <f aca="true" t="shared" si="7" ref="BH95:BH103">IF(N95="sníž. přenesená",J95,0)</f>
        <v>0</v>
      </c>
      <c r="BI95" s="213">
        <f aca="true" t="shared" si="8" ref="BI95:BI103">IF(N95="nulová",J95,0)</f>
        <v>0</v>
      </c>
      <c r="BJ95" s="24" t="s">
        <v>83</v>
      </c>
      <c r="BK95" s="213">
        <f aca="true" t="shared" si="9" ref="BK95:BK103">ROUND(I95*H95,2)</f>
        <v>0</v>
      </c>
      <c r="BL95" s="24" t="s">
        <v>199</v>
      </c>
      <c r="BM95" s="24" t="s">
        <v>85</v>
      </c>
    </row>
    <row r="96" spans="2:65" s="1" customFormat="1" ht="16.5" customHeight="1">
      <c r="B96" s="41"/>
      <c r="C96" s="202" t="s">
        <v>85</v>
      </c>
      <c r="D96" s="202" t="s">
        <v>194</v>
      </c>
      <c r="E96" s="203" t="s">
        <v>1271</v>
      </c>
      <c r="F96" s="204" t="s">
        <v>1226</v>
      </c>
      <c r="G96" s="205" t="s">
        <v>197</v>
      </c>
      <c r="H96" s="206">
        <v>386.5</v>
      </c>
      <c r="I96" s="207"/>
      <c r="J96" s="208">
        <f t="shared" si="0"/>
        <v>0</v>
      </c>
      <c r="K96" s="204" t="s">
        <v>21</v>
      </c>
      <c r="L96" s="61"/>
      <c r="M96" s="209" t="s">
        <v>21</v>
      </c>
      <c r="N96" s="210" t="s">
        <v>46</v>
      </c>
      <c r="O96" s="42"/>
      <c r="P96" s="211">
        <f t="shared" si="1"/>
        <v>0</v>
      </c>
      <c r="Q96" s="211">
        <v>0</v>
      </c>
      <c r="R96" s="211">
        <f t="shared" si="2"/>
        <v>0</v>
      </c>
      <c r="S96" s="211">
        <v>0</v>
      </c>
      <c r="T96" s="212">
        <f t="shared" si="3"/>
        <v>0</v>
      </c>
      <c r="AR96" s="24" t="s">
        <v>199</v>
      </c>
      <c r="AT96" s="24" t="s">
        <v>194</v>
      </c>
      <c r="AU96" s="24" t="s">
        <v>83</v>
      </c>
      <c r="AY96" s="24" t="s">
        <v>192</v>
      </c>
      <c r="BE96" s="213">
        <f t="shared" si="4"/>
        <v>0</v>
      </c>
      <c r="BF96" s="213">
        <f t="shared" si="5"/>
        <v>0</v>
      </c>
      <c r="BG96" s="213">
        <f t="shared" si="6"/>
        <v>0</v>
      </c>
      <c r="BH96" s="213">
        <f t="shared" si="7"/>
        <v>0</v>
      </c>
      <c r="BI96" s="213">
        <f t="shared" si="8"/>
        <v>0</v>
      </c>
      <c r="BJ96" s="24" t="s">
        <v>83</v>
      </c>
      <c r="BK96" s="213">
        <f t="shared" si="9"/>
        <v>0</v>
      </c>
      <c r="BL96" s="24" t="s">
        <v>199</v>
      </c>
      <c r="BM96" s="24" t="s">
        <v>199</v>
      </c>
    </row>
    <row r="97" spans="2:65" s="1" customFormat="1" ht="16.5" customHeight="1">
      <c r="B97" s="41"/>
      <c r="C97" s="202" t="s">
        <v>95</v>
      </c>
      <c r="D97" s="202" t="s">
        <v>194</v>
      </c>
      <c r="E97" s="203" t="s">
        <v>1233</v>
      </c>
      <c r="F97" s="204" t="s">
        <v>1234</v>
      </c>
      <c r="G97" s="205" t="s">
        <v>197</v>
      </c>
      <c r="H97" s="206">
        <v>128.83</v>
      </c>
      <c r="I97" s="207"/>
      <c r="J97" s="208">
        <f t="shared" si="0"/>
        <v>0</v>
      </c>
      <c r="K97" s="204" t="s">
        <v>21</v>
      </c>
      <c r="L97" s="61"/>
      <c r="M97" s="209" t="s">
        <v>21</v>
      </c>
      <c r="N97" s="210" t="s">
        <v>46</v>
      </c>
      <c r="O97" s="42"/>
      <c r="P97" s="211">
        <f t="shared" si="1"/>
        <v>0</v>
      </c>
      <c r="Q97" s="211">
        <v>0</v>
      </c>
      <c r="R97" s="211">
        <f t="shared" si="2"/>
        <v>0</v>
      </c>
      <c r="S97" s="211">
        <v>0</v>
      </c>
      <c r="T97" s="212">
        <f t="shared" si="3"/>
        <v>0</v>
      </c>
      <c r="AR97" s="24" t="s">
        <v>199</v>
      </c>
      <c r="AT97" s="24" t="s">
        <v>194</v>
      </c>
      <c r="AU97" s="24" t="s">
        <v>83</v>
      </c>
      <c r="AY97" s="24" t="s">
        <v>192</v>
      </c>
      <c r="BE97" s="213">
        <f t="shared" si="4"/>
        <v>0</v>
      </c>
      <c r="BF97" s="213">
        <f t="shared" si="5"/>
        <v>0</v>
      </c>
      <c r="BG97" s="213">
        <f t="shared" si="6"/>
        <v>0</v>
      </c>
      <c r="BH97" s="213">
        <f t="shared" si="7"/>
        <v>0</v>
      </c>
      <c r="BI97" s="213">
        <f t="shared" si="8"/>
        <v>0</v>
      </c>
      <c r="BJ97" s="24" t="s">
        <v>83</v>
      </c>
      <c r="BK97" s="213">
        <f t="shared" si="9"/>
        <v>0</v>
      </c>
      <c r="BL97" s="24" t="s">
        <v>199</v>
      </c>
      <c r="BM97" s="24" t="s">
        <v>221</v>
      </c>
    </row>
    <row r="98" spans="2:65" s="1" customFormat="1" ht="16.5" customHeight="1">
      <c r="B98" s="41"/>
      <c r="C98" s="202" t="s">
        <v>199</v>
      </c>
      <c r="D98" s="202" t="s">
        <v>194</v>
      </c>
      <c r="E98" s="203" t="s">
        <v>1235</v>
      </c>
      <c r="F98" s="204" t="s">
        <v>1236</v>
      </c>
      <c r="G98" s="205" t="s">
        <v>197</v>
      </c>
      <c r="H98" s="206">
        <v>128.832</v>
      </c>
      <c r="I98" s="207"/>
      <c r="J98" s="208">
        <f t="shared" si="0"/>
        <v>0</v>
      </c>
      <c r="K98" s="204" t="s">
        <v>21</v>
      </c>
      <c r="L98" s="61"/>
      <c r="M98" s="209" t="s">
        <v>21</v>
      </c>
      <c r="N98" s="210" t="s">
        <v>46</v>
      </c>
      <c r="O98" s="42"/>
      <c r="P98" s="211">
        <f t="shared" si="1"/>
        <v>0</v>
      </c>
      <c r="Q98" s="211">
        <v>0</v>
      </c>
      <c r="R98" s="211">
        <f t="shared" si="2"/>
        <v>0</v>
      </c>
      <c r="S98" s="211">
        <v>0</v>
      </c>
      <c r="T98" s="212">
        <f t="shared" si="3"/>
        <v>0</v>
      </c>
      <c r="AR98" s="24" t="s">
        <v>199</v>
      </c>
      <c r="AT98" s="24" t="s">
        <v>194</v>
      </c>
      <c r="AU98" s="24" t="s">
        <v>83</v>
      </c>
      <c r="AY98" s="24" t="s">
        <v>192</v>
      </c>
      <c r="BE98" s="213">
        <f t="shared" si="4"/>
        <v>0</v>
      </c>
      <c r="BF98" s="213">
        <f t="shared" si="5"/>
        <v>0</v>
      </c>
      <c r="BG98" s="213">
        <f t="shared" si="6"/>
        <v>0</v>
      </c>
      <c r="BH98" s="213">
        <f t="shared" si="7"/>
        <v>0</v>
      </c>
      <c r="BI98" s="213">
        <f t="shared" si="8"/>
        <v>0</v>
      </c>
      <c r="BJ98" s="24" t="s">
        <v>83</v>
      </c>
      <c r="BK98" s="213">
        <f t="shared" si="9"/>
        <v>0</v>
      </c>
      <c r="BL98" s="24" t="s">
        <v>199</v>
      </c>
      <c r="BM98" s="24" t="s">
        <v>233</v>
      </c>
    </row>
    <row r="99" spans="2:65" s="1" customFormat="1" ht="16.5" customHeight="1">
      <c r="B99" s="41"/>
      <c r="C99" s="202" t="s">
        <v>215</v>
      </c>
      <c r="D99" s="202" t="s">
        <v>194</v>
      </c>
      <c r="E99" s="203" t="s">
        <v>1239</v>
      </c>
      <c r="F99" s="204" t="s">
        <v>1240</v>
      </c>
      <c r="G99" s="205" t="s">
        <v>197</v>
      </c>
      <c r="H99" s="206">
        <v>257.67</v>
      </c>
      <c r="I99" s="207"/>
      <c r="J99" s="208">
        <f t="shared" si="0"/>
        <v>0</v>
      </c>
      <c r="K99" s="204" t="s">
        <v>21</v>
      </c>
      <c r="L99" s="61"/>
      <c r="M99" s="209" t="s">
        <v>21</v>
      </c>
      <c r="N99" s="210" t="s">
        <v>46</v>
      </c>
      <c r="O99" s="42"/>
      <c r="P99" s="211">
        <f t="shared" si="1"/>
        <v>0</v>
      </c>
      <c r="Q99" s="211">
        <v>0</v>
      </c>
      <c r="R99" s="211">
        <f t="shared" si="2"/>
        <v>0</v>
      </c>
      <c r="S99" s="211">
        <v>0</v>
      </c>
      <c r="T99" s="212">
        <f t="shared" si="3"/>
        <v>0</v>
      </c>
      <c r="AR99" s="24" t="s">
        <v>199</v>
      </c>
      <c r="AT99" s="24" t="s">
        <v>194</v>
      </c>
      <c r="AU99" s="24" t="s">
        <v>83</v>
      </c>
      <c r="AY99" s="24" t="s">
        <v>192</v>
      </c>
      <c r="BE99" s="213">
        <f t="shared" si="4"/>
        <v>0</v>
      </c>
      <c r="BF99" s="213">
        <f t="shared" si="5"/>
        <v>0</v>
      </c>
      <c r="BG99" s="213">
        <f t="shared" si="6"/>
        <v>0</v>
      </c>
      <c r="BH99" s="213">
        <f t="shared" si="7"/>
        <v>0</v>
      </c>
      <c r="BI99" s="213">
        <f t="shared" si="8"/>
        <v>0</v>
      </c>
      <c r="BJ99" s="24" t="s">
        <v>83</v>
      </c>
      <c r="BK99" s="213">
        <f t="shared" si="9"/>
        <v>0</v>
      </c>
      <c r="BL99" s="24" t="s">
        <v>199</v>
      </c>
      <c r="BM99" s="24" t="s">
        <v>248</v>
      </c>
    </row>
    <row r="100" spans="2:65" s="1" customFormat="1" ht="16.5" customHeight="1">
      <c r="B100" s="41"/>
      <c r="C100" s="202" t="s">
        <v>221</v>
      </c>
      <c r="D100" s="202" t="s">
        <v>194</v>
      </c>
      <c r="E100" s="203" t="s">
        <v>1241</v>
      </c>
      <c r="F100" s="204" t="s">
        <v>1272</v>
      </c>
      <c r="G100" s="205" t="s">
        <v>197</v>
      </c>
      <c r="H100" s="206">
        <v>32.208</v>
      </c>
      <c r="I100" s="207"/>
      <c r="J100" s="208">
        <f t="shared" si="0"/>
        <v>0</v>
      </c>
      <c r="K100" s="204" t="s">
        <v>21</v>
      </c>
      <c r="L100" s="61"/>
      <c r="M100" s="209" t="s">
        <v>21</v>
      </c>
      <c r="N100" s="210" t="s">
        <v>46</v>
      </c>
      <c r="O100" s="42"/>
      <c r="P100" s="211">
        <f t="shared" si="1"/>
        <v>0</v>
      </c>
      <c r="Q100" s="211">
        <v>0</v>
      </c>
      <c r="R100" s="211">
        <f t="shared" si="2"/>
        <v>0</v>
      </c>
      <c r="S100" s="211">
        <v>0</v>
      </c>
      <c r="T100" s="212">
        <f t="shared" si="3"/>
        <v>0</v>
      </c>
      <c r="AR100" s="24" t="s">
        <v>199</v>
      </c>
      <c r="AT100" s="24" t="s">
        <v>194</v>
      </c>
      <c r="AU100" s="24" t="s">
        <v>83</v>
      </c>
      <c r="AY100" s="24" t="s">
        <v>192</v>
      </c>
      <c r="BE100" s="213">
        <f t="shared" si="4"/>
        <v>0</v>
      </c>
      <c r="BF100" s="213">
        <f t="shared" si="5"/>
        <v>0</v>
      </c>
      <c r="BG100" s="213">
        <f t="shared" si="6"/>
        <v>0</v>
      </c>
      <c r="BH100" s="213">
        <f t="shared" si="7"/>
        <v>0</v>
      </c>
      <c r="BI100" s="213">
        <f t="shared" si="8"/>
        <v>0</v>
      </c>
      <c r="BJ100" s="24" t="s">
        <v>83</v>
      </c>
      <c r="BK100" s="213">
        <f t="shared" si="9"/>
        <v>0</v>
      </c>
      <c r="BL100" s="24" t="s">
        <v>199</v>
      </c>
      <c r="BM100" s="24" t="s">
        <v>259</v>
      </c>
    </row>
    <row r="101" spans="2:65" s="1" customFormat="1" ht="16.5" customHeight="1">
      <c r="B101" s="41"/>
      <c r="C101" s="202" t="s">
        <v>225</v>
      </c>
      <c r="D101" s="202" t="s">
        <v>194</v>
      </c>
      <c r="E101" s="203" t="s">
        <v>1258</v>
      </c>
      <c r="F101" s="204" t="s">
        <v>1273</v>
      </c>
      <c r="G101" s="205" t="s">
        <v>197</v>
      </c>
      <c r="H101" s="206">
        <v>96.624</v>
      </c>
      <c r="I101" s="207"/>
      <c r="J101" s="208">
        <f t="shared" si="0"/>
        <v>0</v>
      </c>
      <c r="K101" s="204" t="s">
        <v>21</v>
      </c>
      <c r="L101" s="61"/>
      <c r="M101" s="209" t="s">
        <v>21</v>
      </c>
      <c r="N101" s="210" t="s">
        <v>46</v>
      </c>
      <c r="O101" s="42"/>
      <c r="P101" s="211">
        <f t="shared" si="1"/>
        <v>0</v>
      </c>
      <c r="Q101" s="211">
        <v>0</v>
      </c>
      <c r="R101" s="211">
        <f t="shared" si="2"/>
        <v>0</v>
      </c>
      <c r="S101" s="211">
        <v>0</v>
      </c>
      <c r="T101" s="212">
        <f t="shared" si="3"/>
        <v>0</v>
      </c>
      <c r="AR101" s="24" t="s">
        <v>199</v>
      </c>
      <c r="AT101" s="24" t="s">
        <v>194</v>
      </c>
      <c r="AU101" s="24" t="s">
        <v>83</v>
      </c>
      <c r="AY101" s="24" t="s">
        <v>192</v>
      </c>
      <c r="BE101" s="213">
        <f t="shared" si="4"/>
        <v>0</v>
      </c>
      <c r="BF101" s="213">
        <f t="shared" si="5"/>
        <v>0</v>
      </c>
      <c r="BG101" s="213">
        <f t="shared" si="6"/>
        <v>0</v>
      </c>
      <c r="BH101" s="213">
        <f t="shared" si="7"/>
        <v>0</v>
      </c>
      <c r="BI101" s="213">
        <f t="shared" si="8"/>
        <v>0</v>
      </c>
      <c r="BJ101" s="24" t="s">
        <v>83</v>
      </c>
      <c r="BK101" s="213">
        <f t="shared" si="9"/>
        <v>0</v>
      </c>
      <c r="BL101" s="24" t="s">
        <v>199</v>
      </c>
      <c r="BM101" s="24" t="s">
        <v>267</v>
      </c>
    </row>
    <row r="102" spans="2:65" s="1" customFormat="1" ht="16.5" customHeight="1">
      <c r="B102" s="41"/>
      <c r="C102" s="202" t="s">
        <v>263</v>
      </c>
      <c r="D102" s="202" t="s">
        <v>194</v>
      </c>
      <c r="E102" s="203" t="s">
        <v>1260</v>
      </c>
      <c r="F102" s="204" t="s">
        <v>1238</v>
      </c>
      <c r="G102" s="205" t="s">
        <v>197</v>
      </c>
      <c r="H102" s="206">
        <v>128.83</v>
      </c>
      <c r="I102" s="207"/>
      <c r="J102" s="208">
        <f t="shared" si="0"/>
        <v>0</v>
      </c>
      <c r="K102" s="204" t="s">
        <v>21</v>
      </c>
      <c r="L102" s="61"/>
      <c r="M102" s="209" t="s">
        <v>21</v>
      </c>
      <c r="N102" s="210" t="s">
        <v>46</v>
      </c>
      <c r="O102" s="42"/>
      <c r="P102" s="211">
        <f t="shared" si="1"/>
        <v>0</v>
      </c>
      <c r="Q102" s="211">
        <v>0</v>
      </c>
      <c r="R102" s="211">
        <f t="shared" si="2"/>
        <v>0</v>
      </c>
      <c r="S102" s="211">
        <v>0</v>
      </c>
      <c r="T102" s="212">
        <f t="shared" si="3"/>
        <v>0</v>
      </c>
      <c r="AR102" s="24" t="s">
        <v>199</v>
      </c>
      <c r="AT102" s="24" t="s">
        <v>194</v>
      </c>
      <c r="AU102" s="24" t="s">
        <v>83</v>
      </c>
      <c r="AY102" s="24" t="s">
        <v>192</v>
      </c>
      <c r="BE102" s="213">
        <f t="shared" si="4"/>
        <v>0</v>
      </c>
      <c r="BF102" s="213">
        <f t="shared" si="5"/>
        <v>0</v>
      </c>
      <c r="BG102" s="213">
        <f t="shared" si="6"/>
        <v>0</v>
      </c>
      <c r="BH102" s="213">
        <f t="shared" si="7"/>
        <v>0</v>
      </c>
      <c r="BI102" s="213">
        <f t="shared" si="8"/>
        <v>0</v>
      </c>
      <c r="BJ102" s="24" t="s">
        <v>83</v>
      </c>
      <c r="BK102" s="213">
        <f t="shared" si="9"/>
        <v>0</v>
      </c>
      <c r="BL102" s="24" t="s">
        <v>199</v>
      </c>
      <c r="BM102" s="24" t="s">
        <v>303</v>
      </c>
    </row>
    <row r="103" spans="2:65" s="1" customFormat="1" ht="16.5" customHeight="1">
      <c r="B103" s="41"/>
      <c r="C103" s="202" t="s">
        <v>322</v>
      </c>
      <c r="D103" s="202" t="s">
        <v>194</v>
      </c>
      <c r="E103" s="203" t="s">
        <v>1262</v>
      </c>
      <c r="F103" s="204" t="s">
        <v>1261</v>
      </c>
      <c r="G103" s="205" t="s">
        <v>306</v>
      </c>
      <c r="H103" s="206">
        <v>158</v>
      </c>
      <c r="I103" s="207"/>
      <c r="J103" s="208">
        <f t="shared" si="0"/>
        <v>0</v>
      </c>
      <c r="K103" s="204" t="s">
        <v>21</v>
      </c>
      <c r="L103" s="61"/>
      <c r="M103" s="209" t="s">
        <v>21</v>
      </c>
      <c r="N103" s="210" t="s">
        <v>46</v>
      </c>
      <c r="O103" s="42"/>
      <c r="P103" s="211">
        <f t="shared" si="1"/>
        <v>0</v>
      </c>
      <c r="Q103" s="211">
        <v>0</v>
      </c>
      <c r="R103" s="211">
        <f t="shared" si="2"/>
        <v>0</v>
      </c>
      <c r="S103" s="211">
        <v>0</v>
      </c>
      <c r="T103" s="212">
        <f t="shared" si="3"/>
        <v>0</v>
      </c>
      <c r="AR103" s="24" t="s">
        <v>199</v>
      </c>
      <c r="AT103" s="24" t="s">
        <v>194</v>
      </c>
      <c r="AU103" s="24" t="s">
        <v>83</v>
      </c>
      <c r="AY103" s="24" t="s">
        <v>192</v>
      </c>
      <c r="BE103" s="213">
        <f t="shared" si="4"/>
        <v>0</v>
      </c>
      <c r="BF103" s="213">
        <f t="shared" si="5"/>
        <v>0</v>
      </c>
      <c r="BG103" s="213">
        <f t="shared" si="6"/>
        <v>0</v>
      </c>
      <c r="BH103" s="213">
        <f t="shared" si="7"/>
        <v>0</v>
      </c>
      <c r="BI103" s="213">
        <f t="shared" si="8"/>
        <v>0</v>
      </c>
      <c r="BJ103" s="24" t="s">
        <v>83</v>
      </c>
      <c r="BK103" s="213">
        <f t="shared" si="9"/>
        <v>0</v>
      </c>
      <c r="BL103" s="24" t="s">
        <v>199</v>
      </c>
      <c r="BM103" s="24" t="s">
        <v>316</v>
      </c>
    </row>
    <row r="104" spans="2:63" s="11" customFormat="1" ht="37.35" customHeight="1">
      <c r="B104" s="186"/>
      <c r="C104" s="187"/>
      <c r="D104" s="188" t="s">
        <v>74</v>
      </c>
      <c r="E104" s="189" t="s">
        <v>1274</v>
      </c>
      <c r="F104" s="189" t="s">
        <v>1275</v>
      </c>
      <c r="G104" s="187"/>
      <c r="H104" s="187"/>
      <c r="I104" s="190"/>
      <c r="J104" s="191">
        <f>BK104</f>
        <v>0</v>
      </c>
      <c r="K104" s="187"/>
      <c r="L104" s="192"/>
      <c r="M104" s="193"/>
      <c r="N104" s="194"/>
      <c r="O104" s="194"/>
      <c r="P104" s="195">
        <f>P105</f>
        <v>0</v>
      </c>
      <c r="Q104" s="194"/>
      <c r="R104" s="195">
        <f>R105</f>
        <v>0</v>
      </c>
      <c r="S104" s="194"/>
      <c r="T104" s="196">
        <f>T105</f>
        <v>0</v>
      </c>
      <c r="AR104" s="197" t="s">
        <v>83</v>
      </c>
      <c r="AT104" s="198" t="s">
        <v>74</v>
      </c>
      <c r="AU104" s="198" t="s">
        <v>75</v>
      </c>
      <c r="AY104" s="197" t="s">
        <v>192</v>
      </c>
      <c r="BK104" s="199">
        <f>BK105</f>
        <v>0</v>
      </c>
    </row>
    <row r="105" spans="2:63" s="11" customFormat="1" ht="19.95" customHeight="1">
      <c r="B105" s="186"/>
      <c r="C105" s="187"/>
      <c r="D105" s="188" t="s">
        <v>74</v>
      </c>
      <c r="E105" s="200" t="s">
        <v>1276</v>
      </c>
      <c r="F105" s="200" t="s">
        <v>1277</v>
      </c>
      <c r="G105" s="187"/>
      <c r="H105" s="187"/>
      <c r="I105" s="190"/>
      <c r="J105" s="201">
        <f>BK105</f>
        <v>0</v>
      </c>
      <c r="K105" s="187"/>
      <c r="L105" s="192"/>
      <c r="M105" s="193"/>
      <c r="N105" s="194"/>
      <c r="O105" s="194"/>
      <c r="P105" s="195">
        <f>SUM(P106:P111)</f>
        <v>0</v>
      </c>
      <c r="Q105" s="194"/>
      <c r="R105" s="195">
        <f>SUM(R106:R111)</f>
        <v>0</v>
      </c>
      <c r="S105" s="194"/>
      <c r="T105" s="196">
        <f>SUM(T106:T111)</f>
        <v>0</v>
      </c>
      <c r="AR105" s="197" t="s">
        <v>83</v>
      </c>
      <c r="AT105" s="198" t="s">
        <v>74</v>
      </c>
      <c r="AU105" s="198" t="s">
        <v>83</v>
      </c>
      <c r="AY105" s="197" t="s">
        <v>192</v>
      </c>
      <c r="BK105" s="199">
        <f>SUM(BK106:BK111)</f>
        <v>0</v>
      </c>
    </row>
    <row r="106" spans="2:65" s="1" customFormat="1" ht="16.5" customHeight="1">
      <c r="B106" s="41"/>
      <c r="C106" s="202" t="s">
        <v>330</v>
      </c>
      <c r="D106" s="202" t="s">
        <v>194</v>
      </c>
      <c r="E106" s="203" t="s">
        <v>1278</v>
      </c>
      <c r="F106" s="204" t="s">
        <v>1279</v>
      </c>
      <c r="G106" s="205" t="s">
        <v>585</v>
      </c>
      <c r="H106" s="206">
        <v>152.5</v>
      </c>
      <c r="I106" s="207"/>
      <c r="J106" s="208">
        <f aca="true" t="shared" si="10" ref="J106:J111">ROUND(I106*H106,2)</f>
        <v>0</v>
      </c>
      <c r="K106" s="204" t="s">
        <v>21</v>
      </c>
      <c r="L106" s="61"/>
      <c r="M106" s="209" t="s">
        <v>21</v>
      </c>
      <c r="N106" s="210" t="s">
        <v>46</v>
      </c>
      <c r="O106" s="42"/>
      <c r="P106" s="211">
        <f aca="true" t="shared" si="11" ref="P106:P111">O106*H106</f>
        <v>0</v>
      </c>
      <c r="Q106" s="211">
        <v>0</v>
      </c>
      <c r="R106" s="211">
        <f aca="true" t="shared" si="12" ref="R106:R111">Q106*H106</f>
        <v>0</v>
      </c>
      <c r="S106" s="211">
        <v>0</v>
      </c>
      <c r="T106" s="212">
        <f aca="true" t="shared" si="13" ref="T106:T111">S106*H106</f>
        <v>0</v>
      </c>
      <c r="AR106" s="24" t="s">
        <v>199</v>
      </c>
      <c r="AT106" s="24" t="s">
        <v>194</v>
      </c>
      <c r="AU106" s="24" t="s">
        <v>85</v>
      </c>
      <c r="AY106" s="24" t="s">
        <v>192</v>
      </c>
      <c r="BE106" s="213">
        <f aca="true" t="shared" si="14" ref="BE106:BE111">IF(N106="základní",J106,0)</f>
        <v>0</v>
      </c>
      <c r="BF106" s="213">
        <f aca="true" t="shared" si="15" ref="BF106:BF111">IF(N106="snížená",J106,0)</f>
        <v>0</v>
      </c>
      <c r="BG106" s="213">
        <f aca="true" t="shared" si="16" ref="BG106:BG111">IF(N106="zákl. přenesená",J106,0)</f>
        <v>0</v>
      </c>
      <c r="BH106" s="213">
        <f aca="true" t="shared" si="17" ref="BH106:BH111">IF(N106="sníž. přenesená",J106,0)</f>
        <v>0</v>
      </c>
      <c r="BI106" s="213">
        <f aca="true" t="shared" si="18" ref="BI106:BI111">IF(N106="nulová",J106,0)</f>
        <v>0</v>
      </c>
      <c r="BJ106" s="24" t="s">
        <v>83</v>
      </c>
      <c r="BK106" s="213">
        <f aca="true" t="shared" si="19" ref="BK106:BK111">ROUND(I106*H106,2)</f>
        <v>0</v>
      </c>
      <c r="BL106" s="24" t="s">
        <v>199</v>
      </c>
      <c r="BM106" s="24" t="s">
        <v>330</v>
      </c>
    </row>
    <row r="107" spans="2:65" s="1" customFormat="1" ht="16.5" customHeight="1">
      <c r="B107" s="41"/>
      <c r="C107" s="202" t="s">
        <v>9</v>
      </c>
      <c r="D107" s="202" t="s">
        <v>194</v>
      </c>
      <c r="E107" s="203" t="s">
        <v>1280</v>
      </c>
      <c r="F107" s="204" t="s">
        <v>1281</v>
      </c>
      <c r="G107" s="205" t="s">
        <v>585</v>
      </c>
      <c r="H107" s="206">
        <v>72.6</v>
      </c>
      <c r="I107" s="207"/>
      <c r="J107" s="208">
        <f t="shared" si="10"/>
        <v>0</v>
      </c>
      <c r="K107" s="204" t="s">
        <v>21</v>
      </c>
      <c r="L107" s="61"/>
      <c r="M107" s="209" t="s">
        <v>21</v>
      </c>
      <c r="N107" s="210" t="s">
        <v>46</v>
      </c>
      <c r="O107" s="42"/>
      <c r="P107" s="211">
        <f t="shared" si="11"/>
        <v>0</v>
      </c>
      <c r="Q107" s="211">
        <v>0</v>
      </c>
      <c r="R107" s="211">
        <f t="shared" si="12"/>
        <v>0</v>
      </c>
      <c r="S107" s="211">
        <v>0</v>
      </c>
      <c r="T107" s="212">
        <f t="shared" si="13"/>
        <v>0</v>
      </c>
      <c r="AR107" s="24" t="s">
        <v>199</v>
      </c>
      <c r="AT107" s="24" t="s">
        <v>194</v>
      </c>
      <c r="AU107" s="24" t="s">
        <v>85</v>
      </c>
      <c r="AY107" s="24" t="s">
        <v>192</v>
      </c>
      <c r="BE107" s="213">
        <f t="shared" si="14"/>
        <v>0</v>
      </c>
      <c r="BF107" s="213">
        <f t="shared" si="15"/>
        <v>0</v>
      </c>
      <c r="BG107" s="213">
        <f t="shared" si="16"/>
        <v>0</v>
      </c>
      <c r="BH107" s="213">
        <f t="shared" si="17"/>
        <v>0</v>
      </c>
      <c r="BI107" s="213">
        <f t="shared" si="18"/>
        <v>0</v>
      </c>
      <c r="BJ107" s="24" t="s">
        <v>83</v>
      </c>
      <c r="BK107" s="213">
        <f t="shared" si="19"/>
        <v>0</v>
      </c>
      <c r="BL107" s="24" t="s">
        <v>199</v>
      </c>
      <c r="BM107" s="24" t="s">
        <v>345</v>
      </c>
    </row>
    <row r="108" spans="2:65" s="1" customFormat="1" ht="16.5" customHeight="1">
      <c r="B108" s="41"/>
      <c r="C108" s="202" t="s">
        <v>345</v>
      </c>
      <c r="D108" s="202" t="s">
        <v>194</v>
      </c>
      <c r="E108" s="203" t="s">
        <v>1282</v>
      </c>
      <c r="F108" s="204" t="s">
        <v>1283</v>
      </c>
      <c r="G108" s="205" t="s">
        <v>585</v>
      </c>
      <c r="H108" s="206">
        <v>110</v>
      </c>
      <c r="I108" s="207"/>
      <c r="J108" s="208">
        <f t="shared" si="10"/>
        <v>0</v>
      </c>
      <c r="K108" s="204" t="s">
        <v>21</v>
      </c>
      <c r="L108" s="61"/>
      <c r="M108" s="209" t="s">
        <v>21</v>
      </c>
      <c r="N108" s="210" t="s">
        <v>46</v>
      </c>
      <c r="O108" s="42"/>
      <c r="P108" s="211">
        <f t="shared" si="11"/>
        <v>0</v>
      </c>
      <c r="Q108" s="211">
        <v>0</v>
      </c>
      <c r="R108" s="211">
        <f t="shared" si="12"/>
        <v>0</v>
      </c>
      <c r="S108" s="211">
        <v>0</v>
      </c>
      <c r="T108" s="212">
        <f t="shared" si="13"/>
        <v>0</v>
      </c>
      <c r="AR108" s="24" t="s">
        <v>199</v>
      </c>
      <c r="AT108" s="24" t="s">
        <v>194</v>
      </c>
      <c r="AU108" s="24" t="s">
        <v>85</v>
      </c>
      <c r="AY108" s="24" t="s">
        <v>192</v>
      </c>
      <c r="BE108" s="213">
        <f t="shared" si="14"/>
        <v>0</v>
      </c>
      <c r="BF108" s="213">
        <f t="shared" si="15"/>
        <v>0</v>
      </c>
      <c r="BG108" s="213">
        <f t="shared" si="16"/>
        <v>0</v>
      </c>
      <c r="BH108" s="213">
        <f t="shared" si="17"/>
        <v>0</v>
      </c>
      <c r="BI108" s="213">
        <f t="shared" si="18"/>
        <v>0</v>
      </c>
      <c r="BJ108" s="24" t="s">
        <v>83</v>
      </c>
      <c r="BK108" s="213">
        <f t="shared" si="19"/>
        <v>0</v>
      </c>
      <c r="BL108" s="24" t="s">
        <v>199</v>
      </c>
      <c r="BM108" s="24" t="s">
        <v>355</v>
      </c>
    </row>
    <row r="109" spans="2:65" s="1" customFormat="1" ht="16.5" customHeight="1">
      <c r="B109" s="41"/>
      <c r="C109" s="202" t="s">
        <v>349</v>
      </c>
      <c r="D109" s="202" t="s">
        <v>194</v>
      </c>
      <c r="E109" s="203" t="s">
        <v>1284</v>
      </c>
      <c r="F109" s="204" t="s">
        <v>1285</v>
      </c>
      <c r="G109" s="205" t="s">
        <v>585</v>
      </c>
      <c r="H109" s="206">
        <v>60.5</v>
      </c>
      <c r="I109" s="207"/>
      <c r="J109" s="208">
        <f t="shared" si="10"/>
        <v>0</v>
      </c>
      <c r="K109" s="204" t="s">
        <v>21</v>
      </c>
      <c r="L109" s="61"/>
      <c r="M109" s="209" t="s">
        <v>21</v>
      </c>
      <c r="N109" s="210" t="s">
        <v>46</v>
      </c>
      <c r="O109" s="42"/>
      <c r="P109" s="211">
        <f t="shared" si="11"/>
        <v>0</v>
      </c>
      <c r="Q109" s="211">
        <v>0</v>
      </c>
      <c r="R109" s="211">
        <f t="shared" si="12"/>
        <v>0</v>
      </c>
      <c r="S109" s="211">
        <v>0</v>
      </c>
      <c r="T109" s="212">
        <f t="shared" si="13"/>
        <v>0</v>
      </c>
      <c r="AR109" s="24" t="s">
        <v>199</v>
      </c>
      <c r="AT109" s="24" t="s">
        <v>194</v>
      </c>
      <c r="AU109" s="24" t="s">
        <v>85</v>
      </c>
      <c r="AY109" s="24" t="s">
        <v>192</v>
      </c>
      <c r="BE109" s="213">
        <f t="shared" si="14"/>
        <v>0</v>
      </c>
      <c r="BF109" s="213">
        <f t="shared" si="15"/>
        <v>0</v>
      </c>
      <c r="BG109" s="213">
        <f t="shared" si="16"/>
        <v>0</v>
      </c>
      <c r="BH109" s="213">
        <f t="shared" si="17"/>
        <v>0</v>
      </c>
      <c r="BI109" s="213">
        <f t="shared" si="18"/>
        <v>0</v>
      </c>
      <c r="BJ109" s="24" t="s">
        <v>83</v>
      </c>
      <c r="BK109" s="213">
        <f t="shared" si="19"/>
        <v>0</v>
      </c>
      <c r="BL109" s="24" t="s">
        <v>199</v>
      </c>
      <c r="BM109" s="24" t="s">
        <v>369</v>
      </c>
    </row>
    <row r="110" spans="2:65" s="1" customFormat="1" ht="16.5" customHeight="1">
      <c r="B110" s="41"/>
      <c r="C110" s="202" t="s">
        <v>355</v>
      </c>
      <c r="D110" s="202" t="s">
        <v>194</v>
      </c>
      <c r="E110" s="203" t="s">
        <v>1286</v>
      </c>
      <c r="F110" s="204" t="s">
        <v>1287</v>
      </c>
      <c r="G110" s="205" t="s">
        <v>585</v>
      </c>
      <c r="H110" s="206">
        <v>30</v>
      </c>
      <c r="I110" s="207"/>
      <c r="J110" s="208">
        <f t="shared" si="10"/>
        <v>0</v>
      </c>
      <c r="K110" s="204" t="s">
        <v>21</v>
      </c>
      <c r="L110" s="61"/>
      <c r="M110" s="209" t="s">
        <v>21</v>
      </c>
      <c r="N110" s="210" t="s">
        <v>46</v>
      </c>
      <c r="O110" s="42"/>
      <c r="P110" s="211">
        <f t="shared" si="11"/>
        <v>0</v>
      </c>
      <c r="Q110" s="211">
        <v>0</v>
      </c>
      <c r="R110" s="211">
        <f t="shared" si="12"/>
        <v>0</v>
      </c>
      <c r="S110" s="211">
        <v>0</v>
      </c>
      <c r="T110" s="212">
        <f t="shared" si="13"/>
        <v>0</v>
      </c>
      <c r="AR110" s="24" t="s">
        <v>199</v>
      </c>
      <c r="AT110" s="24" t="s">
        <v>194</v>
      </c>
      <c r="AU110" s="24" t="s">
        <v>85</v>
      </c>
      <c r="AY110" s="24" t="s">
        <v>192</v>
      </c>
      <c r="BE110" s="213">
        <f t="shared" si="14"/>
        <v>0</v>
      </c>
      <c r="BF110" s="213">
        <f t="shared" si="15"/>
        <v>0</v>
      </c>
      <c r="BG110" s="213">
        <f t="shared" si="16"/>
        <v>0</v>
      </c>
      <c r="BH110" s="213">
        <f t="shared" si="17"/>
        <v>0</v>
      </c>
      <c r="BI110" s="213">
        <f t="shared" si="18"/>
        <v>0</v>
      </c>
      <c r="BJ110" s="24" t="s">
        <v>83</v>
      </c>
      <c r="BK110" s="213">
        <f t="shared" si="19"/>
        <v>0</v>
      </c>
      <c r="BL110" s="24" t="s">
        <v>199</v>
      </c>
      <c r="BM110" s="24" t="s">
        <v>380</v>
      </c>
    </row>
    <row r="111" spans="2:65" s="1" customFormat="1" ht="16.5" customHeight="1">
      <c r="B111" s="41"/>
      <c r="C111" s="202" t="s">
        <v>362</v>
      </c>
      <c r="D111" s="202" t="s">
        <v>194</v>
      </c>
      <c r="E111" s="203" t="s">
        <v>1288</v>
      </c>
      <c r="F111" s="204" t="s">
        <v>1289</v>
      </c>
      <c r="G111" s="205" t="s">
        <v>585</v>
      </c>
      <c r="H111" s="206">
        <v>89</v>
      </c>
      <c r="I111" s="207"/>
      <c r="J111" s="208">
        <f t="shared" si="10"/>
        <v>0</v>
      </c>
      <c r="K111" s="204" t="s">
        <v>21</v>
      </c>
      <c r="L111" s="61"/>
      <c r="M111" s="209" t="s">
        <v>21</v>
      </c>
      <c r="N111" s="210" t="s">
        <v>46</v>
      </c>
      <c r="O111" s="42"/>
      <c r="P111" s="211">
        <f t="shared" si="11"/>
        <v>0</v>
      </c>
      <c r="Q111" s="211">
        <v>0</v>
      </c>
      <c r="R111" s="211">
        <f t="shared" si="12"/>
        <v>0</v>
      </c>
      <c r="S111" s="211">
        <v>0</v>
      </c>
      <c r="T111" s="212">
        <f t="shared" si="13"/>
        <v>0</v>
      </c>
      <c r="AR111" s="24" t="s">
        <v>199</v>
      </c>
      <c r="AT111" s="24" t="s">
        <v>194</v>
      </c>
      <c r="AU111" s="24" t="s">
        <v>85</v>
      </c>
      <c r="AY111" s="24" t="s">
        <v>192</v>
      </c>
      <c r="BE111" s="213">
        <f t="shared" si="14"/>
        <v>0</v>
      </c>
      <c r="BF111" s="213">
        <f t="shared" si="15"/>
        <v>0</v>
      </c>
      <c r="BG111" s="213">
        <f t="shared" si="16"/>
        <v>0</v>
      </c>
      <c r="BH111" s="213">
        <f t="shared" si="17"/>
        <v>0</v>
      </c>
      <c r="BI111" s="213">
        <f t="shared" si="18"/>
        <v>0</v>
      </c>
      <c r="BJ111" s="24" t="s">
        <v>83</v>
      </c>
      <c r="BK111" s="213">
        <f t="shared" si="19"/>
        <v>0</v>
      </c>
      <c r="BL111" s="24" t="s">
        <v>199</v>
      </c>
      <c r="BM111" s="24" t="s">
        <v>393</v>
      </c>
    </row>
    <row r="112" spans="2:63" s="11" customFormat="1" ht="37.35" customHeight="1">
      <c r="B112" s="186"/>
      <c r="C112" s="187"/>
      <c r="D112" s="188" t="s">
        <v>74</v>
      </c>
      <c r="E112" s="189" t="s">
        <v>1290</v>
      </c>
      <c r="F112" s="189" t="s">
        <v>1290</v>
      </c>
      <c r="G112" s="187"/>
      <c r="H112" s="187"/>
      <c r="I112" s="190"/>
      <c r="J112" s="191">
        <f>BK112</f>
        <v>0</v>
      </c>
      <c r="K112" s="187"/>
      <c r="L112" s="192"/>
      <c r="M112" s="193"/>
      <c r="N112" s="194"/>
      <c r="O112" s="194"/>
      <c r="P112" s="195">
        <f>SUM(P113:P139)</f>
        <v>0</v>
      </c>
      <c r="Q112" s="194"/>
      <c r="R112" s="195">
        <f>SUM(R113:R139)</f>
        <v>0</v>
      </c>
      <c r="S112" s="194"/>
      <c r="T112" s="196">
        <f>SUM(T113:T139)</f>
        <v>0</v>
      </c>
      <c r="AR112" s="197" t="s">
        <v>83</v>
      </c>
      <c r="AT112" s="198" t="s">
        <v>74</v>
      </c>
      <c r="AU112" s="198" t="s">
        <v>75</v>
      </c>
      <c r="AY112" s="197" t="s">
        <v>192</v>
      </c>
      <c r="BK112" s="199">
        <f>SUM(BK113:BK139)</f>
        <v>0</v>
      </c>
    </row>
    <row r="113" spans="2:65" s="1" customFormat="1" ht="16.5" customHeight="1">
      <c r="B113" s="41"/>
      <c r="C113" s="202" t="s">
        <v>369</v>
      </c>
      <c r="D113" s="202" t="s">
        <v>194</v>
      </c>
      <c r="E113" s="203" t="s">
        <v>1291</v>
      </c>
      <c r="F113" s="204" t="s">
        <v>1292</v>
      </c>
      <c r="G113" s="205" t="s">
        <v>585</v>
      </c>
      <c r="H113" s="206">
        <v>65.8</v>
      </c>
      <c r="I113" s="207"/>
      <c r="J113" s="208">
        <f aca="true" t="shared" si="20" ref="J113:J139">ROUND(I113*H113,2)</f>
        <v>0</v>
      </c>
      <c r="K113" s="204" t="s">
        <v>21</v>
      </c>
      <c r="L113" s="61"/>
      <c r="M113" s="209" t="s">
        <v>21</v>
      </c>
      <c r="N113" s="210" t="s">
        <v>46</v>
      </c>
      <c r="O113" s="42"/>
      <c r="P113" s="211">
        <f aca="true" t="shared" si="21" ref="P113:P139">O113*H113</f>
        <v>0</v>
      </c>
      <c r="Q113" s="211">
        <v>0</v>
      </c>
      <c r="R113" s="211">
        <f aca="true" t="shared" si="22" ref="R113:R139">Q113*H113</f>
        <v>0</v>
      </c>
      <c r="S113" s="211">
        <v>0</v>
      </c>
      <c r="T113" s="212">
        <f aca="true" t="shared" si="23" ref="T113:T139">S113*H113</f>
        <v>0</v>
      </c>
      <c r="AR113" s="24" t="s">
        <v>199</v>
      </c>
      <c r="AT113" s="24" t="s">
        <v>194</v>
      </c>
      <c r="AU113" s="24" t="s">
        <v>83</v>
      </c>
      <c r="AY113" s="24" t="s">
        <v>192</v>
      </c>
      <c r="BE113" s="213">
        <f aca="true" t="shared" si="24" ref="BE113:BE139">IF(N113="základní",J113,0)</f>
        <v>0</v>
      </c>
      <c r="BF113" s="213">
        <f aca="true" t="shared" si="25" ref="BF113:BF139">IF(N113="snížená",J113,0)</f>
        <v>0</v>
      </c>
      <c r="BG113" s="213">
        <f aca="true" t="shared" si="26" ref="BG113:BG139">IF(N113="zákl. přenesená",J113,0)</f>
        <v>0</v>
      </c>
      <c r="BH113" s="213">
        <f aca="true" t="shared" si="27" ref="BH113:BH139">IF(N113="sníž. přenesená",J113,0)</f>
        <v>0</v>
      </c>
      <c r="BI113" s="213">
        <f aca="true" t="shared" si="28" ref="BI113:BI139">IF(N113="nulová",J113,0)</f>
        <v>0</v>
      </c>
      <c r="BJ113" s="24" t="s">
        <v>83</v>
      </c>
      <c r="BK113" s="213">
        <f aca="true" t="shared" si="29" ref="BK113:BK139">ROUND(I113*H113,2)</f>
        <v>0</v>
      </c>
      <c r="BL113" s="24" t="s">
        <v>199</v>
      </c>
      <c r="BM113" s="24" t="s">
        <v>405</v>
      </c>
    </row>
    <row r="114" spans="2:65" s="1" customFormat="1" ht="16.5" customHeight="1">
      <c r="B114" s="41"/>
      <c r="C114" s="202" t="s">
        <v>376</v>
      </c>
      <c r="D114" s="202" t="s">
        <v>194</v>
      </c>
      <c r="E114" s="203" t="s">
        <v>1293</v>
      </c>
      <c r="F114" s="204" t="s">
        <v>1294</v>
      </c>
      <c r="G114" s="205" t="s">
        <v>585</v>
      </c>
      <c r="H114" s="206">
        <v>12.5</v>
      </c>
      <c r="I114" s="207"/>
      <c r="J114" s="208">
        <f t="shared" si="20"/>
        <v>0</v>
      </c>
      <c r="K114" s="204" t="s">
        <v>21</v>
      </c>
      <c r="L114" s="61"/>
      <c r="M114" s="209" t="s">
        <v>21</v>
      </c>
      <c r="N114" s="210" t="s">
        <v>46</v>
      </c>
      <c r="O114" s="42"/>
      <c r="P114" s="211">
        <f t="shared" si="21"/>
        <v>0</v>
      </c>
      <c r="Q114" s="211">
        <v>0</v>
      </c>
      <c r="R114" s="211">
        <f t="shared" si="22"/>
        <v>0</v>
      </c>
      <c r="S114" s="211">
        <v>0</v>
      </c>
      <c r="T114" s="212">
        <f t="shared" si="23"/>
        <v>0</v>
      </c>
      <c r="AR114" s="24" t="s">
        <v>199</v>
      </c>
      <c r="AT114" s="24" t="s">
        <v>194</v>
      </c>
      <c r="AU114" s="24" t="s">
        <v>83</v>
      </c>
      <c r="AY114" s="24" t="s">
        <v>192</v>
      </c>
      <c r="BE114" s="213">
        <f t="shared" si="24"/>
        <v>0</v>
      </c>
      <c r="BF114" s="213">
        <f t="shared" si="25"/>
        <v>0</v>
      </c>
      <c r="BG114" s="213">
        <f t="shared" si="26"/>
        <v>0</v>
      </c>
      <c r="BH114" s="213">
        <f t="shared" si="27"/>
        <v>0</v>
      </c>
      <c r="BI114" s="213">
        <f t="shared" si="28"/>
        <v>0</v>
      </c>
      <c r="BJ114" s="24" t="s">
        <v>83</v>
      </c>
      <c r="BK114" s="213">
        <f t="shared" si="29"/>
        <v>0</v>
      </c>
      <c r="BL114" s="24" t="s">
        <v>199</v>
      </c>
      <c r="BM114" s="24" t="s">
        <v>417</v>
      </c>
    </row>
    <row r="115" spans="2:65" s="1" customFormat="1" ht="16.5" customHeight="1">
      <c r="B115" s="41"/>
      <c r="C115" s="202" t="s">
        <v>380</v>
      </c>
      <c r="D115" s="202" t="s">
        <v>194</v>
      </c>
      <c r="E115" s="203" t="s">
        <v>1295</v>
      </c>
      <c r="F115" s="204" t="s">
        <v>1296</v>
      </c>
      <c r="G115" s="205" t="s">
        <v>585</v>
      </c>
      <c r="H115" s="206">
        <v>17.6</v>
      </c>
      <c r="I115" s="207"/>
      <c r="J115" s="208">
        <f t="shared" si="20"/>
        <v>0</v>
      </c>
      <c r="K115" s="204" t="s">
        <v>21</v>
      </c>
      <c r="L115" s="61"/>
      <c r="M115" s="209" t="s">
        <v>21</v>
      </c>
      <c r="N115" s="210" t="s">
        <v>46</v>
      </c>
      <c r="O115" s="42"/>
      <c r="P115" s="211">
        <f t="shared" si="21"/>
        <v>0</v>
      </c>
      <c r="Q115" s="211">
        <v>0</v>
      </c>
      <c r="R115" s="211">
        <f t="shared" si="22"/>
        <v>0</v>
      </c>
      <c r="S115" s="211">
        <v>0</v>
      </c>
      <c r="T115" s="212">
        <f t="shared" si="23"/>
        <v>0</v>
      </c>
      <c r="AR115" s="24" t="s">
        <v>199</v>
      </c>
      <c r="AT115" s="24" t="s">
        <v>194</v>
      </c>
      <c r="AU115" s="24" t="s">
        <v>83</v>
      </c>
      <c r="AY115" s="24" t="s">
        <v>192</v>
      </c>
      <c r="BE115" s="213">
        <f t="shared" si="24"/>
        <v>0</v>
      </c>
      <c r="BF115" s="213">
        <f t="shared" si="25"/>
        <v>0</v>
      </c>
      <c r="BG115" s="213">
        <f t="shared" si="26"/>
        <v>0</v>
      </c>
      <c r="BH115" s="213">
        <f t="shared" si="27"/>
        <v>0</v>
      </c>
      <c r="BI115" s="213">
        <f t="shared" si="28"/>
        <v>0</v>
      </c>
      <c r="BJ115" s="24" t="s">
        <v>83</v>
      </c>
      <c r="BK115" s="213">
        <f t="shared" si="29"/>
        <v>0</v>
      </c>
      <c r="BL115" s="24" t="s">
        <v>199</v>
      </c>
      <c r="BM115" s="24" t="s">
        <v>431</v>
      </c>
    </row>
    <row r="116" spans="2:65" s="1" customFormat="1" ht="16.5" customHeight="1">
      <c r="B116" s="41"/>
      <c r="C116" s="202" t="s">
        <v>386</v>
      </c>
      <c r="D116" s="202" t="s">
        <v>194</v>
      </c>
      <c r="E116" s="203" t="s">
        <v>1297</v>
      </c>
      <c r="F116" s="204" t="s">
        <v>1298</v>
      </c>
      <c r="G116" s="205" t="s">
        <v>585</v>
      </c>
      <c r="H116" s="206">
        <v>32</v>
      </c>
      <c r="I116" s="207"/>
      <c r="J116" s="208">
        <f t="shared" si="20"/>
        <v>0</v>
      </c>
      <c r="K116" s="204" t="s">
        <v>21</v>
      </c>
      <c r="L116" s="61"/>
      <c r="M116" s="209" t="s">
        <v>21</v>
      </c>
      <c r="N116" s="210" t="s">
        <v>46</v>
      </c>
      <c r="O116" s="42"/>
      <c r="P116" s="211">
        <f t="shared" si="21"/>
        <v>0</v>
      </c>
      <c r="Q116" s="211">
        <v>0</v>
      </c>
      <c r="R116" s="211">
        <f t="shared" si="22"/>
        <v>0</v>
      </c>
      <c r="S116" s="211">
        <v>0</v>
      </c>
      <c r="T116" s="212">
        <f t="shared" si="23"/>
        <v>0</v>
      </c>
      <c r="AR116" s="24" t="s">
        <v>199</v>
      </c>
      <c r="AT116" s="24" t="s">
        <v>194</v>
      </c>
      <c r="AU116" s="24" t="s">
        <v>83</v>
      </c>
      <c r="AY116" s="24" t="s">
        <v>192</v>
      </c>
      <c r="BE116" s="213">
        <f t="shared" si="24"/>
        <v>0</v>
      </c>
      <c r="BF116" s="213">
        <f t="shared" si="25"/>
        <v>0</v>
      </c>
      <c r="BG116" s="213">
        <f t="shared" si="26"/>
        <v>0</v>
      </c>
      <c r="BH116" s="213">
        <f t="shared" si="27"/>
        <v>0</v>
      </c>
      <c r="BI116" s="213">
        <f t="shared" si="28"/>
        <v>0</v>
      </c>
      <c r="BJ116" s="24" t="s">
        <v>83</v>
      </c>
      <c r="BK116" s="213">
        <f t="shared" si="29"/>
        <v>0</v>
      </c>
      <c r="BL116" s="24" t="s">
        <v>199</v>
      </c>
      <c r="BM116" s="24" t="s">
        <v>441</v>
      </c>
    </row>
    <row r="117" spans="2:65" s="1" customFormat="1" ht="16.5" customHeight="1">
      <c r="B117" s="41"/>
      <c r="C117" s="202" t="s">
        <v>393</v>
      </c>
      <c r="D117" s="202" t="s">
        <v>194</v>
      </c>
      <c r="E117" s="203" t="s">
        <v>1299</v>
      </c>
      <c r="F117" s="204" t="s">
        <v>1300</v>
      </c>
      <c r="G117" s="205" t="s">
        <v>585</v>
      </c>
      <c r="H117" s="206">
        <v>152</v>
      </c>
      <c r="I117" s="207"/>
      <c r="J117" s="208">
        <f t="shared" si="20"/>
        <v>0</v>
      </c>
      <c r="K117" s="204" t="s">
        <v>21</v>
      </c>
      <c r="L117" s="61"/>
      <c r="M117" s="209" t="s">
        <v>21</v>
      </c>
      <c r="N117" s="210" t="s">
        <v>46</v>
      </c>
      <c r="O117" s="42"/>
      <c r="P117" s="211">
        <f t="shared" si="21"/>
        <v>0</v>
      </c>
      <c r="Q117" s="211">
        <v>0</v>
      </c>
      <c r="R117" s="211">
        <f t="shared" si="22"/>
        <v>0</v>
      </c>
      <c r="S117" s="211">
        <v>0</v>
      </c>
      <c r="T117" s="212">
        <f t="shared" si="23"/>
        <v>0</v>
      </c>
      <c r="AR117" s="24" t="s">
        <v>199</v>
      </c>
      <c r="AT117" s="24" t="s">
        <v>194</v>
      </c>
      <c r="AU117" s="24" t="s">
        <v>83</v>
      </c>
      <c r="AY117" s="24" t="s">
        <v>192</v>
      </c>
      <c r="BE117" s="213">
        <f t="shared" si="24"/>
        <v>0</v>
      </c>
      <c r="BF117" s="213">
        <f t="shared" si="25"/>
        <v>0</v>
      </c>
      <c r="BG117" s="213">
        <f t="shared" si="26"/>
        <v>0</v>
      </c>
      <c r="BH117" s="213">
        <f t="shared" si="27"/>
        <v>0</v>
      </c>
      <c r="BI117" s="213">
        <f t="shared" si="28"/>
        <v>0</v>
      </c>
      <c r="BJ117" s="24" t="s">
        <v>83</v>
      </c>
      <c r="BK117" s="213">
        <f t="shared" si="29"/>
        <v>0</v>
      </c>
      <c r="BL117" s="24" t="s">
        <v>199</v>
      </c>
      <c r="BM117" s="24" t="s">
        <v>455</v>
      </c>
    </row>
    <row r="118" spans="2:65" s="1" customFormat="1" ht="16.5" customHeight="1">
      <c r="B118" s="41"/>
      <c r="C118" s="202" t="s">
        <v>399</v>
      </c>
      <c r="D118" s="202" t="s">
        <v>194</v>
      </c>
      <c r="E118" s="203" t="s">
        <v>1301</v>
      </c>
      <c r="F118" s="204" t="s">
        <v>1302</v>
      </c>
      <c r="G118" s="205" t="s">
        <v>585</v>
      </c>
      <c r="H118" s="206">
        <v>17.2</v>
      </c>
      <c r="I118" s="207"/>
      <c r="J118" s="208">
        <f t="shared" si="20"/>
        <v>0</v>
      </c>
      <c r="K118" s="204" t="s">
        <v>21</v>
      </c>
      <c r="L118" s="61"/>
      <c r="M118" s="209" t="s">
        <v>21</v>
      </c>
      <c r="N118" s="210" t="s">
        <v>46</v>
      </c>
      <c r="O118" s="42"/>
      <c r="P118" s="211">
        <f t="shared" si="21"/>
        <v>0</v>
      </c>
      <c r="Q118" s="211">
        <v>0</v>
      </c>
      <c r="R118" s="211">
        <f t="shared" si="22"/>
        <v>0</v>
      </c>
      <c r="S118" s="211">
        <v>0</v>
      </c>
      <c r="T118" s="212">
        <f t="shared" si="23"/>
        <v>0</v>
      </c>
      <c r="AR118" s="24" t="s">
        <v>199</v>
      </c>
      <c r="AT118" s="24" t="s">
        <v>194</v>
      </c>
      <c r="AU118" s="24" t="s">
        <v>83</v>
      </c>
      <c r="AY118" s="24" t="s">
        <v>192</v>
      </c>
      <c r="BE118" s="213">
        <f t="shared" si="24"/>
        <v>0</v>
      </c>
      <c r="BF118" s="213">
        <f t="shared" si="25"/>
        <v>0</v>
      </c>
      <c r="BG118" s="213">
        <f t="shared" si="26"/>
        <v>0</v>
      </c>
      <c r="BH118" s="213">
        <f t="shared" si="27"/>
        <v>0</v>
      </c>
      <c r="BI118" s="213">
        <f t="shared" si="28"/>
        <v>0</v>
      </c>
      <c r="BJ118" s="24" t="s">
        <v>83</v>
      </c>
      <c r="BK118" s="213">
        <f t="shared" si="29"/>
        <v>0</v>
      </c>
      <c r="BL118" s="24" t="s">
        <v>199</v>
      </c>
      <c r="BM118" s="24" t="s">
        <v>467</v>
      </c>
    </row>
    <row r="119" spans="2:65" s="1" customFormat="1" ht="16.5" customHeight="1">
      <c r="B119" s="41"/>
      <c r="C119" s="202" t="s">
        <v>405</v>
      </c>
      <c r="D119" s="202" t="s">
        <v>194</v>
      </c>
      <c r="E119" s="203" t="s">
        <v>1303</v>
      </c>
      <c r="F119" s="204" t="s">
        <v>1304</v>
      </c>
      <c r="G119" s="205" t="s">
        <v>585</v>
      </c>
      <c r="H119" s="206">
        <v>99.2</v>
      </c>
      <c r="I119" s="207"/>
      <c r="J119" s="208">
        <f t="shared" si="20"/>
        <v>0</v>
      </c>
      <c r="K119" s="204" t="s">
        <v>21</v>
      </c>
      <c r="L119" s="61"/>
      <c r="M119" s="209" t="s">
        <v>21</v>
      </c>
      <c r="N119" s="210" t="s">
        <v>46</v>
      </c>
      <c r="O119" s="42"/>
      <c r="P119" s="211">
        <f t="shared" si="21"/>
        <v>0</v>
      </c>
      <c r="Q119" s="211">
        <v>0</v>
      </c>
      <c r="R119" s="211">
        <f t="shared" si="22"/>
        <v>0</v>
      </c>
      <c r="S119" s="211">
        <v>0</v>
      </c>
      <c r="T119" s="212">
        <f t="shared" si="23"/>
        <v>0</v>
      </c>
      <c r="AR119" s="24" t="s">
        <v>199</v>
      </c>
      <c r="AT119" s="24" t="s">
        <v>194</v>
      </c>
      <c r="AU119" s="24" t="s">
        <v>83</v>
      </c>
      <c r="AY119" s="24" t="s">
        <v>192</v>
      </c>
      <c r="BE119" s="213">
        <f t="shared" si="24"/>
        <v>0</v>
      </c>
      <c r="BF119" s="213">
        <f t="shared" si="25"/>
        <v>0</v>
      </c>
      <c r="BG119" s="213">
        <f t="shared" si="26"/>
        <v>0</v>
      </c>
      <c r="BH119" s="213">
        <f t="shared" si="27"/>
        <v>0</v>
      </c>
      <c r="BI119" s="213">
        <f t="shared" si="28"/>
        <v>0</v>
      </c>
      <c r="BJ119" s="24" t="s">
        <v>83</v>
      </c>
      <c r="BK119" s="213">
        <f t="shared" si="29"/>
        <v>0</v>
      </c>
      <c r="BL119" s="24" t="s">
        <v>199</v>
      </c>
      <c r="BM119" s="24" t="s">
        <v>478</v>
      </c>
    </row>
    <row r="120" spans="2:65" s="1" customFormat="1" ht="16.5" customHeight="1">
      <c r="B120" s="41"/>
      <c r="C120" s="202" t="s">
        <v>411</v>
      </c>
      <c r="D120" s="202" t="s">
        <v>194</v>
      </c>
      <c r="E120" s="203" t="s">
        <v>1305</v>
      </c>
      <c r="F120" s="204" t="s">
        <v>1306</v>
      </c>
      <c r="G120" s="205" t="s">
        <v>895</v>
      </c>
      <c r="H120" s="206">
        <v>32</v>
      </c>
      <c r="I120" s="207"/>
      <c r="J120" s="208">
        <f t="shared" si="20"/>
        <v>0</v>
      </c>
      <c r="K120" s="204" t="s">
        <v>21</v>
      </c>
      <c r="L120" s="61"/>
      <c r="M120" s="209" t="s">
        <v>21</v>
      </c>
      <c r="N120" s="210" t="s">
        <v>46</v>
      </c>
      <c r="O120" s="42"/>
      <c r="P120" s="211">
        <f t="shared" si="21"/>
        <v>0</v>
      </c>
      <c r="Q120" s="211">
        <v>0</v>
      </c>
      <c r="R120" s="211">
        <f t="shared" si="22"/>
        <v>0</v>
      </c>
      <c r="S120" s="211">
        <v>0</v>
      </c>
      <c r="T120" s="212">
        <f t="shared" si="23"/>
        <v>0</v>
      </c>
      <c r="AR120" s="24" t="s">
        <v>199</v>
      </c>
      <c r="AT120" s="24" t="s">
        <v>194</v>
      </c>
      <c r="AU120" s="24" t="s">
        <v>83</v>
      </c>
      <c r="AY120" s="24" t="s">
        <v>192</v>
      </c>
      <c r="BE120" s="213">
        <f t="shared" si="24"/>
        <v>0</v>
      </c>
      <c r="BF120" s="213">
        <f t="shared" si="25"/>
        <v>0</v>
      </c>
      <c r="BG120" s="213">
        <f t="shared" si="26"/>
        <v>0</v>
      </c>
      <c r="BH120" s="213">
        <f t="shared" si="27"/>
        <v>0</v>
      </c>
      <c r="BI120" s="213">
        <f t="shared" si="28"/>
        <v>0</v>
      </c>
      <c r="BJ120" s="24" t="s">
        <v>83</v>
      </c>
      <c r="BK120" s="213">
        <f t="shared" si="29"/>
        <v>0</v>
      </c>
      <c r="BL120" s="24" t="s">
        <v>199</v>
      </c>
      <c r="BM120" s="24" t="s">
        <v>501</v>
      </c>
    </row>
    <row r="121" spans="2:65" s="1" customFormat="1" ht="16.5" customHeight="1">
      <c r="B121" s="41"/>
      <c r="C121" s="202" t="s">
        <v>417</v>
      </c>
      <c r="D121" s="202" t="s">
        <v>194</v>
      </c>
      <c r="E121" s="203" t="s">
        <v>1307</v>
      </c>
      <c r="F121" s="204" t="s">
        <v>1308</v>
      </c>
      <c r="G121" s="205" t="s">
        <v>895</v>
      </c>
      <c r="H121" s="206">
        <v>6</v>
      </c>
      <c r="I121" s="207"/>
      <c r="J121" s="208">
        <f t="shared" si="20"/>
        <v>0</v>
      </c>
      <c r="K121" s="204" t="s">
        <v>21</v>
      </c>
      <c r="L121" s="61"/>
      <c r="M121" s="209" t="s">
        <v>21</v>
      </c>
      <c r="N121" s="210" t="s">
        <v>46</v>
      </c>
      <c r="O121" s="42"/>
      <c r="P121" s="211">
        <f t="shared" si="21"/>
        <v>0</v>
      </c>
      <c r="Q121" s="211">
        <v>0</v>
      </c>
      <c r="R121" s="211">
        <f t="shared" si="22"/>
        <v>0</v>
      </c>
      <c r="S121" s="211">
        <v>0</v>
      </c>
      <c r="T121" s="212">
        <f t="shared" si="23"/>
        <v>0</v>
      </c>
      <c r="AR121" s="24" t="s">
        <v>199</v>
      </c>
      <c r="AT121" s="24" t="s">
        <v>194</v>
      </c>
      <c r="AU121" s="24" t="s">
        <v>83</v>
      </c>
      <c r="AY121" s="24" t="s">
        <v>192</v>
      </c>
      <c r="BE121" s="213">
        <f t="shared" si="24"/>
        <v>0</v>
      </c>
      <c r="BF121" s="213">
        <f t="shared" si="25"/>
        <v>0</v>
      </c>
      <c r="BG121" s="213">
        <f t="shared" si="26"/>
        <v>0</v>
      </c>
      <c r="BH121" s="213">
        <f t="shared" si="27"/>
        <v>0</v>
      </c>
      <c r="BI121" s="213">
        <f t="shared" si="28"/>
        <v>0</v>
      </c>
      <c r="BJ121" s="24" t="s">
        <v>83</v>
      </c>
      <c r="BK121" s="213">
        <f t="shared" si="29"/>
        <v>0</v>
      </c>
      <c r="BL121" s="24" t="s">
        <v>199</v>
      </c>
      <c r="BM121" s="24" t="s">
        <v>517</v>
      </c>
    </row>
    <row r="122" spans="2:65" s="1" customFormat="1" ht="16.5" customHeight="1">
      <c r="B122" s="41"/>
      <c r="C122" s="202" t="s">
        <v>425</v>
      </c>
      <c r="D122" s="202" t="s">
        <v>194</v>
      </c>
      <c r="E122" s="203" t="s">
        <v>1309</v>
      </c>
      <c r="F122" s="204" t="s">
        <v>1310</v>
      </c>
      <c r="G122" s="205" t="s">
        <v>585</v>
      </c>
      <c r="H122" s="206">
        <v>338</v>
      </c>
      <c r="I122" s="207"/>
      <c r="J122" s="208">
        <f t="shared" si="20"/>
        <v>0</v>
      </c>
      <c r="K122" s="204" t="s">
        <v>21</v>
      </c>
      <c r="L122" s="61"/>
      <c r="M122" s="209" t="s">
        <v>21</v>
      </c>
      <c r="N122" s="210" t="s">
        <v>46</v>
      </c>
      <c r="O122" s="42"/>
      <c r="P122" s="211">
        <f t="shared" si="21"/>
        <v>0</v>
      </c>
      <c r="Q122" s="211">
        <v>0</v>
      </c>
      <c r="R122" s="211">
        <f t="shared" si="22"/>
        <v>0</v>
      </c>
      <c r="S122" s="211">
        <v>0</v>
      </c>
      <c r="T122" s="212">
        <f t="shared" si="23"/>
        <v>0</v>
      </c>
      <c r="AR122" s="24" t="s">
        <v>199</v>
      </c>
      <c r="AT122" s="24" t="s">
        <v>194</v>
      </c>
      <c r="AU122" s="24" t="s">
        <v>83</v>
      </c>
      <c r="AY122" s="24" t="s">
        <v>192</v>
      </c>
      <c r="BE122" s="213">
        <f t="shared" si="24"/>
        <v>0</v>
      </c>
      <c r="BF122" s="213">
        <f t="shared" si="25"/>
        <v>0</v>
      </c>
      <c r="BG122" s="213">
        <f t="shared" si="26"/>
        <v>0</v>
      </c>
      <c r="BH122" s="213">
        <f t="shared" si="27"/>
        <v>0</v>
      </c>
      <c r="BI122" s="213">
        <f t="shared" si="28"/>
        <v>0</v>
      </c>
      <c r="BJ122" s="24" t="s">
        <v>83</v>
      </c>
      <c r="BK122" s="213">
        <f t="shared" si="29"/>
        <v>0</v>
      </c>
      <c r="BL122" s="24" t="s">
        <v>199</v>
      </c>
      <c r="BM122" s="24" t="s">
        <v>527</v>
      </c>
    </row>
    <row r="123" spans="2:65" s="1" customFormat="1" ht="16.5" customHeight="1">
      <c r="B123" s="41"/>
      <c r="C123" s="202" t="s">
        <v>431</v>
      </c>
      <c r="D123" s="202" t="s">
        <v>194</v>
      </c>
      <c r="E123" s="203" t="s">
        <v>1311</v>
      </c>
      <c r="F123" s="204" t="s">
        <v>1312</v>
      </c>
      <c r="G123" s="205" t="s">
        <v>585</v>
      </c>
      <c r="H123" s="206">
        <v>338</v>
      </c>
      <c r="I123" s="207"/>
      <c r="J123" s="208">
        <f t="shared" si="20"/>
        <v>0</v>
      </c>
      <c r="K123" s="204" t="s">
        <v>21</v>
      </c>
      <c r="L123" s="61"/>
      <c r="M123" s="209" t="s">
        <v>21</v>
      </c>
      <c r="N123" s="210" t="s">
        <v>46</v>
      </c>
      <c r="O123" s="42"/>
      <c r="P123" s="211">
        <f t="shared" si="21"/>
        <v>0</v>
      </c>
      <c r="Q123" s="211">
        <v>0</v>
      </c>
      <c r="R123" s="211">
        <f t="shared" si="22"/>
        <v>0</v>
      </c>
      <c r="S123" s="211">
        <v>0</v>
      </c>
      <c r="T123" s="212">
        <f t="shared" si="23"/>
        <v>0</v>
      </c>
      <c r="AR123" s="24" t="s">
        <v>199</v>
      </c>
      <c r="AT123" s="24" t="s">
        <v>194</v>
      </c>
      <c r="AU123" s="24" t="s">
        <v>83</v>
      </c>
      <c r="AY123" s="24" t="s">
        <v>192</v>
      </c>
      <c r="BE123" s="213">
        <f t="shared" si="24"/>
        <v>0</v>
      </c>
      <c r="BF123" s="213">
        <f t="shared" si="25"/>
        <v>0</v>
      </c>
      <c r="BG123" s="213">
        <f t="shared" si="26"/>
        <v>0</v>
      </c>
      <c r="BH123" s="213">
        <f t="shared" si="27"/>
        <v>0</v>
      </c>
      <c r="BI123" s="213">
        <f t="shared" si="28"/>
        <v>0</v>
      </c>
      <c r="BJ123" s="24" t="s">
        <v>83</v>
      </c>
      <c r="BK123" s="213">
        <f t="shared" si="29"/>
        <v>0</v>
      </c>
      <c r="BL123" s="24" t="s">
        <v>199</v>
      </c>
      <c r="BM123" s="24" t="s">
        <v>539</v>
      </c>
    </row>
    <row r="124" spans="2:65" s="1" customFormat="1" ht="16.5" customHeight="1">
      <c r="B124" s="41"/>
      <c r="C124" s="202" t="s">
        <v>437</v>
      </c>
      <c r="D124" s="202" t="s">
        <v>194</v>
      </c>
      <c r="E124" s="203" t="s">
        <v>1313</v>
      </c>
      <c r="F124" s="204" t="s">
        <v>1314</v>
      </c>
      <c r="G124" s="205" t="s">
        <v>1251</v>
      </c>
      <c r="H124" s="206">
        <v>2</v>
      </c>
      <c r="I124" s="207"/>
      <c r="J124" s="208">
        <f t="shared" si="20"/>
        <v>0</v>
      </c>
      <c r="K124" s="204" t="s">
        <v>21</v>
      </c>
      <c r="L124" s="61"/>
      <c r="M124" s="209" t="s">
        <v>21</v>
      </c>
      <c r="N124" s="210" t="s">
        <v>46</v>
      </c>
      <c r="O124" s="42"/>
      <c r="P124" s="211">
        <f t="shared" si="21"/>
        <v>0</v>
      </c>
      <c r="Q124" s="211">
        <v>0</v>
      </c>
      <c r="R124" s="211">
        <f t="shared" si="22"/>
        <v>0</v>
      </c>
      <c r="S124" s="211">
        <v>0</v>
      </c>
      <c r="T124" s="212">
        <f t="shared" si="23"/>
        <v>0</v>
      </c>
      <c r="AR124" s="24" t="s">
        <v>199</v>
      </c>
      <c r="AT124" s="24" t="s">
        <v>194</v>
      </c>
      <c r="AU124" s="24" t="s">
        <v>83</v>
      </c>
      <c r="AY124" s="24" t="s">
        <v>192</v>
      </c>
      <c r="BE124" s="213">
        <f t="shared" si="24"/>
        <v>0</v>
      </c>
      <c r="BF124" s="213">
        <f t="shared" si="25"/>
        <v>0</v>
      </c>
      <c r="BG124" s="213">
        <f t="shared" si="26"/>
        <v>0</v>
      </c>
      <c r="BH124" s="213">
        <f t="shared" si="27"/>
        <v>0</v>
      </c>
      <c r="BI124" s="213">
        <f t="shared" si="28"/>
        <v>0</v>
      </c>
      <c r="BJ124" s="24" t="s">
        <v>83</v>
      </c>
      <c r="BK124" s="213">
        <f t="shared" si="29"/>
        <v>0</v>
      </c>
      <c r="BL124" s="24" t="s">
        <v>199</v>
      </c>
      <c r="BM124" s="24" t="s">
        <v>551</v>
      </c>
    </row>
    <row r="125" spans="2:65" s="1" customFormat="1" ht="16.5" customHeight="1">
      <c r="B125" s="41"/>
      <c r="C125" s="202" t="s">
        <v>447</v>
      </c>
      <c r="D125" s="202" t="s">
        <v>194</v>
      </c>
      <c r="E125" s="203" t="s">
        <v>1315</v>
      </c>
      <c r="F125" s="204" t="s">
        <v>1316</v>
      </c>
      <c r="G125" s="205" t="s">
        <v>1317</v>
      </c>
      <c r="H125" s="206">
        <v>65.3</v>
      </c>
      <c r="I125" s="207"/>
      <c r="J125" s="208">
        <f t="shared" si="20"/>
        <v>0</v>
      </c>
      <c r="K125" s="204" t="s">
        <v>21</v>
      </c>
      <c r="L125" s="61"/>
      <c r="M125" s="209" t="s">
        <v>21</v>
      </c>
      <c r="N125" s="210" t="s">
        <v>46</v>
      </c>
      <c r="O125" s="42"/>
      <c r="P125" s="211">
        <f t="shared" si="21"/>
        <v>0</v>
      </c>
      <c r="Q125" s="211">
        <v>0</v>
      </c>
      <c r="R125" s="211">
        <f t="shared" si="22"/>
        <v>0</v>
      </c>
      <c r="S125" s="211">
        <v>0</v>
      </c>
      <c r="T125" s="212">
        <f t="shared" si="23"/>
        <v>0</v>
      </c>
      <c r="AR125" s="24" t="s">
        <v>199</v>
      </c>
      <c r="AT125" s="24" t="s">
        <v>194</v>
      </c>
      <c r="AU125" s="24" t="s">
        <v>83</v>
      </c>
      <c r="AY125" s="24" t="s">
        <v>192</v>
      </c>
      <c r="BE125" s="213">
        <f t="shared" si="24"/>
        <v>0</v>
      </c>
      <c r="BF125" s="213">
        <f t="shared" si="25"/>
        <v>0</v>
      </c>
      <c r="BG125" s="213">
        <f t="shared" si="26"/>
        <v>0</v>
      </c>
      <c r="BH125" s="213">
        <f t="shared" si="27"/>
        <v>0</v>
      </c>
      <c r="BI125" s="213">
        <f t="shared" si="28"/>
        <v>0</v>
      </c>
      <c r="BJ125" s="24" t="s">
        <v>83</v>
      </c>
      <c r="BK125" s="213">
        <f t="shared" si="29"/>
        <v>0</v>
      </c>
      <c r="BL125" s="24" t="s">
        <v>199</v>
      </c>
      <c r="BM125" s="24" t="s">
        <v>569</v>
      </c>
    </row>
    <row r="126" spans="2:65" s="1" customFormat="1" ht="16.5" customHeight="1">
      <c r="B126" s="41"/>
      <c r="C126" s="202" t="s">
        <v>463</v>
      </c>
      <c r="D126" s="202" t="s">
        <v>194</v>
      </c>
      <c r="E126" s="203" t="s">
        <v>1318</v>
      </c>
      <c r="F126" s="204" t="s">
        <v>1319</v>
      </c>
      <c r="G126" s="205" t="s">
        <v>895</v>
      </c>
      <c r="H126" s="206">
        <v>3</v>
      </c>
      <c r="I126" s="207"/>
      <c r="J126" s="208">
        <f t="shared" si="20"/>
        <v>0</v>
      </c>
      <c r="K126" s="204" t="s">
        <v>21</v>
      </c>
      <c r="L126" s="61"/>
      <c r="M126" s="209" t="s">
        <v>21</v>
      </c>
      <c r="N126" s="210" t="s">
        <v>46</v>
      </c>
      <c r="O126" s="42"/>
      <c r="P126" s="211">
        <f t="shared" si="21"/>
        <v>0</v>
      </c>
      <c r="Q126" s="211">
        <v>0</v>
      </c>
      <c r="R126" s="211">
        <f t="shared" si="22"/>
        <v>0</v>
      </c>
      <c r="S126" s="211">
        <v>0</v>
      </c>
      <c r="T126" s="212">
        <f t="shared" si="23"/>
        <v>0</v>
      </c>
      <c r="AR126" s="24" t="s">
        <v>199</v>
      </c>
      <c r="AT126" s="24" t="s">
        <v>194</v>
      </c>
      <c r="AU126" s="24" t="s">
        <v>83</v>
      </c>
      <c r="AY126" s="24" t="s">
        <v>192</v>
      </c>
      <c r="BE126" s="213">
        <f t="shared" si="24"/>
        <v>0</v>
      </c>
      <c r="BF126" s="213">
        <f t="shared" si="25"/>
        <v>0</v>
      </c>
      <c r="BG126" s="213">
        <f t="shared" si="26"/>
        <v>0</v>
      </c>
      <c r="BH126" s="213">
        <f t="shared" si="27"/>
        <v>0</v>
      </c>
      <c r="BI126" s="213">
        <f t="shared" si="28"/>
        <v>0</v>
      </c>
      <c r="BJ126" s="24" t="s">
        <v>83</v>
      </c>
      <c r="BK126" s="213">
        <f t="shared" si="29"/>
        <v>0</v>
      </c>
      <c r="BL126" s="24" t="s">
        <v>199</v>
      </c>
      <c r="BM126" s="24" t="s">
        <v>1320</v>
      </c>
    </row>
    <row r="127" spans="2:65" s="1" customFormat="1" ht="16.5" customHeight="1">
      <c r="B127" s="41"/>
      <c r="C127" s="202" t="s">
        <v>474</v>
      </c>
      <c r="D127" s="202" t="s">
        <v>194</v>
      </c>
      <c r="E127" s="203" t="s">
        <v>1321</v>
      </c>
      <c r="F127" s="204" t="s">
        <v>1322</v>
      </c>
      <c r="G127" s="205" t="s">
        <v>585</v>
      </c>
      <c r="H127" s="206">
        <v>152.5</v>
      </c>
      <c r="I127" s="207"/>
      <c r="J127" s="208">
        <f t="shared" si="20"/>
        <v>0</v>
      </c>
      <c r="K127" s="204" t="s">
        <v>21</v>
      </c>
      <c r="L127" s="61"/>
      <c r="M127" s="209" t="s">
        <v>21</v>
      </c>
      <c r="N127" s="210" t="s">
        <v>46</v>
      </c>
      <c r="O127" s="42"/>
      <c r="P127" s="211">
        <f t="shared" si="21"/>
        <v>0</v>
      </c>
      <c r="Q127" s="211">
        <v>0</v>
      </c>
      <c r="R127" s="211">
        <f t="shared" si="22"/>
        <v>0</v>
      </c>
      <c r="S127" s="211">
        <v>0</v>
      </c>
      <c r="T127" s="212">
        <f t="shared" si="23"/>
        <v>0</v>
      </c>
      <c r="AR127" s="24" t="s">
        <v>199</v>
      </c>
      <c r="AT127" s="24" t="s">
        <v>194</v>
      </c>
      <c r="AU127" s="24" t="s">
        <v>83</v>
      </c>
      <c r="AY127" s="24" t="s">
        <v>192</v>
      </c>
      <c r="BE127" s="213">
        <f t="shared" si="24"/>
        <v>0</v>
      </c>
      <c r="BF127" s="213">
        <f t="shared" si="25"/>
        <v>0</v>
      </c>
      <c r="BG127" s="213">
        <f t="shared" si="26"/>
        <v>0</v>
      </c>
      <c r="BH127" s="213">
        <f t="shared" si="27"/>
        <v>0</v>
      </c>
      <c r="BI127" s="213">
        <f t="shared" si="28"/>
        <v>0</v>
      </c>
      <c r="BJ127" s="24" t="s">
        <v>83</v>
      </c>
      <c r="BK127" s="213">
        <f t="shared" si="29"/>
        <v>0</v>
      </c>
      <c r="BL127" s="24" t="s">
        <v>199</v>
      </c>
      <c r="BM127" s="24" t="s">
        <v>577</v>
      </c>
    </row>
    <row r="128" spans="2:65" s="1" customFormat="1" ht="16.5" customHeight="1">
      <c r="B128" s="41"/>
      <c r="C128" s="202" t="s">
        <v>478</v>
      </c>
      <c r="D128" s="202" t="s">
        <v>194</v>
      </c>
      <c r="E128" s="203" t="s">
        <v>1323</v>
      </c>
      <c r="F128" s="204" t="s">
        <v>1324</v>
      </c>
      <c r="G128" s="205" t="s">
        <v>585</v>
      </c>
      <c r="H128" s="206">
        <v>72.6</v>
      </c>
      <c r="I128" s="207"/>
      <c r="J128" s="208">
        <f t="shared" si="20"/>
        <v>0</v>
      </c>
      <c r="K128" s="204" t="s">
        <v>21</v>
      </c>
      <c r="L128" s="61"/>
      <c r="M128" s="209" t="s">
        <v>21</v>
      </c>
      <c r="N128" s="210" t="s">
        <v>46</v>
      </c>
      <c r="O128" s="42"/>
      <c r="P128" s="211">
        <f t="shared" si="21"/>
        <v>0</v>
      </c>
      <c r="Q128" s="211">
        <v>0</v>
      </c>
      <c r="R128" s="211">
        <f t="shared" si="22"/>
        <v>0</v>
      </c>
      <c r="S128" s="211">
        <v>0</v>
      </c>
      <c r="T128" s="212">
        <f t="shared" si="23"/>
        <v>0</v>
      </c>
      <c r="AR128" s="24" t="s">
        <v>199</v>
      </c>
      <c r="AT128" s="24" t="s">
        <v>194</v>
      </c>
      <c r="AU128" s="24" t="s">
        <v>83</v>
      </c>
      <c r="AY128" s="24" t="s">
        <v>192</v>
      </c>
      <c r="BE128" s="213">
        <f t="shared" si="24"/>
        <v>0</v>
      </c>
      <c r="BF128" s="213">
        <f t="shared" si="25"/>
        <v>0</v>
      </c>
      <c r="BG128" s="213">
        <f t="shared" si="26"/>
        <v>0</v>
      </c>
      <c r="BH128" s="213">
        <f t="shared" si="27"/>
        <v>0</v>
      </c>
      <c r="BI128" s="213">
        <f t="shared" si="28"/>
        <v>0</v>
      </c>
      <c r="BJ128" s="24" t="s">
        <v>83</v>
      </c>
      <c r="BK128" s="213">
        <f t="shared" si="29"/>
        <v>0</v>
      </c>
      <c r="BL128" s="24" t="s">
        <v>199</v>
      </c>
      <c r="BM128" s="24" t="s">
        <v>590</v>
      </c>
    </row>
    <row r="129" spans="2:65" s="1" customFormat="1" ht="16.5" customHeight="1">
      <c r="B129" s="41"/>
      <c r="C129" s="202" t="s">
        <v>487</v>
      </c>
      <c r="D129" s="202" t="s">
        <v>194</v>
      </c>
      <c r="E129" s="203" t="s">
        <v>1325</v>
      </c>
      <c r="F129" s="204" t="s">
        <v>1326</v>
      </c>
      <c r="G129" s="205" t="s">
        <v>585</v>
      </c>
      <c r="H129" s="206">
        <v>98</v>
      </c>
      <c r="I129" s="207"/>
      <c r="J129" s="208">
        <f t="shared" si="20"/>
        <v>0</v>
      </c>
      <c r="K129" s="204" t="s">
        <v>21</v>
      </c>
      <c r="L129" s="61"/>
      <c r="M129" s="209" t="s">
        <v>21</v>
      </c>
      <c r="N129" s="210" t="s">
        <v>46</v>
      </c>
      <c r="O129" s="42"/>
      <c r="P129" s="211">
        <f t="shared" si="21"/>
        <v>0</v>
      </c>
      <c r="Q129" s="211">
        <v>0</v>
      </c>
      <c r="R129" s="211">
        <f t="shared" si="22"/>
        <v>0</v>
      </c>
      <c r="S129" s="211">
        <v>0</v>
      </c>
      <c r="T129" s="212">
        <f t="shared" si="23"/>
        <v>0</v>
      </c>
      <c r="AR129" s="24" t="s">
        <v>199</v>
      </c>
      <c r="AT129" s="24" t="s">
        <v>194</v>
      </c>
      <c r="AU129" s="24" t="s">
        <v>83</v>
      </c>
      <c r="AY129" s="24" t="s">
        <v>192</v>
      </c>
      <c r="BE129" s="213">
        <f t="shared" si="24"/>
        <v>0</v>
      </c>
      <c r="BF129" s="213">
        <f t="shared" si="25"/>
        <v>0</v>
      </c>
      <c r="BG129" s="213">
        <f t="shared" si="26"/>
        <v>0</v>
      </c>
      <c r="BH129" s="213">
        <f t="shared" si="27"/>
        <v>0</v>
      </c>
      <c r="BI129" s="213">
        <f t="shared" si="28"/>
        <v>0</v>
      </c>
      <c r="BJ129" s="24" t="s">
        <v>83</v>
      </c>
      <c r="BK129" s="213">
        <f t="shared" si="29"/>
        <v>0</v>
      </c>
      <c r="BL129" s="24" t="s">
        <v>199</v>
      </c>
      <c r="BM129" s="24" t="s">
        <v>599</v>
      </c>
    </row>
    <row r="130" spans="2:65" s="1" customFormat="1" ht="16.5" customHeight="1">
      <c r="B130" s="41"/>
      <c r="C130" s="202" t="s">
        <v>501</v>
      </c>
      <c r="D130" s="202" t="s">
        <v>194</v>
      </c>
      <c r="E130" s="203" t="s">
        <v>1327</v>
      </c>
      <c r="F130" s="204" t="s">
        <v>1328</v>
      </c>
      <c r="G130" s="205" t="s">
        <v>585</v>
      </c>
      <c r="H130" s="206">
        <v>32</v>
      </c>
      <c r="I130" s="207"/>
      <c r="J130" s="208">
        <f t="shared" si="20"/>
        <v>0</v>
      </c>
      <c r="K130" s="204" t="s">
        <v>21</v>
      </c>
      <c r="L130" s="61"/>
      <c r="M130" s="209" t="s">
        <v>21</v>
      </c>
      <c r="N130" s="210" t="s">
        <v>46</v>
      </c>
      <c r="O130" s="42"/>
      <c r="P130" s="211">
        <f t="shared" si="21"/>
        <v>0</v>
      </c>
      <c r="Q130" s="211">
        <v>0</v>
      </c>
      <c r="R130" s="211">
        <f t="shared" si="22"/>
        <v>0</v>
      </c>
      <c r="S130" s="211">
        <v>0</v>
      </c>
      <c r="T130" s="212">
        <f t="shared" si="23"/>
        <v>0</v>
      </c>
      <c r="AR130" s="24" t="s">
        <v>199</v>
      </c>
      <c r="AT130" s="24" t="s">
        <v>194</v>
      </c>
      <c r="AU130" s="24" t="s">
        <v>83</v>
      </c>
      <c r="AY130" s="24" t="s">
        <v>192</v>
      </c>
      <c r="BE130" s="213">
        <f t="shared" si="24"/>
        <v>0</v>
      </c>
      <c r="BF130" s="213">
        <f t="shared" si="25"/>
        <v>0</v>
      </c>
      <c r="BG130" s="213">
        <f t="shared" si="26"/>
        <v>0</v>
      </c>
      <c r="BH130" s="213">
        <f t="shared" si="27"/>
        <v>0</v>
      </c>
      <c r="BI130" s="213">
        <f t="shared" si="28"/>
        <v>0</v>
      </c>
      <c r="BJ130" s="24" t="s">
        <v>83</v>
      </c>
      <c r="BK130" s="213">
        <f t="shared" si="29"/>
        <v>0</v>
      </c>
      <c r="BL130" s="24" t="s">
        <v>199</v>
      </c>
      <c r="BM130" s="24" t="s">
        <v>613</v>
      </c>
    </row>
    <row r="131" spans="2:65" s="1" customFormat="1" ht="16.5" customHeight="1">
      <c r="B131" s="41"/>
      <c r="C131" s="202" t="s">
        <v>510</v>
      </c>
      <c r="D131" s="202" t="s">
        <v>194</v>
      </c>
      <c r="E131" s="203" t="s">
        <v>1329</v>
      </c>
      <c r="F131" s="204" t="s">
        <v>1330</v>
      </c>
      <c r="G131" s="205" t="s">
        <v>585</v>
      </c>
      <c r="H131" s="206">
        <v>30</v>
      </c>
      <c r="I131" s="207"/>
      <c r="J131" s="208">
        <f t="shared" si="20"/>
        <v>0</v>
      </c>
      <c r="K131" s="204" t="s">
        <v>21</v>
      </c>
      <c r="L131" s="61"/>
      <c r="M131" s="209" t="s">
        <v>21</v>
      </c>
      <c r="N131" s="210" t="s">
        <v>46</v>
      </c>
      <c r="O131" s="42"/>
      <c r="P131" s="211">
        <f t="shared" si="21"/>
        <v>0</v>
      </c>
      <c r="Q131" s="211">
        <v>0</v>
      </c>
      <c r="R131" s="211">
        <f t="shared" si="22"/>
        <v>0</v>
      </c>
      <c r="S131" s="211">
        <v>0</v>
      </c>
      <c r="T131" s="212">
        <f t="shared" si="23"/>
        <v>0</v>
      </c>
      <c r="AR131" s="24" t="s">
        <v>199</v>
      </c>
      <c r="AT131" s="24" t="s">
        <v>194</v>
      </c>
      <c r="AU131" s="24" t="s">
        <v>83</v>
      </c>
      <c r="AY131" s="24" t="s">
        <v>192</v>
      </c>
      <c r="BE131" s="213">
        <f t="shared" si="24"/>
        <v>0</v>
      </c>
      <c r="BF131" s="213">
        <f t="shared" si="25"/>
        <v>0</v>
      </c>
      <c r="BG131" s="213">
        <f t="shared" si="26"/>
        <v>0</v>
      </c>
      <c r="BH131" s="213">
        <f t="shared" si="27"/>
        <v>0</v>
      </c>
      <c r="BI131" s="213">
        <f t="shared" si="28"/>
        <v>0</v>
      </c>
      <c r="BJ131" s="24" t="s">
        <v>83</v>
      </c>
      <c r="BK131" s="213">
        <f t="shared" si="29"/>
        <v>0</v>
      </c>
      <c r="BL131" s="24" t="s">
        <v>199</v>
      </c>
      <c r="BM131" s="24" t="s">
        <v>624</v>
      </c>
    </row>
    <row r="132" spans="2:65" s="1" customFormat="1" ht="16.5" customHeight="1">
      <c r="B132" s="41"/>
      <c r="C132" s="202" t="s">
        <v>517</v>
      </c>
      <c r="D132" s="202" t="s">
        <v>194</v>
      </c>
      <c r="E132" s="203" t="s">
        <v>1331</v>
      </c>
      <c r="F132" s="204" t="s">
        <v>1332</v>
      </c>
      <c r="G132" s="205" t="s">
        <v>585</v>
      </c>
      <c r="H132" s="206">
        <v>57</v>
      </c>
      <c r="I132" s="207"/>
      <c r="J132" s="208">
        <f t="shared" si="20"/>
        <v>0</v>
      </c>
      <c r="K132" s="204" t="s">
        <v>21</v>
      </c>
      <c r="L132" s="61"/>
      <c r="M132" s="209" t="s">
        <v>21</v>
      </c>
      <c r="N132" s="210" t="s">
        <v>46</v>
      </c>
      <c r="O132" s="42"/>
      <c r="P132" s="211">
        <f t="shared" si="21"/>
        <v>0</v>
      </c>
      <c r="Q132" s="211">
        <v>0</v>
      </c>
      <c r="R132" s="211">
        <f t="shared" si="22"/>
        <v>0</v>
      </c>
      <c r="S132" s="211">
        <v>0</v>
      </c>
      <c r="T132" s="212">
        <f t="shared" si="23"/>
        <v>0</v>
      </c>
      <c r="AR132" s="24" t="s">
        <v>199</v>
      </c>
      <c r="AT132" s="24" t="s">
        <v>194</v>
      </c>
      <c r="AU132" s="24" t="s">
        <v>83</v>
      </c>
      <c r="AY132" s="24" t="s">
        <v>192</v>
      </c>
      <c r="BE132" s="213">
        <f t="shared" si="24"/>
        <v>0</v>
      </c>
      <c r="BF132" s="213">
        <f t="shared" si="25"/>
        <v>0</v>
      </c>
      <c r="BG132" s="213">
        <f t="shared" si="26"/>
        <v>0</v>
      </c>
      <c r="BH132" s="213">
        <f t="shared" si="27"/>
        <v>0</v>
      </c>
      <c r="BI132" s="213">
        <f t="shared" si="28"/>
        <v>0</v>
      </c>
      <c r="BJ132" s="24" t="s">
        <v>83</v>
      </c>
      <c r="BK132" s="213">
        <f t="shared" si="29"/>
        <v>0</v>
      </c>
      <c r="BL132" s="24" t="s">
        <v>199</v>
      </c>
      <c r="BM132" s="24" t="s">
        <v>667</v>
      </c>
    </row>
    <row r="133" spans="2:65" s="1" customFormat="1" ht="16.5" customHeight="1">
      <c r="B133" s="41"/>
      <c r="C133" s="202" t="s">
        <v>561</v>
      </c>
      <c r="D133" s="202" t="s">
        <v>194</v>
      </c>
      <c r="E133" s="203" t="s">
        <v>1333</v>
      </c>
      <c r="F133" s="204" t="s">
        <v>1334</v>
      </c>
      <c r="G133" s="205" t="s">
        <v>585</v>
      </c>
      <c r="H133" s="206">
        <v>40.5</v>
      </c>
      <c r="I133" s="207"/>
      <c r="J133" s="208">
        <f t="shared" si="20"/>
        <v>0</v>
      </c>
      <c r="K133" s="204" t="s">
        <v>21</v>
      </c>
      <c r="L133" s="61"/>
      <c r="M133" s="209" t="s">
        <v>21</v>
      </c>
      <c r="N133" s="210" t="s">
        <v>46</v>
      </c>
      <c r="O133" s="42"/>
      <c r="P133" s="211">
        <f t="shared" si="21"/>
        <v>0</v>
      </c>
      <c r="Q133" s="211">
        <v>0</v>
      </c>
      <c r="R133" s="211">
        <f t="shared" si="22"/>
        <v>0</v>
      </c>
      <c r="S133" s="211">
        <v>0</v>
      </c>
      <c r="T133" s="212">
        <f t="shared" si="23"/>
        <v>0</v>
      </c>
      <c r="AR133" s="24" t="s">
        <v>199</v>
      </c>
      <c r="AT133" s="24" t="s">
        <v>194</v>
      </c>
      <c r="AU133" s="24" t="s">
        <v>83</v>
      </c>
      <c r="AY133" s="24" t="s">
        <v>192</v>
      </c>
      <c r="BE133" s="213">
        <f t="shared" si="24"/>
        <v>0</v>
      </c>
      <c r="BF133" s="213">
        <f t="shared" si="25"/>
        <v>0</v>
      </c>
      <c r="BG133" s="213">
        <f t="shared" si="26"/>
        <v>0</v>
      </c>
      <c r="BH133" s="213">
        <f t="shared" si="27"/>
        <v>0</v>
      </c>
      <c r="BI133" s="213">
        <f t="shared" si="28"/>
        <v>0</v>
      </c>
      <c r="BJ133" s="24" t="s">
        <v>83</v>
      </c>
      <c r="BK133" s="213">
        <f t="shared" si="29"/>
        <v>0</v>
      </c>
      <c r="BL133" s="24" t="s">
        <v>199</v>
      </c>
      <c r="BM133" s="24" t="s">
        <v>678</v>
      </c>
    </row>
    <row r="134" spans="2:65" s="1" customFormat="1" ht="16.5" customHeight="1">
      <c r="B134" s="41"/>
      <c r="C134" s="202" t="s">
        <v>569</v>
      </c>
      <c r="D134" s="202" t="s">
        <v>194</v>
      </c>
      <c r="E134" s="203" t="s">
        <v>1335</v>
      </c>
      <c r="F134" s="204" t="s">
        <v>1336</v>
      </c>
      <c r="G134" s="205" t="s">
        <v>585</v>
      </c>
      <c r="H134" s="206">
        <v>20</v>
      </c>
      <c r="I134" s="207"/>
      <c r="J134" s="208">
        <f t="shared" si="20"/>
        <v>0</v>
      </c>
      <c r="K134" s="204" t="s">
        <v>21</v>
      </c>
      <c r="L134" s="61"/>
      <c r="M134" s="209" t="s">
        <v>21</v>
      </c>
      <c r="N134" s="210" t="s">
        <v>46</v>
      </c>
      <c r="O134" s="42"/>
      <c r="P134" s="211">
        <f t="shared" si="21"/>
        <v>0</v>
      </c>
      <c r="Q134" s="211">
        <v>0</v>
      </c>
      <c r="R134" s="211">
        <f t="shared" si="22"/>
        <v>0</v>
      </c>
      <c r="S134" s="211">
        <v>0</v>
      </c>
      <c r="T134" s="212">
        <f t="shared" si="23"/>
        <v>0</v>
      </c>
      <c r="AR134" s="24" t="s">
        <v>199</v>
      </c>
      <c r="AT134" s="24" t="s">
        <v>194</v>
      </c>
      <c r="AU134" s="24" t="s">
        <v>83</v>
      </c>
      <c r="AY134" s="24" t="s">
        <v>192</v>
      </c>
      <c r="BE134" s="213">
        <f t="shared" si="24"/>
        <v>0</v>
      </c>
      <c r="BF134" s="213">
        <f t="shared" si="25"/>
        <v>0</v>
      </c>
      <c r="BG134" s="213">
        <f t="shared" si="26"/>
        <v>0</v>
      </c>
      <c r="BH134" s="213">
        <f t="shared" si="27"/>
        <v>0</v>
      </c>
      <c r="BI134" s="213">
        <f t="shared" si="28"/>
        <v>0</v>
      </c>
      <c r="BJ134" s="24" t="s">
        <v>83</v>
      </c>
      <c r="BK134" s="213">
        <f t="shared" si="29"/>
        <v>0</v>
      </c>
      <c r="BL134" s="24" t="s">
        <v>199</v>
      </c>
      <c r="BM134" s="24" t="s">
        <v>690</v>
      </c>
    </row>
    <row r="135" spans="2:65" s="1" customFormat="1" ht="16.5" customHeight="1">
      <c r="B135" s="41"/>
      <c r="C135" s="202" t="s">
        <v>1337</v>
      </c>
      <c r="D135" s="202" t="s">
        <v>194</v>
      </c>
      <c r="E135" s="203" t="s">
        <v>1338</v>
      </c>
      <c r="F135" s="204" t="s">
        <v>1339</v>
      </c>
      <c r="G135" s="205" t="s">
        <v>585</v>
      </c>
      <c r="H135" s="206">
        <v>61</v>
      </c>
      <c r="I135" s="207"/>
      <c r="J135" s="208">
        <f t="shared" si="20"/>
        <v>0</v>
      </c>
      <c r="K135" s="204" t="s">
        <v>21</v>
      </c>
      <c r="L135" s="61"/>
      <c r="M135" s="209" t="s">
        <v>21</v>
      </c>
      <c r="N135" s="210" t="s">
        <v>46</v>
      </c>
      <c r="O135" s="42"/>
      <c r="P135" s="211">
        <f t="shared" si="21"/>
        <v>0</v>
      </c>
      <c r="Q135" s="211">
        <v>0</v>
      </c>
      <c r="R135" s="211">
        <f t="shared" si="22"/>
        <v>0</v>
      </c>
      <c r="S135" s="211">
        <v>0</v>
      </c>
      <c r="T135" s="212">
        <f t="shared" si="23"/>
        <v>0</v>
      </c>
      <c r="AR135" s="24" t="s">
        <v>199</v>
      </c>
      <c r="AT135" s="24" t="s">
        <v>194</v>
      </c>
      <c r="AU135" s="24" t="s">
        <v>83</v>
      </c>
      <c r="AY135" s="24" t="s">
        <v>192</v>
      </c>
      <c r="BE135" s="213">
        <f t="shared" si="24"/>
        <v>0</v>
      </c>
      <c r="BF135" s="213">
        <f t="shared" si="25"/>
        <v>0</v>
      </c>
      <c r="BG135" s="213">
        <f t="shared" si="26"/>
        <v>0</v>
      </c>
      <c r="BH135" s="213">
        <f t="shared" si="27"/>
        <v>0</v>
      </c>
      <c r="BI135" s="213">
        <f t="shared" si="28"/>
        <v>0</v>
      </c>
      <c r="BJ135" s="24" t="s">
        <v>83</v>
      </c>
      <c r="BK135" s="213">
        <f t="shared" si="29"/>
        <v>0</v>
      </c>
      <c r="BL135" s="24" t="s">
        <v>199</v>
      </c>
      <c r="BM135" s="24" t="s">
        <v>703</v>
      </c>
    </row>
    <row r="136" spans="2:65" s="1" customFormat="1" ht="16.5" customHeight="1">
      <c r="B136" s="41"/>
      <c r="C136" s="202" t="s">
        <v>577</v>
      </c>
      <c r="D136" s="202" t="s">
        <v>194</v>
      </c>
      <c r="E136" s="203" t="s">
        <v>1340</v>
      </c>
      <c r="F136" s="204" t="s">
        <v>1341</v>
      </c>
      <c r="G136" s="205" t="s">
        <v>585</v>
      </c>
      <c r="H136" s="206">
        <v>442.1</v>
      </c>
      <c r="I136" s="207"/>
      <c r="J136" s="208">
        <f t="shared" si="20"/>
        <v>0</v>
      </c>
      <c r="K136" s="204" t="s">
        <v>21</v>
      </c>
      <c r="L136" s="61"/>
      <c r="M136" s="209" t="s">
        <v>21</v>
      </c>
      <c r="N136" s="210" t="s">
        <v>46</v>
      </c>
      <c r="O136" s="42"/>
      <c r="P136" s="211">
        <f t="shared" si="21"/>
        <v>0</v>
      </c>
      <c r="Q136" s="211">
        <v>0</v>
      </c>
      <c r="R136" s="211">
        <f t="shared" si="22"/>
        <v>0</v>
      </c>
      <c r="S136" s="211">
        <v>0</v>
      </c>
      <c r="T136" s="212">
        <f t="shared" si="23"/>
        <v>0</v>
      </c>
      <c r="AR136" s="24" t="s">
        <v>199</v>
      </c>
      <c r="AT136" s="24" t="s">
        <v>194</v>
      </c>
      <c r="AU136" s="24" t="s">
        <v>83</v>
      </c>
      <c r="AY136" s="24" t="s">
        <v>192</v>
      </c>
      <c r="BE136" s="213">
        <f t="shared" si="24"/>
        <v>0</v>
      </c>
      <c r="BF136" s="213">
        <f t="shared" si="25"/>
        <v>0</v>
      </c>
      <c r="BG136" s="213">
        <f t="shared" si="26"/>
        <v>0</v>
      </c>
      <c r="BH136" s="213">
        <f t="shared" si="27"/>
        <v>0</v>
      </c>
      <c r="BI136" s="213">
        <f t="shared" si="28"/>
        <v>0</v>
      </c>
      <c r="BJ136" s="24" t="s">
        <v>83</v>
      </c>
      <c r="BK136" s="213">
        <f t="shared" si="29"/>
        <v>0</v>
      </c>
      <c r="BL136" s="24" t="s">
        <v>199</v>
      </c>
      <c r="BM136" s="24" t="s">
        <v>713</v>
      </c>
    </row>
    <row r="137" spans="2:65" s="1" customFormat="1" ht="16.5" customHeight="1">
      <c r="B137" s="41"/>
      <c r="C137" s="202" t="s">
        <v>582</v>
      </c>
      <c r="D137" s="202" t="s">
        <v>194</v>
      </c>
      <c r="E137" s="203" t="s">
        <v>1342</v>
      </c>
      <c r="F137" s="204" t="s">
        <v>1343</v>
      </c>
      <c r="G137" s="205" t="s">
        <v>585</v>
      </c>
      <c r="H137" s="206">
        <v>442.1</v>
      </c>
      <c r="I137" s="207"/>
      <c r="J137" s="208">
        <f t="shared" si="20"/>
        <v>0</v>
      </c>
      <c r="K137" s="204" t="s">
        <v>21</v>
      </c>
      <c r="L137" s="61"/>
      <c r="M137" s="209" t="s">
        <v>21</v>
      </c>
      <c r="N137" s="210" t="s">
        <v>46</v>
      </c>
      <c r="O137" s="42"/>
      <c r="P137" s="211">
        <f t="shared" si="21"/>
        <v>0</v>
      </c>
      <c r="Q137" s="211">
        <v>0</v>
      </c>
      <c r="R137" s="211">
        <f t="shared" si="22"/>
        <v>0</v>
      </c>
      <c r="S137" s="211">
        <v>0</v>
      </c>
      <c r="T137" s="212">
        <f t="shared" si="23"/>
        <v>0</v>
      </c>
      <c r="AR137" s="24" t="s">
        <v>199</v>
      </c>
      <c r="AT137" s="24" t="s">
        <v>194</v>
      </c>
      <c r="AU137" s="24" t="s">
        <v>83</v>
      </c>
      <c r="AY137" s="24" t="s">
        <v>192</v>
      </c>
      <c r="BE137" s="213">
        <f t="shared" si="24"/>
        <v>0</v>
      </c>
      <c r="BF137" s="213">
        <f t="shared" si="25"/>
        <v>0</v>
      </c>
      <c r="BG137" s="213">
        <f t="shared" si="26"/>
        <v>0</v>
      </c>
      <c r="BH137" s="213">
        <f t="shared" si="27"/>
        <v>0</v>
      </c>
      <c r="BI137" s="213">
        <f t="shared" si="28"/>
        <v>0</v>
      </c>
      <c r="BJ137" s="24" t="s">
        <v>83</v>
      </c>
      <c r="BK137" s="213">
        <f t="shared" si="29"/>
        <v>0</v>
      </c>
      <c r="BL137" s="24" t="s">
        <v>199</v>
      </c>
      <c r="BM137" s="24" t="s">
        <v>725</v>
      </c>
    </row>
    <row r="138" spans="2:65" s="1" customFormat="1" ht="16.5" customHeight="1">
      <c r="B138" s="41"/>
      <c r="C138" s="202" t="s">
        <v>590</v>
      </c>
      <c r="D138" s="202" t="s">
        <v>194</v>
      </c>
      <c r="E138" s="203" t="s">
        <v>1344</v>
      </c>
      <c r="F138" s="204" t="s">
        <v>1345</v>
      </c>
      <c r="G138" s="205" t="s">
        <v>895</v>
      </c>
      <c r="H138" s="206">
        <v>1</v>
      </c>
      <c r="I138" s="207"/>
      <c r="J138" s="208">
        <f t="shared" si="20"/>
        <v>0</v>
      </c>
      <c r="K138" s="204" t="s">
        <v>21</v>
      </c>
      <c r="L138" s="61"/>
      <c r="M138" s="209" t="s">
        <v>21</v>
      </c>
      <c r="N138" s="210" t="s">
        <v>46</v>
      </c>
      <c r="O138" s="42"/>
      <c r="P138" s="211">
        <f t="shared" si="21"/>
        <v>0</v>
      </c>
      <c r="Q138" s="211">
        <v>0</v>
      </c>
      <c r="R138" s="211">
        <f t="shared" si="22"/>
        <v>0</v>
      </c>
      <c r="S138" s="211">
        <v>0</v>
      </c>
      <c r="T138" s="212">
        <f t="shared" si="23"/>
        <v>0</v>
      </c>
      <c r="AR138" s="24" t="s">
        <v>199</v>
      </c>
      <c r="AT138" s="24" t="s">
        <v>194</v>
      </c>
      <c r="AU138" s="24" t="s">
        <v>83</v>
      </c>
      <c r="AY138" s="24" t="s">
        <v>192</v>
      </c>
      <c r="BE138" s="213">
        <f t="shared" si="24"/>
        <v>0</v>
      </c>
      <c r="BF138" s="213">
        <f t="shared" si="25"/>
        <v>0</v>
      </c>
      <c r="BG138" s="213">
        <f t="shared" si="26"/>
        <v>0</v>
      </c>
      <c r="BH138" s="213">
        <f t="shared" si="27"/>
        <v>0</v>
      </c>
      <c r="BI138" s="213">
        <f t="shared" si="28"/>
        <v>0</v>
      </c>
      <c r="BJ138" s="24" t="s">
        <v>83</v>
      </c>
      <c r="BK138" s="213">
        <f t="shared" si="29"/>
        <v>0</v>
      </c>
      <c r="BL138" s="24" t="s">
        <v>199</v>
      </c>
      <c r="BM138" s="24" t="s">
        <v>734</v>
      </c>
    </row>
    <row r="139" spans="2:65" s="1" customFormat="1" ht="25.5" customHeight="1">
      <c r="B139" s="41"/>
      <c r="C139" s="202" t="s">
        <v>599</v>
      </c>
      <c r="D139" s="202" t="s">
        <v>194</v>
      </c>
      <c r="E139" s="203" t="s">
        <v>1346</v>
      </c>
      <c r="F139" s="204" t="s">
        <v>1347</v>
      </c>
      <c r="G139" s="205" t="s">
        <v>1348</v>
      </c>
      <c r="H139" s="206">
        <v>11</v>
      </c>
      <c r="I139" s="207"/>
      <c r="J139" s="208">
        <f t="shared" si="20"/>
        <v>0</v>
      </c>
      <c r="K139" s="204" t="s">
        <v>21</v>
      </c>
      <c r="L139" s="61"/>
      <c r="M139" s="209" t="s">
        <v>21</v>
      </c>
      <c r="N139" s="210" t="s">
        <v>46</v>
      </c>
      <c r="O139" s="42"/>
      <c r="P139" s="211">
        <f t="shared" si="21"/>
        <v>0</v>
      </c>
      <c r="Q139" s="211">
        <v>0</v>
      </c>
      <c r="R139" s="211">
        <f t="shared" si="22"/>
        <v>0</v>
      </c>
      <c r="S139" s="211">
        <v>0</v>
      </c>
      <c r="T139" s="212">
        <f t="shared" si="23"/>
        <v>0</v>
      </c>
      <c r="AR139" s="24" t="s">
        <v>199</v>
      </c>
      <c r="AT139" s="24" t="s">
        <v>194</v>
      </c>
      <c r="AU139" s="24" t="s">
        <v>83</v>
      </c>
      <c r="AY139" s="24" t="s">
        <v>192</v>
      </c>
      <c r="BE139" s="213">
        <f t="shared" si="24"/>
        <v>0</v>
      </c>
      <c r="BF139" s="213">
        <f t="shared" si="25"/>
        <v>0</v>
      </c>
      <c r="BG139" s="213">
        <f t="shared" si="26"/>
        <v>0</v>
      </c>
      <c r="BH139" s="213">
        <f t="shared" si="27"/>
        <v>0</v>
      </c>
      <c r="BI139" s="213">
        <f t="shared" si="28"/>
        <v>0</v>
      </c>
      <c r="BJ139" s="24" t="s">
        <v>83</v>
      </c>
      <c r="BK139" s="213">
        <f t="shared" si="29"/>
        <v>0</v>
      </c>
      <c r="BL139" s="24" t="s">
        <v>199</v>
      </c>
      <c r="BM139" s="24" t="s">
        <v>745</v>
      </c>
    </row>
    <row r="140" spans="2:63" s="11" customFormat="1" ht="37.35" customHeight="1">
      <c r="B140" s="186"/>
      <c r="C140" s="187"/>
      <c r="D140" s="188" t="s">
        <v>74</v>
      </c>
      <c r="E140" s="189" t="s">
        <v>1349</v>
      </c>
      <c r="F140" s="189" t="s">
        <v>1350</v>
      </c>
      <c r="G140" s="187"/>
      <c r="H140" s="187"/>
      <c r="I140" s="190"/>
      <c r="J140" s="191">
        <f>BK140</f>
        <v>0</v>
      </c>
      <c r="K140" s="187"/>
      <c r="L140" s="192"/>
      <c r="M140" s="193"/>
      <c r="N140" s="194"/>
      <c r="O140" s="194"/>
      <c r="P140" s="195">
        <f>SUM(P141:P171)</f>
        <v>0</v>
      </c>
      <c r="Q140" s="194"/>
      <c r="R140" s="195">
        <f>SUM(R141:R171)</f>
        <v>0</v>
      </c>
      <c r="S140" s="194"/>
      <c r="T140" s="196">
        <f>SUM(T141:T171)</f>
        <v>0</v>
      </c>
      <c r="AR140" s="197" t="s">
        <v>83</v>
      </c>
      <c r="AT140" s="198" t="s">
        <v>74</v>
      </c>
      <c r="AU140" s="198" t="s">
        <v>75</v>
      </c>
      <c r="AY140" s="197" t="s">
        <v>192</v>
      </c>
      <c r="BK140" s="199">
        <f>SUM(BK141:BK171)</f>
        <v>0</v>
      </c>
    </row>
    <row r="141" spans="2:65" s="1" customFormat="1" ht="16.5" customHeight="1">
      <c r="B141" s="41"/>
      <c r="C141" s="202" t="s">
        <v>606</v>
      </c>
      <c r="D141" s="202" t="s">
        <v>194</v>
      </c>
      <c r="E141" s="203" t="s">
        <v>1351</v>
      </c>
      <c r="F141" s="204" t="s">
        <v>1352</v>
      </c>
      <c r="G141" s="205" t="s">
        <v>895</v>
      </c>
      <c r="H141" s="206">
        <v>1</v>
      </c>
      <c r="I141" s="207"/>
      <c r="J141" s="208">
        <f aca="true" t="shared" si="30" ref="J141:J171">ROUND(I141*H141,2)</f>
        <v>0</v>
      </c>
      <c r="K141" s="204" t="s">
        <v>21</v>
      </c>
      <c r="L141" s="61"/>
      <c r="M141" s="209" t="s">
        <v>21</v>
      </c>
      <c r="N141" s="210" t="s">
        <v>46</v>
      </c>
      <c r="O141" s="42"/>
      <c r="P141" s="211">
        <f aca="true" t="shared" si="31" ref="P141:P171">O141*H141</f>
        <v>0</v>
      </c>
      <c r="Q141" s="211">
        <v>0</v>
      </c>
      <c r="R141" s="211">
        <f aca="true" t="shared" si="32" ref="R141:R171">Q141*H141</f>
        <v>0</v>
      </c>
      <c r="S141" s="211">
        <v>0</v>
      </c>
      <c r="T141" s="212">
        <f aca="true" t="shared" si="33" ref="T141:T171">S141*H141</f>
        <v>0</v>
      </c>
      <c r="AR141" s="24" t="s">
        <v>199</v>
      </c>
      <c r="AT141" s="24" t="s">
        <v>194</v>
      </c>
      <c r="AU141" s="24" t="s">
        <v>83</v>
      </c>
      <c r="AY141" s="24" t="s">
        <v>192</v>
      </c>
      <c r="BE141" s="213">
        <f aca="true" t="shared" si="34" ref="BE141:BE171">IF(N141="základní",J141,0)</f>
        <v>0</v>
      </c>
      <c r="BF141" s="213">
        <f aca="true" t="shared" si="35" ref="BF141:BF171">IF(N141="snížená",J141,0)</f>
        <v>0</v>
      </c>
      <c r="BG141" s="213">
        <f aca="true" t="shared" si="36" ref="BG141:BG171">IF(N141="zákl. přenesená",J141,0)</f>
        <v>0</v>
      </c>
      <c r="BH141" s="213">
        <f aca="true" t="shared" si="37" ref="BH141:BH171">IF(N141="sníž. přenesená",J141,0)</f>
        <v>0</v>
      </c>
      <c r="BI141" s="213">
        <f aca="true" t="shared" si="38" ref="BI141:BI171">IF(N141="nulová",J141,0)</f>
        <v>0</v>
      </c>
      <c r="BJ141" s="24" t="s">
        <v>83</v>
      </c>
      <c r="BK141" s="213">
        <f aca="true" t="shared" si="39" ref="BK141:BK171">ROUND(I141*H141,2)</f>
        <v>0</v>
      </c>
      <c r="BL141" s="24" t="s">
        <v>199</v>
      </c>
      <c r="BM141" s="24" t="s">
        <v>753</v>
      </c>
    </row>
    <row r="142" spans="2:65" s="1" customFormat="1" ht="16.5" customHeight="1">
      <c r="B142" s="41"/>
      <c r="C142" s="202" t="s">
        <v>613</v>
      </c>
      <c r="D142" s="202" t="s">
        <v>194</v>
      </c>
      <c r="E142" s="203" t="s">
        <v>1353</v>
      </c>
      <c r="F142" s="204" t="s">
        <v>1354</v>
      </c>
      <c r="G142" s="205" t="s">
        <v>895</v>
      </c>
      <c r="H142" s="206">
        <v>19</v>
      </c>
      <c r="I142" s="207"/>
      <c r="J142" s="208">
        <f t="shared" si="30"/>
        <v>0</v>
      </c>
      <c r="K142" s="204" t="s">
        <v>21</v>
      </c>
      <c r="L142" s="61"/>
      <c r="M142" s="209" t="s">
        <v>21</v>
      </c>
      <c r="N142" s="210" t="s">
        <v>46</v>
      </c>
      <c r="O142" s="42"/>
      <c r="P142" s="211">
        <f t="shared" si="31"/>
        <v>0</v>
      </c>
      <c r="Q142" s="211">
        <v>0</v>
      </c>
      <c r="R142" s="211">
        <f t="shared" si="32"/>
        <v>0</v>
      </c>
      <c r="S142" s="211">
        <v>0</v>
      </c>
      <c r="T142" s="212">
        <f t="shared" si="33"/>
        <v>0</v>
      </c>
      <c r="AR142" s="24" t="s">
        <v>199</v>
      </c>
      <c r="AT142" s="24" t="s">
        <v>194</v>
      </c>
      <c r="AU142" s="24" t="s">
        <v>83</v>
      </c>
      <c r="AY142" s="24" t="s">
        <v>192</v>
      </c>
      <c r="BE142" s="213">
        <f t="shared" si="34"/>
        <v>0</v>
      </c>
      <c r="BF142" s="213">
        <f t="shared" si="35"/>
        <v>0</v>
      </c>
      <c r="BG142" s="213">
        <f t="shared" si="36"/>
        <v>0</v>
      </c>
      <c r="BH142" s="213">
        <f t="shared" si="37"/>
        <v>0</v>
      </c>
      <c r="BI142" s="213">
        <f t="shared" si="38"/>
        <v>0</v>
      </c>
      <c r="BJ142" s="24" t="s">
        <v>83</v>
      </c>
      <c r="BK142" s="213">
        <f t="shared" si="39"/>
        <v>0</v>
      </c>
      <c r="BL142" s="24" t="s">
        <v>199</v>
      </c>
      <c r="BM142" s="24" t="s">
        <v>765</v>
      </c>
    </row>
    <row r="143" spans="2:65" s="1" customFormat="1" ht="16.5" customHeight="1">
      <c r="B143" s="41"/>
      <c r="C143" s="202" t="s">
        <v>619</v>
      </c>
      <c r="D143" s="202" t="s">
        <v>194</v>
      </c>
      <c r="E143" s="203" t="s">
        <v>1355</v>
      </c>
      <c r="F143" s="204" t="s">
        <v>1356</v>
      </c>
      <c r="G143" s="205" t="s">
        <v>895</v>
      </c>
      <c r="H143" s="206">
        <v>2</v>
      </c>
      <c r="I143" s="207"/>
      <c r="J143" s="208">
        <f t="shared" si="30"/>
        <v>0</v>
      </c>
      <c r="K143" s="204" t="s">
        <v>21</v>
      </c>
      <c r="L143" s="61"/>
      <c r="M143" s="209" t="s">
        <v>21</v>
      </c>
      <c r="N143" s="210" t="s">
        <v>46</v>
      </c>
      <c r="O143" s="42"/>
      <c r="P143" s="211">
        <f t="shared" si="31"/>
        <v>0</v>
      </c>
      <c r="Q143" s="211">
        <v>0</v>
      </c>
      <c r="R143" s="211">
        <f t="shared" si="32"/>
        <v>0</v>
      </c>
      <c r="S143" s="211">
        <v>0</v>
      </c>
      <c r="T143" s="212">
        <f t="shared" si="33"/>
        <v>0</v>
      </c>
      <c r="AR143" s="24" t="s">
        <v>199</v>
      </c>
      <c r="AT143" s="24" t="s">
        <v>194</v>
      </c>
      <c r="AU143" s="24" t="s">
        <v>83</v>
      </c>
      <c r="AY143" s="24" t="s">
        <v>192</v>
      </c>
      <c r="BE143" s="213">
        <f t="shared" si="34"/>
        <v>0</v>
      </c>
      <c r="BF143" s="213">
        <f t="shared" si="35"/>
        <v>0</v>
      </c>
      <c r="BG143" s="213">
        <f t="shared" si="36"/>
        <v>0</v>
      </c>
      <c r="BH143" s="213">
        <f t="shared" si="37"/>
        <v>0</v>
      </c>
      <c r="BI143" s="213">
        <f t="shared" si="38"/>
        <v>0</v>
      </c>
      <c r="BJ143" s="24" t="s">
        <v>83</v>
      </c>
      <c r="BK143" s="213">
        <f t="shared" si="39"/>
        <v>0</v>
      </c>
      <c r="BL143" s="24" t="s">
        <v>199</v>
      </c>
      <c r="BM143" s="24" t="s">
        <v>776</v>
      </c>
    </row>
    <row r="144" spans="2:65" s="1" customFormat="1" ht="16.5" customHeight="1">
      <c r="B144" s="41"/>
      <c r="C144" s="202" t="s">
        <v>659</v>
      </c>
      <c r="D144" s="202" t="s">
        <v>194</v>
      </c>
      <c r="E144" s="203" t="s">
        <v>1357</v>
      </c>
      <c r="F144" s="204" t="s">
        <v>1358</v>
      </c>
      <c r="G144" s="205" t="s">
        <v>1359</v>
      </c>
      <c r="H144" s="206">
        <v>1</v>
      </c>
      <c r="I144" s="207"/>
      <c r="J144" s="208">
        <f t="shared" si="30"/>
        <v>0</v>
      </c>
      <c r="K144" s="204" t="s">
        <v>21</v>
      </c>
      <c r="L144" s="61"/>
      <c r="M144" s="209" t="s">
        <v>21</v>
      </c>
      <c r="N144" s="210" t="s">
        <v>46</v>
      </c>
      <c r="O144" s="42"/>
      <c r="P144" s="211">
        <f t="shared" si="31"/>
        <v>0</v>
      </c>
      <c r="Q144" s="211">
        <v>0</v>
      </c>
      <c r="R144" s="211">
        <f t="shared" si="32"/>
        <v>0</v>
      </c>
      <c r="S144" s="211">
        <v>0</v>
      </c>
      <c r="T144" s="212">
        <f t="shared" si="33"/>
        <v>0</v>
      </c>
      <c r="AR144" s="24" t="s">
        <v>199</v>
      </c>
      <c r="AT144" s="24" t="s">
        <v>194</v>
      </c>
      <c r="AU144" s="24" t="s">
        <v>83</v>
      </c>
      <c r="AY144" s="24" t="s">
        <v>192</v>
      </c>
      <c r="BE144" s="213">
        <f t="shared" si="34"/>
        <v>0</v>
      </c>
      <c r="BF144" s="213">
        <f t="shared" si="35"/>
        <v>0</v>
      </c>
      <c r="BG144" s="213">
        <f t="shared" si="36"/>
        <v>0</v>
      </c>
      <c r="BH144" s="213">
        <f t="shared" si="37"/>
        <v>0</v>
      </c>
      <c r="BI144" s="213">
        <f t="shared" si="38"/>
        <v>0</v>
      </c>
      <c r="BJ144" s="24" t="s">
        <v>83</v>
      </c>
      <c r="BK144" s="213">
        <f t="shared" si="39"/>
        <v>0</v>
      </c>
      <c r="BL144" s="24" t="s">
        <v>199</v>
      </c>
      <c r="BM144" s="24" t="s">
        <v>787</v>
      </c>
    </row>
    <row r="145" spans="2:65" s="1" customFormat="1" ht="16.5" customHeight="1">
      <c r="B145" s="41"/>
      <c r="C145" s="202" t="s">
        <v>667</v>
      </c>
      <c r="D145" s="202" t="s">
        <v>194</v>
      </c>
      <c r="E145" s="203" t="s">
        <v>1360</v>
      </c>
      <c r="F145" s="204" t="s">
        <v>1361</v>
      </c>
      <c r="G145" s="205" t="s">
        <v>895</v>
      </c>
      <c r="H145" s="206">
        <v>56</v>
      </c>
      <c r="I145" s="207"/>
      <c r="J145" s="208">
        <f t="shared" si="30"/>
        <v>0</v>
      </c>
      <c r="K145" s="204" t="s">
        <v>21</v>
      </c>
      <c r="L145" s="61"/>
      <c r="M145" s="209" t="s">
        <v>21</v>
      </c>
      <c r="N145" s="210" t="s">
        <v>46</v>
      </c>
      <c r="O145" s="42"/>
      <c r="P145" s="211">
        <f t="shared" si="31"/>
        <v>0</v>
      </c>
      <c r="Q145" s="211">
        <v>0</v>
      </c>
      <c r="R145" s="211">
        <f t="shared" si="32"/>
        <v>0</v>
      </c>
      <c r="S145" s="211">
        <v>0</v>
      </c>
      <c r="T145" s="212">
        <f t="shared" si="33"/>
        <v>0</v>
      </c>
      <c r="AR145" s="24" t="s">
        <v>199</v>
      </c>
      <c r="AT145" s="24" t="s">
        <v>194</v>
      </c>
      <c r="AU145" s="24" t="s">
        <v>83</v>
      </c>
      <c r="AY145" s="24" t="s">
        <v>192</v>
      </c>
      <c r="BE145" s="213">
        <f t="shared" si="34"/>
        <v>0</v>
      </c>
      <c r="BF145" s="213">
        <f t="shared" si="35"/>
        <v>0</v>
      </c>
      <c r="BG145" s="213">
        <f t="shared" si="36"/>
        <v>0</v>
      </c>
      <c r="BH145" s="213">
        <f t="shared" si="37"/>
        <v>0</v>
      </c>
      <c r="BI145" s="213">
        <f t="shared" si="38"/>
        <v>0</v>
      </c>
      <c r="BJ145" s="24" t="s">
        <v>83</v>
      </c>
      <c r="BK145" s="213">
        <f t="shared" si="39"/>
        <v>0</v>
      </c>
      <c r="BL145" s="24" t="s">
        <v>199</v>
      </c>
      <c r="BM145" s="24" t="s">
        <v>798</v>
      </c>
    </row>
    <row r="146" spans="2:65" s="1" customFormat="1" ht="16.5" customHeight="1">
      <c r="B146" s="41"/>
      <c r="C146" s="202" t="s">
        <v>672</v>
      </c>
      <c r="D146" s="202" t="s">
        <v>194</v>
      </c>
      <c r="E146" s="203" t="s">
        <v>1362</v>
      </c>
      <c r="F146" s="204" t="s">
        <v>1363</v>
      </c>
      <c r="G146" s="205" t="s">
        <v>895</v>
      </c>
      <c r="H146" s="206">
        <v>22</v>
      </c>
      <c r="I146" s="207"/>
      <c r="J146" s="208">
        <f t="shared" si="30"/>
        <v>0</v>
      </c>
      <c r="K146" s="204" t="s">
        <v>21</v>
      </c>
      <c r="L146" s="61"/>
      <c r="M146" s="209" t="s">
        <v>21</v>
      </c>
      <c r="N146" s="210" t="s">
        <v>46</v>
      </c>
      <c r="O146" s="42"/>
      <c r="P146" s="211">
        <f t="shared" si="31"/>
        <v>0</v>
      </c>
      <c r="Q146" s="211">
        <v>0</v>
      </c>
      <c r="R146" s="211">
        <f t="shared" si="32"/>
        <v>0</v>
      </c>
      <c r="S146" s="211">
        <v>0</v>
      </c>
      <c r="T146" s="212">
        <f t="shared" si="33"/>
        <v>0</v>
      </c>
      <c r="AR146" s="24" t="s">
        <v>199</v>
      </c>
      <c r="AT146" s="24" t="s">
        <v>194</v>
      </c>
      <c r="AU146" s="24" t="s">
        <v>83</v>
      </c>
      <c r="AY146" s="24" t="s">
        <v>192</v>
      </c>
      <c r="BE146" s="213">
        <f t="shared" si="34"/>
        <v>0</v>
      </c>
      <c r="BF146" s="213">
        <f t="shared" si="35"/>
        <v>0</v>
      </c>
      <c r="BG146" s="213">
        <f t="shared" si="36"/>
        <v>0</v>
      </c>
      <c r="BH146" s="213">
        <f t="shared" si="37"/>
        <v>0</v>
      </c>
      <c r="BI146" s="213">
        <f t="shared" si="38"/>
        <v>0</v>
      </c>
      <c r="BJ146" s="24" t="s">
        <v>83</v>
      </c>
      <c r="BK146" s="213">
        <f t="shared" si="39"/>
        <v>0</v>
      </c>
      <c r="BL146" s="24" t="s">
        <v>199</v>
      </c>
      <c r="BM146" s="24" t="s">
        <v>807</v>
      </c>
    </row>
    <row r="147" spans="2:65" s="1" customFormat="1" ht="16.5" customHeight="1">
      <c r="B147" s="41"/>
      <c r="C147" s="202" t="s">
        <v>678</v>
      </c>
      <c r="D147" s="202" t="s">
        <v>194</v>
      </c>
      <c r="E147" s="203" t="s">
        <v>1364</v>
      </c>
      <c r="F147" s="204" t="s">
        <v>1365</v>
      </c>
      <c r="G147" s="205" t="s">
        <v>1366</v>
      </c>
      <c r="H147" s="206">
        <v>6</v>
      </c>
      <c r="I147" s="207"/>
      <c r="J147" s="208">
        <f t="shared" si="30"/>
        <v>0</v>
      </c>
      <c r="K147" s="204" t="s">
        <v>21</v>
      </c>
      <c r="L147" s="61"/>
      <c r="M147" s="209" t="s">
        <v>21</v>
      </c>
      <c r="N147" s="210" t="s">
        <v>46</v>
      </c>
      <c r="O147" s="42"/>
      <c r="P147" s="211">
        <f t="shared" si="31"/>
        <v>0</v>
      </c>
      <c r="Q147" s="211">
        <v>0</v>
      </c>
      <c r="R147" s="211">
        <f t="shared" si="32"/>
        <v>0</v>
      </c>
      <c r="S147" s="211">
        <v>0</v>
      </c>
      <c r="T147" s="212">
        <f t="shared" si="33"/>
        <v>0</v>
      </c>
      <c r="AR147" s="24" t="s">
        <v>199</v>
      </c>
      <c r="AT147" s="24" t="s">
        <v>194</v>
      </c>
      <c r="AU147" s="24" t="s">
        <v>83</v>
      </c>
      <c r="AY147" s="24" t="s">
        <v>192</v>
      </c>
      <c r="BE147" s="213">
        <f t="shared" si="34"/>
        <v>0</v>
      </c>
      <c r="BF147" s="213">
        <f t="shared" si="35"/>
        <v>0</v>
      </c>
      <c r="BG147" s="213">
        <f t="shared" si="36"/>
        <v>0</v>
      </c>
      <c r="BH147" s="213">
        <f t="shared" si="37"/>
        <v>0</v>
      </c>
      <c r="BI147" s="213">
        <f t="shared" si="38"/>
        <v>0</v>
      </c>
      <c r="BJ147" s="24" t="s">
        <v>83</v>
      </c>
      <c r="BK147" s="213">
        <f t="shared" si="39"/>
        <v>0</v>
      </c>
      <c r="BL147" s="24" t="s">
        <v>199</v>
      </c>
      <c r="BM147" s="24" t="s">
        <v>820</v>
      </c>
    </row>
    <row r="148" spans="2:65" s="1" customFormat="1" ht="16.5" customHeight="1">
      <c r="B148" s="41"/>
      <c r="C148" s="202" t="s">
        <v>684</v>
      </c>
      <c r="D148" s="202" t="s">
        <v>194</v>
      </c>
      <c r="E148" s="203" t="s">
        <v>1367</v>
      </c>
      <c r="F148" s="204" t="s">
        <v>1368</v>
      </c>
      <c r="G148" s="205" t="s">
        <v>1348</v>
      </c>
      <c r="H148" s="206">
        <v>4</v>
      </c>
      <c r="I148" s="207"/>
      <c r="J148" s="208">
        <f t="shared" si="30"/>
        <v>0</v>
      </c>
      <c r="K148" s="204" t="s">
        <v>21</v>
      </c>
      <c r="L148" s="61"/>
      <c r="M148" s="209" t="s">
        <v>21</v>
      </c>
      <c r="N148" s="210" t="s">
        <v>46</v>
      </c>
      <c r="O148" s="42"/>
      <c r="P148" s="211">
        <f t="shared" si="31"/>
        <v>0</v>
      </c>
      <c r="Q148" s="211">
        <v>0</v>
      </c>
      <c r="R148" s="211">
        <f t="shared" si="32"/>
        <v>0</v>
      </c>
      <c r="S148" s="211">
        <v>0</v>
      </c>
      <c r="T148" s="212">
        <f t="shared" si="33"/>
        <v>0</v>
      </c>
      <c r="AR148" s="24" t="s">
        <v>199</v>
      </c>
      <c r="AT148" s="24" t="s">
        <v>194</v>
      </c>
      <c r="AU148" s="24" t="s">
        <v>83</v>
      </c>
      <c r="AY148" s="24" t="s">
        <v>192</v>
      </c>
      <c r="BE148" s="213">
        <f t="shared" si="34"/>
        <v>0</v>
      </c>
      <c r="BF148" s="213">
        <f t="shared" si="35"/>
        <v>0</v>
      </c>
      <c r="BG148" s="213">
        <f t="shared" si="36"/>
        <v>0</v>
      </c>
      <c r="BH148" s="213">
        <f t="shared" si="37"/>
        <v>0</v>
      </c>
      <c r="BI148" s="213">
        <f t="shared" si="38"/>
        <v>0</v>
      </c>
      <c r="BJ148" s="24" t="s">
        <v>83</v>
      </c>
      <c r="BK148" s="213">
        <f t="shared" si="39"/>
        <v>0</v>
      </c>
      <c r="BL148" s="24" t="s">
        <v>199</v>
      </c>
      <c r="BM148" s="24" t="s">
        <v>831</v>
      </c>
    </row>
    <row r="149" spans="2:65" s="1" customFormat="1" ht="16.5" customHeight="1">
      <c r="B149" s="41"/>
      <c r="C149" s="202" t="s">
        <v>690</v>
      </c>
      <c r="D149" s="202" t="s">
        <v>194</v>
      </c>
      <c r="E149" s="203" t="s">
        <v>1369</v>
      </c>
      <c r="F149" s="204" t="s">
        <v>1370</v>
      </c>
      <c r="G149" s="205" t="s">
        <v>1348</v>
      </c>
      <c r="H149" s="206">
        <v>1</v>
      </c>
      <c r="I149" s="207"/>
      <c r="J149" s="208">
        <f t="shared" si="30"/>
        <v>0</v>
      </c>
      <c r="K149" s="204" t="s">
        <v>21</v>
      </c>
      <c r="L149" s="61"/>
      <c r="M149" s="209" t="s">
        <v>21</v>
      </c>
      <c r="N149" s="210" t="s">
        <v>46</v>
      </c>
      <c r="O149" s="42"/>
      <c r="P149" s="211">
        <f t="shared" si="31"/>
        <v>0</v>
      </c>
      <c r="Q149" s="211">
        <v>0</v>
      </c>
      <c r="R149" s="211">
        <f t="shared" si="32"/>
        <v>0</v>
      </c>
      <c r="S149" s="211">
        <v>0</v>
      </c>
      <c r="T149" s="212">
        <f t="shared" si="33"/>
        <v>0</v>
      </c>
      <c r="AR149" s="24" t="s">
        <v>199</v>
      </c>
      <c r="AT149" s="24" t="s">
        <v>194</v>
      </c>
      <c r="AU149" s="24" t="s">
        <v>83</v>
      </c>
      <c r="AY149" s="24" t="s">
        <v>192</v>
      </c>
      <c r="BE149" s="213">
        <f t="shared" si="34"/>
        <v>0</v>
      </c>
      <c r="BF149" s="213">
        <f t="shared" si="35"/>
        <v>0</v>
      </c>
      <c r="BG149" s="213">
        <f t="shared" si="36"/>
        <v>0</v>
      </c>
      <c r="BH149" s="213">
        <f t="shared" si="37"/>
        <v>0</v>
      </c>
      <c r="BI149" s="213">
        <f t="shared" si="38"/>
        <v>0</v>
      </c>
      <c r="BJ149" s="24" t="s">
        <v>83</v>
      </c>
      <c r="BK149" s="213">
        <f t="shared" si="39"/>
        <v>0</v>
      </c>
      <c r="BL149" s="24" t="s">
        <v>199</v>
      </c>
      <c r="BM149" s="24" t="s">
        <v>844</v>
      </c>
    </row>
    <row r="150" spans="2:65" s="1" customFormat="1" ht="16.5" customHeight="1">
      <c r="B150" s="41"/>
      <c r="C150" s="202" t="s">
        <v>696</v>
      </c>
      <c r="D150" s="202" t="s">
        <v>194</v>
      </c>
      <c r="E150" s="203" t="s">
        <v>1371</v>
      </c>
      <c r="F150" s="204" t="s">
        <v>1372</v>
      </c>
      <c r="G150" s="205" t="s">
        <v>1348</v>
      </c>
      <c r="H150" s="206">
        <v>6</v>
      </c>
      <c r="I150" s="207"/>
      <c r="J150" s="208">
        <f t="shared" si="30"/>
        <v>0</v>
      </c>
      <c r="K150" s="204" t="s">
        <v>21</v>
      </c>
      <c r="L150" s="61"/>
      <c r="M150" s="209" t="s">
        <v>21</v>
      </c>
      <c r="N150" s="210" t="s">
        <v>46</v>
      </c>
      <c r="O150" s="42"/>
      <c r="P150" s="211">
        <f t="shared" si="31"/>
        <v>0</v>
      </c>
      <c r="Q150" s="211">
        <v>0</v>
      </c>
      <c r="R150" s="211">
        <f t="shared" si="32"/>
        <v>0</v>
      </c>
      <c r="S150" s="211">
        <v>0</v>
      </c>
      <c r="T150" s="212">
        <f t="shared" si="33"/>
        <v>0</v>
      </c>
      <c r="AR150" s="24" t="s">
        <v>199</v>
      </c>
      <c r="AT150" s="24" t="s">
        <v>194</v>
      </c>
      <c r="AU150" s="24" t="s">
        <v>83</v>
      </c>
      <c r="AY150" s="24" t="s">
        <v>192</v>
      </c>
      <c r="BE150" s="213">
        <f t="shared" si="34"/>
        <v>0</v>
      </c>
      <c r="BF150" s="213">
        <f t="shared" si="35"/>
        <v>0</v>
      </c>
      <c r="BG150" s="213">
        <f t="shared" si="36"/>
        <v>0</v>
      </c>
      <c r="BH150" s="213">
        <f t="shared" si="37"/>
        <v>0</v>
      </c>
      <c r="BI150" s="213">
        <f t="shared" si="38"/>
        <v>0</v>
      </c>
      <c r="BJ150" s="24" t="s">
        <v>83</v>
      </c>
      <c r="BK150" s="213">
        <f t="shared" si="39"/>
        <v>0</v>
      </c>
      <c r="BL150" s="24" t="s">
        <v>199</v>
      </c>
      <c r="BM150" s="24" t="s">
        <v>857</v>
      </c>
    </row>
    <row r="151" spans="2:65" s="1" customFormat="1" ht="16.5" customHeight="1">
      <c r="B151" s="41"/>
      <c r="C151" s="202" t="s">
        <v>703</v>
      </c>
      <c r="D151" s="202" t="s">
        <v>194</v>
      </c>
      <c r="E151" s="203" t="s">
        <v>1373</v>
      </c>
      <c r="F151" s="204" t="s">
        <v>1374</v>
      </c>
      <c r="G151" s="205" t="s">
        <v>1348</v>
      </c>
      <c r="H151" s="206">
        <v>1</v>
      </c>
      <c r="I151" s="207"/>
      <c r="J151" s="208">
        <f t="shared" si="30"/>
        <v>0</v>
      </c>
      <c r="K151" s="204" t="s">
        <v>21</v>
      </c>
      <c r="L151" s="61"/>
      <c r="M151" s="209" t="s">
        <v>21</v>
      </c>
      <c r="N151" s="210" t="s">
        <v>46</v>
      </c>
      <c r="O151" s="42"/>
      <c r="P151" s="211">
        <f t="shared" si="31"/>
        <v>0</v>
      </c>
      <c r="Q151" s="211">
        <v>0</v>
      </c>
      <c r="R151" s="211">
        <f t="shared" si="32"/>
        <v>0</v>
      </c>
      <c r="S151" s="211">
        <v>0</v>
      </c>
      <c r="T151" s="212">
        <f t="shared" si="33"/>
        <v>0</v>
      </c>
      <c r="AR151" s="24" t="s">
        <v>199</v>
      </c>
      <c r="AT151" s="24" t="s">
        <v>194</v>
      </c>
      <c r="AU151" s="24" t="s">
        <v>83</v>
      </c>
      <c r="AY151" s="24" t="s">
        <v>192</v>
      </c>
      <c r="BE151" s="213">
        <f t="shared" si="34"/>
        <v>0</v>
      </c>
      <c r="BF151" s="213">
        <f t="shared" si="35"/>
        <v>0</v>
      </c>
      <c r="BG151" s="213">
        <f t="shared" si="36"/>
        <v>0</v>
      </c>
      <c r="BH151" s="213">
        <f t="shared" si="37"/>
        <v>0</v>
      </c>
      <c r="BI151" s="213">
        <f t="shared" si="38"/>
        <v>0</v>
      </c>
      <c r="BJ151" s="24" t="s">
        <v>83</v>
      </c>
      <c r="BK151" s="213">
        <f t="shared" si="39"/>
        <v>0</v>
      </c>
      <c r="BL151" s="24" t="s">
        <v>199</v>
      </c>
      <c r="BM151" s="24" t="s">
        <v>869</v>
      </c>
    </row>
    <row r="152" spans="2:65" s="1" customFormat="1" ht="16.5" customHeight="1">
      <c r="B152" s="41"/>
      <c r="C152" s="202" t="s">
        <v>707</v>
      </c>
      <c r="D152" s="202" t="s">
        <v>194</v>
      </c>
      <c r="E152" s="203" t="s">
        <v>1375</v>
      </c>
      <c r="F152" s="204" t="s">
        <v>1376</v>
      </c>
      <c r="G152" s="205" t="s">
        <v>1348</v>
      </c>
      <c r="H152" s="206">
        <v>19</v>
      </c>
      <c r="I152" s="207"/>
      <c r="J152" s="208">
        <f t="shared" si="30"/>
        <v>0</v>
      </c>
      <c r="K152" s="204" t="s">
        <v>21</v>
      </c>
      <c r="L152" s="61"/>
      <c r="M152" s="209" t="s">
        <v>21</v>
      </c>
      <c r="N152" s="210" t="s">
        <v>46</v>
      </c>
      <c r="O152" s="42"/>
      <c r="P152" s="211">
        <f t="shared" si="31"/>
        <v>0</v>
      </c>
      <c r="Q152" s="211">
        <v>0</v>
      </c>
      <c r="R152" s="211">
        <f t="shared" si="32"/>
        <v>0</v>
      </c>
      <c r="S152" s="211">
        <v>0</v>
      </c>
      <c r="T152" s="212">
        <f t="shared" si="33"/>
        <v>0</v>
      </c>
      <c r="AR152" s="24" t="s">
        <v>199</v>
      </c>
      <c r="AT152" s="24" t="s">
        <v>194</v>
      </c>
      <c r="AU152" s="24" t="s">
        <v>83</v>
      </c>
      <c r="AY152" s="24" t="s">
        <v>192</v>
      </c>
      <c r="BE152" s="213">
        <f t="shared" si="34"/>
        <v>0</v>
      </c>
      <c r="BF152" s="213">
        <f t="shared" si="35"/>
        <v>0</v>
      </c>
      <c r="BG152" s="213">
        <f t="shared" si="36"/>
        <v>0</v>
      </c>
      <c r="BH152" s="213">
        <f t="shared" si="37"/>
        <v>0</v>
      </c>
      <c r="BI152" s="213">
        <f t="shared" si="38"/>
        <v>0</v>
      </c>
      <c r="BJ152" s="24" t="s">
        <v>83</v>
      </c>
      <c r="BK152" s="213">
        <f t="shared" si="39"/>
        <v>0</v>
      </c>
      <c r="BL152" s="24" t="s">
        <v>199</v>
      </c>
      <c r="BM152" s="24" t="s">
        <v>877</v>
      </c>
    </row>
    <row r="153" spans="2:65" s="1" customFormat="1" ht="16.5" customHeight="1">
      <c r="B153" s="41"/>
      <c r="C153" s="202" t="s">
        <v>713</v>
      </c>
      <c r="D153" s="202" t="s">
        <v>194</v>
      </c>
      <c r="E153" s="203" t="s">
        <v>1377</v>
      </c>
      <c r="F153" s="204" t="s">
        <v>1378</v>
      </c>
      <c r="G153" s="205" t="s">
        <v>1348</v>
      </c>
      <c r="H153" s="206">
        <v>1</v>
      </c>
      <c r="I153" s="207"/>
      <c r="J153" s="208">
        <f t="shared" si="30"/>
        <v>0</v>
      </c>
      <c r="K153" s="204" t="s">
        <v>21</v>
      </c>
      <c r="L153" s="61"/>
      <c r="M153" s="209" t="s">
        <v>21</v>
      </c>
      <c r="N153" s="210" t="s">
        <v>46</v>
      </c>
      <c r="O153" s="42"/>
      <c r="P153" s="211">
        <f t="shared" si="31"/>
        <v>0</v>
      </c>
      <c r="Q153" s="211">
        <v>0</v>
      </c>
      <c r="R153" s="211">
        <f t="shared" si="32"/>
        <v>0</v>
      </c>
      <c r="S153" s="211">
        <v>0</v>
      </c>
      <c r="T153" s="212">
        <f t="shared" si="33"/>
        <v>0</v>
      </c>
      <c r="AR153" s="24" t="s">
        <v>199</v>
      </c>
      <c r="AT153" s="24" t="s">
        <v>194</v>
      </c>
      <c r="AU153" s="24" t="s">
        <v>83</v>
      </c>
      <c r="AY153" s="24" t="s">
        <v>192</v>
      </c>
      <c r="BE153" s="213">
        <f t="shared" si="34"/>
        <v>0</v>
      </c>
      <c r="BF153" s="213">
        <f t="shared" si="35"/>
        <v>0</v>
      </c>
      <c r="BG153" s="213">
        <f t="shared" si="36"/>
        <v>0</v>
      </c>
      <c r="BH153" s="213">
        <f t="shared" si="37"/>
        <v>0</v>
      </c>
      <c r="BI153" s="213">
        <f t="shared" si="38"/>
        <v>0</v>
      </c>
      <c r="BJ153" s="24" t="s">
        <v>83</v>
      </c>
      <c r="BK153" s="213">
        <f t="shared" si="39"/>
        <v>0</v>
      </c>
      <c r="BL153" s="24" t="s">
        <v>199</v>
      </c>
      <c r="BM153" s="24" t="s">
        <v>892</v>
      </c>
    </row>
    <row r="154" spans="2:65" s="1" customFormat="1" ht="16.5" customHeight="1">
      <c r="B154" s="41"/>
      <c r="C154" s="202" t="s">
        <v>719</v>
      </c>
      <c r="D154" s="202" t="s">
        <v>194</v>
      </c>
      <c r="E154" s="203" t="s">
        <v>1379</v>
      </c>
      <c r="F154" s="204" t="s">
        <v>1380</v>
      </c>
      <c r="G154" s="205" t="s">
        <v>21</v>
      </c>
      <c r="H154" s="206">
        <v>0</v>
      </c>
      <c r="I154" s="207"/>
      <c r="J154" s="208">
        <f t="shared" si="30"/>
        <v>0</v>
      </c>
      <c r="K154" s="204" t="s">
        <v>21</v>
      </c>
      <c r="L154" s="61"/>
      <c r="M154" s="209" t="s">
        <v>21</v>
      </c>
      <c r="N154" s="210" t="s">
        <v>46</v>
      </c>
      <c r="O154" s="42"/>
      <c r="P154" s="211">
        <f t="shared" si="31"/>
        <v>0</v>
      </c>
      <c r="Q154" s="211">
        <v>0</v>
      </c>
      <c r="R154" s="211">
        <f t="shared" si="32"/>
        <v>0</v>
      </c>
      <c r="S154" s="211">
        <v>0</v>
      </c>
      <c r="T154" s="212">
        <f t="shared" si="33"/>
        <v>0</v>
      </c>
      <c r="AR154" s="24" t="s">
        <v>199</v>
      </c>
      <c r="AT154" s="24" t="s">
        <v>194</v>
      </c>
      <c r="AU154" s="24" t="s">
        <v>83</v>
      </c>
      <c r="AY154" s="24" t="s">
        <v>192</v>
      </c>
      <c r="BE154" s="213">
        <f t="shared" si="34"/>
        <v>0</v>
      </c>
      <c r="BF154" s="213">
        <f t="shared" si="35"/>
        <v>0</v>
      </c>
      <c r="BG154" s="213">
        <f t="shared" si="36"/>
        <v>0</v>
      </c>
      <c r="BH154" s="213">
        <f t="shared" si="37"/>
        <v>0</v>
      </c>
      <c r="BI154" s="213">
        <f t="shared" si="38"/>
        <v>0</v>
      </c>
      <c r="BJ154" s="24" t="s">
        <v>83</v>
      </c>
      <c r="BK154" s="213">
        <f t="shared" si="39"/>
        <v>0</v>
      </c>
      <c r="BL154" s="24" t="s">
        <v>199</v>
      </c>
      <c r="BM154" s="24" t="s">
        <v>901</v>
      </c>
    </row>
    <row r="155" spans="2:65" s="1" customFormat="1" ht="16.5" customHeight="1">
      <c r="B155" s="41"/>
      <c r="C155" s="202" t="s">
        <v>725</v>
      </c>
      <c r="D155" s="202" t="s">
        <v>194</v>
      </c>
      <c r="E155" s="203" t="s">
        <v>1381</v>
      </c>
      <c r="F155" s="204" t="s">
        <v>1382</v>
      </c>
      <c r="G155" s="205" t="s">
        <v>1348</v>
      </c>
      <c r="H155" s="206">
        <v>1</v>
      </c>
      <c r="I155" s="207"/>
      <c r="J155" s="208">
        <f t="shared" si="30"/>
        <v>0</v>
      </c>
      <c r="K155" s="204" t="s">
        <v>21</v>
      </c>
      <c r="L155" s="61"/>
      <c r="M155" s="209" t="s">
        <v>21</v>
      </c>
      <c r="N155" s="210" t="s">
        <v>46</v>
      </c>
      <c r="O155" s="42"/>
      <c r="P155" s="211">
        <f t="shared" si="31"/>
        <v>0</v>
      </c>
      <c r="Q155" s="211">
        <v>0</v>
      </c>
      <c r="R155" s="211">
        <f t="shared" si="32"/>
        <v>0</v>
      </c>
      <c r="S155" s="211">
        <v>0</v>
      </c>
      <c r="T155" s="212">
        <f t="shared" si="33"/>
        <v>0</v>
      </c>
      <c r="AR155" s="24" t="s">
        <v>199</v>
      </c>
      <c r="AT155" s="24" t="s">
        <v>194</v>
      </c>
      <c r="AU155" s="24" t="s">
        <v>83</v>
      </c>
      <c r="AY155" s="24" t="s">
        <v>192</v>
      </c>
      <c r="BE155" s="213">
        <f t="shared" si="34"/>
        <v>0</v>
      </c>
      <c r="BF155" s="213">
        <f t="shared" si="35"/>
        <v>0</v>
      </c>
      <c r="BG155" s="213">
        <f t="shared" si="36"/>
        <v>0</v>
      </c>
      <c r="BH155" s="213">
        <f t="shared" si="37"/>
        <v>0</v>
      </c>
      <c r="BI155" s="213">
        <f t="shared" si="38"/>
        <v>0</v>
      </c>
      <c r="BJ155" s="24" t="s">
        <v>83</v>
      </c>
      <c r="BK155" s="213">
        <f t="shared" si="39"/>
        <v>0</v>
      </c>
      <c r="BL155" s="24" t="s">
        <v>199</v>
      </c>
      <c r="BM155" s="24" t="s">
        <v>909</v>
      </c>
    </row>
    <row r="156" spans="2:65" s="1" customFormat="1" ht="16.5" customHeight="1">
      <c r="B156" s="41"/>
      <c r="C156" s="202" t="s">
        <v>734</v>
      </c>
      <c r="D156" s="202" t="s">
        <v>194</v>
      </c>
      <c r="E156" s="203" t="s">
        <v>1383</v>
      </c>
      <c r="F156" s="204" t="s">
        <v>1384</v>
      </c>
      <c r="G156" s="205" t="s">
        <v>1348</v>
      </c>
      <c r="H156" s="206">
        <v>21</v>
      </c>
      <c r="I156" s="207"/>
      <c r="J156" s="208">
        <f t="shared" si="30"/>
        <v>0</v>
      </c>
      <c r="K156" s="204" t="s">
        <v>21</v>
      </c>
      <c r="L156" s="61"/>
      <c r="M156" s="209" t="s">
        <v>21</v>
      </c>
      <c r="N156" s="210" t="s">
        <v>46</v>
      </c>
      <c r="O156" s="42"/>
      <c r="P156" s="211">
        <f t="shared" si="31"/>
        <v>0</v>
      </c>
      <c r="Q156" s="211">
        <v>0</v>
      </c>
      <c r="R156" s="211">
        <f t="shared" si="32"/>
        <v>0</v>
      </c>
      <c r="S156" s="211">
        <v>0</v>
      </c>
      <c r="T156" s="212">
        <f t="shared" si="33"/>
        <v>0</v>
      </c>
      <c r="AR156" s="24" t="s">
        <v>199</v>
      </c>
      <c r="AT156" s="24" t="s">
        <v>194</v>
      </c>
      <c r="AU156" s="24" t="s">
        <v>83</v>
      </c>
      <c r="AY156" s="24" t="s">
        <v>192</v>
      </c>
      <c r="BE156" s="213">
        <f t="shared" si="34"/>
        <v>0</v>
      </c>
      <c r="BF156" s="213">
        <f t="shared" si="35"/>
        <v>0</v>
      </c>
      <c r="BG156" s="213">
        <f t="shared" si="36"/>
        <v>0</v>
      </c>
      <c r="BH156" s="213">
        <f t="shared" si="37"/>
        <v>0</v>
      </c>
      <c r="BI156" s="213">
        <f t="shared" si="38"/>
        <v>0</v>
      </c>
      <c r="BJ156" s="24" t="s">
        <v>83</v>
      </c>
      <c r="BK156" s="213">
        <f t="shared" si="39"/>
        <v>0</v>
      </c>
      <c r="BL156" s="24" t="s">
        <v>199</v>
      </c>
      <c r="BM156" s="24" t="s">
        <v>917</v>
      </c>
    </row>
    <row r="157" spans="2:65" s="1" customFormat="1" ht="16.5" customHeight="1">
      <c r="B157" s="41"/>
      <c r="C157" s="202" t="s">
        <v>745</v>
      </c>
      <c r="D157" s="202" t="s">
        <v>194</v>
      </c>
      <c r="E157" s="203" t="s">
        <v>1385</v>
      </c>
      <c r="F157" s="204" t="s">
        <v>1386</v>
      </c>
      <c r="G157" s="205" t="s">
        <v>1387</v>
      </c>
      <c r="H157" s="206">
        <v>1</v>
      </c>
      <c r="I157" s="207"/>
      <c r="J157" s="208">
        <f t="shared" si="30"/>
        <v>0</v>
      </c>
      <c r="K157" s="204" t="s">
        <v>21</v>
      </c>
      <c r="L157" s="61"/>
      <c r="M157" s="209" t="s">
        <v>21</v>
      </c>
      <c r="N157" s="210" t="s">
        <v>46</v>
      </c>
      <c r="O157" s="42"/>
      <c r="P157" s="211">
        <f t="shared" si="31"/>
        <v>0</v>
      </c>
      <c r="Q157" s="211">
        <v>0</v>
      </c>
      <c r="R157" s="211">
        <f t="shared" si="32"/>
        <v>0</v>
      </c>
      <c r="S157" s="211">
        <v>0</v>
      </c>
      <c r="T157" s="212">
        <f t="shared" si="33"/>
        <v>0</v>
      </c>
      <c r="AR157" s="24" t="s">
        <v>199</v>
      </c>
      <c r="AT157" s="24" t="s">
        <v>194</v>
      </c>
      <c r="AU157" s="24" t="s">
        <v>83</v>
      </c>
      <c r="AY157" s="24" t="s">
        <v>192</v>
      </c>
      <c r="BE157" s="213">
        <f t="shared" si="34"/>
        <v>0</v>
      </c>
      <c r="BF157" s="213">
        <f t="shared" si="35"/>
        <v>0</v>
      </c>
      <c r="BG157" s="213">
        <f t="shared" si="36"/>
        <v>0</v>
      </c>
      <c r="BH157" s="213">
        <f t="shared" si="37"/>
        <v>0</v>
      </c>
      <c r="BI157" s="213">
        <f t="shared" si="38"/>
        <v>0</v>
      </c>
      <c r="BJ157" s="24" t="s">
        <v>83</v>
      </c>
      <c r="BK157" s="213">
        <f t="shared" si="39"/>
        <v>0</v>
      </c>
      <c r="BL157" s="24" t="s">
        <v>199</v>
      </c>
      <c r="BM157" s="24" t="s">
        <v>925</v>
      </c>
    </row>
    <row r="158" spans="2:65" s="1" customFormat="1" ht="16.5" customHeight="1">
      <c r="B158" s="41"/>
      <c r="C158" s="202" t="s">
        <v>745</v>
      </c>
      <c r="D158" s="202" t="s">
        <v>194</v>
      </c>
      <c r="E158" s="203" t="s">
        <v>1388</v>
      </c>
      <c r="F158" s="204" t="s">
        <v>1389</v>
      </c>
      <c r="G158" s="205" t="s">
        <v>1387</v>
      </c>
      <c r="H158" s="206">
        <v>21</v>
      </c>
      <c r="I158" s="207"/>
      <c r="J158" s="208">
        <f t="shared" si="30"/>
        <v>0</v>
      </c>
      <c r="K158" s="204" t="s">
        <v>21</v>
      </c>
      <c r="L158" s="61"/>
      <c r="M158" s="209" t="s">
        <v>21</v>
      </c>
      <c r="N158" s="210" t="s">
        <v>46</v>
      </c>
      <c r="O158" s="42"/>
      <c r="P158" s="211">
        <f t="shared" si="31"/>
        <v>0</v>
      </c>
      <c r="Q158" s="211">
        <v>0</v>
      </c>
      <c r="R158" s="211">
        <f t="shared" si="32"/>
        <v>0</v>
      </c>
      <c r="S158" s="211">
        <v>0</v>
      </c>
      <c r="T158" s="212">
        <f t="shared" si="33"/>
        <v>0</v>
      </c>
      <c r="AR158" s="24" t="s">
        <v>199</v>
      </c>
      <c r="AT158" s="24" t="s">
        <v>194</v>
      </c>
      <c r="AU158" s="24" t="s">
        <v>83</v>
      </c>
      <c r="AY158" s="24" t="s">
        <v>192</v>
      </c>
      <c r="BE158" s="213">
        <f t="shared" si="34"/>
        <v>0</v>
      </c>
      <c r="BF158" s="213">
        <f t="shared" si="35"/>
        <v>0</v>
      </c>
      <c r="BG158" s="213">
        <f t="shared" si="36"/>
        <v>0</v>
      </c>
      <c r="BH158" s="213">
        <f t="shared" si="37"/>
        <v>0</v>
      </c>
      <c r="BI158" s="213">
        <f t="shared" si="38"/>
        <v>0</v>
      </c>
      <c r="BJ158" s="24" t="s">
        <v>83</v>
      </c>
      <c r="BK158" s="213">
        <f t="shared" si="39"/>
        <v>0</v>
      </c>
      <c r="BL158" s="24" t="s">
        <v>199</v>
      </c>
      <c r="BM158" s="24" t="s">
        <v>933</v>
      </c>
    </row>
    <row r="159" spans="2:65" s="1" customFormat="1" ht="16.5" customHeight="1">
      <c r="B159" s="41"/>
      <c r="C159" s="202" t="s">
        <v>760</v>
      </c>
      <c r="D159" s="202" t="s">
        <v>194</v>
      </c>
      <c r="E159" s="203" t="s">
        <v>1390</v>
      </c>
      <c r="F159" s="204" t="s">
        <v>1391</v>
      </c>
      <c r="G159" s="205" t="s">
        <v>895</v>
      </c>
      <c r="H159" s="206">
        <v>21</v>
      </c>
      <c r="I159" s="207"/>
      <c r="J159" s="208">
        <f t="shared" si="30"/>
        <v>0</v>
      </c>
      <c r="K159" s="204" t="s">
        <v>21</v>
      </c>
      <c r="L159" s="61"/>
      <c r="M159" s="209" t="s">
        <v>21</v>
      </c>
      <c r="N159" s="210" t="s">
        <v>46</v>
      </c>
      <c r="O159" s="42"/>
      <c r="P159" s="211">
        <f t="shared" si="31"/>
        <v>0</v>
      </c>
      <c r="Q159" s="211">
        <v>0</v>
      </c>
      <c r="R159" s="211">
        <f t="shared" si="32"/>
        <v>0</v>
      </c>
      <c r="S159" s="211">
        <v>0</v>
      </c>
      <c r="T159" s="212">
        <f t="shared" si="33"/>
        <v>0</v>
      </c>
      <c r="AR159" s="24" t="s">
        <v>199</v>
      </c>
      <c r="AT159" s="24" t="s">
        <v>194</v>
      </c>
      <c r="AU159" s="24" t="s">
        <v>83</v>
      </c>
      <c r="AY159" s="24" t="s">
        <v>192</v>
      </c>
      <c r="BE159" s="213">
        <f t="shared" si="34"/>
        <v>0</v>
      </c>
      <c r="BF159" s="213">
        <f t="shared" si="35"/>
        <v>0</v>
      </c>
      <c r="BG159" s="213">
        <f t="shared" si="36"/>
        <v>0</v>
      </c>
      <c r="BH159" s="213">
        <f t="shared" si="37"/>
        <v>0</v>
      </c>
      <c r="BI159" s="213">
        <f t="shared" si="38"/>
        <v>0</v>
      </c>
      <c r="BJ159" s="24" t="s">
        <v>83</v>
      </c>
      <c r="BK159" s="213">
        <f t="shared" si="39"/>
        <v>0</v>
      </c>
      <c r="BL159" s="24" t="s">
        <v>199</v>
      </c>
      <c r="BM159" s="24" t="s">
        <v>941</v>
      </c>
    </row>
    <row r="160" spans="2:65" s="1" customFormat="1" ht="16.5" customHeight="1">
      <c r="B160" s="41"/>
      <c r="C160" s="202" t="s">
        <v>765</v>
      </c>
      <c r="D160" s="202" t="s">
        <v>194</v>
      </c>
      <c r="E160" s="203" t="s">
        <v>1392</v>
      </c>
      <c r="F160" s="204" t="s">
        <v>1393</v>
      </c>
      <c r="G160" s="205" t="s">
        <v>895</v>
      </c>
      <c r="H160" s="206">
        <v>1</v>
      </c>
      <c r="I160" s="207"/>
      <c r="J160" s="208">
        <f t="shared" si="30"/>
        <v>0</v>
      </c>
      <c r="K160" s="204" t="s">
        <v>21</v>
      </c>
      <c r="L160" s="61"/>
      <c r="M160" s="209" t="s">
        <v>21</v>
      </c>
      <c r="N160" s="210" t="s">
        <v>46</v>
      </c>
      <c r="O160" s="42"/>
      <c r="P160" s="211">
        <f t="shared" si="31"/>
        <v>0</v>
      </c>
      <c r="Q160" s="211">
        <v>0</v>
      </c>
      <c r="R160" s="211">
        <f t="shared" si="32"/>
        <v>0</v>
      </c>
      <c r="S160" s="211">
        <v>0</v>
      </c>
      <c r="T160" s="212">
        <f t="shared" si="33"/>
        <v>0</v>
      </c>
      <c r="AR160" s="24" t="s">
        <v>199</v>
      </c>
      <c r="AT160" s="24" t="s">
        <v>194</v>
      </c>
      <c r="AU160" s="24" t="s">
        <v>83</v>
      </c>
      <c r="AY160" s="24" t="s">
        <v>192</v>
      </c>
      <c r="BE160" s="213">
        <f t="shared" si="34"/>
        <v>0</v>
      </c>
      <c r="BF160" s="213">
        <f t="shared" si="35"/>
        <v>0</v>
      </c>
      <c r="BG160" s="213">
        <f t="shared" si="36"/>
        <v>0</v>
      </c>
      <c r="BH160" s="213">
        <f t="shared" si="37"/>
        <v>0</v>
      </c>
      <c r="BI160" s="213">
        <f t="shared" si="38"/>
        <v>0</v>
      </c>
      <c r="BJ160" s="24" t="s">
        <v>83</v>
      </c>
      <c r="BK160" s="213">
        <f t="shared" si="39"/>
        <v>0</v>
      </c>
      <c r="BL160" s="24" t="s">
        <v>199</v>
      </c>
      <c r="BM160" s="24" t="s">
        <v>949</v>
      </c>
    </row>
    <row r="161" spans="2:65" s="1" customFormat="1" ht="16.5" customHeight="1">
      <c r="B161" s="41"/>
      <c r="C161" s="202" t="s">
        <v>787</v>
      </c>
      <c r="D161" s="202" t="s">
        <v>194</v>
      </c>
      <c r="E161" s="203" t="s">
        <v>1394</v>
      </c>
      <c r="F161" s="204" t="s">
        <v>1395</v>
      </c>
      <c r="G161" s="205" t="s">
        <v>585</v>
      </c>
      <c r="H161" s="206">
        <v>152.5</v>
      </c>
      <c r="I161" s="207"/>
      <c r="J161" s="208">
        <f t="shared" si="30"/>
        <v>0</v>
      </c>
      <c r="K161" s="204" t="s">
        <v>21</v>
      </c>
      <c r="L161" s="61"/>
      <c r="M161" s="209" t="s">
        <v>21</v>
      </c>
      <c r="N161" s="210" t="s">
        <v>46</v>
      </c>
      <c r="O161" s="42"/>
      <c r="P161" s="211">
        <f t="shared" si="31"/>
        <v>0</v>
      </c>
      <c r="Q161" s="211">
        <v>0</v>
      </c>
      <c r="R161" s="211">
        <f t="shared" si="32"/>
        <v>0</v>
      </c>
      <c r="S161" s="211">
        <v>0</v>
      </c>
      <c r="T161" s="212">
        <f t="shared" si="33"/>
        <v>0</v>
      </c>
      <c r="AR161" s="24" t="s">
        <v>199</v>
      </c>
      <c r="AT161" s="24" t="s">
        <v>194</v>
      </c>
      <c r="AU161" s="24" t="s">
        <v>83</v>
      </c>
      <c r="AY161" s="24" t="s">
        <v>192</v>
      </c>
      <c r="BE161" s="213">
        <f t="shared" si="34"/>
        <v>0</v>
      </c>
      <c r="BF161" s="213">
        <f t="shared" si="35"/>
        <v>0</v>
      </c>
      <c r="BG161" s="213">
        <f t="shared" si="36"/>
        <v>0</v>
      </c>
      <c r="BH161" s="213">
        <f t="shared" si="37"/>
        <v>0</v>
      </c>
      <c r="BI161" s="213">
        <f t="shared" si="38"/>
        <v>0</v>
      </c>
      <c r="BJ161" s="24" t="s">
        <v>83</v>
      </c>
      <c r="BK161" s="213">
        <f t="shared" si="39"/>
        <v>0</v>
      </c>
      <c r="BL161" s="24" t="s">
        <v>199</v>
      </c>
      <c r="BM161" s="24" t="s">
        <v>957</v>
      </c>
    </row>
    <row r="162" spans="2:65" s="1" customFormat="1" ht="16.5" customHeight="1">
      <c r="B162" s="41"/>
      <c r="C162" s="202" t="s">
        <v>793</v>
      </c>
      <c r="D162" s="202" t="s">
        <v>194</v>
      </c>
      <c r="E162" s="203" t="s">
        <v>1396</v>
      </c>
      <c r="F162" s="204" t="s">
        <v>1395</v>
      </c>
      <c r="G162" s="205" t="s">
        <v>585</v>
      </c>
      <c r="H162" s="206">
        <v>72.6</v>
      </c>
      <c r="I162" s="207"/>
      <c r="J162" s="208">
        <f t="shared" si="30"/>
        <v>0</v>
      </c>
      <c r="K162" s="204" t="s">
        <v>21</v>
      </c>
      <c r="L162" s="61"/>
      <c r="M162" s="209" t="s">
        <v>21</v>
      </c>
      <c r="N162" s="210" t="s">
        <v>46</v>
      </c>
      <c r="O162" s="42"/>
      <c r="P162" s="211">
        <f t="shared" si="31"/>
        <v>0</v>
      </c>
      <c r="Q162" s="211">
        <v>0</v>
      </c>
      <c r="R162" s="211">
        <f t="shared" si="32"/>
        <v>0</v>
      </c>
      <c r="S162" s="211">
        <v>0</v>
      </c>
      <c r="T162" s="212">
        <f t="shared" si="33"/>
        <v>0</v>
      </c>
      <c r="AR162" s="24" t="s">
        <v>199</v>
      </c>
      <c r="AT162" s="24" t="s">
        <v>194</v>
      </c>
      <c r="AU162" s="24" t="s">
        <v>83</v>
      </c>
      <c r="AY162" s="24" t="s">
        <v>192</v>
      </c>
      <c r="BE162" s="213">
        <f t="shared" si="34"/>
        <v>0</v>
      </c>
      <c r="BF162" s="213">
        <f t="shared" si="35"/>
        <v>0</v>
      </c>
      <c r="BG162" s="213">
        <f t="shared" si="36"/>
        <v>0</v>
      </c>
      <c r="BH162" s="213">
        <f t="shared" si="37"/>
        <v>0</v>
      </c>
      <c r="BI162" s="213">
        <f t="shared" si="38"/>
        <v>0</v>
      </c>
      <c r="BJ162" s="24" t="s">
        <v>83</v>
      </c>
      <c r="BK162" s="213">
        <f t="shared" si="39"/>
        <v>0</v>
      </c>
      <c r="BL162" s="24" t="s">
        <v>199</v>
      </c>
      <c r="BM162" s="24" t="s">
        <v>965</v>
      </c>
    </row>
    <row r="163" spans="2:65" s="1" customFormat="1" ht="16.5" customHeight="1">
      <c r="B163" s="41"/>
      <c r="C163" s="202" t="s">
        <v>798</v>
      </c>
      <c r="D163" s="202" t="s">
        <v>194</v>
      </c>
      <c r="E163" s="203" t="s">
        <v>1397</v>
      </c>
      <c r="F163" s="204" t="s">
        <v>1395</v>
      </c>
      <c r="G163" s="205" t="s">
        <v>585</v>
      </c>
      <c r="H163" s="206">
        <v>98</v>
      </c>
      <c r="I163" s="207"/>
      <c r="J163" s="208">
        <f t="shared" si="30"/>
        <v>0</v>
      </c>
      <c r="K163" s="204" t="s">
        <v>21</v>
      </c>
      <c r="L163" s="61"/>
      <c r="M163" s="209" t="s">
        <v>21</v>
      </c>
      <c r="N163" s="210" t="s">
        <v>46</v>
      </c>
      <c r="O163" s="42"/>
      <c r="P163" s="211">
        <f t="shared" si="31"/>
        <v>0</v>
      </c>
      <c r="Q163" s="211">
        <v>0</v>
      </c>
      <c r="R163" s="211">
        <f t="shared" si="32"/>
        <v>0</v>
      </c>
      <c r="S163" s="211">
        <v>0</v>
      </c>
      <c r="T163" s="212">
        <f t="shared" si="33"/>
        <v>0</v>
      </c>
      <c r="AR163" s="24" t="s">
        <v>199</v>
      </c>
      <c r="AT163" s="24" t="s">
        <v>194</v>
      </c>
      <c r="AU163" s="24" t="s">
        <v>83</v>
      </c>
      <c r="AY163" s="24" t="s">
        <v>192</v>
      </c>
      <c r="BE163" s="213">
        <f t="shared" si="34"/>
        <v>0</v>
      </c>
      <c r="BF163" s="213">
        <f t="shared" si="35"/>
        <v>0</v>
      </c>
      <c r="BG163" s="213">
        <f t="shared" si="36"/>
        <v>0</v>
      </c>
      <c r="BH163" s="213">
        <f t="shared" si="37"/>
        <v>0</v>
      </c>
      <c r="BI163" s="213">
        <f t="shared" si="38"/>
        <v>0</v>
      </c>
      <c r="BJ163" s="24" t="s">
        <v>83</v>
      </c>
      <c r="BK163" s="213">
        <f t="shared" si="39"/>
        <v>0</v>
      </c>
      <c r="BL163" s="24" t="s">
        <v>199</v>
      </c>
      <c r="BM163" s="24" t="s">
        <v>977</v>
      </c>
    </row>
    <row r="164" spans="2:65" s="1" customFormat="1" ht="16.5" customHeight="1">
      <c r="B164" s="41"/>
      <c r="C164" s="202" t="s">
        <v>802</v>
      </c>
      <c r="D164" s="202" t="s">
        <v>194</v>
      </c>
      <c r="E164" s="203" t="s">
        <v>1398</v>
      </c>
      <c r="F164" s="204" t="s">
        <v>1399</v>
      </c>
      <c r="G164" s="205" t="s">
        <v>585</v>
      </c>
      <c r="H164" s="206">
        <v>32</v>
      </c>
      <c r="I164" s="207"/>
      <c r="J164" s="208">
        <f t="shared" si="30"/>
        <v>0</v>
      </c>
      <c r="K164" s="204" t="s">
        <v>21</v>
      </c>
      <c r="L164" s="61"/>
      <c r="M164" s="209" t="s">
        <v>21</v>
      </c>
      <c r="N164" s="210" t="s">
        <v>46</v>
      </c>
      <c r="O164" s="42"/>
      <c r="P164" s="211">
        <f t="shared" si="31"/>
        <v>0</v>
      </c>
      <c r="Q164" s="211">
        <v>0</v>
      </c>
      <c r="R164" s="211">
        <f t="shared" si="32"/>
        <v>0</v>
      </c>
      <c r="S164" s="211">
        <v>0</v>
      </c>
      <c r="T164" s="212">
        <f t="shared" si="33"/>
        <v>0</v>
      </c>
      <c r="AR164" s="24" t="s">
        <v>199</v>
      </c>
      <c r="AT164" s="24" t="s">
        <v>194</v>
      </c>
      <c r="AU164" s="24" t="s">
        <v>83</v>
      </c>
      <c r="AY164" s="24" t="s">
        <v>192</v>
      </c>
      <c r="BE164" s="213">
        <f t="shared" si="34"/>
        <v>0</v>
      </c>
      <c r="BF164" s="213">
        <f t="shared" si="35"/>
        <v>0</v>
      </c>
      <c r="BG164" s="213">
        <f t="shared" si="36"/>
        <v>0</v>
      </c>
      <c r="BH164" s="213">
        <f t="shared" si="37"/>
        <v>0</v>
      </c>
      <c r="BI164" s="213">
        <f t="shared" si="38"/>
        <v>0</v>
      </c>
      <c r="BJ164" s="24" t="s">
        <v>83</v>
      </c>
      <c r="BK164" s="213">
        <f t="shared" si="39"/>
        <v>0</v>
      </c>
      <c r="BL164" s="24" t="s">
        <v>199</v>
      </c>
      <c r="BM164" s="24" t="s">
        <v>987</v>
      </c>
    </row>
    <row r="165" spans="2:65" s="1" customFormat="1" ht="16.5" customHeight="1">
      <c r="B165" s="41"/>
      <c r="C165" s="202" t="s">
        <v>807</v>
      </c>
      <c r="D165" s="202" t="s">
        <v>194</v>
      </c>
      <c r="E165" s="203" t="s">
        <v>1400</v>
      </c>
      <c r="F165" s="204" t="s">
        <v>1395</v>
      </c>
      <c r="G165" s="205" t="s">
        <v>585</v>
      </c>
      <c r="H165" s="206">
        <v>30</v>
      </c>
      <c r="I165" s="207"/>
      <c r="J165" s="208">
        <f t="shared" si="30"/>
        <v>0</v>
      </c>
      <c r="K165" s="204" t="s">
        <v>21</v>
      </c>
      <c r="L165" s="61"/>
      <c r="M165" s="209" t="s">
        <v>21</v>
      </c>
      <c r="N165" s="210" t="s">
        <v>46</v>
      </c>
      <c r="O165" s="42"/>
      <c r="P165" s="211">
        <f t="shared" si="31"/>
        <v>0</v>
      </c>
      <c r="Q165" s="211">
        <v>0</v>
      </c>
      <c r="R165" s="211">
        <f t="shared" si="32"/>
        <v>0</v>
      </c>
      <c r="S165" s="211">
        <v>0</v>
      </c>
      <c r="T165" s="212">
        <f t="shared" si="33"/>
        <v>0</v>
      </c>
      <c r="AR165" s="24" t="s">
        <v>199</v>
      </c>
      <c r="AT165" s="24" t="s">
        <v>194</v>
      </c>
      <c r="AU165" s="24" t="s">
        <v>83</v>
      </c>
      <c r="AY165" s="24" t="s">
        <v>192</v>
      </c>
      <c r="BE165" s="213">
        <f t="shared" si="34"/>
        <v>0</v>
      </c>
      <c r="BF165" s="213">
        <f t="shared" si="35"/>
        <v>0</v>
      </c>
      <c r="BG165" s="213">
        <f t="shared" si="36"/>
        <v>0</v>
      </c>
      <c r="BH165" s="213">
        <f t="shared" si="37"/>
        <v>0</v>
      </c>
      <c r="BI165" s="213">
        <f t="shared" si="38"/>
        <v>0</v>
      </c>
      <c r="BJ165" s="24" t="s">
        <v>83</v>
      </c>
      <c r="BK165" s="213">
        <f t="shared" si="39"/>
        <v>0</v>
      </c>
      <c r="BL165" s="24" t="s">
        <v>199</v>
      </c>
      <c r="BM165" s="24" t="s">
        <v>995</v>
      </c>
    </row>
    <row r="166" spans="2:65" s="1" customFormat="1" ht="16.5" customHeight="1">
      <c r="B166" s="41"/>
      <c r="C166" s="202" t="s">
        <v>812</v>
      </c>
      <c r="D166" s="202" t="s">
        <v>194</v>
      </c>
      <c r="E166" s="203" t="s">
        <v>1401</v>
      </c>
      <c r="F166" s="204" t="s">
        <v>1395</v>
      </c>
      <c r="G166" s="205" t="s">
        <v>585</v>
      </c>
      <c r="H166" s="206">
        <v>57</v>
      </c>
      <c r="I166" s="207"/>
      <c r="J166" s="208">
        <f t="shared" si="30"/>
        <v>0</v>
      </c>
      <c r="K166" s="204" t="s">
        <v>21</v>
      </c>
      <c r="L166" s="61"/>
      <c r="M166" s="209" t="s">
        <v>21</v>
      </c>
      <c r="N166" s="210" t="s">
        <v>46</v>
      </c>
      <c r="O166" s="42"/>
      <c r="P166" s="211">
        <f t="shared" si="31"/>
        <v>0</v>
      </c>
      <c r="Q166" s="211">
        <v>0</v>
      </c>
      <c r="R166" s="211">
        <f t="shared" si="32"/>
        <v>0</v>
      </c>
      <c r="S166" s="211">
        <v>0</v>
      </c>
      <c r="T166" s="212">
        <f t="shared" si="33"/>
        <v>0</v>
      </c>
      <c r="AR166" s="24" t="s">
        <v>199</v>
      </c>
      <c r="AT166" s="24" t="s">
        <v>194</v>
      </c>
      <c r="AU166" s="24" t="s">
        <v>83</v>
      </c>
      <c r="AY166" s="24" t="s">
        <v>192</v>
      </c>
      <c r="BE166" s="213">
        <f t="shared" si="34"/>
        <v>0</v>
      </c>
      <c r="BF166" s="213">
        <f t="shared" si="35"/>
        <v>0</v>
      </c>
      <c r="BG166" s="213">
        <f t="shared" si="36"/>
        <v>0</v>
      </c>
      <c r="BH166" s="213">
        <f t="shared" si="37"/>
        <v>0</v>
      </c>
      <c r="BI166" s="213">
        <f t="shared" si="38"/>
        <v>0</v>
      </c>
      <c r="BJ166" s="24" t="s">
        <v>83</v>
      </c>
      <c r="BK166" s="213">
        <f t="shared" si="39"/>
        <v>0</v>
      </c>
      <c r="BL166" s="24" t="s">
        <v>199</v>
      </c>
      <c r="BM166" s="24" t="s">
        <v>1003</v>
      </c>
    </row>
    <row r="167" spans="2:65" s="1" customFormat="1" ht="16.5" customHeight="1">
      <c r="B167" s="41"/>
      <c r="C167" s="202" t="s">
        <v>820</v>
      </c>
      <c r="D167" s="202" t="s">
        <v>194</v>
      </c>
      <c r="E167" s="203" t="s">
        <v>1402</v>
      </c>
      <c r="F167" s="204" t="s">
        <v>1403</v>
      </c>
      <c r="G167" s="205" t="s">
        <v>585</v>
      </c>
      <c r="H167" s="206">
        <v>40.5</v>
      </c>
      <c r="I167" s="207"/>
      <c r="J167" s="208">
        <f t="shared" si="30"/>
        <v>0</v>
      </c>
      <c r="K167" s="204" t="s">
        <v>21</v>
      </c>
      <c r="L167" s="61"/>
      <c r="M167" s="209" t="s">
        <v>21</v>
      </c>
      <c r="N167" s="210" t="s">
        <v>46</v>
      </c>
      <c r="O167" s="42"/>
      <c r="P167" s="211">
        <f t="shared" si="31"/>
        <v>0</v>
      </c>
      <c r="Q167" s="211">
        <v>0</v>
      </c>
      <c r="R167" s="211">
        <f t="shared" si="32"/>
        <v>0</v>
      </c>
      <c r="S167" s="211">
        <v>0</v>
      </c>
      <c r="T167" s="212">
        <f t="shared" si="33"/>
        <v>0</v>
      </c>
      <c r="AR167" s="24" t="s">
        <v>199</v>
      </c>
      <c r="AT167" s="24" t="s">
        <v>194</v>
      </c>
      <c r="AU167" s="24" t="s">
        <v>83</v>
      </c>
      <c r="AY167" s="24" t="s">
        <v>192</v>
      </c>
      <c r="BE167" s="213">
        <f t="shared" si="34"/>
        <v>0</v>
      </c>
      <c r="BF167" s="213">
        <f t="shared" si="35"/>
        <v>0</v>
      </c>
      <c r="BG167" s="213">
        <f t="shared" si="36"/>
        <v>0</v>
      </c>
      <c r="BH167" s="213">
        <f t="shared" si="37"/>
        <v>0</v>
      </c>
      <c r="BI167" s="213">
        <f t="shared" si="38"/>
        <v>0</v>
      </c>
      <c r="BJ167" s="24" t="s">
        <v>83</v>
      </c>
      <c r="BK167" s="213">
        <f t="shared" si="39"/>
        <v>0</v>
      </c>
      <c r="BL167" s="24" t="s">
        <v>199</v>
      </c>
      <c r="BM167" s="24" t="s">
        <v>1011</v>
      </c>
    </row>
    <row r="168" spans="2:65" s="1" customFormat="1" ht="16.5" customHeight="1">
      <c r="B168" s="41"/>
      <c r="C168" s="202" t="s">
        <v>827</v>
      </c>
      <c r="D168" s="202" t="s">
        <v>194</v>
      </c>
      <c r="E168" s="203" t="s">
        <v>1404</v>
      </c>
      <c r="F168" s="204" t="s">
        <v>1405</v>
      </c>
      <c r="G168" s="205" t="s">
        <v>585</v>
      </c>
      <c r="H168" s="206">
        <v>20</v>
      </c>
      <c r="I168" s="207"/>
      <c r="J168" s="208">
        <f t="shared" si="30"/>
        <v>0</v>
      </c>
      <c r="K168" s="204" t="s">
        <v>21</v>
      </c>
      <c r="L168" s="61"/>
      <c r="M168" s="209" t="s">
        <v>21</v>
      </c>
      <c r="N168" s="210" t="s">
        <v>46</v>
      </c>
      <c r="O168" s="42"/>
      <c r="P168" s="211">
        <f t="shared" si="31"/>
        <v>0</v>
      </c>
      <c r="Q168" s="211">
        <v>0</v>
      </c>
      <c r="R168" s="211">
        <f t="shared" si="32"/>
        <v>0</v>
      </c>
      <c r="S168" s="211">
        <v>0</v>
      </c>
      <c r="T168" s="212">
        <f t="shared" si="33"/>
        <v>0</v>
      </c>
      <c r="AR168" s="24" t="s">
        <v>199</v>
      </c>
      <c r="AT168" s="24" t="s">
        <v>194</v>
      </c>
      <c r="AU168" s="24" t="s">
        <v>83</v>
      </c>
      <c r="AY168" s="24" t="s">
        <v>192</v>
      </c>
      <c r="BE168" s="213">
        <f t="shared" si="34"/>
        <v>0</v>
      </c>
      <c r="BF168" s="213">
        <f t="shared" si="35"/>
        <v>0</v>
      </c>
      <c r="BG168" s="213">
        <f t="shared" si="36"/>
        <v>0</v>
      </c>
      <c r="BH168" s="213">
        <f t="shared" si="37"/>
        <v>0</v>
      </c>
      <c r="BI168" s="213">
        <f t="shared" si="38"/>
        <v>0</v>
      </c>
      <c r="BJ168" s="24" t="s">
        <v>83</v>
      </c>
      <c r="BK168" s="213">
        <f t="shared" si="39"/>
        <v>0</v>
      </c>
      <c r="BL168" s="24" t="s">
        <v>199</v>
      </c>
      <c r="BM168" s="24" t="s">
        <v>1019</v>
      </c>
    </row>
    <row r="169" spans="2:65" s="1" customFormat="1" ht="16.5" customHeight="1">
      <c r="B169" s="41"/>
      <c r="C169" s="202" t="s">
        <v>831</v>
      </c>
      <c r="D169" s="202" t="s">
        <v>194</v>
      </c>
      <c r="E169" s="203" t="s">
        <v>1406</v>
      </c>
      <c r="F169" s="204" t="s">
        <v>1407</v>
      </c>
      <c r="G169" s="205" t="s">
        <v>585</v>
      </c>
      <c r="H169" s="206">
        <v>61</v>
      </c>
      <c r="I169" s="207"/>
      <c r="J169" s="208">
        <f t="shared" si="30"/>
        <v>0</v>
      </c>
      <c r="K169" s="204" t="s">
        <v>21</v>
      </c>
      <c r="L169" s="61"/>
      <c r="M169" s="209" t="s">
        <v>21</v>
      </c>
      <c r="N169" s="210" t="s">
        <v>46</v>
      </c>
      <c r="O169" s="42"/>
      <c r="P169" s="211">
        <f t="shared" si="31"/>
        <v>0</v>
      </c>
      <c r="Q169" s="211">
        <v>0</v>
      </c>
      <c r="R169" s="211">
        <f t="shared" si="32"/>
        <v>0</v>
      </c>
      <c r="S169" s="211">
        <v>0</v>
      </c>
      <c r="T169" s="212">
        <f t="shared" si="33"/>
        <v>0</v>
      </c>
      <c r="AR169" s="24" t="s">
        <v>199</v>
      </c>
      <c r="AT169" s="24" t="s">
        <v>194</v>
      </c>
      <c r="AU169" s="24" t="s">
        <v>83</v>
      </c>
      <c r="AY169" s="24" t="s">
        <v>192</v>
      </c>
      <c r="BE169" s="213">
        <f t="shared" si="34"/>
        <v>0</v>
      </c>
      <c r="BF169" s="213">
        <f t="shared" si="35"/>
        <v>0</v>
      </c>
      <c r="BG169" s="213">
        <f t="shared" si="36"/>
        <v>0</v>
      </c>
      <c r="BH169" s="213">
        <f t="shared" si="37"/>
        <v>0</v>
      </c>
      <c r="BI169" s="213">
        <f t="shared" si="38"/>
        <v>0</v>
      </c>
      <c r="BJ169" s="24" t="s">
        <v>83</v>
      </c>
      <c r="BK169" s="213">
        <f t="shared" si="39"/>
        <v>0</v>
      </c>
      <c r="BL169" s="24" t="s">
        <v>199</v>
      </c>
      <c r="BM169" s="24" t="s">
        <v>1027</v>
      </c>
    </row>
    <row r="170" spans="2:65" s="1" customFormat="1" ht="38.25" customHeight="1">
      <c r="B170" s="41"/>
      <c r="C170" s="202" t="s">
        <v>838</v>
      </c>
      <c r="D170" s="202" t="s">
        <v>194</v>
      </c>
      <c r="E170" s="203" t="s">
        <v>1408</v>
      </c>
      <c r="F170" s="204" t="s">
        <v>1409</v>
      </c>
      <c r="G170" s="205" t="s">
        <v>1348</v>
      </c>
      <c r="H170" s="206">
        <v>4</v>
      </c>
      <c r="I170" s="207"/>
      <c r="J170" s="208">
        <f t="shared" si="30"/>
        <v>0</v>
      </c>
      <c r="K170" s="204" t="s">
        <v>21</v>
      </c>
      <c r="L170" s="61"/>
      <c r="M170" s="209" t="s">
        <v>21</v>
      </c>
      <c r="N170" s="210" t="s">
        <v>46</v>
      </c>
      <c r="O170" s="42"/>
      <c r="P170" s="211">
        <f t="shared" si="31"/>
        <v>0</v>
      </c>
      <c r="Q170" s="211">
        <v>0</v>
      </c>
      <c r="R170" s="211">
        <f t="shared" si="32"/>
        <v>0</v>
      </c>
      <c r="S170" s="211">
        <v>0</v>
      </c>
      <c r="T170" s="212">
        <f t="shared" si="33"/>
        <v>0</v>
      </c>
      <c r="AR170" s="24" t="s">
        <v>199</v>
      </c>
      <c r="AT170" s="24" t="s">
        <v>194</v>
      </c>
      <c r="AU170" s="24" t="s">
        <v>83</v>
      </c>
      <c r="AY170" s="24" t="s">
        <v>192</v>
      </c>
      <c r="BE170" s="213">
        <f t="shared" si="34"/>
        <v>0</v>
      </c>
      <c r="BF170" s="213">
        <f t="shared" si="35"/>
        <v>0</v>
      </c>
      <c r="BG170" s="213">
        <f t="shared" si="36"/>
        <v>0</v>
      </c>
      <c r="BH170" s="213">
        <f t="shared" si="37"/>
        <v>0</v>
      </c>
      <c r="BI170" s="213">
        <f t="shared" si="38"/>
        <v>0</v>
      </c>
      <c r="BJ170" s="24" t="s">
        <v>83</v>
      </c>
      <c r="BK170" s="213">
        <f t="shared" si="39"/>
        <v>0</v>
      </c>
      <c r="BL170" s="24" t="s">
        <v>199</v>
      </c>
      <c r="BM170" s="24" t="s">
        <v>1035</v>
      </c>
    </row>
    <row r="171" spans="2:65" s="1" customFormat="1" ht="16.5" customHeight="1">
      <c r="B171" s="41"/>
      <c r="C171" s="202" t="s">
        <v>75</v>
      </c>
      <c r="D171" s="202" t="s">
        <v>194</v>
      </c>
      <c r="E171" s="203" t="s">
        <v>1410</v>
      </c>
      <c r="F171" s="204" t="s">
        <v>1411</v>
      </c>
      <c r="G171" s="205" t="s">
        <v>1348</v>
      </c>
      <c r="H171" s="206">
        <v>8</v>
      </c>
      <c r="I171" s="207"/>
      <c r="J171" s="208">
        <f t="shared" si="30"/>
        <v>0</v>
      </c>
      <c r="K171" s="204" t="s">
        <v>21</v>
      </c>
      <c r="L171" s="61"/>
      <c r="M171" s="209" t="s">
        <v>21</v>
      </c>
      <c r="N171" s="257" t="s">
        <v>46</v>
      </c>
      <c r="O171" s="258"/>
      <c r="P171" s="259">
        <f t="shared" si="31"/>
        <v>0</v>
      </c>
      <c r="Q171" s="259">
        <v>0</v>
      </c>
      <c r="R171" s="259">
        <f t="shared" si="32"/>
        <v>0</v>
      </c>
      <c r="S171" s="259">
        <v>0</v>
      </c>
      <c r="T171" s="260">
        <f t="shared" si="33"/>
        <v>0</v>
      </c>
      <c r="AR171" s="24" t="s">
        <v>199</v>
      </c>
      <c r="AT171" s="24" t="s">
        <v>194</v>
      </c>
      <c r="AU171" s="24" t="s">
        <v>83</v>
      </c>
      <c r="AY171" s="24" t="s">
        <v>192</v>
      </c>
      <c r="BE171" s="213">
        <f t="shared" si="34"/>
        <v>0</v>
      </c>
      <c r="BF171" s="213">
        <f t="shared" si="35"/>
        <v>0</v>
      </c>
      <c r="BG171" s="213">
        <f t="shared" si="36"/>
        <v>0</v>
      </c>
      <c r="BH171" s="213">
        <f t="shared" si="37"/>
        <v>0</v>
      </c>
      <c r="BI171" s="213">
        <f t="shared" si="38"/>
        <v>0</v>
      </c>
      <c r="BJ171" s="24" t="s">
        <v>83</v>
      </c>
      <c r="BK171" s="213">
        <f t="shared" si="39"/>
        <v>0</v>
      </c>
      <c r="BL171" s="24" t="s">
        <v>199</v>
      </c>
      <c r="BM171" s="24" t="s">
        <v>1045</v>
      </c>
    </row>
    <row r="172" spans="2:12" s="1" customFormat="1" ht="6.9" customHeight="1">
      <c r="B172" s="56"/>
      <c r="C172" s="57"/>
      <c r="D172" s="57"/>
      <c r="E172" s="57"/>
      <c r="F172" s="57"/>
      <c r="G172" s="57"/>
      <c r="H172" s="57"/>
      <c r="I172" s="149"/>
      <c r="J172" s="57"/>
      <c r="K172" s="57"/>
      <c r="L172" s="61"/>
    </row>
  </sheetData>
  <sheetProtection algorithmName="SHA-512" hashValue="/IvSE9X94/GTkRy/pz72SthozAzeThVLyX/JyUxcXJTDvUtyhnhrdP6fUZDVvbVrNy8q5xq3ChIUyVurFNOVuA==" saltValue="IiG440JO3OUjTSKEpEU7Z/Cr/G/eHk+WJTRCTlAfkkLSjHHyBI70kMFyith7WUl3GynrKOl8QskEm3IJdQl7Dw==" spinCount="100000" sheet="1" objects="1" scenarios="1" formatColumns="0" formatRows="0" autoFilter="0"/>
  <autoFilter ref="C92:K171"/>
  <mergeCells count="16">
    <mergeCell ref="L2:V2"/>
    <mergeCell ref="E79:H79"/>
    <mergeCell ref="E83:H83"/>
    <mergeCell ref="E81:H81"/>
    <mergeCell ref="E85:H85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132</v>
      </c>
      <c r="G1" s="392" t="s">
        <v>133</v>
      </c>
      <c r="H1" s="392"/>
      <c r="I1" s="124"/>
      <c r="J1" s="123" t="s">
        <v>134</v>
      </c>
      <c r="K1" s="122" t="s">
        <v>135</v>
      </c>
      <c r="L1" s="123" t="s">
        <v>136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102</v>
      </c>
    </row>
    <row r="3" spans="2:46" ht="6.9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85</v>
      </c>
    </row>
    <row r="4" spans="2:46" ht="36.9" customHeight="1">
      <c r="B4" s="28"/>
      <c r="C4" s="29"/>
      <c r="D4" s="30" t="s">
        <v>143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2:11" ht="16.5" customHeight="1">
      <c r="B7" s="28"/>
      <c r="C7" s="29"/>
      <c r="D7" s="29"/>
      <c r="E7" s="384" t="str">
        <f>'Rekapitulace stavby'!K6</f>
        <v>Výstavba nové haly odborného výcviku SOU Stavební Plzeň</v>
      </c>
      <c r="F7" s="385"/>
      <c r="G7" s="385"/>
      <c r="H7" s="385"/>
      <c r="I7" s="127"/>
      <c r="J7" s="29"/>
      <c r="K7" s="31"/>
    </row>
    <row r="8" spans="2:11" ht="13.2">
      <c r="B8" s="28"/>
      <c r="C8" s="29"/>
      <c r="D8" s="37" t="s">
        <v>150</v>
      </c>
      <c r="E8" s="29"/>
      <c r="F8" s="29"/>
      <c r="G8" s="29"/>
      <c r="H8" s="29"/>
      <c r="I8" s="127"/>
      <c r="J8" s="29"/>
      <c r="K8" s="31"/>
    </row>
    <row r="9" spans="2:11" ht="16.5" customHeight="1">
      <c r="B9" s="28"/>
      <c r="C9" s="29"/>
      <c r="D9" s="29"/>
      <c r="E9" s="384" t="s">
        <v>1215</v>
      </c>
      <c r="F9" s="344"/>
      <c r="G9" s="344"/>
      <c r="H9" s="344"/>
      <c r="I9" s="127"/>
      <c r="J9" s="29"/>
      <c r="K9" s="31"/>
    </row>
    <row r="10" spans="2:11" ht="13.2">
      <c r="B10" s="28"/>
      <c r="C10" s="29"/>
      <c r="D10" s="37" t="s">
        <v>1216</v>
      </c>
      <c r="E10" s="29"/>
      <c r="F10" s="29"/>
      <c r="G10" s="29"/>
      <c r="H10" s="29"/>
      <c r="I10" s="127"/>
      <c r="J10" s="29"/>
      <c r="K10" s="31"/>
    </row>
    <row r="11" spans="2:11" s="1" customFormat="1" ht="16.5" customHeight="1">
      <c r="B11" s="41"/>
      <c r="C11" s="42"/>
      <c r="D11" s="42"/>
      <c r="E11" s="368" t="s">
        <v>1217</v>
      </c>
      <c r="F11" s="387"/>
      <c r="G11" s="387"/>
      <c r="H11" s="387"/>
      <c r="I11" s="128"/>
      <c r="J11" s="42"/>
      <c r="K11" s="45"/>
    </row>
    <row r="12" spans="2:11" s="1" customFormat="1" ht="13.2">
      <c r="B12" s="41"/>
      <c r="C12" s="42"/>
      <c r="D12" s="37" t="s">
        <v>1218</v>
      </c>
      <c r="E12" s="42"/>
      <c r="F12" s="42"/>
      <c r="G12" s="42"/>
      <c r="H12" s="42"/>
      <c r="I12" s="128"/>
      <c r="J12" s="42"/>
      <c r="K12" s="45"/>
    </row>
    <row r="13" spans="2:11" s="1" customFormat="1" ht="36.9" customHeight="1">
      <c r="B13" s="41"/>
      <c r="C13" s="42"/>
      <c r="D13" s="42"/>
      <c r="E13" s="386" t="s">
        <v>1412</v>
      </c>
      <c r="F13" s="387"/>
      <c r="G13" s="387"/>
      <c r="H13" s="387"/>
      <c r="I13" s="128"/>
      <c r="J13" s="42"/>
      <c r="K13" s="45"/>
    </row>
    <row r="14" spans="2:11" s="1" customFormat="1" ht="12">
      <c r="B14" s="41"/>
      <c r="C14" s="42"/>
      <c r="D14" s="42"/>
      <c r="E14" s="42"/>
      <c r="F14" s="42"/>
      <c r="G14" s="42"/>
      <c r="H14" s="42"/>
      <c r="I14" s="128"/>
      <c r="J14" s="42"/>
      <c r="K14" s="45"/>
    </row>
    <row r="15" spans="2:11" s="1" customFormat="1" ht="14.4" customHeight="1">
      <c r="B15" s="41"/>
      <c r="C15" s="42"/>
      <c r="D15" s="37" t="s">
        <v>20</v>
      </c>
      <c r="E15" s="42"/>
      <c r="F15" s="35" t="s">
        <v>21</v>
      </c>
      <c r="G15" s="42"/>
      <c r="H15" s="42"/>
      <c r="I15" s="129" t="s">
        <v>22</v>
      </c>
      <c r="J15" s="35" t="s">
        <v>21</v>
      </c>
      <c r="K15" s="45"/>
    </row>
    <row r="16" spans="2:11" s="1" customFormat="1" ht="14.4" customHeight="1">
      <c r="B16" s="41"/>
      <c r="C16" s="42"/>
      <c r="D16" s="37" t="s">
        <v>23</v>
      </c>
      <c r="E16" s="42"/>
      <c r="F16" s="35" t="s">
        <v>24</v>
      </c>
      <c r="G16" s="42"/>
      <c r="H16" s="42"/>
      <c r="I16" s="129" t="s">
        <v>25</v>
      </c>
      <c r="J16" s="130" t="str">
        <f>'Rekapitulace stavby'!AN8</f>
        <v>2. 11. 2017</v>
      </c>
      <c r="K16" s="45"/>
    </row>
    <row r="17" spans="2:11" s="1" customFormat="1" ht="10.8" customHeight="1">
      <c r="B17" s="41"/>
      <c r="C17" s="42"/>
      <c r="D17" s="42"/>
      <c r="E17" s="42"/>
      <c r="F17" s="42"/>
      <c r="G17" s="42"/>
      <c r="H17" s="42"/>
      <c r="I17" s="128"/>
      <c r="J17" s="42"/>
      <c r="K17" s="45"/>
    </row>
    <row r="18" spans="2:11" s="1" customFormat="1" ht="14.4" customHeight="1">
      <c r="B18" s="41"/>
      <c r="C18" s="42"/>
      <c r="D18" s="37" t="s">
        <v>27</v>
      </c>
      <c r="E18" s="42"/>
      <c r="F18" s="42"/>
      <c r="G18" s="42"/>
      <c r="H18" s="42"/>
      <c r="I18" s="129" t="s">
        <v>28</v>
      </c>
      <c r="J18" s="35" t="s">
        <v>29</v>
      </c>
      <c r="K18" s="45"/>
    </row>
    <row r="19" spans="2:11" s="1" customFormat="1" ht="18" customHeight="1">
      <c r="B19" s="41"/>
      <c r="C19" s="42"/>
      <c r="D19" s="42"/>
      <c r="E19" s="35" t="s">
        <v>30</v>
      </c>
      <c r="F19" s="42"/>
      <c r="G19" s="42"/>
      <c r="H19" s="42"/>
      <c r="I19" s="129" t="s">
        <v>31</v>
      </c>
      <c r="J19" s="35" t="s">
        <v>32</v>
      </c>
      <c r="K19" s="45"/>
    </row>
    <row r="20" spans="2:11" s="1" customFormat="1" ht="6.9" customHeight="1">
      <c r="B20" s="41"/>
      <c r="C20" s="42"/>
      <c r="D20" s="42"/>
      <c r="E20" s="42"/>
      <c r="F20" s="42"/>
      <c r="G20" s="42"/>
      <c r="H20" s="42"/>
      <c r="I20" s="128"/>
      <c r="J20" s="42"/>
      <c r="K20" s="45"/>
    </row>
    <row r="21" spans="2:11" s="1" customFormat="1" ht="14.4" customHeight="1">
      <c r="B21" s="41"/>
      <c r="C21" s="42"/>
      <c r="D21" s="37" t="s">
        <v>33</v>
      </c>
      <c r="E21" s="42"/>
      <c r="F21" s="42"/>
      <c r="G21" s="42"/>
      <c r="H21" s="42"/>
      <c r="I21" s="129" t="s">
        <v>28</v>
      </c>
      <c r="J21" s="35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5" t="str">
        <f>IF('Rekapitulace stavby'!E14="Vyplň údaj","",IF('Rekapitulace stavby'!E14="","",'Rekapitulace stavby'!E14))</f>
        <v/>
      </c>
      <c r="F22" s="42"/>
      <c r="G22" s="42"/>
      <c r="H22" s="42"/>
      <c r="I22" s="129" t="s">
        <v>31</v>
      </c>
      <c r="J22" s="35" t="str">
        <f>IF('Rekapitulace stavby'!AN14="Vyplň údaj","",IF('Rekapitulace stavby'!AN14="","",'Rekapitulace stavby'!AN14))</f>
        <v/>
      </c>
      <c r="K22" s="45"/>
    </row>
    <row r="23" spans="2:11" s="1" customFormat="1" ht="6.9" customHeight="1">
      <c r="B23" s="41"/>
      <c r="C23" s="42"/>
      <c r="D23" s="42"/>
      <c r="E23" s="42"/>
      <c r="F23" s="42"/>
      <c r="G23" s="42"/>
      <c r="H23" s="42"/>
      <c r="I23" s="128"/>
      <c r="J23" s="42"/>
      <c r="K23" s="45"/>
    </row>
    <row r="24" spans="2:11" s="1" customFormat="1" ht="14.4" customHeight="1">
      <c r="B24" s="41"/>
      <c r="C24" s="42"/>
      <c r="D24" s="37" t="s">
        <v>35</v>
      </c>
      <c r="E24" s="42"/>
      <c r="F24" s="42"/>
      <c r="G24" s="42"/>
      <c r="H24" s="42"/>
      <c r="I24" s="129" t="s">
        <v>28</v>
      </c>
      <c r="J24" s="35" t="s">
        <v>36</v>
      </c>
      <c r="K24" s="45"/>
    </row>
    <row r="25" spans="2:11" s="1" customFormat="1" ht="18" customHeight="1">
      <c r="B25" s="41"/>
      <c r="C25" s="42"/>
      <c r="D25" s="42"/>
      <c r="E25" s="35" t="s">
        <v>37</v>
      </c>
      <c r="F25" s="42"/>
      <c r="G25" s="42"/>
      <c r="H25" s="42"/>
      <c r="I25" s="129" t="s">
        <v>31</v>
      </c>
      <c r="J25" s="35" t="s">
        <v>38</v>
      </c>
      <c r="K25" s="45"/>
    </row>
    <row r="26" spans="2:11" s="1" customFormat="1" ht="6.9" customHeight="1">
      <c r="B26" s="41"/>
      <c r="C26" s="42"/>
      <c r="D26" s="42"/>
      <c r="E26" s="42"/>
      <c r="F26" s="42"/>
      <c r="G26" s="42"/>
      <c r="H26" s="42"/>
      <c r="I26" s="128"/>
      <c r="J26" s="42"/>
      <c r="K26" s="45"/>
    </row>
    <row r="27" spans="2:11" s="1" customFormat="1" ht="14.4" customHeight="1">
      <c r="B27" s="41"/>
      <c r="C27" s="42"/>
      <c r="D27" s="37" t="s">
        <v>40</v>
      </c>
      <c r="E27" s="42"/>
      <c r="F27" s="42"/>
      <c r="G27" s="42"/>
      <c r="H27" s="42"/>
      <c r="I27" s="128"/>
      <c r="J27" s="42"/>
      <c r="K27" s="45"/>
    </row>
    <row r="28" spans="2:11" s="7" customFormat="1" ht="16.5" customHeight="1">
      <c r="B28" s="131"/>
      <c r="C28" s="132"/>
      <c r="D28" s="132"/>
      <c r="E28" s="348" t="s">
        <v>21</v>
      </c>
      <c r="F28" s="348"/>
      <c r="G28" s="348"/>
      <c r="H28" s="348"/>
      <c r="I28" s="133"/>
      <c r="J28" s="132"/>
      <c r="K28" s="134"/>
    </row>
    <row r="29" spans="2:11" s="1" customFormat="1" ht="6.9" customHeight="1">
      <c r="B29" s="41"/>
      <c r="C29" s="42"/>
      <c r="D29" s="42"/>
      <c r="E29" s="42"/>
      <c r="F29" s="42"/>
      <c r="G29" s="42"/>
      <c r="H29" s="42"/>
      <c r="I29" s="128"/>
      <c r="J29" s="42"/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5"/>
      <c r="J30" s="85"/>
      <c r="K30" s="136"/>
    </row>
    <row r="31" spans="2:11" s="1" customFormat="1" ht="25.35" customHeight="1">
      <c r="B31" s="41"/>
      <c r="C31" s="42"/>
      <c r="D31" s="137" t="s">
        <v>41</v>
      </c>
      <c r="E31" s="42"/>
      <c r="F31" s="42"/>
      <c r="G31" s="42"/>
      <c r="H31" s="42"/>
      <c r="I31" s="128"/>
      <c r="J31" s="138">
        <f>ROUND(J90,2)</f>
        <v>0</v>
      </c>
      <c r="K31" s="45"/>
    </row>
    <row r="32" spans="2:11" s="1" customFormat="1" ht="6.9" customHeight="1">
      <c r="B32" s="41"/>
      <c r="C32" s="42"/>
      <c r="D32" s="85"/>
      <c r="E32" s="85"/>
      <c r="F32" s="85"/>
      <c r="G32" s="85"/>
      <c r="H32" s="85"/>
      <c r="I32" s="135"/>
      <c r="J32" s="85"/>
      <c r="K32" s="136"/>
    </row>
    <row r="33" spans="2:11" s="1" customFormat="1" ht="14.4" customHeight="1">
      <c r="B33" s="41"/>
      <c r="C33" s="42"/>
      <c r="D33" s="42"/>
      <c r="E33" s="42"/>
      <c r="F33" s="46" t="s">
        <v>43</v>
      </c>
      <c r="G33" s="42"/>
      <c r="H33" s="42"/>
      <c r="I33" s="139" t="s">
        <v>42</v>
      </c>
      <c r="J33" s="46" t="s">
        <v>44</v>
      </c>
      <c r="K33" s="45"/>
    </row>
    <row r="34" spans="2:11" s="1" customFormat="1" ht="14.4" customHeight="1">
      <c r="B34" s="41"/>
      <c r="C34" s="42"/>
      <c r="D34" s="49" t="s">
        <v>45</v>
      </c>
      <c r="E34" s="49" t="s">
        <v>46</v>
      </c>
      <c r="F34" s="140">
        <f>ROUND(SUM(BE90:BE113),2)</f>
        <v>0</v>
      </c>
      <c r="G34" s="42"/>
      <c r="H34" s="42"/>
      <c r="I34" s="141">
        <v>0.21</v>
      </c>
      <c r="J34" s="140">
        <f>ROUND(ROUND((SUM(BE90:BE113)),2)*I34,2)</f>
        <v>0</v>
      </c>
      <c r="K34" s="45"/>
    </row>
    <row r="35" spans="2:11" s="1" customFormat="1" ht="14.4" customHeight="1">
      <c r="B35" s="41"/>
      <c r="C35" s="42"/>
      <c r="D35" s="42"/>
      <c r="E35" s="49" t="s">
        <v>47</v>
      </c>
      <c r="F35" s="140">
        <f>ROUND(SUM(BF90:BF113),2)</f>
        <v>0</v>
      </c>
      <c r="G35" s="42"/>
      <c r="H35" s="42"/>
      <c r="I35" s="141">
        <v>0.15</v>
      </c>
      <c r="J35" s="140">
        <f>ROUND(ROUND((SUM(BF90:BF113)),2)*I35,2)</f>
        <v>0</v>
      </c>
      <c r="K35" s="45"/>
    </row>
    <row r="36" spans="2:11" s="1" customFormat="1" ht="14.4" customHeight="1" hidden="1">
      <c r="B36" s="41"/>
      <c r="C36" s="42"/>
      <c r="D36" s="42"/>
      <c r="E36" s="49" t="s">
        <v>48</v>
      </c>
      <c r="F36" s="140">
        <f>ROUND(SUM(BG90:BG113),2)</f>
        <v>0</v>
      </c>
      <c r="G36" s="42"/>
      <c r="H36" s="42"/>
      <c r="I36" s="141">
        <v>0.21</v>
      </c>
      <c r="J36" s="140">
        <v>0</v>
      </c>
      <c r="K36" s="45"/>
    </row>
    <row r="37" spans="2:11" s="1" customFormat="1" ht="14.4" customHeight="1" hidden="1">
      <c r="B37" s="41"/>
      <c r="C37" s="42"/>
      <c r="D37" s="42"/>
      <c r="E37" s="49" t="s">
        <v>49</v>
      </c>
      <c r="F37" s="140">
        <f>ROUND(SUM(BH90:BH113),2)</f>
        <v>0</v>
      </c>
      <c r="G37" s="42"/>
      <c r="H37" s="42"/>
      <c r="I37" s="141">
        <v>0.15</v>
      </c>
      <c r="J37" s="140">
        <v>0</v>
      </c>
      <c r="K37" s="45"/>
    </row>
    <row r="38" spans="2:11" s="1" customFormat="1" ht="14.4" customHeight="1" hidden="1">
      <c r="B38" s="41"/>
      <c r="C38" s="42"/>
      <c r="D38" s="42"/>
      <c r="E38" s="49" t="s">
        <v>50</v>
      </c>
      <c r="F38" s="140">
        <f>ROUND(SUM(BI90:BI113),2)</f>
        <v>0</v>
      </c>
      <c r="G38" s="42"/>
      <c r="H38" s="42"/>
      <c r="I38" s="141">
        <v>0</v>
      </c>
      <c r="J38" s="140">
        <v>0</v>
      </c>
      <c r="K38" s="45"/>
    </row>
    <row r="39" spans="2:11" s="1" customFormat="1" ht="6.9" customHeight="1">
      <c r="B39" s="41"/>
      <c r="C39" s="42"/>
      <c r="D39" s="42"/>
      <c r="E39" s="42"/>
      <c r="F39" s="42"/>
      <c r="G39" s="42"/>
      <c r="H39" s="42"/>
      <c r="I39" s="128"/>
      <c r="J39" s="42"/>
      <c r="K39" s="45"/>
    </row>
    <row r="40" spans="2:11" s="1" customFormat="1" ht="25.35" customHeight="1">
      <c r="B40" s="41"/>
      <c r="C40" s="142"/>
      <c r="D40" s="143" t="s">
        <v>51</v>
      </c>
      <c r="E40" s="79"/>
      <c r="F40" s="79"/>
      <c r="G40" s="144" t="s">
        <v>52</v>
      </c>
      <c r="H40" s="145" t="s">
        <v>53</v>
      </c>
      <c r="I40" s="146"/>
      <c r="J40" s="147">
        <f>SUM(J31:J38)</f>
        <v>0</v>
      </c>
      <c r="K40" s="148"/>
    </row>
    <row r="41" spans="2:11" s="1" customFormat="1" ht="14.4" customHeight="1">
      <c r="B41" s="56"/>
      <c r="C41" s="57"/>
      <c r="D41" s="57"/>
      <c r="E41" s="57"/>
      <c r="F41" s="57"/>
      <c r="G41" s="57"/>
      <c r="H41" s="57"/>
      <c r="I41" s="149"/>
      <c r="J41" s="57"/>
      <c r="K41" s="58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1"/>
      <c r="C46" s="30" t="s">
        <v>152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6.9" customHeight="1">
      <c r="B47" s="41"/>
      <c r="C47" s="42"/>
      <c r="D47" s="42"/>
      <c r="E47" s="42"/>
      <c r="F47" s="42"/>
      <c r="G47" s="42"/>
      <c r="H47" s="42"/>
      <c r="I47" s="128"/>
      <c r="J47" s="42"/>
      <c r="K47" s="45"/>
    </row>
    <row r="48" spans="2:11" s="1" customFormat="1" ht="14.4" customHeight="1">
      <c r="B48" s="41"/>
      <c r="C48" s="37" t="s">
        <v>18</v>
      </c>
      <c r="D48" s="42"/>
      <c r="E48" s="42"/>
      <c r="F48" s="42"/>
      <c r="G48" s="42"/>
      <c r="H48" s="42"/>
      <c r="I48" s="128"/>
      <c r="J48" s="42"/>
      <c r="K48" s="45"/>
    </row>
    <row r="49" spans="2:11" s="1" customFormat="1" ht="16.5" customHeight="1">
      <c r="B49" s="41"/>
      <c r="C49" s="42"/>
      <c r="D49" s="42"/>
      <c r="E49" s="384" t="str">
        <f>E7</f>
        <v>Výstavba nové haly odborného výcviku SOU Stavební Plzeň</v>
      </c>
      <c r="F49" s="385"/>
      <c r="G49" s="385"/>
      <c r="H49" s="385"/>
      <c r="I49" s="128"/>
      <c r="J49" s="42"/>
      <c r="K49" s="45"/>
    </row>
    <row r="50" spans="2:11" ht="13.2">
      <c r="B50" s="28"/>
      <c r="C50" s="37" t="s">
        <v>150</v>
      </c>
      <c r="D50" s="29"/>
      <c r="E50" s="29"/>
      <c r="F50" s="29"/>
      <c r="G50" s="29"/>
      <c r="H50" s="29"/>
      <c r="I50" s="127"/>
      <c r="J50" s="29"/>
      <c r="K50" s="31"/>
    </row>
    <row r="51" spans="2:11" ht="16.5" customHeight="1">
      <c r="B51" s="28"/>
      <c r="C51" s="29"/>
      <c r="D51" s="29"/>
      <c r="E51" s="384" t="s">
        <v>1215</v>
      </c>
      <c r="F51" s="344"/>
      <c r="G51" s="344"/>
      <c r="H51" s="344"/>
      <c r="I51" s="127"/>
      <c r="J51" s="29"/>
      <c r="K51" s="31"/>
    </row>
    <row r="52" spans="2:11" ht="13.2">
      <c r="B52" s="28"/>
      <c r="C52" s="37" t="s">
        <v>1216</v>
      </c>
      <c r="D52" s="29"/>
      <c r="E52" s="29"/>
      <c r="F52" s="29"/>
      <c r="G52" s="29"/>
      <c r="H52" s="29"/>
      <c r="I52" s="127"/>
      <c r="J52" s="29"/>
      <c r="K52" s="31"/>
    </row>
    <row r="53" spans="2:11" s="1" customFormat="1" ht="16.5" customHeight="1">
      <c r="B53" s="41"/>
      <c r="C53" s="42"/>
      <c r="D53" s="42"/>
      <c r="E53" s="368" t="s">
        <v>1217</v>
      </c>
      <c r="F53" s="387"/>
      <c r="G53" s="387"/>
      <c r="H53" s="387"/>
      <c r="I53" s="128"/>
      <c r="J53" s="42"/>
      <c r="K53" s="45"/>
    </row>
    <row r="54" spans="2:11" s="1" customFormat="1" ht="14.4" customHeight="1">
      <c r="B54" s="41"/>
      <c r="C54" s="37" t="s">
        <v>1218</v>
      </c>
      <c r="D54" s="42"/>
      <c r="E54" s="42"/>
      <c r="F54" s="42"/>
      <c r="G54" s="42"/>
      <c r="H54" s="42"/>
      <c r="I54" s="128"/>
      <c r="J54" s="42"/>
      <c r="K54" s="45"/>
    </row>
    <row r="55" spans="2:11" s="1" customFormat="1" ht="17.25" customHeight="1">
      <c r="B55" s="41"/>
      <c r="C55" s="42"/>
      <c r="D55" s="42"/>
      <c r="E55" s="386" t="str">
        <f>E13</f>
        <v>D.1.4.1-03 - Propojení vodovodu</v>
      </c>
      <c r="F55" s="387"/>
      <c r="G55" s="387"/>
      <c r="H55" s="387"/>
      <c r="I55" s="128"/>
      <c r="J55" s="42"/>
      <c r="K55" s="45"/>
    </row>
    <row r="56" spans="2:11" s="1" customFormat="1" ht="6.9" customHeight="1">
      <c r="B56" s="41"/>
      <c r="C56" s="42"/>
      <c r="D56" s="42"/>
      <c r="E56" s="42"/>
      <c r="F56" s="42"/>
      <c r="G56" s="42"/>
      <c r="H56" s="42"/>
      <c r="I56" s="128"/>
      <c r="J56" s="42"/>
      <c r="K56" s="45"/>
    </row>
    <row r="57" spans="2:11" s="1" customFormat="1" ht="18" customHeight="1">
      <c r="B57" s="41"/>
      <c r="C57" s="37" t="s">
        <v>23</v>
      </c>
      <c r="D57" s="42"/>
      <c r="E57" s="42"/>
      <c r="F57" s="35" t="str">
        <f>F16</f>
        <v>Borská 2718/55, 301 00 Plzeň – Jižní Předměstí</v>
      </c>
      <c r="G57" s="42"/>
      <c r="H57" s="42"/>
      <c r="I57" s="129" t="s">
        <v>25</v>
      </c>
      <c r="J57" s="130" t="str">
        <f>IF(J16="","",J16)</f>
        <v>2. 11. 2017</v>
      </c>
      <c r="K57" s="45"/>
    </row>
    <row r="58" spans="2:11" s="1" customFormat="1" ht="6.9" customHeight="1">
      <c r="B58" s="41"/>
      <c r="C58" s="42"/>
      <c r="D58" s="42"/>
      <c r="E58" s="42"/>
      <c r="F58" s="42"/>
      <c r="G58" s="42"/>
      <c r="H58" s="42"/>
      <c r="I58" s="128"/>
      <c r="J58" s="42"/>
      <c r="K58" s="45"/>
    </row>
    <row r="59" spans="2:11" s="1" customFormat="1" ht="13.2">
      <c r="B59" s="41"/>
      <c r="C59" s="37" t="s">
        <v>27</v>
      </c>
      <c r="D59" s="42"/>
      <c r="E59" s="42"/>
      <c r="F59" s="35" t="str">
        <f>E19</f>
        <v>Střední odborné učiliště stavební</v>
      </c>
      <c r="G59" s="42"/>
      <c r="H59" s="42"/>
      <c r="I59" s="129" t="s">
        <v>35</v>
      </c>
      <c r="J59" s="348" t="str">
        <f>E25</f>
        <v>Statika - Dynamika, s.r.o.</v>
      </c>
      <c r="K59" s="45"/>
    </row>
    <row r="60" spans="2:11" s="1" customFormat="1" ht="14.4" customHeight="1">
      <c r="B60" s="41"/>
      <c r="C60" s="37" t="s">
        <v>33</v>
      </c>
      <c r="D60" s="42"/>
      <c r="E60" s="42"/>
      <c r="F60" s="35" t="str">
        <f>IF(E22="","",E22)</f>
        <v/>
      </c>
      <c r="G60" s="42"/>
      <c r="H60" s="42"/>
      <c r="I60" s="128"/>
      <c r="J60" s="38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28"/>
      <c r="J61" s="42"/>
      <c r="K61" s="45"/>
    </row>
    <row r="62" spans="2:11" s="1" customFormat="1" ht="29.25" customHeight="1">
      <c r="B62" s="41"/>
      <c r="C62" s="154" t="s">
        <v>153</v>
      </c>
      <c r="D62" s="142"/>
      <c r="E62" s="142"/>
      <c r="F62" s="142"/>
      <c r="G62" s="142"/>
      <c r="H62" s="142"/>
      <c r="I62" s="155"/>
      <c r="J62" s="156" t="s">
        <v>154</v>
      </c>
      <c r="K62" s="157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28"/>
      <c r="J63" s="42"/>
      <c r="K63" s="45"/>
    </row>
    <row r="64" spans="2:47" s="1" customFormat="1" ht="29.25" customHeight="1">
      <c r="B64" s="41"/>
      <c r="C64" s="158" t="s">
        <v>155</v>
      </c>
      <c r="D64" s="42"/>
      <c r="E64" s="42"/>
      <c r="F64" s="42"/>
      <c r="G64" s="42"/>
      <c r="H64" s="42"/>
      <c r="I64" s="128"/>
      <c r="J64" s="138">
        <f>J90</f>
        <v>0</v>
      </c>
      <c r="K64" s="45"/>
      <c r="AU64" s="24" t="s">
        <v>156</v>
      </c>
    </row>
    <row r="65" spans="2:11" s="8" customFormat="1" ht="24.9" customHeight="1">
      <c r="B65" s="159"/>
      <c r="C65" s="160"/>
      <c r="D65" s="161" t="s">
        <v>1413</v>
      </c>
      <c r="E65" s="162"/>
      <c r="F65" s="162"/>
      <c r="G65" s="162"/>
      <c r="H65" s="162"/>
      <c r="I65" s="163"/>
      <c r="J65" s="164">
        <f>J91</f>
        <v>0</v>
      </c>
      <c r="K65" s="165"/>
    </row>
    <row r="66" spans="2:11" s="8" customFormat="1" ht="24.9" customHeight="1">
      <c r="B66" s="159"/>
      <c r="C66" s="160"/>
      <c r="D66" s="161" t="s">
        <v>1221</v>
      </c>
      <c r="E66" s="162"/>
      <c r="F66" s="162"/>
      <c r="G66" s="162"/>
      <c r="H66" s="162"/>
      <c r="I66" s="163"/>
      <c r="J66" s="164">
        <f>J103</f>
        <v>0</v>
      </c>
      <c r="K66" s="165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28"/>
      <c r="J67" s="42"/>
      <c r="K67" s="45"/>
    </row>
    <row r="68" spans="2:11" s="1" customFormat="1" ht="6.9" customHeight="1">
      <c r="B68" s="56"/>
      <c r="C68" s="57"/>
      <c r="D68" s="57"/>
      <c r="E68" s="57"/>
      <c r="F68" s="57"/>
      <c r="G68" s="57"/>
      <c r="H68" s="57"/>
      <c r="I68" s="149"/>
      <c r="J68" s="57"/>
      <c r="K68" s="58"/>
    </row>
    <row r="72" spans="2:12" s="1" customFormat="1" ht="6.9" customHeight="1">
      <c r="B72" s="59"/>
      <c r="C72" s="60"/>
      <c r="D72" s="60"/>
      <c r="E72" s="60"/>
      <c r="F72" s="60"/>
      <c r="G72" s="60"/>
      <c r="H72" s="60"/>
      <c r="I72" s="152"/>
      <c r="J72" s="60"/>
      <c r="K72" s="60"/>
      <c r="L72" s="61"/>
    </row>
    <row r="73" spans="2:12" s="1" customFormat="1" ht="36.9" customHeight="1">
      <c r="B73" s="41"/>
      <c r="C73" s="62" t="s">
        <v>176</v>
      </c>
      <c r="D73" s="63"/>
      <c r="E73" s="63"/>
      <c r="F73" s="63"/>
      <c r="G73" s="63"/>
      <c r="H73" s="63"/>
      <c r="I73" s="173"/>
      <c r="J73" s="63"/>
      <c r="K73" s="63"/>
      <c r="L73" s="61"/>
    </row>
    <row r="74" spans="2:12" s="1" customFormat="1" ht="6.9" customHeight="1">
      <c r="B74" s="41"/>
      <c r="C74" s="63"/>
      <c r="D74" s="63"/>
      <c r="E74" s="63"/>
      <c r="F74" s="63"/>
      <c r="G74" s="63"/>
      <c r="H74" s="63"/>
      <c r="I74" s="173"/>
      <c r="J74" s="63"/>
      <c r="K74" s="63"/>
      <c r="L74" s="61"/>
    </row>
    <row r="75" spans="2:12" s="1" customFormat="1" ht="14.4" customHeight="1">
      <c r="B75" s="41"/>
      <c r="C75" s="65" t="s">
        <v>18</v>
      </c>
      <c r="D75" s="63"/>
      <c r="E75" s="63"/>
      <c r="F75" s="63"/>
      <c r="G75" s="63"/>
      <c r="H75" s="63"/>
      <c r="I75" s="173"/>
      <c r="J75" s="63"/>
      <c r="K75" s="63"/>
      <c r="L75" s="61"/>
    </row>
    <row r="76" spans="2:12" s="1" customFormat="1" ht="16.5" customHeight="1">
      <c r="B76" s="41"/>
      <c r="C76" s="63"/>
      <c r="D76" s="63"/>
      <c r="E76" s="389" t="str">
        <f>E7</f>
        <v>Výstavba nové haly odborného výcviku SOU Stavební Plzeň</v>
      </c>
      <c r="F76" s="390"/>
      <c r="G76" s="390"/>
      <c r="H76" s="390"/>
      <c r="I76" s="173"/>
      <c r="J76" s="63"/>
      <c r="K76" s="63"/>
      <c r="L76" s="61"/>
    </row>
    <row r="77" spans="2:12" ht="13.2">
      <c r="B77" s="28"/>
      <c r="C77" s="65" t="s">
        <v>150</v>
      </c>
      <c r="D77" s="261"/>
      <c r="E77" s="261"/>
      <c r="F77" s="261"/>
      <c r="G77" s="261"/>
      <c r="H77" s="261"/>
      <c r="J77" s="261"/>
      <c r="K77" s="261"/>
      <c r="L77" s="262"/>
    </row>
    <row r="78" spans="2:12" ht="16.5" customHeight="1">
      <c r="B78" s="28"/>
      <c r="C78" s="261"/>
      <c r="D78" s="261"/>
      <c r="E78" s="389" t="s">
        <v>1215</v>
      </c>
      <c r="F78" s="394"/>
      <c r="G78" s="394"/>
      <c r="H78" s="394"/>
      <c r="J78" s="261"/>
      <c r="K78" s="261"/>
      <c r="L78" s="262"/>
    </row>
    <row r="79" spans="2:12" ht="13.2">
      <c r="B79" s="28"/>
      <c r="C79" s="65" t="s">
        <v>1216</v>
      </c>
      <c r="D79" s="261"/>
      <c r="E79" s="261"/>
      <c r="F79" s="261"/>
      <c r="G79" s="261"/>
      <c r="H79" s="261"/>
      <c r="J79" s="261"/>
      <c r="K79" s="261"/>
      <c r="L79" s="262"/>
    </row>
    <row r="80" spans="2:12" s="1" customFormat="1" ht="16.5" customHeight="1">
      <c r="B80" s="41"/>
      <c r="C80" s="63"/>
      <c r="D80" s="63"/>
      <c r="E80" s="393" t="s">
        <v>1217</v>
      </c>
      <c r="F80" s="391"/>
      <c r="G80" s="391"/>
      <c r="H80" s="391"/>
      <c r="I80" s="173"/>
      <c r="J80" s="63"/>
      <c r="K80" s="63"/>
      <c r="L80" s="61"/>
    </row>
    <row r="81" spans="2:12" s="1" customFormat="1" ht="14.4" customHeight="1">
      <c r="B81" s="41"/>
      <c r="C81" s="65" t="s">
        <v>1218</v>
      </c>
      <c r="D81" s="63"/>
      <c r="E81" s="63"/>
      <c r="F81" s="63"/>
      <c r="G81" s="63"/>
      <c r="H81" s="63"/>
      <c r="I81" s="173"/>
      <c r="J81" s="63"/>
      <c r="K81" s="63"/>
      <c r="L81" s="61"/>
    </row>
    <row r="82" spans="2:12" s="1" customFormat="1" ht="17.25" customHeight="1">
      <c r="B82" s="41"/>
      <c r="C82" s="63"/>
      <c r="D82" s="63"/>
      <c r="E82" s="359" t="str">
        <f>E13</f>
        <v>D.1.4.1-03 - Propojení vodovodu</v>
      </c>
      <c r="F82" s="391"/>
      <c r="G82" s="391"/>
      <c r="H82" s="391"/>
      <c r="I82" s="173"/>
      <c r="J82" s="63"/>
      <c r="K82" s="63"/>
      <c r="L82" s="61"/>
    </row>
    <row r="83" spans="2:12" s="1" customFormat="1" ht="6.9" customHeight="1">
      <c r="B83" s="41"/>
      <c r="C83" s="63"/>
      <c r="D83" s="63"/>
      <c r="E83" s="63"/>
      <c r="F83" s="63"/>
      <c r="G83" s="63"/>
      <c r="H83" s="63"/>
      <c r="I83" s="173"/>
      <c r="J83" s="63"/>
      <c r="K83" s="63"/>
      <c r="L83" s="61"/>
    </row>
    <row r="84" spans="2:12" s="1" customFormat="1" ht="18" customHeight="1">
      <c r="B84" s="41"/>
      <c r="C84" s="65" t="s">
        <v>23</v>
      </c>
      <c r="D84" s="63"/>
      <c r="E84" s="63"/>
      <c r="F84" s="174" t="str">
        <f>F16</f>
        <v>Borská 2718/55, 301 00 Plzeň – Jižní Předměstí</v>
      </c>
      <c r="G84" s="63"/>
      <c r="H84" s="63"/>
      <c r="I84" s="175" t="s">
        <v>25</v>
      </c>
      <c r="J84" s="73" t="str">
        <f>IF(J16="","",J16)</f>
        <v>2. 11. 2017</v>
      </c>
      <c r="K84" s="63"/>
      <c r="L84" s="61"/>
    </row>
    <row r="85" spans="2:12" s="1" customFormat="1" ht="6.9" customHeight="1">
      <c r="B85" s="41"/>
      <c r="C85" s="63"/>
      <c r="D85" s="63"/>
      <c r="E85" s="63"/>
      <c r="F85" s="63"/>
      <c r="G85" s="63"/>
      <c r="H85" s="63"/>
      <c r="I85" s="173"/>
      <c r="J85" s="63"/>
      <c r="K85" s="63"/>
      <c r="L85" s="61"/>
    </row>
    <row r="86" spans="2:12" s="1" customFormat="1" ht="13.2">
      <c r="B86" s="41"/>
      <c r="C86" s="65" t="s">
        <v>27</v>
      </c>
      <c r="D86" s="63"/>
      <c r="E86" s="63"/>
      <c r="F86" s="174" t="str">
        <f>E19</f>
        <v>Střední odborné učiliště stavební</v>
      </c>
      <c r="G86" s="63"/>
      <c r="H86" s="63"/>
      <c r="I86" s="175" t="s">
        <v>35</v>
      </c>
      <c r="J86" s="174" t="str">
        <f>E25</f>
        <v>Statika - Dynamika, s.r.o.</v>
      </c>
      <c r="K86" s="63"/>
      <c r="L86" s="61"/>
    </row>
    <row r="87" spans="2:12" s="1" customFormat="1" ht="14.4" customHeight="1">
      <c r="B87" s="41"/>
      <c r="C87" s="65" t="s">
        <v>33</v>
      </c>
      <c r="D87" s="63"/>
      <c r="E87" s="63"/>
      <c r="F87" s="174" t="str">
        <f>IF(E22="","",E22)</f>
        <v/>
      </c>
      <c r="G87" s="63"/>
      <c r="H87" s="63"/>
      <c r="I87" s="173"/>
      <c r="J87" s="63"/>
      <c r="K87" s="63"/>
      <c r="L87" s="61"/>
    </row>
    <row r="88" spans="2:12" s="1" customFormat="1" ht="10.35" customHeight="1">
      <c r="B88" s="41"/>
      <c r="C88" s="63"/>
      <c r="D88" s="63"/>
      <c r="E88" s="63"/>
      <c r="F88" s="63"/>
      <c r="G88" s="63"/>
      <c r="H88" s="63"/>
      <c r="I88" s="173"/>
      <c r="J88" s="63"/>
      <c r="K88" s="63"/>
      <c r="L88" s="61"/>
    </row>
    <row r="89" spans="2:20" s="10" customFormat="1" ht="29.25" customHeight="1">
      <c r="B89" s="176"/>
      <c r="C89" s="177" t="s">
        <v>177</v>
      </c>
      <c r="D89" s="178" t="s">
        <v>60</v>
      </c>
      <c r="E89" s="178" t="s">
        <v>56</v>
      </c>
      <c r="F89" s="178" t="s">
        <v>178</v>
      </c>
      <c r="G89" s="178" t="s">
        <v>179</v>
      </c>
      <c r="H89" s="178" t="s">
        <v>180</v>
      </c>
      <c r="I89" s="179" t="s">
        <v>181</v>
      </c>
      <c r="J89" s="178" t="s">
        <v>154</v>
      </c>
      <c r="K89" s="180" t="s">
        <v>182</v>
      </c>
      <c r="L89" s="181"/>
      <c r="M89" s="81" t="s">
        <v>183</v>
      </c>
      <c r="N89" s="82" t="s">
        <v>45</v>
      </c>
      <c r="O89" s="82" t="s">
        <v>184</v>
      </c>
      <c r="P89" s="82" t="s">
        <v>185</v>
      </c>
      <c r="Q89" s="82" t="s">
        <v>186</v>
      </c>
      <c r="R89" s="82" t="s">
        <v>187</v>
      </c>
      <c r="S89" s="82" t="s">
        <v>188</v>
      </c>
      <c r="T89" s="83" t="s">
        <v>189</v>
      </c>
    </row>
    <row r="90" spans="2:63" s="1" customFormat="1" ht="29.25" customHeight="1">
      <c r="B90" s="41"/>
      <c r="C90" s="87" t="s">
        <v>155</v>
      </c>
      <c r="D90" s="63"/>
      <c r="E90" s="63"/>
      <c r="F90" s="63"/>
      <c r="G90" s="63"/>
      <c r="H90" s="63"/>
      <c r="I90" s="173"/>
      <c r="J90" s="182">
        <f>BK90</f>
        <v>0</v>
      </c>
      <c r="K90" s="63"/>
      <c r="L90" s="61"/>
      <c r="M90" s="84"/>
      <c r="N90" s="85"/>
      <c r="O90" s="85"/>
      <c r="P90" s="183">
        <f>P91+P103</f>
        <v>0</v>
      </c>
      <c r="Q90" s="85"/>
      <c r="R90" s="183">
        <f>R91+R103</f>
        <v>0</v>
      </c>
      <c r="S90" s="85"/>
      <c r="T90" s="184">
        <f>T91+T103</f>
        <v>0</v>
      </c>
      <c r="AT90" s="24" t="s">
        <v>74</v>
      </c>
      <c r="AU90" s="24" t="s">
        <v>156</v>
      </c>
      <c r="BK90" s="185">
        <f>BK91+BK103</f>
        <v>0</v>
      </c>
    </row>
    <row r="91" spans="2:63" s="11" customFormat="1" ht="37.35" customHeight="1">
      <c r="B91" s="186"/>
      <c r="C91" s="187"/>
      <c r="D91" s="188" t="s">
        <v>74</v>
      </c>
      <c r="E91" s="189" t="s">
        <v>1222</v>
      </c>
      <c r="F91" s="189" t="s">
        <v>1414</v>
      </c>
      <c r="G91" s="187"/>
      <c r="H91" s="187"/>
      <c r="I91" s="190"/>
      <c r="J91" s="191">
        <f>BK91</f>
        <v>0</v>
      </c>
      <c r="K91" s="187"/>
      <c r="L91" s="192"/>
      <c r="M91" s="193"/>
      <c r="N91" s="194"/>
      <c r="O91" s="194"/>
      <c r="P91" s="195">
        <f>SUM(P92:P102)</f>
        <v>0</v>
      </c>
      <c r="Q91" s="194"/>
      <c r="R91" s="195">
        <f>SUM(R92:R102)</f>
        <v>0</v>
      </c>
      <c r="S91" s="194"/>
      <c r="T91" s="196">
        <f>SUM(T92:T102)</f>
        <v>0</v>
      </c>
      <c r="AR91" s="197" t="s">
        <v>83</v>
      </c>
      <c r="AT91" s="198" t="s">
        <v>74</v>
      </c>
      <c r="AU91" s="198" t="s">
        <v>75</v>
      </c>
      <c r="AY91" s="197" t="s">
        <v>192</v>
      </c>
      <c r="BK91" s="199">
        <f>SUM(BK92:BK102)</f>
        <v>0</v>
      </c>
    </row>
    <row r="92" spans="2:65" s="1" customFormat="1" ht="25.5" customHeight="1">
      <c r="B92" s="41"/>
      <c r="C92" s="202" t="s">
        <v>83</v>
      </c>
      <c r="D92" s="202" t="s">
        <v>194</v>
      </c>
      <c r="E92" s="203" t="s">
        <v>1223</v>
      </c>
      <c r="F92" s="204" t="s">
        <v>1415</v>
      </c>
      <c r="G92" s="205" t="s">
        <v>197</v>
      </c>
      <c r="H92" s="206">
        <v>73.95</v>
      </c>
      <c r="I92" s="207"/>
      <c r="J92" s="208">
        <f aca="true" t="shared" si="0" ref="J92:J102">ROUND(I92*H92,2)</f>
        <v>0</v>
      </c>
      <c r="K92" s="204" t="s">
        <v>21</v>
      </c>
      <c r="L92" s="61"/>
      <c r="M92" s="209" t="s">
        <v>21</v>
      </c>
      <c r="N92" s="210" t="s">
        <v>46</v>
      </c>
      <c r="O92" s="42"/>
      <c r="P92" s="211">
        <f aca="true" t="shared" si="1" ref="P92:P102">O92*H92</f>
        <v>0</v>
      </c>
      <c r="Q92" s="211">
        <v>0</v>
      </c>
      <c r="R92" s="211">
        <f aca="true" t="shared" si="2" ref="R92:R102">Q92*H92</f>
        <v>0</v>
      </c>
      <c r="S92" s="211">
        <v>0</v>
      </c>
      <c r="T92" s="212">
        <f aca="true" t="shared" si="3" ref="T92:T102">S92*H92</f>
        <v>0</v>
      </c>
      <c r="AR92" s="24" t="s">
        <v>199</v>
      </c>
      <c r="AT92" s="24" t="s">
        <v>194</v>
      </c>
      <c r="AU92" s="24" t="s">
        <v>83</v>
      </c>
      <c r="AY92" s="24" t="s">
        <v>192</v>
      </c>
      <c r="BE92" s="213">
        <f aca="true" t="shared" si="4" ref="BE92:BE102">IF(N92="základní",J92,0)</f>
        <v>0</v>
      </c>
      <c r="BF92" s="213">
        <f aca="true" t="shared" si="5" ref="BF92:BF102">IF(N92="snížená",J92,0)</f>
        <v>0</v>
      </c>
      <c r="BG92" s="213">
        <f aca="true" t="shared" si="6" ref="BG92:BG102">IF(N92="zákl. přenesená",J92,0)</f>
        <v>0</v>
      </c>
      <c r="BH92" s="213">
        <f aca="true" t="shared" si="7" ref="BH92:BH102">IF(N92="sníž. přenesená",J92,0)</f>
        <v>0</v>
      </c>
      <c r="BI92" s="213">
        <f aca="true" t="shared" si="8" ref="BI92:BI102">IF(N92="nulová",J92,0)</f>
        <v>0</v>
      </c>
      <c r="BJ92" s="24" t="s">
        <v>83</v>
      </c>
      <c r="BK92" s="213">
        <f aca="true" t="shared" si="9" ref="BK92:BK102">ROUND(I92*H92,2)</f>
        <v>0</v>
      </c>
      <c r="BL92" s="24" t="s">
        <v>199</v>
      </c>
      <c r="BM92" s="24" t="s">
        <v>85</v>
      </c>
    </row>
    <row r="93" spans="2:65" s="1" customFormat="1" ht="16.5" customHeight="1">
      <c r="B93" s="41"/>
      <c r="C93" s="202" t="s">
        <v>85</v>
      </c>
      <c r="D93" s="202" t="s">
        <v>194</v>
      </c>
      <c r="E93" s="203" t="s">
        <v>1225</v>
      </c>
      <c r="F93" s="204" t="s">
        <v>1226</v>
      </c>
      <c r="G93" s="205" t="s">
        <v>197</v>
      </c>
      <c r="H93" s="206">
        <v>73.95</v>
      </c>
      <c r="I93" s="207"/>
      <c r="J93" s="208">
        <f t="shared" si="0"/>
        <v>0</v>
      </c>
      <c r="K93" s="204" t="s">
        <v>21</v>
      </c>
      <c r="L93" s="61"/>
      <c r="M93" s="209" t="s">
        <v>21</v>
      </c>
      <c r="N93" s="210" t="s">
        <v>46</v>
      </c>
      <c r="O93" s="42"/>
      <c r="P93" s="211">
        <f t="shared" si="1"/>
        <v>0</v>
      </c>
      <c r="Q93" s="211">
        <v>0</v>
      </c>
      <c r="R93" s="211">
        <f t="shared" si="2"/>
        <v>0</v>
      </c>
      <c r="S93" s="211">
        <v>0</v>
      </c>
      <c r="T93" s="212">
        <f t="shared" si="3"/>
        <v>0</v>
      </c>
      <c r="AR93" s="24" t="s">
        <v>199</v>
      </c>
      <c r="AT93" s="24" t="s">
        <v>194</v>
      </c>
      <c r="AU93" s="24" t="s">
        <v>83</v>
      </c>
      <c r="AY93" s="24" t="s">
        <v>192</v>
      </c>
      <c r="BE93" s="213">
        <f t="shared" si="4"/>
        <v>0</v>
      </c>
      <c r="BF93" s="213">
        <f t="shared" si="5"/>
        <v>0</v>
      </c>
      <c r="BG93" s="213">
        <f t="shared" si="6"/>
        <v>0</v>
      </c>
      <c r="BH93" s="213">
        <f t="shared" si="7"/>
        <v>0</v>
      </c>
      <c r="BI93" s="213">
        <f t="shared" si="8"/>
        <v>0</v>
      </c>
      <c r="BJ93" s="24" t="s">
        <v>83</v>
      </c>
      <c r="BK93" s="213">
        <f t="shared" si="9"/>
        <v>0</v>
      </c>
      <c r="BL93" s="24" t="s">
        <v>199</v>
      </c>
      <c r="BM93" s="24" t="s">
        <v>199</v>
      </c>
    </row>
    <row r="94" spans="2:65" s="1" customFormat="1" ht="16.5" customHeight="1">
      <c r="B94" s="41"/>
      <c r="C94" s="202" t="s">
        <v>95</v>
      </c>
      <c r="D94" s="202" t="s">
        <v>194</v>
      </c>
      <c r="E94" s="203" t="s">
        <v>1227</v>
      </c>
      <c r="F94" s="204" t="s">
        <v>1228</v>
      </c>
      <c r="G94" s="205" t="s">
        <v>139</v>
      </c>
      <c r="H94" s="206">
        <v>147.9</v>
      </c>
      <c r="I94" s="207"/>
      <c r="J94" s="208">
        <f t="shared" si="0"/>
        <v>0</v>
      </c>
      <c r="K94" s="204" t="s">
        <v>21</v>
      </c>
      <c r="L94" s="61"/>
      <c r="M94" s="209" t="s">
        <v>21</v>
      </c>
      <c r="N94" s="210" t="s">
        <v>46</v>
      </c>
      <c r="O94" s="42"/>
      <c r="P94" s="211">
        <f t="shared" si="1"/>
        <v>0</v>
      </c>
      <c r="Q94" s="211">
        <v>0</v>
      </c>
      <c r="R94" s="211">
        <f t="shared" si="2"/>
        <v>0</v>
      </c>
      <c r="S94" s="211">
        <v>0</v>
      </c>
      <c r="T94" s="212">
        <f t="shared" si="3"/>
        <v>0</v>
      </c>
      <c r="AR94" s="24" t="s">
        <v>199</v>
      </c>
      <c r="AT94" s="24" t="s">
        <v>194</v>
      </c>
      <c r="AU94" s="24" t="s">
        <v>83</v>
      </c>
      <c r="AY94" s="24" t="s">
        <v>192</v>
      </c>
      <c r="BE94" s="213">
        <f t="shared" si="4"/>
        <v>0</v>
      </c>
      <c r="BF94" s="213">
        <f t="shared" si="5"/>
        <v>0</v>
      </c>
      <c r="BG94" s="213">
        <f t="shared" si="6"/>
        <v>0</v>
      </c>
      <c r="BH94" s="213">
        <f t="shared" si="7"/>
        <v>0</v>
      </c>
      <c r="BI94" s="213">
        <f t="shared" si="8"/>
        <v>0</v>
      </c>
      <c r="BJ94" s="24" t="s">
        <v>83</v>
      </c>
      <c r="BK94" s="213">
        <f t="shared" si="9"/>
        <v>0</v>
      </c>
      <c r="BL94" s="24" t="s">
        <v>199</v>
      </c>
      <c r="BM94" s="24" t="s">
        <v>221</v>
      </c>
    </row>
    <row r="95" spans="2:65" s="1" customFormat="1" ht="16.5" customHeight="1">
      <c r="B95" s="41"/>
      <c r="C95" s="202" t="s">
        <v>199</v>
      </c>
      <c r="D95" s="202" t="s">
        <v>194</v>
      </c>
      <c r="E95" s="203" t="s">
        <v>1229</v>
      </c>
      <c r="F95" s="204" t="s">
        <v>1230</v>
      </c>
      <c r="G95" s="205" t="s">
        <v>139</v>
      </c>
      <c r="H95" s="206">
        <v>147.9</v>
      </c>
      <c r="I95" s="207"/>
      <c r="J95" s="208">
        <f t="shared" si="0"/>
        <v>0</v>
      </c>
      <c r="K95" s="204" t="s">
        <v>21</v>
      </c>
      <c r="L95" s="61"/>
      <c r="M95" s="209" t="s">
        <v>21</v>
      </c>
      <c r="N95" s="210" t="s">
        <v>46</v>
      </c>
      <c r="O95" s="42"/>
      <c r="P95" s="211">
        <f t="shared" si="1"/>
        <v>0</v>
      </c>
      <c r="Q95" s="211">
        <v>0</v>
      </c>
      <c r="R95" s="211">
        <f t="shared" si="2"/>
        <v>0</v>
      </c>
      <c r="S95" s="211">
        <v>0</v>
      </c>
      <c r="T95" s="212">
        <f t="shared" si="3"/>
        <v>0</v>
      </c>
      <c r="AR95" s="24" t="s">
        <v>199</v>
      </c>
      <c r="AT95" s="24" t="s">
        <v>194</v>
      </c>
      <c r="AU95" s="24" t="s">
        <v>83</v>
      </c>
      <c r="AY95" s="24" t="s">
        <v>192</v>
      </c>
      <c r="BE95" s="213">
        <f t="shared" si="4"/>
        <v>0</v>
      </c>
      <c r="BF95" s="213">
        <f t="shared" si="5"/>
        <v>0</v>
      </c>
      <c r="BG95" s="213">
        <f t="shared" si="6"/>
        <v>0</v>
      </c>
      <c r="BH95" s="213">
        <f t="shared" si="7"/>
        <v>0</v>
      </c>
      <c r="BI95" s="213">
        <f t="shared" si="8"/>
        <v>0</v>
      </c>
      <c r="BJ95" s="24" t="s">
        <v>83</v>
      </c>
      <c r="BK95" s="213">
        <f t="shared" si="9"/>
        <v>0</v>
      </c>
      <c r="BL95" s="24" t="s">
        <v>199</v>
      </c>
      <c r="BM95" s="24" t="s">
        <v>233</v>
      </c>
    </row>
    <row r="96" spans="2:65" s="1" customFormat="1" ht="16.5" customHeight="1">
      <c r="B96" s="41"/>
      <c r="C96" s="202" t="s">
        <v>215</v>
      </c>
      <c r="D96" s="202" t="s">
        <v>194</v>
      </c>
      <c r="E96" s="203" t="s">
        <v>1231</v>
      </c>
      <c r="F96" s="204" t="s">
        <v>1232</v>
      </c>
      <c r="G96" s="205" t="s">
        <v>197</v>
      </c>
      <c r="H96" s="206">
        <v>73.96</v>
      </c>
      <c r="I96" s="207"/>
      <c r="J96" s="208">
        <f t="shared" si="0"/>
        <v>0</v>
      </c>
      <c r="K96" s="204" t="s">
        <v>21</v>
      </c>
      <c r="L96" s="61"/>
      <c r="M96" s="209" t="s">
        <v>21</v>
      </c>
      <c r="N96" s="210" t="s">
        <v>46</v>
      </c>
      <c r="O96" s="42"/>
      <c r="P96" s="211">
        <f t="shared" si="1"/>
        <v>0</v>
      </c>
      <c r="Q96" s="211">
        <v>0</v>
      </c>
      <c r="R96" s="211">
        <f t="shared" si="2"/>
        <v>0</v>
      </c>
      <c r="S96" s="211">
        <v>0</v>
      </c>
      <c r="T96" s="212">
        <f t="shared" si="3"/>
        <v>0</v>
      </c>
      <c r="AR96" s="24" t="s">
        <v>199</v>
      </c>
      <c r="AT96" s="24" t="s">
        <v>194</v>
      </c>
      <c r="AU96" s="24" t="s">
        <v>83</v>
      </c>
      <c r="AY96" s="24" t="s">
        <v>192</v>
      </c>
      <c r="BE96" s="213">
        <f t="shared" si="4"/>
        <v>0</v>
      </c>
      <c r="BF96" s="213">
        <f t="shared" si="5"/>
        <v>0</v>
      </c>
      <c r="BG96" s="213">
        <f t="shared" si="6"/>
        <v>0</v>
      </c>
      <c r="BH96" s="213">
        <f t="shared" si="7"/>
        <v>0</v>
      </c>
      <c r="BI96" s="213">
        <f t="shared" si="8"/>
        <v>0</v>
      </c>
      <c r="BJ96" s="24" t="s">
        <v>83</v>
      </c>
      <c r="BK96" s="213">
        <f t="shared" si="9"/>
        <v>0</v>
      </c>
      <c r="BL96" s="24" t="s">
        <v>199</v>
      </c>
      <c r="BM96" s="24" t="s">
        <v>248</v>
      </c>
    </row>
    <row r="97" spans="2:65" s="1" customFormat="1" ht="16.5" customHeight="1">
      <c r="B97" s="41"/>
      <c r="C97" s="202" t="s">
        <v>221</v>
      </c>
      <c r="D97" s="202" t="s">
        <v>194</v>
      </c>
      <c r="E97" s="203" t="s">
        <v>1233</v>
      </c>
      <c r="F97" s="204" t="s">
        <v>1234</v>
      </c>
      <c r="G97" s="205" t="s">
        <v>197</v>
      </c>
      <c r="H97" s="206">
        <v>19.575</v>
      </c>
      <c r="I97" s="207"/>
      <c r="J97" s="208">
        <f t="shared" si="0"/>
        <v>0</v>
      </c>
      <c r="K97" s="204" t="s">
        <v>21</v>
      </c>
      <c r="L97" s="61"/>
      <c r="M97" s="209" t="s">
        <v>21</v>
      </c>
      <c r="N97" s="210" t="s">
        <v>46</v>
      </c>
      <c r="O97" s="42"/>
      <c r="P97" s="211">
        <f t="shared" si="1"/>
        <v>0</v>
      </c>
      <c r="Q97" s="211">
        <v>0</v>
      </c>
      <c r="R97" s="211">
        <f t="shared" si="2"/>
        <v>0</v>
      </c>
      <c r="S97" s="211">
        <v>0</v>
      </c>
      <c r="T97" s="212">
        <f t="shared" si="3"/>
        <v>0</v>
      </c>
      <c r="AR97" s="24" t="s">
        <v>199</v>
      </c>
      <c r="AT97" s="24" t="s">
        <v>194</v>
      </c>
      <c r="AU97" s="24" t="s">
        <v>83</v>
      </c>
      <c r="AY97" s="24" t="s">
        <v>192</v>
      </c>
      <c r="BE97" s="213">
        <f t="shared" si="4"/>
        <v>0</v>
      </c>
      <c r="BF97" s="213">
        <f t="shared" si="5"/>
        <v>0</v>
      </c>
      <c r="BG97" s="213">
        <f t="shared" si="6"/>
        <v>0</v>
      </c>
      <c r="BH97" s="213">
        <f t="shared" si="7"/>
        <v>0</v>
      </c>
      <c r="BI97" s="213">
        <f t="shared" si="8"/>
        <v>0</v>
      </c>
      <c r="BJ97" s="24" t="s">
        <v>83</v>
      </c>
      <c r="BK97" s="213">
        <f t="shared" si="9"/>
        <v>0</v>
      </c>
      <c r="BL97" s="24" t="s">
        <v>199</v>
      </c>
      <c r="BM97" s="24" t="s">
        <v>259</v>
      </c>
    </row>
    <row r="98" spans="2:65" s="1" customFormat="1" ht="16.5" customHeight="1">
      <c r="B98" s="41"/>
      <c r="C98" s="202" t="s">
        <v>225</v>
      </c>
      <c r="D98" s="202" t="s">
        <v>194</v>
      </c>
      <c r="E98" s="203" t="s">
        <v>1235</v>
      </c>
      <c r="F98" s="204" t="s">
        <v>1236</v>
      </c>
      <c r="G98" s="205" t="s">
        <v>197</v>
      </c>
      <c r="H98" s="206">
        <v>19.575</v>
      </c>
      <c r="I98" s="207"/>
      <c r="J98" s="208">
        <f t="shared" si="0"/>
        <v>0</v>
      </c>
      <c r="K98" s="204" t="s">
        <v>21</v>
      </c>
      <c r="L98" s="61"/>
      <c r="M98" s="209" t="s">
        <v>21</v>
      </c>
      <c r="N98" s="210" t="s">
        <v>46</v>
      </c>
      <c r="O98" s="42"/>
      <c r="P98" s="211">
        <f t="shared" si="1"/>
        <v>0</v>
      </c>
      <c r="Q98" s="211">
        <v>0</v>
      </c>
      <c r="R98" s="211">
        <f t="shared" si="2"/>
        <v>0</v>
      </c>
      <c r="S98" s="211">
        <v>0</v>
      </c>
      <c r="T98" s="212">
        <f t="shared" si="3"/>
        <v>0</v>
      </c>
      <c r="AR98" s="24" t="s">
        <v>199</v>
      </c>
      <c r="AT98" s="24" t="s">
        <v>194</v>
      </c>
      <c r="AU98" s="24" t="s">
        <v>83</v>
      </c>
      <c r="AY98" s="24" t="s">
        <v>192</v>
      </c>
      <c r="BE98" s="213">
        <f t="shared" si="4"/>
        <v>0</v>
      </c>
      <c r="BF98" s="213">
        <f t="shared" si="5"/>
        <v>0</v>
      </c>
      <c r="BG98" s="213">
        <f t="shared" si="6"/>
        <v>0</v>
      </c>
      <c r="BH98" s="213">
        <f t="shared" si="7"/>
        <v>0</v>
      </c>
      <c r="BI98" s="213">
        <f t="shared" si="8"/>
        <v>0</v>
      </c>
      <c r="BJ98" s="24" t="s">
        <v>83</v>
      </c>
      <c r="BK98" s="213">
        <f t="shared" si="9"/>
        <v>0</v>
      </c>
      <c r="BL98" s="24" t="s">
        <v>199</v>
      </c>
      <c r="BM98" s="24" t="s">
        <v>267</v>
      </c>
    </row>
    <row r="99" spans="2:65" s="1" customFormat="1" ht="16.5" customHeight="1">
      <c r="B99" s="41"/>
      <c r="C99" s="202" t="s">
        <v>233</v>
      </c>
      <c r="D99" s="202" t="s">
        <v>194</v>
      </c>
      <c r="E99" s="203" t="s">
        <v>1237</v>
      </c>
      <c r="F99" s="204" t="s">
        <v>1238</v>
      </c>
      <c r="G99" s="205" t="s">
        <v>197</v>
      </c>
      <c r="H99" s="206">
        <v>19.575</v>
      </c>
      <c r="I99" s="207"/>
      <c r="J99" s="208">
        <f t="shared" si="0"/>
        <v>0</v>
      </c>
      <c r="K99" s="204" t="s">
        <v>21</v>
      </c>
      <c r="L99" s="61"/>
      <c r="M99" s="209" t="s">
        <v>21</v>
      </c>
      <c r="N99" s="210" t="s">
        <v>46</v>
      </c>
      <c r="O99" s="42"/>
      <c r="P99" s="211">
        <f t="shared" si="1"/>
        <v>0</v>
      </c>
      <c r="Q99" s="211">
        <v>0</v>
      </c>
      <c r="R99" s="211">
        <f t="shared" si="2"/>
        <v>0</v>
      </c>
      <c r="S99" s="211">
        <v>0</v>
      </c>
      <c r="T99" s="212">
        <f t="shared" si="3"/>
        <v>0</v>
      </c>
      <c r="AR99" s="24" t="s">
        <v>199</v>
      </c>
      <c r="AT99" s="24" t="s">
        <v>194</v>
      </c>
      <c r="AU99" s="24" t="s">
        <v>83</v>
      </c>
      <c r="AY99" s="24" t="s">
        <v>192</v>
      </c>
      <c r="BE99" s="213">
        <f t="shared" si="4"/>
        <v>0</v>
      </c>
      <c r="BF99" s="213">
        <f t="shared" si="5"/>
        <v>0</v>
      </c>
      <c r="BG99" s="213">
        <f t="shared" si="6"/>
        <v>0</v>
      </c>
      <c r="BH99" s="213">
        <f t="shared" si="7"/>
        <v>0</v>
      </c>
      <c r="BI99" s="213">
        <f t="shared" si="8"/>
        <v>0</v>
      </c>
      <c r="BJ99" s="24" t="s">
        <v>83</v>
      </c>
      <c r="BK99" s="213">
        <f t="shared" si="9"/>
        <v>0</v>
      </c>
      <c r="BL99" s="24" t="s">
        <v>199</v>
      </c>
      <c r="BM99" s="24" t="s">
        <v>303</v>
      </c>
    </row>
    <row r="100" spans="2:65" s="1" customFormat="1" ht="16.5" customHeight="1">
      <c r="B100" s="41"/>
      <c r="C100" s="202" t="s">
        <v>237</v>
      </c>
      <c r="D100" s="202" t="s">
        <v>194</v>
      </c>
      <c r="E100" s="203" t="s">
        <v>1239</v>
      </c>
      <c r="F100" s="204" t="s">
        <v>1240</v>
      </c>
      <c r="G100" s="205" t="s">
        <v>197</v>
      </c>
      <c r="H100" s="206">
        <v>54.375</v>
      </c>
      <c r="I100" s="207"/>
      <c r="J100" s="208">
        <f t="shared" si="0"/>
        <v>0</v>
      </c>
      <c r="K100" s="204" t="s">
        <v>21</v>
      </c>
      <c r="L100" s="61"/>
      <c r="M100" s="209" t="s">
        <v>21</v>
      </c>
      <c r="N100" s="210" t="s">
        <v>46</v>
      </c>
      <c r="O100" s="42"/>
      <c r="P100" s="211">
        <f t="shared" si="1"/>
        <v>0</v>
      </c>
      <c r="Q100" s="211">
        <v>0</v>
      </c>
      <c r="R100" s="211">
        <f t="shared" si="2"/>
        <v>0</v>
      </c>
      <c r="S100" s="211">
        <v>0</v>
      </c>
      <c r="T100" s="212">
        <f t="shared" si="3"/>
        <v>0</v>
      </c>
      <c r="AR100" s="24" t="s">
        <v>199</v>
      </c>
      <c r="AT100" s="24" t="s">
        <v>194</v>
      </c>
      <c r="AU100" s="24" t="s">
        <v>83</v>
      </c>
      <c r="AY100" s="24" t="s">
        <v>192</v>
      </c>
      <c r="BE100" s="213">
        <f t="shared" si="4"/>
        <v>0</v>
      </c>
      <c r="BF100" s="213">
        <f t="shared" si="5"/>
        <v>0</v>
      </c>
      <c r="BG100" s="213">
        <f t="shared" si="6"/>
        <v>0</v>
      </c>
      <c r="BH100" s="213">
        <f t="shared" si="7"/>
        <v>0</v>
      </c>
      <c r="BI100" s="213">
        <f t="shared" si="8"/>
        <v>0</v>
      </c>
      <c r="BJ100" s="24" t="s">
        <v>83</v>
      </c>
      <c r="BK100" s="213">
        <f t="shared" si="9"/>
        <v>0</v>
      </c>
      <c r="BL100" s="24" t="s">
        <v>199</v>
      </c>
      <c r="BM100" s="24" t="s">
        <v>316</v>
      </c>
    </row>
    <row r="101" spans="2:65" s="1" customFormat="1" ht="16.5" customHeight="1">
      <c r="B101" s="41"/>
      <c r="C101" s="202" t="s">
        <v>248</v>
      </c>
      <c r="D101" s="202" t="s">
        <v>194</v>
      </c>
      <c r="E101" s="203" t="s">
        <v>1241</v>
      </c>
      <c r="F101" s="204" t="s">
        <v>1242</v>
      </c>
      <c r="G101" s="205" t="s">
        <v>197</v>
      </c>
      <c r="H101" s="206">
        <v>6.525</v>
      </c>
      <c r="I101" s="207"/>
      <c r="J101" s="208">
        <f t="shared" si="0"/>
        <v>0</v>
      </c>
      <c r="K101" s="204" t="s">
        <v>21</v>
      </c>
      <c r="L101" s="61"/>
      <c r="M101" s="209" t="s">
        <v>21</v>
      </c>
      <c r="N101" s="210" t="s">
        <v>46</v>
      </c>
      <c r="O101" s="42"/>
      <c r="P101" s="211">
        <f t="shared" si="1"/>
        <v>0</v>
      </c>
      <c r="Q101" s="211">
        <v>0</v>
      </c>
      <c r="R101" s="211">
        <f t="shared" si="2"/>
        <v>0</v>
      </c>
      <c r="S101" s="211">
        <v>0</v>
      </c>
      <c r="T101" s="212">
        <f t="shared" si="3"/>
        <v>0</v>
      </c>
      <c r="AR101" s="24" t="s">
        <v>199</v>
      </c>
      <c r="AT101" s="24" t="s">
        <v>194</v>
      </c>
      <c r="AU101" s="24" t="s">
        <v>83</v>
      </c>
      <c r="AY101" s="24" t="s">
        <v>192</v>
      </c>
      <c r="BE101" s="213">
        <f t="shared" si="4"/>
        <v>0</v>
      </c>
      <c r="BF101" s="213">
        <f t="shared" si="5"/>
        <v>0</v>
      </c>
      <c r="BG101" s="213">
        <f t="shared" si="6"/>
        <v>0</v>
      </c>
      <c r="BH101" s="213">
        <f t="shared" si="7"/>
        <v>0</v>
      </c>
      <c r="BI101" s="213">
        <f t="shared" si="8"/>
        <v>0</v>
      </c>
      <c r="BJ101" s="24" t="s">
        <v>83</v>
      </c>
      <c r="BK101" s="213">
        <f t="shared" si="9"/>
        <v>0</v>
      </c>
      <c r="BL101" s="24" t="s">
        <v>199</v>
      </c>
      <c r="BM101" s="24" t="s">
        <v>330</v>
      </c>
    </row>
    <row r="102" spans="2:65" s="1" customFormat="1" ht="16.5" customHeight="1">
      <c r="B102" s="41"/>
      <c r="C102" s="202" t="s">
        <v>252</v>
      </c>
      <c r="D102" s="202" t="s">
        <v>194</v>
      </c>
      <c r="E102" s="203" t="s">
        <v>1243</v>
      </c>
      <c r="F102" s="204" t="s">
        <v>1244</v>
      </c>
      <c r="G102" s="205" t="s">
        <v>197</v>
      </c>
      <c r="H102" s="206">
        <v>13.05</v>
      </c>
      <c r="I102" s="207"/>
      <c r="J102" s="208">
        <f t="shared" si="0"/>
        <v>0</v>
      </c>
      <c r="K102" s="204" t="s">
        <v>21</v>
      </c>
      <c r="L102" s="61"/>
      <c r="M102" s="209" t="s">
        <v>21</v>
      </c>
      <c r="N102" s="210" t="s">
        <v>46</v>
      </c>
      <c r="O102" s="42"/>
      <c r="P102" s="211">
        <f t="shared" si="1"/>
        <v>0</v>
      </c>
      <c r="Q102" s="211">
        <v>0</v>
      </c>
      <c r="R102" s="211">
        <f t="shared" si="2"/>
        <v>0</v>
      </c>
      <c r="S102" s="211">
        <v>0</v>
      </c>
      <c r="T102" s="212">
        <f t="shared" si="3"/>
        <v>0</v>
      </c>
      <c r="AR102" s="24" t="s">
        <v>199</v>
      </c>
      <c r="AT102" s="24" t="s">
        <v>194</v>
      </c>
      <c r="AU102" s="24" t="s">
        <v>83</v>
      </c>
      <c r="AY102" s="24" t="s">
        <v>192</v>
      </c>
      <c r="BE102" s="213">
        <f t="shared" si="4"/>
        <v>0</v>
      </c>
      <c r="BF102" s="213">
        <f t="shared" si="5"/>
        <v>0</v>
      </c>
      <c r="BG102" s="213">
        <f t="shared" si="6"/>
        <v>0</v>
      </c>
      <c r="BH102" s="213">
        <f t="shared" si="7"/>
        <v>0</v>
      </c>
      <c r="BI102" s="213">
        <f t="shared" si="8"/>
        <v>0</v>
      </c>
      <c r="BJ102" s="24" t="s">
        <v>83</v>
      </c>
      <c r="BK102" s="213">
        <f t="shared" si="9"/>
        <v>0</v>
      </c>
      <c r="BL102" s="24" t="s">
        <v>199</v>
      </c>
      <c r="BM102" s="24" t="s">
        <v>345</v>
      </c>
    </row>
    <row r="103" spans="2:63" s="11" customFormat="1" ht="37.35" customHeight="1">
      <c r="B103" s="186"/>
      <c r="C103" s="187"/>
      <c r="D103" s="188" t="s">
        <v>74</v>
      </c>
      <c r="E103" s="189" t="s">
        <v>1245</v>
      </c>
      <c r="F103" s="189" t="s">
        <v>1246</v>
      </c>
      <c r="G103" s="187"/>
      <c r="H103" s="187"/>
      <c r="I103" s="190"/>
      <c r="J103" s="191">
        <f>BK103</f>
        <v>0</v>
      </c>
      <c r="K103" s="187"/>
      <c r="L103" s="192"/>
      <c r="M103" s="193"/>
      <c r="N103" s="194"/>
      <c r="O103" s="194"/>
      <c r="P103" s="195">
        <f>SUM(P104:P113)</f>
        <v>0</v>
      </c>
      <c r="Q103" s="194"/>
      <c r="R103" s="195">
        <f>SUM(R104:R113)</f>
        <v>0</v>
      </c>
      <c r="S103" s="194"/>
      <c r="T103" s="196">
        <f>SUM(T104:T113)</f>
        <v>0</v>
      </c>
      <c r="AR103" s="197" t="s">
        <v>83</v>
      </c>
      <c r="AT103" s="198" t="s">
        <v>74</v>
      </c>
      <c r="AU103" s="198" t="s">
        <v>75</v>
      </c>
      <c r="AY103" s="197" t="s">
        <v>192</v>
      </c>
      <c r="BK103" s="199">
        <f>SUM(BK104:BK113)</f>
        <v>0</v>
      </c>
    </row>
    <row r="104" spans="2:65" s="1" customFormat="1" ht="16.5" customHeight="1">
      <c r="B104" s="41"/>
      <c r="C104" s="202" t="s">
        <v>259</v>
      </c>
      <c r="D104" s="202" t="s">
        <v>194</v>
      </c>
      <c r="E104" s="203" t="s">
        <v>1256</v>
      </c>
      <c r="F104" s="204" t="s">
        <v>1416</v>
      </c>
      <c r="G104" s="205" t="s">
        <v>1317</v>
      </c>
      <c r="H104" s="206">
        <v>43.5</v>
      </c>
      <c r="I104" s="207"/>
      <c r="J104" s="208">
        <f aca="true" t="shared" si="10" ref="J104:J113">ROUND(I104*H104,2)</f>
        <v>0</v>
      </c>
      <c r="K104" s="204" t="s">
        <v>21</v>
      </c>
      <c r="L104" s="61"/>
      <c r="M104" s="209" t="s">
        <v>21</v>
      </c>
      <c r="N104" s="210" t="s">
        <v>46</v>
      </c>
      <c r="O104" s="42"/>
      <c r="P104" s="211">
        <f aca="true" t="shared" si="11" ref="P104:P113">O104*H104</f>
        <v>0</v>
      </c>
      <c r="Q104" s="211">
        <v>0</v>
      </c>
      <c r="R104" s="211">
        <f aca="true" t="shared" si="12" ref="R104:R113">Q104*H104</f>
        <v>0</v>
      </c>
      <c r="S104" s="211">
        <v>0</v>
      </c>
      <c r="T104" s="212">
        <f aca="true" t="shared" si="13" ref="T104:T113">S104*H104</f>
        <v>0</v>
      </c>
      <c r="AR104" s="24" t="s">
        <v>199</v>
      </c>
      <c r="AT104" s="24" t="s">
        <v>194</v>
      </c>
      <c r="AU104" s="24" t="s">
        <v>83</v>
      </c>
      <c r="AY104" s="24" t="s">
        <v>192</v>
      </c>
      <c r="BE104" s="213">
        <f aca="true" t="shared" si="14" ref="BE104:BE113">IF(N104="základní",J104,0)</f>
        <v>0</v>
      </c>
      <c r="BF104" s="213">
        <f aca="true" t="shared" si="15" ref="BF104:BF113">IF(N104="snížená",J104,0)</f>
        <v>0</v>
      </c>
      <c r="BG104" s="213">
        <f aca="true" t="shared" si="16" ref="BG104:BG113">IF(N104="zákl. přenesená",J104,0)</f>
        <v>0</v>
      </c>
      <c r="BH104" s="213">
        <f aca="true" t="shared" si="17" ref="BH104:BH113">IF(N104="sníž. přenesená",J104,0)</f>
        <v>0</v>
      </c>
      <c r="BI104" s="213">
        <f aca="true" t="shared" si="18" ref="BI104:BI113">IF(N104="nulová",J104,0)</f>
        <v>0</v>
      </c>
      <c r="BJ104" s="24" t="s">
        <v>83</v>
      </c>
      <c r="BK104" s="213">
        <f aca="true" t="shared" si="19" ref="BK104:BK113">ROUND(I104*H104,2)</f>
        <v>0</v>
      </c>
      <c r="BL104" s="24" t="s">
        <v>199</v>
      </c>
      <c r="BM104" s="24" t="s">
        <v>355</v>
      </c>
    </row>
    <row r="105" spans="2:65" s="1" customFormat="1" ht="16.5" customHeight="1">
      <c r="B105" s="41"/>
      <c r="C105" s="202" t="s">
        <v>263</v>
      </c>
      <c r="D105" s="202" t="s">
        <v>194</v>
      </c>
      <c r="E105" s="203" t="s">
        <v>1417</v>
      </c>
      <c r="F105" s="204" t="s">
        <v>1418</v>
      </c>
      <c r="G105" s="205" t="s">
        <v>1317</v>
      </c>
      <c r="H105" s="206">
        <v>43.5</v>
      </c>
      <c r="I105" s="207"/>
      <c r="J105" s="208">
        <f t="shared" si="10"/>
        <v>0</v>
      </c>
      <c r="K105" s="204" t="s">
        <v>21</v>
      </c>
      <c r="L105" s="61"/>
      <c r="M105" s="209" t="s">
        <v>21</v>
      </c>
      <c r="N105" s="210" t="s">
        <v>46</v>
      </c>
      <c r="O105" s="42"/>
      <c r="P105" s="211">
        <f t="shared" si="11"/>
        <v>0</v>
      </c>
      <c r="Q105" s="211">
        <v>0</v>
      </c>
      <c r="R105" s="211">
        <f t="shared" si="12"/>
        <v>0</v>
      </c>
      <c r="S105" s="211">
        <v>0</v>
      </c>
      <c r="T105" s="212">
        <f t="shared" si="13"/>
        <v>0</v>
      </c>
      <c r="AR105" s="24" t="s">
        <v>199</v>
      </c>
      <c r="AT105" s="24" t="s">
        <v>194</v>
      </c>
      <c r="AU105" s="24" t="s">
        <v>83</v>
      </c>
      <c r="AY105" s="24" t="s">
        <v>192</v>
      </c>
      <c r="BE105" s="213">
        <f t="shared" si="14"/>
        <v>0</v>
      </c>
      <c r="BF105" s="213">
        <f t="shared" si="15"/>
        <v>0</v>
      </c>
      <c r="BG105" s="213">
        <f t="shared" si="16"/>
        <v>0</v>
      </c>
      <c r="BH105" s="213">
        <f t="shared" si="17"/>
        <v>0</v>
      </c>
      <c r="BI105" s="213">
        <f t="shared" si="18"/>
        <v>0</v>
      </c>
      <c r="BJ105" s="24" t="s">
        <v>83</v>
      </c>
      <c r="BK105" s="213">
        <f t="shared" si="19"/>
        <v>0</v>
      </c>
      <c r="BL105" s="24" t="s">
        <v>199</v>
      </c>
      <c r="BM105" s="24" t="s">
        <v>369</v>
      </c>
    </row>
    <row r="106" spans="2:65" s="1" customFormat="1" ht="16.5" customHeight="1">
      <c r="B106" s="41"/>
      <c r="C106" s="202" t="s">
        <v>267</v>
      </c>
      <c r="D106" s="202" t="s">
        <v>194</v>
      </c>
      <c r="E106" s="203" t="s">
        <v>1258</v>
      </c>
      <c r="F106" s="204" t="s">
        <v>1261</v>
      </c>
      <c r="G106" s="205" t="s">
        <v>306</v>
      </c>
      <c r="H106" s="206">
        <v>32.6</v>
      </c>
      <c r="I106" s="207"/>
      <c r="J106" s="208">
        <f t="shared" si="10"/>
        <v>0</v>
      </c>
      <c r="K106" s="204" t="s">
        <v>21</v>
      </c>
      <c r="L106" s="61"/>
      <c r="M106" s="209" t="s">
        <v>21</v>
      </c>
      <c r="N106" s="210" t="s">
        <v>46</v>
      </c>
      <c r="O106" s="42"/>
      <c r="P106" s="211">
        <f t="shared" si="11"/>
        <v>0</v>
      </c>
      <c r="Q106" s="211">
        <v>0</v>
      </c>
      <c r="R106" s="211">
        <f t="shared" si="12"/>
        <v>0</v>
      </c>
      <c r="S106" s="211">
        <v>0</v>
      </c>
      <c r="T106" s="212">
        <f t="shared" si="13"/>
        <v>0</v>
      </c>
      <c r="AR106" s="24" t="s">
        <v>199</v>
      </c>
      <c r="AT106" s="24" t="s">
        <v>194</v>
      </c>
      <c r="AU106" s="24" t="s">
        <v>83</v>
      </c>
      <c r="AY106" s="24" t="s">
        <v>192</v>
      </c>
      <c r="BE106" s="213">
        <f t="shared" si="14"/>
        <v>0</v>
      </c>
      <c r="BF106" s="213">
        <f t="shared" si="15"/>
        <v>0</v>
      </c>
      <c r="BG106" s="213">
        <f t="shared" si="16"/>
        <v>0</v>
      </c>
      <c r="BH106" s="213">
        <f t="shared" si="17"/>
        <v>0</v>
      </c>
      <c r="BI106" s="213">
        <f t="shared" si="18"/>
        <v>0</v>
      </c>
      <c r="BJ106" s="24" t="s">
        <v>83</v>
      </c>
      <c r="BK106" s="213">
        <f t="shared" si="19"/>
        <v>0</v>
      </c>
      <c r="BL106" s="24" t="s">
        <v>199</v>
      </c>
      <c r="BM106" s="24" t="s">
        <v>380</v>
      </c>
    </row>
    <row r="107" spans="2:65" s="1" customFormat="1" ht="16.5" customHeight="1">
      <c r="B107" s="41"/>
      <c r="C107" s="202" t="s">
        <v>10</v>
      </c>
      <c r="D107" s="202" t="s">
        <v>194</v>
      </c>
      <c r="E107" s="203" t="s">
        <v>1260</v>
      </c>
      <c r="F107" s="204" t="s">
        <v>1419</v>
      </c>
      <c r="G107" s="205" t="s">
        <v>1317</v>
      </c>
      <c r="H107" s="206">
        <v>43.5</v>
      </c>
      <c r="I107" s="207"/>
      <c r="J107" s="208">
        <f t="shared" si="10"/>
        <v>0</v>
      </c>
      <c r="K107" s="204" t="s">
        <v>21</v>
      </c>
      <c r="L107" s="61"/>
      <c r="M107" s="209" t="s">
        <v>21</v>
      </c>
      <c r="N107" s="210" t="s">
        <v>46</v>
      </c>
      <c r="O107" s="42"/>
      <c r="P107" s="211">
        <f t="shared" si="11"/>
        <v>0</v>
      </c>
      <c r="Q107" s="211">
        <v>0</v>
      </c>
      <c r="R107" s="211">
        <f t="shared" si="12"/>
        <v>0</v>
      </c>
      <c r="S107" s="211">
        <v>0</v>
      </c>
      <c r="T107" s="212">
        <f t="shared" si="13"/>
        <v>0</v>
      </c>
      <c r="AR107" s="24" t="s">
        <v>199</v>
      </c>
      <c r="AT107" s="24" t="s">
        <v>194</v>
      </c>
      <c r="AU107" s="24" t="s">
        <v>83</v>
      </c>
      <c r="AY107" s="24" t="s">
        <v>192</v>
      </c>
      <c r="BE107" s="213">
        <f t="shared" si="14"/>
        <v>0</v>
      </c>
      <c r="BF107" s="213">
        <f t="shared" si="15"/>
        <v>0</v>
      </c>
      <c r="BG107" s="213">
        <f t="shared" si="16"/>
        <v>0</v>
      </c>
      <c r="BH107" s="213">
        <f t="shared" si="17"/>
        <v>0</v>
      </c>
      <c r="BI107" s="213">
        <f t="shared" si="18"/>
        <v>0</v>
      </c>
      <c r="BJ107" s="24" t="s">
        <v>83</v>
      </c>
      <c r="BK107" s="213">
        <f t="shared" si="19"/>
        <v>0</v>
      </c>
      <c r="BL107" s="24" t="s">
        <v>199</v>
      </c>
      <c r="BM107" s="24" t="s">
        <v>393</v>
      </c>
    </row>
    <row r="108" spans="2:65" s="1" customFormat="1" ht="16.5" customHeight="1">
      <c r="B108" s="41"/>
      <c r="C108" s="202" t="s">
        <v>303</v>
      </c>
      <c r="D108" s="202" t="s">
        <v>194</v>
      </c>
      <c r="E108" s="203" t="s">
        <v>1262</v>
      </c>
      <c r="F108" s="204" t="s">
        <v>1420</v>
      </c>
      <c r="G108" s="205" t="s">
        <v>1317</v>
      </c>
      <c r="H108" s="206">
        <v>52</v>
      </c>
      <c r="I108" s="207"/>
      <c r="J108" s="208">
        <f t="shared" si="10"/>
        <v>0</v>
      </c>
      <c r="K108" s="204" t="s">
        <v>21</v>
      </c>
      <c r="L108" s="61"/>
      <c r="M108" s="209" t="s">
        <v>21</v>
      </c>
      <c r="N108" s="210" t="s">
        <v>46</v>
      </c>
      <c r="O108" s="42"/>
      <c r="P108" s="211">
        <f t="shared" si="11"/>
        <v>0</v>
      </c>
      <c r="Q108" s="211">
        <v>0</v>
      </c>
      <c r="R108" s="211">
        <f t="shared" si="12"/>
        <v>0</v>
      </c>
      <c r="S108" s="211">
        <v>0</v>
      </c>
      <c r="T108" s="212">
        <f t="shared" si="13"/>
        <v>0</v>
      </c>
      <c r="AR108" s="24" t="s">
        <v>199</v>
      </c>
      <c r="AT108" s="24" t="s">
        <v>194</v>
      </c>
      <c r="AU108" s="24" t="s">
        <v>83</v>
      </c>
      <c r="AY108" s="24" t="s">
        <v>192</v>
      </c>
      <c r="BE108" s="213">
        <f t="shared" si="14"/>
        <v>0</v>
      </c>
      <c r="BF108" s="213">
        <f t="shared" si="15"/>
        <v>0</v>
      </c>
      <c r="BG108" s="213">
        <f t="shared" si="16"/>
        <v>0</v>
      </c>
      <c r="BH108" s="213">
        <f t="shared" si="17"/>
        <v>0</v>
      </c>
      <c r="BI108" s="213">
        <f t="shared" si="18"/>
        <v>0</v>
      </c>
      <c r="BJ108" s="24" t="s">
        <v>83</v>
      </c>
      <c r="BK108" s="213">
        <f t="shared" si="19"/>
        <v>0</v>
      </c>
      <c r="BL108" s="24" t="s">
        <v>199</v>
      </c>
      <c r="BM108" s="24" t="s">
        <v>405</v>
      </c>
    </row>
    <row r="109" spans="2:65" s="1" customFormat="1" ht="16.5" customHeight="1">
      <c r="B109" s="41"/>
      <c r="C109" s="202" t="s">
        <v>310</v>
      </c>
      <c r="D109" s="202" t="s">
        <v>194</v>
      </c>
      <c r="E109" s="203" t="s">
        <v>1315</v>
      </c>
      <c r="F109" s="204" t="s">
        <v>1421</v>
      </c>
      <c r="G109" s="205" t="s">
        <v>1317</v>
      </c>
      <c r="H109" s="206">
        <v>43.5</v>
      </c>
      <c r="I109" s="207"/>
      <c r="J109" s="208">
        <f t="shared" si="10"/>
        <v>0</v>
      </c>
      <c r="K109" s="204" t="s">
        <v>21</v>
      </c>
      <c r="L109" s="61"/>
      <c r="M109" s="209" t="s">
        <v>21</v>
      </c>
      <c r="N109" s="210" t="s">
        <v>46</v>
      </c>
      <c r="O109" s="42"/>
      <c r="P109" s="211">
        <f t="shared" si="11"/>
        <v>0</v>
      </c>
      <c r="Q109" s="211">
        <v>0</v>
      </c>
      <c r="R109" s="211">
        <f t="shared" si="12"/>
        <v>0</v>
      </c>
      <c r="S109" s="211">
        <v>0</v>
      </c>
      <c r="T109" s="212">
        <f t="shared" si="13"/>
        <v>0</v>
      </c>
      <c r="AR109" s="24" t="s">
        <v>199</v>
      </c>
      <c r="AT109" s="24" t="s">
        <v>194</v>
      </c>
      <c r="AU109" s="24" t="s">
        <v>83</v>
      </c>
      <c r="AY109" s="24" t="s">
        <v>192</v>
      </c>
      <c r="BE109" s="213">
        <f t="shared" si="14"/>
        <v>0</v>
      </c>
      <c r="BF109" s="213">
        <f t="shared" si="15"/>
        <v>0</v>
      </c>
      <c r="BG109" s="213">
        <f t="shared" si="16"/>
        <v>0</v>
      </c>
      <c r="BH109" s="213">
        <f t="shared" si="17"/>
        <v>0</v>
      </c>
      <c r="BI109" s="213">
        <f t="shared" si="18"/>
        <v>0</v>
      </c>
      <c r="BJ109" s="24" t="s">
        <v>83</v>
      </c>
      <c r="BK109" s="213">
        <f t="shared" si="19"/>
        <v>0</v>
      </c>
      <c r="BL109" s="24" t="s">
        <v>199</v>
      </c>
      <c r="BM109" s="24" t="s">
        <v>417</v>
      </c>
    </row>
    <row r="110" spans="2:65" s="1" customFormat="1" ht="16.5" customHeight="1">
      <c r="B110" s="41"/>
      <c r="C110" s="202" t="s">
        <v>316</v>
      </c>
      <c r="D110" s="202" t="s">
        <v>194</v>
      </c>
      <c r="E110" s="203" t="s">
        <v>1344</v>
      </c>
      <c r="F110" s="204" t="s">
        <v>1422</v>
      </c>
      <c r="G110" s="205" t="s">
        <v>139</v>
      </c>
      <c r="H110" s="206">
        <v>62.5</v>
      </c>
      <c r="I110" s="207"/>
      <c r="J110" s="208">
        <f t="shared" si="10"/>
        <v>0</v>
      </c>
      <c r="K110" s="204" t="s">
        <v>21</v>
      </c>
      <c r="L110" s="61"/>
      <c r="M110" s="209" t="s">
        <v>21</v>
      </c>
      <c r="N110" s="210" t="s">
        <v>46</v>
      </c>
      <c r="O110" s="42"/>
      <c r="P110" s="211">
        <f t="shared" si="11"/>
        <v>0</v>
      </c>
      <c r="Q110" s="211">
        <v>0</v>
      </c>
      <c r="R110" s="211">
        <f t="shared" si="12"/>
        <v>0</v>
      </c>
      <c r="S110" s="211">
        <v>0</v>
      </c>
      <c r="T110" s="212">
        <f t="shared" si="13"/>
        <v>0</v>
      </c>
      <c r="AR110" s="24" t="s">
        <v>199</v>
      </c>
      <c r="AT110" s="24" t="s">
        <v>194</v>
      </c>
      <c r="AU110" s="24" t="s">
        <v>83</v>
      </c>
      <c r="AY110" s="24" t="s">
        <v>192</v>
      </c>
      <c r="BE110" s="213">
        <f t="shared" si="14"/>
        <v>0</v>
      </c>
      <c r="BF110" s="213">
        <f t="shared" si="15"/>
        <v>0</v>
      </c>
      <c r="BG110" s="213">
        <f t="shared" si="16"/>
        <v>0</v>
      </c>
      <c r="BH110" s="213">
        <f t="shared" si="17"/>
        <v>0</v>
      </c>
      <c r="BI110" s="213">
        <f t="shared" si="18"/>
        <v>0</v>
      </c>
      <c r="BJ110" s="24" t="s">
        <v>83</v>
      </c>
      <c r="BK110" s="213">
        <f t="shared" si="19"/>
        <v>0</v>
      </c>
      <c r="BL110" s="24" t="s">
        <v>199</v>
      </c>
      <c r="BM110" s="24" t="s">
        <v>431</v>
      </c>
    </row>
    <row r="111" spans="2:65" s="1" customFormat="1" ht="38.25" customHeight="1">
      <c r="B111" s="41"/>
      <c r="C111" s="202" t="s">
        <v>322</v>
      </c>
      <c r="D111" s="202" t="s">
        <v>194</v>
      </c>
      <c r="E111" s="203" t="s">
        <v>1346</v>
      </c>
      <c r="F111" s="204" t="s">
        <v>1423</v>
      </c>
      <c r="G111" s="205" t="s">
        <v>895</v>
      </c>
      <c r="H111" s="206">
        <v>1</v>
      </c>
      <c r="I111" s="207"/>
      <c r="J111" s="208">
        <f t="shared" si="10"/>
        <v>0</v>
      </c>
      <c r="K111" s="204" t="s">
        <v>21</v>
      </c>
      <c r="L111" s="61"/>
      <c r="M111" s="209" t="s">
        <v>21</v>
      </c>
      <c r="N111" s="210" t="s">
        <v>46</v>
      </c>
      <c r="O111" s="42"/>
      <c r="P111" s="211">
        <f t="shared" si="11"/>
        <v>0</v>
      </c>
      <c r="Q111" s="211">
        <v>0</v>
      </c>
      <c r="R111" s="211">
        <f t="shared" si="12"/>
        <v>0</v>
      </c>
      <c r="S111" s="211">
        <v>0</v>
      </c>
      <c r="T111" s="212">
        <f t="shared" si="13"/>
        <v>0</v>
      </c>
      <c r="AR111" s="24" t="s">
        <v>199</v>
      </c>
      <c r="AT111" s="24" t="s">
        <v>194</v>
      </c>
      <c r="AU111" s="24" t="s">
        <v>83</v>
      </c>
      <c r="AY111" s="24" t="s">
        <v>192</v>
      </c>
      <c r="BE111" s="213">
        <f t="shared" si="14"/>
        <v>0</v>
      </c>
      <c r="BF111" s="213">
        <f t="shared" si="15"/>
        <v>0</v>
      </c>
      <c r="BG111" s="213">
        <f t="shared" si="16"/>
        <v>0</v>
      </c>
      <c r="BH111" s="213">
        <f t="shared" si="17"/>
        <v>0</v>
      </c>
      <c r="BI111" s="213">
        <f t="shared" si="18"/>
        <v>0</v>
      </c>
      <c r="BJ111" s="24" t="s">
        <v>83</v>
      </c>
      <c r="BK111" s="213">
        <f t="shared" si="19"/>
        <v>0</v>
      </c>
      <c r="BL111" s="24" t="s">
        <v>199</v>
      </c>
      <c r="BM111" s="24" t="s">
        <v>441</v>
      </c>
    </row>
    <row r="112" spans="2:65" s="1" customFormat="1" ht="16.5" customHeight="1">
      <c r="B112" s="41"/>
      <c r="C112" s="202" t="s">
        <v>330</v>
      </c>
      <c r="D112" s="202" t="s">
        <v>194</v>
      </c>
      <c r="E112" s="203" t="s">
        <v>1424</v>
      </c>
      <c r="F112" s="204" t="s">
        <v>1425</v>
      </c>
      <c r="G112" s="205" t="s">
        <v>1426</v>
      </c>
      <c r="H112" s="206">
        <v>40</v>
      </c>
      <c r="I112" s="207"/>
      <c r="J112" s="208">
        <f t="shared" si="10"/>
        <v>0</v>
      </c>
      <c r="K112" s="204" t="s">
        <v>21</v>
      </c>
      <c r="L112" s="61"/>
      <c r="M112" s="209" t="s">
        <v>21</v>
      </c>
      <c r="N112" s="210" t="s">
        <v>46</v>
      </c>
      <c r="O112" s="42"/>
      <c r="P112" s="211">
        <f t="shared" si="11"/>
        <v>0</v>
      </c>
      <c r="Q112" s="211">
        <v>0</v>
      </c>
      <c r="R112" s="211">
        <f t="shared" si="12"/>
        <v>0</v>
      </c>
      <c r="S112" s="211">
        <v>0</v>
      </c>
      <c r="T112" s="212">
        <f t="shared" si="13"/>
        <v>0</v>
      </c>
      <c r="AR112" s="24" t="s">
        <v>199</v>
      </c>
      <c r="AT112" s="24" t="s">
        <v>194</v>
      </c>
      <c r="AU112" s="24" t="s">
        <v>83</v>
      </c>
      <c r="AY112" s="24" t="s">
        <v>192</v>
      </c>
      <c r="BE112" s="213">
        <f t="shared" si="14"/>
        <v>0</v>
      </c>
      <c r="BF112" s="213">
        <f t="shared" si="15"/>
        <v>0</v>
      </c>
      <c r="BG112" s="213">
        <f t="shared" si="16"/>
        <v>0</v>
      </c>
      <c r="BH112" s="213">
        <f t="shared" si="17"/>
        <v>0</v>
      </c>
      <c r="BI112" s="213">
        <f t="shared" si="18"/>
        <v>0</v>
      </c>
      <c r="BJ112" s="24" t="s">
        <v>83</v>
      </c>
      <c r="BK112" s="213">
        <f t="shared" si="19"/>
        <v>0</v>
      </c>
      <c r="BL112" s="24" t="s">
        <v>199</v>
      </c>
      <c r="BM112" s="24" t="s">
        <v>455</v>
      </c>
    </row>
    <row r="113" spans="2:65" s="1" customFormat="1" ht="16.5" customHeight="1">
      <c r="B113" s="41"/>
      <c r="C113" s="202" t="s">
        <v>9</v>
      </c>
      <c r="D113" s="202" t="s">
        <v>194</v>
      </c>
      <c r="E113" s="203" t="s">
        <v>1427</v>
      </c>
      <c r="F113" s="204" t="s">
        <v>1428</v>
      </c>
      <c r="G113" s="205" t="s">
        <v>895</v>
      </c>
      <c r="H113" s="206">
        <v>1</v>
      </c>
      <c r="I113" s="207"/>
      <c r="J113" s="208">
        <f t="shared" si="10"/>
        <v>0</v>
      </c>
      <c r="K113" s="204" t="s">
        <v>21</v>
      </c>
      <c r="L113" s="61"/>
      <c r="M113" s="209" t="s">
        <v>21</v>
      </c>
      <c r="N113" s="257" t="s">
        <v>46</v>
      </c>
      <c r="O113" s="258"/>
      <c r="P113" s="259">
        <f t="shared" si="11"/>
        <v>0</v>
      </c>
      <c r="Q113" s="259">
        <v>0</v>
      </c>
      <c r="R113" s="259">
        <f t="shared" si="12"/>
        <v>0</v>
      </c>
      <c r="S113" s="259">
        <v>0</v>
      </c>
      <c r="T113" s="260">
        <f t="shared" si="13"/>
        <v>0</v>
      </c>
      <c r="AR113" s="24" t="s">
        <v>199</v>
      </c>
      <c r="AT113" s="24" t="s">
        <v>194</v>
      </c>
      <c r="AU113" s="24" t="s">
        <v>83</v>
      </c>
      <c r="AY113" s="24" t="s">
        <v>192</v>
      </c>
      <c r="BE113" s="213">
        <f t="shared" si="14"/>
        <v>0</v>
      </c>
      <c r="BF113" s="213">
        <f t="shared" si="15"/>
        <v>0</v>
      </c>
      <c r="BG113" s="213">
        <f t="shared" si="16"/>
        <v>0</v>
      </c>
      <c r="BH113" s="213">
        <f t="shared" si="17"/>
        <v>0</v>
      </c>
      <c r="BI113" s="213">
        <f t="shared" si="18"/>
        <v>0</v>
      </c>
      <c r="BJ113" s="24" t="s">
        <v>83</v>
      </c>
      <c r="BK113" s="213">
        <f t="shared" si="19"/>
        <v>0</v>
      </c>
      <c r="BL113" s="24" t="s">
        <v>199</v>
      </c>
      <c r="BM113" s="24" t="s">
        <v>467</v>
      </c>
    </row>
    <row r="114" spans="2:12" s="1" customFormat="1" ht="6.9" customHeight="1">
      <c r="B114" s="56"/>
      <c r="C114" s="57"/>
      <c r="D114" s="57"/>
      <c r="E114" s="57"/>
      <c r="F114" s="57"/>
      <c r="G114" s="57"/>
      <c r="H114" s="57"/>
      <c r="I114" s="149"/>
      <c r="J114" s="57"/>
      <c r="K114" s="57"/>
      <c r="L114" s="61"/>
    </row>
  </sheetData>
  <sheetProtection algorithmName="SHA-512" hashValue="2nzVTPNXOk7QauFz9k3U0MWra9K3alhHwwQrYeLQgpafQeJj3f8uF+wK2YJimjcGZNKTL1VdGuNUQsJxxc6aLA==" saltValue="ckKOAiPUM4ST5LBZTAPDyd0jmqqcSqYFiFgK4AWXsVR/fGycxiR3xNuIceoedYCQCPXDIrs7UwpcvXNHHN1gvg==" spinCount="100000" sheet="1" objects="1" scenarios="1" formatColumns="0" formatRows="0" autoFilter="0"/>
  <autoFilter ref="C89:K113"/>
  <mergeCells count="16">
    <mergeCell ref="L2:V2"/>
    <mergeCell ref="E76:H76"/>
    <mergeCell ref="E80:H80"/>
    <mergeCell ref="E78:H78"/>
    <mergeCell ref="E82:H82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132</v>
      </c>
      <c r="G1" s="392" t="s">
        <v>133</v>
      </c>
      <c r="H1" s="392"/>
      <c r="I1" s="124"/>
      <c r="J1" s="123" t="s">
        <v>134</v>
      </c>
      <c r="K1" s="122" t="s">
        <v>135</v>
      </c>
      <c r="L1" s="123" t="s">
        <v>136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105</v>
      </c>
    </row>
    <row r="3" spans="2:46" ht="6.9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85</v>
      </c>
    </row>
    <row r="4" spans="2:46" ht="36.9" customHeight="1">
      <c r="B4" s="28"/>
      <c r="C4" s="29"/>
      <c r="D4" s="30" t="s">
        <v>143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2:11" ht="16.5" customHeight="1">
      <c r="B7" s="28"/>
      <c r="C7" s="29"/>
      <c r="D7" s="29"/>
      <c r="E7" s="384" t="str">
        <f>'Rekapitulace stavby'!K6</f>
        <v>Výstavba nové haly odborného výcviku SOU Stavební Plzeň</v>
      </c>
      <c r="F7" s="385"/>
      <c r="G7" s="385"/>
      <c r="H7" s="385"/>
      <c r="I7" s="127"/>
      <c r="J7" s="29"/>
      <c r="K7" s="31"/>
    </row>
    <row r="8" spans="2:11" ht="13.2">
      <c r="B8" s="28"/>
      <c r="C8" s="29"/>
      <c r="D8" s="37" t="s">
        <v>150</v>
      </c>
      <c r="E8" s="29"/>
      <c r="F8" s="29"/>
      <c r="G8" s="29"/>
      <c r="H8" s="29"/>
      <c r="I8" s="127"/>
      <c r="J8" s="29"/>
      <c r="K8" s="31"/>
    </row>
    <row r="9" spans="2:11" ht="16.5" customHeight="1">
      <c r="B9" s="28"/>
      <c r="C9" s="29"/>
      <c r="D9" s="29"/>
      <c r="E9" s="384" t="s">
        <v>1215</v>
      </c>
      <c r="F9" s="344"/>
      <c r="G9" s="344"/>
      <c r="H9" s="344"/>
      <c r="I9" s="127"/>
      <c r="J9" s="29"/>
      <c r="K9" s="31"/>
    </row>
    <row r="10" spans="2:11" ht="13.2">
      <c r="B10" s="28"/>
      <c r="C10" s="29"/>
      <c r="D10" s="37" t="s">
        <v>1216</v>
      </c>
      <c r="E10" s="29"/>
      <c r="F10" s="29"/>
      <c r="G10" s="29"/>
      <c r="H10" s="29"/>
      <c r="I10" s="127"/>
      <c r="J10" s="29"/>
      <c r="K10" s="31"/>
    </row>
    <row r="11" spans="2:11" s="1" customFormat="1" ht="16.5" customHeight="1">
      <c r="B11" s="41"/>
      <c r="C11" s="42"/>
      <c r="D11" s="42"/>
      <c r="E11" s="368" t="s">
        <v>1217</v>
      </c>
      <c r="F11" s="387"/>
      <c r="G11" s="387"/>
      <c r="H11" s="387"/>
      <c r="I11" s="128"/>
      <c r="J11" s="42"/>
      <c r="K11" s="45"/>
    </row>
    <row r="12" spans="2:11" s="1" customFormat="1" ht="13.2">
      <c r="B12" s="41"/>
      <c r="C12" s="42"/>
      <c r="D12" s="37" t="s">
        <v>1218</v>
      </c>
      <c r="E12" s="42"/>
      <c r="F12" s="42"/>
      <c r="G12" s="42"/>
      <c r="H12" s="42"/>
      <c r="I12" s="128"/>
      <c r="J12" s="42"/>
      <c r="K12" s="45"/>
    </row>
    <row r="13" spans="2:11" s="1" customFormat="1" ht="36.9" customHeight="1">
      <c r="B13" s="41"/>
      <c r="C13" s="42"/>
      <c r="D13" s="42"/>
      <c r="E13" s="386" t="s">
        <v>1429</v>
      </c>
      <c r="F13" s="387"/>
      <c r="G13" s="387"/>
      <c r="H13" s="387"/>
      <c r="I13" s="128"/>
      <c r="J13" s="42"/>
      <c r="K13" s="45"/>
    </row>
    <row r="14" spans="2:11" s="1" customFormat="1" ht="12">
      <c r="B14" s="41"/>
      <c r="C14" s="42"/>
      <c r="D14" s="42"/>
      <c r="E14" s="42"/>
      <c r="F14" s="42"/>
      <c r="G14" s="42"/>
      <c r="H14" s="42"/>
      <c r="I14" s="128"/>
      <c r="J14" s="42"/>
      <c r="K14" s="45"/>
    </row>
    <row r="15" spans="2:11" s="1" customFormat="1" ht="14.4" customHeight="1">
      <c r="B15" s="41"/>
      <c r="C15" s="42"/>
      <c r="D15" s="37" t="s">
        <v>20</v>
      </c>
      <c r="E15" s="42"/>
      <c r="F15" s="35" t="s">
        <v>21</v>
      </c>
      <c r="G15" s="42"/>
      <c r="H15" s="42"/>
      <c r="I15" s="129" t="s">
        <v>22</v>
      </c>
      <c r="J15" s="35" t="s">
        <v>21</v>
      </c>
      <c r="K15" s="45"/>
    </row>
    <row r="16" spans="2:11" s="1" customFormat="1" ht="14.4" customHeight="1">
      <c r="B16" s="41"/>
      <c r="C16" s="42"/>
      <c r="D16" s="37" t="s">
        <v>23</v>
      </c>
      <c r="E16" s="42"/>
      <c r="F16" s="35" t="s">
        <v>24</v>
      </c>
      <c r="G16" s="42"/>
      <c r="H16" s="42"/>
      <c r="I16" s="129" t="s">
        <v>25</v>
      </c>
      <c r="J16" s="130" t="str">
        <f>'Rekapitulace stavby'!AN8</f>
        <v>2. 11. 2017</v>
      </c>
      <c r="K16" s="45"/>
    </row>
    <row r="17" spans="2:11" s="1" customFormat="1" ht="10.8" customHeight="1">
      <c r="B17" s="41"/>
      <c r="C17" s="42"/>
      <c r="D17" s="42"/>
      <c r="E17" s="42"/>
      <c r="F17" s="42"/>
      <c r="G17" s="42"/>
      <c r="H17" s="42"/>
      <c r="I17" s="128"/>
      <c r="J17" s="42"/>
      <c r="K17" s="45"/>
    </row>
    <row r="18" spans="2:11" s="1" customFormat="1" ht="14.4" customHeight="1">
      <c r="B18" s="41"/>
      <c r="C18" s="42"/>
      <c r="D18" s="37" t="s">
        <v>27</v>
      </c>
      <c r="E18" s="42"/>
      <c r="F18" s="42"/>
      <c r="G18" s="42"/>
      <c r="H18" s="42"/>
      <c r="I18" s="129" t="s">
        <v>28</v>
      </c>
      <c r="J18" s="35" t="s">
        <v>29</v>
      </c>
      <c r="K18" s="45"/>
    </row>
    <row r="19" spans="2:11" s="1" customFormat="1" ht="18" customHeight="1">
      <c r="B19" s="41"/>
      <c r="C19" s="42"/>
      <c r="D19" s="42"/>
      <c r="E19" s="35" t="s">
        <v>30</v>
      </c>
      <c r="F19" s="42"/>
      <c r="G19" s="42"/>
      <c r="H19" s="42"/>
      <c r="I19" s="129" t="s">
        <v>31</v>
      </c>
      <c r="J19" s="35" t="s">
        <v>32</v>
      </c>
      <c r="K19" s="45"/>
    </row>
    <row r="20" spans="2:11" s="1" customFormat="1" ht="6.9" customHeight="1">
      <c r="B20" s="41"/>
      <c r="C20" s="42"/>
      <c r="D20" s="42"/>
      <c r="E20" s="42"/>
      <c r="F20" s="42"/>
      <c r="G20" s="42"/>
      <c r="H20" s="42"/>
      <c r="I20" s="128"/>
      <c r="J20" s="42"/>
      <c r="K20" s="45"/>
    </row>
    <row r="21" spans="2:11" s="1" customFormat="1" ht="14.4" customHeight="1">
      <c r="B21" s="41"/>
      <c r="C21" s="42"/>
      <c r="D21" s="37" t="s">
        <v>33</v>
      </c>
      <c r="E21" s="42"/>
      <c r="F21" s="42"/>
      <c r="G21" s="42"/>
      <c r="H21" s="42"/>
      <c r="I21" s="129" t="s">
        <v>28</v>
      </c>
      <c r="J21" s="35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5" t="str">
        <f>IF('Rekapitulace stavby'!E14="Vyplň údaj","",IF('Rekapitulace stavby'!E14="","",'Rekapitulace stavby'!E14))</f>
        <v/>
      </c>
      <c r="F22" s="42"/>
      <c r="G22" s="42"/>
      <c r="H22" s="42"/>
      <c r="I22" s="129" t="s">
        <v>31</v>
      </c>
      <c r="J22" s="35" t="str">
        <f>IF('Rekapitulace stavby'!AN14="Vyplň údaj","",IF('Rekapitulace stavby'!AN14="","",'Rekapitulace stavby'!AN14))</f>
        <v/>
      </c>
      <c r="K22" s="45"/>
    </row>
    <row r="23" spans="2:11" s="1" customFormat="1" ht="6.9" customHeight="1">
      <c r="B23" s="41"/>
      <c r="C23" s="42"/>
      <c r="D23" s="42"/>
      <c r="E23" s="42"/>
      <c r="F23" s="42"/>
      <c r="G23" s="42"/>
      <c r="H23" s="42"/>
      <c r="I23" s="128"/>
      <c r="J23" s="42"/>
      <c r="K23" s="45"/>
    </row>
    <row r="24" spans="2:11" s="1" customFormat="1" ht="14.4" customHeight="1">
      <c r="B24" s="41"/>
      <c r="C24" s="42"/>
      <c r="D24" s="37" t="s">
        <v>35</v>
      </c>
      <c r="E24" s="42"/>
      <c r="F24" s="42"/>
      <c r="G24" s="42"/>
      <c r="H24" s="42"/>
      <c r="I24" s="129" t="s">
        <v>28</v>
      </c>
      <c r="J24" s="35" t="s">
        <v>36</v>
      </c>
      <c r="K24" s="45"/>
    </row>
    <row r="25" spans="2:11" s="1" customFormat="1" ht="18" customHeight="1">
      <c r="B25" s="41"/>
      <c r="C25" s="42"/>
      <c r="D25" s="42"/>
      <c r="E25" s="35" t="s">
        <v>37</v>
      </c>
      <c r="F25" s="42"/>
      <c r="G25" s="42"/>
      <c r="H25" s="42"/>
      <c r="I25" s="129" t="s">
        <v>31</v>
      </c>
      <c r="J25" s="35" t="s">
        <v>38</v>
      </c>
      <c r="K25" s="45"/>
    </row>
    <row r="26" spans="2:11" s="1" customFormat="1" ht="6.9" customHeight="1">
      <c r="B26" s="41"/>
      <c r="C26" s="42"/>
      <c r="D26" s="42"/>
      <c r="E26" s="42"/>
      <c r="F26" s="42"/>
      <c r="G26" s="42"/>
      <c r="H26" s="42"/>
      <c r="I26" s="128"/>
      <c r="J26" s="42"/>
      <c r="K26" s="45"/>
    </row>
    <row r="27" spans="2:11" s="1" customFormat="1" ht="14.4" customHeight="1">
      <c r="B27" s="41"/>
      <c r="C27" s="42"/>
      <c r="D27" s="37" t="s">
        <v>40</v>
      </c>
      <c r="E27" s="42"/>
      <c r="F27" s="42"/>
      <c r="G27" s="42"/>
      <c r="H27" s="42"/>
      <c r="I27" s="128"/>
      <c r="J27" s="42"/>
      <c r="K27" s="45"/>
    </row>
    <row r="28" spans="2:11" s="7" customFormat="1" ht="16.5" customHeight="1">
      <c r="B28" s="131"/>
      <c r="C28" s="132"/>
      <c r="D28" s="132"/>
      <c r="E28" s="348" t="s">
        <v>21</v>
      </c>
      <c r="F28" s="348"/>
      <c r="G28" s="348"/>
      <c r="H28" s="348"/>
      <c r="I28" s="133"/>
      <c r="J28" s="132"/>
      <c r="K28" s="134"/>
    </row>
    <row r="29" spans="2:11" s="1" customFormat="1" ht="6.9" customHeight="1">
      <c r="B29" s="41"/>
      <c r="C29" s="42"/>
      <c r="D29" s="42"/>
      <c r="E29" s="42"/>
      <c r="F29" s="42"/>
      <c r="G29" s="42"/>
      <c r="H29" s="42"/>
      <c r="I29" s="128"/>
      <c r="J29" s="42"/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5"/>
      <c r="J30" s="85"/>
      <c r="K30" s="136"/>
    </row>
    <row r="31" spans="2:11" s="1" customFormat="1" ht="25.35" customHeight="1">
      <c r="B31" s="41"/>
      <c r="C31" s="42"/>
      <c r="D31" s="137" t="s">
        <v>41</v>
      </c>
      <c r="E31" s="42"/>
      <c r="F31" s="42"/>
      <c r="G31" s="42"/>
      <c r="H31" s="42"/>
      <c r="I31" s="128"/>
      <c r="J31" s="138">
        <f>ROUND(J89,2)</f>
        <v>0</v>
      </c>
      <c r="K31" s="45"/>
    </row>
    <row r="32" spans="2:11" s="1" customFormat="1" ht="6.9" customHeight="1">
      <c r="B32" s="41"/>
      <c r="C32" s="42"/>
      <c r="D32" s="85"/>
      <c r="E32" s="85"/>
      <c r="F32" s="85"/>
      <c r="G32" s="85"/>
      <c r="H32" s="85"/>
      <c r="I32" s="135"/>
      <c r="J32" s="85"/>
      <c r="K32" s="136"/>
    </row>
    <row r="33" spans="2:11" s="1" customFormat="1" ht="14.4" customHeight="1">
      <c r="B33" s="41"/>
      <c r="C33" s="42"/>
      <c r="D33" s="42"/>
      <c r="E33" s="42"/>
      <c r="F33" s="46" t="s">
        <v>43</v>
      </c>
      <c r="G33" s="42"/>
      <c r="H33" s="42"/>
      <c r="I33" s="139" t="s">
        <v>42</v>
      </c>
      <c r="J33" s="46" t="s">
        <v>44</v>
      </c>
      <c r="K33" s="45"/>
    </row>
    <row r="34" spans="2:11" s="1" customFormat="1" ht="14.4" customHeight="1">
      <c r="B34" s="41"/>
      <c r="C34" s="42"/>
      <c r="D34" s="49" t="s">
        <v>45</v>
      </c>
      <c r="E34" s="49" t="s">
        <v>46</v>
      </c>
      <c r="F34" s="140">
        <f>ROUND(SUM(BE89:BE100),2)</f>
        <v>0</v>
      </c>
      <c r="G34" s="42"/>
      <c r="H34" s="42"/>
      <c r="I34" s="141">
        <v>0.21</v>
      </c>
      <c r="J34" s="140">
        <f>ROUND(ROUND((SUM(BE89:BE100)),2)*I34,2)</f>
        <v>0</v>
      </c>
      <c r="K34" s="45"/>
    </row>
    <row r="35" spans="2:11" s="1" customFormat="1" ht="14.4" customHeight="1">
      <c r="B35" s="41"/>
      <c r="C35" s="42"/>
      <c r="D35" s="42"/>
      <c r="E35" s="49" t="s">
        <v>47</v>
      </c>
      <c r="F35" s="140">
        <f>ROUND(SUM(BF89:BF100),2)</f>
        <v>0</v>
      </c>
      <c r="G35" s="42"/>
      <c r="H35" s="42"/>
      <c r="I35" s="141">
        <v>0.15</v>
      </c>
      <c r="J35" s="140">
        <f>ROUND(ROUND((SUM(BF89:BF100)),2)*I35,2)</f>
        <v>0</v>
      </c>
      <c r="K35" s="45"/>
    </row>
    <row r="36" spans="2:11" s="1" customFormat="1" ht="14.4" customHeight="1" hidden="1">
      <c r="B36" s="41"/>
      <c r="C36" s="42"/>
      <c r="D36" s="42"/>
      <c r="E36" s="49" t="s">
        <v>48</v>
      </c>
      <c r="F36" s="140">
        <f>ROUND(SUM(BG89:BG100),2)</f>
        <v>0</v>
      </c>
      <c r="G36" s="42"/>
      <c r="H36" s="42"/>
      <c r="I36" s="141">
        <v>0.21</v>
      </c>
      <c r="J36" s="140">
        <v>0</v>
      </c>
      <c r="K36" s="45"/>
    </row>
    <row r="37" spans="2:11" s="1" customFormat="1" ht="14.4" customHeight="1" hidden="1">
      <c r="B37" s="41"/>
      <c r="C37" s="42"/>
      <c r="D37" s="42"/>
      <c r="E37" s="49" t="s">
        <v>49</v>
      </c>
      <c r="F37" s="140">
        <f>ROUND(SUM(BH89:BH100),2)</f>
        <v>0</v>
      </c>
      <c r="G37" s="42"/>
      <c r="H37" s="42"/>
      <c r="I37" s="141">
        <v>0.15</v>
      </c>
      <c r="J37" s="140">
        <v>0</v>
      </c>
      <c r="K37" s="45"/>
    </row>
    <row r="38" spans="2:11" s="1" customFormat="1" ht="14.4" customHeight="1" hidden="1">
      <c r="B38" s="41"/>
      <c r="C38" s="42"/>
      <c r="D38" s="42"/>
      <c r="E38" s="49" t="s">
        <v>50</v>
      </c>
      <c r="F38" s="140">
        <f>ROUND(SUM(BI89:BI100),2)</f>
        <v>0</v>
      </c>
      <c r="G38" s="42"/>
      <c r="H38" s="42"/>
      <c r="I38" s="141">
        <v>0</v>
      </c>
      <c r="J38" s="140">
        <v>0</v>
      </c>
      <c r="K38" s="45"/>
    </row>
    <row r="39" spans="2:11" s="1" customFormat="1" ht="6.9" customHeight="1">
      <c r="B39" s="41"/>
      <c r="C39" s="42"/>
      <c r="D39" s="42"/>
      <c r="E39" s="42"/>
      <c r="F39" s="42"/>
      <c r="G39" s="42"/>
      <c r="H39" s="42"/>
      <c r="I39" s="128"/>
      <c r="J39" s="42"/>
      <c r="K39" s="45"/>
    </row>
    <row r="40" spans="2:11" s="1" customFormat="1" ht="25.35" customHeight="1">
      <c r="B40" s="41"/>
      <c r="C40" s="142"/>
      <c r="D40" s="143" t="s">
        <v>51</v>
      </c>
      <c r="E40" s="79"/>
      <c r="F40" s="79"/>
      <c r="G40" s="144" t="s">
        <v>52</v>
      </c>
      <c r="H40" s="145" t="s">
        <v>53</v>
      </c>
      <c r="I40" s="146"/>
      <c r="J40" s="147">
        <f>SUM(J31:J38)</f>
        <v>0</v>
      </c>
      <c r="K40" s="148"/>
    </row>
    <row r="41" spans="2:11" s="1" customFormat="1" ht="14.4" customHeight="1">
      <c r="B41" s="56"/>
      <c r="C41" s="57"/>
      <c r="D41" s="57"/>
      <c r="E41" s="57"/>
      <c r="F41" s="57"/>
      <c r="G41" s="57"/>
      <c r="H41" s="57"/>
      <c r="I41" s="149"/>
      <c r="J41" s="57"/>
      <c r="K41" s="58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1"/>
      <c r="C46" s="30" t="s">
        <v>152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6.9" customHeight="1">
      <c r="B47" s="41"/>
      <c r="C47" s="42"/>
      <c r="D47" s="42"/>
      <c r="E47" s="42"/>
      <c r="F47" s="42"/>
      <c r="G47" s="42"/>
      <c r="H47" s="42"/>
      <c r="I47" s="128"/>
      <c r="J47" s="42"/>
      <c r="K47" s="45"/>
    </row>
    <row r="48" spans="2:11" s="1" customFormat="1" ht="14.4" customHeight="1">
      <c r="B48" s="41"/>
      <c r="C48" s="37" t="s">
        <v>18</v>
      </c>
      <c r="D48" s="42"/>
      <c r="E48" s="42"/>
      <c r="F48" s="42"/>
      <c r="G48" s="42"/>
      <c r="H48" s="42"/>
      <c r="I48" s="128"/>
      <c r="J48" s="42"/>
      <c r="K48" s="45"/>
    </row>
    <row r="49" spans="2:11" s="1" customFormat="1" ht="16.5" customHeight="1">
      <c r="B49" s="41"/>
      <c r="C49" s="42"/>
      <c r="D49" s="42"/>
      <c r="E49" s="384" t="str">
        <f>E7</f>
        <v>Výstavba nové haly odborného výcviku SOU Stavební Plzeň</v>
      </c>
      <c r="F49" s="385"/>
      <c r="G49" s="385"/>
      <c r="H49" s="385"/>
      <c r="I49" s="128"/>
      <c r="J49" s="42"/>
      <c r="K49" s="45"/>
    </row>
    <row r="50" spans="2:11" ht="13.2">
      <c r="B50" s="28"/>
      <c r="C50" s="37" t="s">
        <v>150</v>
      </c>
      <c r="D50" s="29"/>
      <c r="E50" s="29"/>
      <c r="F50" s="29"/>
      <c r="G50" s="29"/>
      <c r="H50" s="29"/>
      <c r="I50" s="127"/>
      <c r="J50" s="29"/>
      <c r="K50" s="31"/>
    </row>
    <row r="51" spans="2:11" ht="16.5" customHeight="1">
      <c r="B51" s="28"/>
      <c r="C51" s="29"/>
      <c r="D51" s="29"/>
      <c r="E51" s="384" t="s">
        <v>1215</v>
      </c>
      <c r="F51" s="344"/>
      <c r="G51" s="344"/>
      <c r="H51" s="344"/>
      <c r="I51" s="127"/>
      <c r="J51" s="29"/>
      <c r="K51" s="31"/>
    </row>
    <row r="52" spans="2:11" ht="13.2">
      <c r="B52" s="28"/>
      <c r="C52" s="37" t="s">
        <v>1216</v>
      </c>
      <c r="D52" s="29"/>
      <c r="E52" s="29"/>
      <c r="F52" s="29"/>
      <c r="G52" s="29"/>
      <c r="H52" s="29"/>
      <c r="I52" s="127"/>
      <c r="J52" s="29"/>
      <c r="K52" s="31"/>
    </row>
    <row r="53" spans="2:11" s="1" customFormat="1" ht="16.5" customHeight="1">
      <c r="B53" s="41"/>
      <c r="C53" s="42"/>
      <c r="D53" s="42"/>
      <c r="E53" s="368" t="s">
        <v>1217</v>
      </c>
      <c r="F53" s="387"/>
      <c r="G53" s="387"/>
      <c r="H53" s="387"/>
      <c r="I53" s="128"/>
      <c r="J53" s="42"/>
      <c r="K53" s="45"/>
    </row>
    <row r="54" spans="2:11" s="1" customFormat="1" ht="14.4" customHeight="1">
      <c r="B54" s="41"/>
      <c r="C54" s="37" t="s">
        <v>1218</v>
      </c>
      <c r="D54" s="42"/>
      <c r="E54" s="42"/>
      <c r="F54" s="42"/>
      <c r="G54" s="42"/>
      <c r="H54" s="42"/>
      <c r="I54" s="128"/>
      <c r="J54" s="42"/>
      <c r="K54" s="45"/>
    </row>
    <row r="55" spans="2:11" s="1" customFormat="1" ht="17.25" customHeight="1">
      <c r="B55" s="41"/>
      <c r="C55" s="42"/>
      <c r="D55" s="42"/>
      <c r="E55" s="386" t="str">
        <f>E13</f>
        <v>D.1.4.1-04 - Retence</v>
      </c>
      <c r="F55" s="387"/>
      <c r="G55" s="387"/>
      <c r="H55" s="387"/>
      <c r="I55" s="128"/>
      <c r="J55" s="42"/>
      <c r="K55" s="45"/>
    </row>
    <row r="56" spans="2:11" s="1" customFormat="1" ht="6.9" customHeight="1">
      <c r="B56" s="41"/>
      <c r="C56" s="42"/>
      <c r="D56" s="42"/>
      <c r="E56" s="42"/>
      <c r="F56" s="42"/>
      <c r="G56" s="42"/>
      <c r="H56" s="42"/>
      <c r="I56" s="128"/>
      <c r="J56" s="42"/>
      <c r="K56" s="45"/>
    </row>
    <row r="57" spans="2:11" s="1" customFormat="1" ht="18" customHeight="1">
      <c r="B57" s="41"/>
      <c r="C57" s="37" t="s">
        <v>23</v>
      </c>
      <c r="D57" s="42"/>
      <c r="E57" s="42"/>
      <c r="F57" s="35" t="str">
        <f>F16</f>
        <v>Borská 2718/55, 301 00 Plzeň – Jižní Předměstí</v>
      </c>
      <c r="G57" s="42"/>
      <c r="H57" s="42"/>
      <c r="I57" s="129" t="s">
        <v>25</v>
      </c>
      <c r="J57" s="130" t="str">
        <f>IF(J16="","",J16)</f>
        <v>2. 11. 2017</v>
      </c>
      <c r="K57" s="45"/>
    </row>
    <row r="58" spans="2:11" s="1" customFormat="1" ht="6.9" customHeight="1">
      <c r="B58" s="41"/>
      <c r="C58" s="42"/>
      <c r="D58" s="42"/>
      <c r="E58" s="42"/>
      <c r="F58" s="42"/>
      <c r="G58" s="42"/>
      <c r="H58" s="42"/>
      <c r="I58" s="128"/>
      <c r="J58" s="42"/>
      <c r="K58" s="45"/>
    </row>
    <row r="59" spans="2:11" s="1" customFormat="1" ht="13.2">
      <c r="B59" s="41"/>
      <c r="C59" s="37" t="s">
        <v>27</v>
      </c>
      <c r="D59" s="42"/>
      <c r="E59" s="42"/>
      <c r="F59" s="35" t="str">
        <f>E19</f>
        <v>Střední odborné učiliště stavební</v>
      </c>
      <c r="G59" s="42"/>
      <c r="H59" s="42"/>
      <c r="I59" s="129" t="s">
        <v>35</v>
      </c>
      <c r="J59" s="348" t="str">
        <f>E25</f>
        <v>Statika - Dynamika, s.r.o.</v>
      </c>
      <c r="K59" s="45"/>
    </row>
    <row r="60" spans="2:11" s="1" customFormat="1" ht="14.4" customHeight="1">
      <c r="B60" s="41"/>
      <c r="C60" s="37" t="s">
        <v>33</v>
      </c>
      <c r="D60" s="42"/>
      <c r="E60" s="42"/>
      <c r="F60" s="35" t="str">
        <f>IF(E22="","",E22)</f>
        <v/>
      </c>
      <c r="G60" s="42"/>
      <c r="H60" s="42"/>
      <c r="I60" s="128"/>
      <c r="J60" s="38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28"/>
      <c r="J61" s="42"/>
      <c r="K61" s="45"/>
    </row>
    <row r="62" spans="2:11" s="1" customFormat="1" ht="29.25" customHeight="1">
      <c r="B62" s="41"/>
      <c r="C62" s="154" t="s">
        <v>153</v>
      </c>
      <c r="D62" s="142"/>
      <c r="E62" s="142"/>
      <c r="F62" s="142"/>
      <c r="G62" s="142"/>
      <c r="H62" s="142"/>
      <c r="I62" s="155"/>
      <c r="J62" s="156" t="s">
        <v>154</v>
      </c>
      <c r="K62" s="157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28"/>
      <c r="J63" s="42"/>
      <c r="K63" s="45"/>
    </row>
    <row r="64" spans="2:47" s="1" customFormat="1" ht="29.25" customHeight="1">
      <c r="B64" s="41"/>
      <c r="C64" s="158" t="s">
        <v>155</v>
      </c>
      <c r="D64" s="42"/>
      <c r="E64" s="42"/>
      <c r="F64" s="42"/>
      <c r="G64" s="42"/>
      <c r="H64" s="42"/>
      <c r="I64" s="128"/>
      <c r="J64" s="138">
        <f>J89</f>
        <v>0</v>
      </c>
      <c r="K64" s="45"/>
      <c r="AU64" s="24" t="s">
        <v>156</v>
      </c>
    </row>
    <row r="65" spans="2:11" s="8" customFormat="1" ht="24.9" customHeight="1">
      <c r="B65" s="159"/>
      <c r="C65" s="160"/>
      <c r="D65" s="161" t="s">
        <v>1413</v>
      </c>
      <c r="E65" s="162"/>
      <c r="F65" s="162"/>
      <c r="G65" s="162"/>
      <c r="H65" s="162"/>
      <c r="I65" s="163"/>
      <c r="J65" s="164">
        <f>J90</f>
        <v>0</v>
      </c>
      <c r="K65" s="165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28"/>
      <c r="J66" s="42"/>
      <c r="K66" s="45"/>
    </row>
    <row r="67" spans="2:11" s="1" customFormat="1" ht="6.9" customHeight="1">
      <c r="B67" s="56"/>
      <c r="C67" s="57"/>
      <c r="D67" s="57"/>
      <c r="E67" s="57"/>
      <c r="F67" s="57"/>
      <c r="G67" s="57"/>
      <c r="H67" s="57"/>
      <c r="I67" s="149"/>
      <c r="J67" s="57"/>
      <c r="K67" s="58"/>
    </row>
    <row r="71" spans="2:12" s="1" customFormat="1" ht="6.9" customHeight="1">
      <c r="B71" s="59"/>
      <c r="C71" s="60"/>
      <c r="D71" s="60"/>
      <c r="E71" s="60"/>
      <c r="F71" s="60"/>
      <c r="G71" s="60"/>
      <c r="H71" s="60"/>
      <c r="I71" s="152"/>
      <c r="J71" s="60"/>
      <c r="K71" s="60"/>
      <c r="L71" s="61"/>
    </row>
    <row r="72" spans="2:12" s="1" customFormat="1" ht="36.9" customHeight="1">
      <c r="B72" s="41"/>
      <c r="C72" s="62" t="s">
        <v>176</v>
      </c>
      <c r="D72" s="63"/>
      <c r="E72" s="63"/>
      <c r="F72" s="63"/>
      <c r="G72" s="63"/>
      <c r="H72" s="63"/>
      <c r="I72" s="173"/>
      <c r="J72" s="63"/>
      <c r="K72" s="63"/>
      <c r="L72" s="61"/>
    </row>
    <row r="73" spans="2:12" s="1" customFormat="1" ht="6.9" customHeight="1">
      <c r="B73" s="41"/>
      <c r="C73" s="63"/>
      <c r="D73" s="63"/>
      <c r="E73" s="63"/>
      <c r="F73" s="63"/>
      <c r="G73" s="63"/>
      <c r="H73" s="63"/>
      <c r="I73" s="173"/>
      <c r="J73" s="63"/>
      <c r="K73" s="63"/>
      <c r="L73" s="61"/>
    </row>
    <row r="74" spans="2:12" s="1" customFormat="1" ht="14.4" customHeight="1">
      <c r="B74" s="41"/>
      <c r="C74" s="65" t="s">
        <v>18</v>
      </c>
      <c r="D74" s="63"/>
      <c r="E74" s="63"/>
      <c r="F74" s="63"/>
      <c r="G74" s="63"/>
      <c r="H74" s="63"/>
      <c r="I74" s="173"/>
      <c r="J74" s="63"/>
      <c r="K74" s="63"/>
      <c r="L74" s="61"/>
    </row>
    <row r="75" spans="2:12" s="1" customFormat="1" ht="16.5" customHeight="1">
      <c r="B75" s="41"/>
      <c r="C75" s="63"/>
      <c r="D75" s="63"/>
      <c r="E75" s="389" t="str">
        <f>E7</f>
        <v>Výstavba nové haly odborného výcviku SOU Stavební Plzeň</v>
      </c>
      <c r="F75" s="390"/>
      <c r="G75" s="390"/>
      <c r="H75" s="390"/>
      <c r="I75" s="173"/>
      <c r="J75" s="63"/>
      <c r="K75" s="63"/>
      <c r="L75" s="61"/>
    </row>
    <row r="76" spans="2:12" ht="13.2">
      <c r="B76" s="28"/>
      <c r="C76" s="65" t="s">
        <v>150</v>
      </c>
      <c r="D76" s="261"/>
      <c r="E76" s="261"/>
      <c r="F76" s="261"/>
      <c r="G76" s="261"/>
      <c r="H76" s="261"/>
      <c r="J76" s="261"/>
      <c r="K76" s="261"/>
      <c r="L76" s="262"/>
    </row>
    <row r="77" spans="2:12" ht="16.5" customHeight="1">
      <c r="B77" s="28"/>
      <c r="C77" s="261"/>
      <c r="D77" s="261"/>
      <c r="E77" s="389" t="s">
        <v>1215</v>
      </c>
      <c r="F77" s="394"/>
      <c r="G77" s="394"/>
      <c r="H77" s="394"/>
      <c r="J77" s="261"/>
      <c r="K77" s="261"/>
      <c r="L77" s="262"/>
    </row>
    <row r="78" spans="2:12" ht="13.2">
      <c r="B78" s="28"/>
      <c r="C78" s="65" t="s">
        <v>1216</v>
      </c>
      <c r="D78" s="261"/>
      <c r="E78" s="261"/>
      <c r="F78" s="261"/>
      <c r="G78" s="261"/>
      <c r="H78" s="261"/>
      <c r="J78" s="261"/>
      <c r="K78" s="261"/>
      <c r="L78" s="262"/>
    </row>
    <row r="79" spans="2:12" s="1" customFormat="1" ht="16.5" customHeight="1">
      <c r="B79" s="41"/>
      <c r="C79" s="63"/>
      <c r="D79" s="63"/>
      <c r="E79" s="393" t="s">
        <v>1217</v>
      </c>
      <c r="F79" s="391"/>
      <c r="G79" s="391"/>
      <c r="H79" s="391"/>
      <c r="I79" s="173"/>
      <c r="J79" s="63"/>
      <c r="K79" s="63"/>
      <c r="L79" s="61"/>
    </row>
    <row r="80" spans="2:12" s="1" customFormat="1" ht="14.4" customHeight="1">
      <c r="B80" s="41"/>
      <c r="C80" s="65" t="s">
        <v>1218</v>
      </c>
      <c r="D80" s="63"/>
      <c r="E80" s="63"/>
      <c r="F80" s="63"/>
      <c r="G80" s="63"/>
      <c r="H80" s="63"/>
      <c r="I80" s="173"/>
      <c r="J80" s="63"/>
      <c r="K80" s="63"/>
      <c r="L80" s="61"/>
    </row>
    <row r="81" spans="2:12" s="1" customFormat="1" ht="17.25" customHeight="1">
      <c r="B81" s="41"/>
      <c r="C81" s="63"/>
      <c r="D81" s="63"/>
      <c r="E81" s="359" t="str">
        <f>E13</f>
        <v>D.1.4.1-04 - Retence</v>
      </c>
      <c r="F81" s="391"/>
      <c r="G81" s="391"/>
      <c r="H81" s="391"/>
      <c r="I81" s="173"/>
      <c r="J81" s="63"/>
      <c r="K81" s="63"/>
      <c r="L81" s="61"/>
    </row>
    <row r="82" spans="2:12" s="1" customFormat="1" ht="6.9" customHeight="1">
      <c r="B82" s="41"/>
      <c r="C82" s="63"/>
      <c r="D82" s="63"/>
      <c r="E82" s="63"/>
      <c r="F82" s="63"/>
      <c r="G82" s="63"/>
      <c r="H82" s="63"/>
      <c r="I82" s="173"/>
      <c r="J82" s="63"/>
      <c r="K82" s="63"/>
      <c r="L82" s="61"/>
    </row>
    <row r="83" spans="2:12" s="1" customFormat="1" ht="18" customHeight="1">
      <c r="B83" s="41"/>
      <c r="C83" s="65" t="s">
        <v>23</v>
      </c>
      <c r="D83" s="63"/>
      <c r="E83" s="63"/>
      <c r="F83" s="174" t="str">
        <f>F16</f>
        <v>Borská 2718/55, 301 00 Plzeň – Jižní Předměstí</v>
      </c>
      <c r="G83" s="63"/>
      <c r="H83" s="63"/>
      <c r="I83" s="175" t="s">
        <v>25</v>
      </c>
      <c r="J83" s="73" t="str">
        <f>IF(J16="","",J16)</f>
        <v>2. 11. 2017</v>
      </c>
      <c r="K83" s="63"/>
      <c r="L83" s="61"/>
    </row>
    <row r="84" spans="2:12" s="1" customFormat="1" ht="6.9" customHeight="1">
      <c r="B84" s="41"/>
      <c r="C84" s="63"/>
      <c r="D84" s="63"/>
      <c r="E84" s="63"/>
      <c r="F84" s="63"/>
      <c r="G84" s="63"/>
      <c r="H84" s="63"/>
      <c r="I84" s="173"/>
      <c r="J84" s="63"/>
      <c r="K84" s="63"/>
      <c r="L84" s="61"/>
    </row>
    <row r="85" spans="2:12" s="1" customFormat="1" ht="13.2">
      <c r="B85" s="41"/>
      <c r="C85" s="65" t="s">
        <v>27</v>
      </c>
      <c r="D85" s="63"/>
      <c r="E85" s="63"/>
      <c r="F85" s="174" t="str">
        <f>E19</f>
        <v>Střední odborné učiliště stavební</v>
      </c>
      <c r="G85" s="63"/>
      <c r="H85" s="63"/>
      <c r="I85" s="175" t="s">
        <v>35</v>
      </c>
      <c r="J85" s="174" t="str">
        <f>E25</f>
        <v>Statika - Dynamika, s.r.o.</v>
      </c>
      <c r="K85" s="63"/>
      <c r="L85" s="61"/>
    </row>
    <row r="86" spans="2:12" s="1" customFormat="1" ht="14.4" customHeight="1">
      <c r="B86" s="41"/>
      <c r="C86" s="65" t="s">
        <v>33</v>
      </c>
      <c r="D86" s="63"/>
      <c r="E86" s="63"/>
      <c r="F86" s="174" t="str">
        <f>IF(E22="","",E22)</f>
        <v/>
      </c>
      <c r="G86" s="63"/>
      <c r="H86" s="63"/>
      <c r="I86" s="173"/>
      <c r="J86" s="63"/>
      <c r="K86" s="63"/>
      <c r="L86" s="61"/>
    </row>
    <row r="87" spans="2:12" s="1" customFormat="1" ht="10.35" customHeight="1">
      <c r="B87" s="41"/>
      <c r="C87" s="63"/>
      <c r="D87" s="63"/>
      <c r="E87" s="63"/>
      <c r="F87" s="63"/>
      <c r="G87" s="63"/>
      <c r="H87" s="63"/>
      <c r="I87" s="173"/>
      <c r="J87" s="63"/>
      <c r="K87" s="63"/>
      <c r="L87" s="61"/>
    </row>
    <row r="88" spans="2:20" s="10" customFormat="1" ht="29.25" customHeight="1">
      <c r="B88" s="176"/>
      <c r="C88" s="177" t="s">
        <v>177</v>
      </c>
      <c r="D88" s="178" t="s">
        <v>60</v>
      </c>
      <c r="E88" s="178" t="s">
        <v>56</v>
      </c>
      <c r="F88" s="178" t="s">
        <v>178</v>
      </c>
      <c r="G88" s="178" t="s">
        <v>179</v>
      </c>
      <c r="H88" s="178" t="s">
        <v>180</v>
      </c>
      <c r="I88" s="179" t="s">
        <v>181</v>
      </c>
      <c r="J88" s="178" t="s">
        <v>154</v>
      </c>
      <c r="K88" s="180" t="s">
        <v>182</v>
      </c>
      <c r="L88" s="181"/>
      <c r="M88" s="81" t="s">
        <v>183</v>
      </c>
      <c r="N88" s="82" t="s">
        <v>45</v>
      </c>
      <c r="O88" s="82" t="s">
        <v>184</v>
      </c>
      <c r="P88" s="82" t="s">
        <v>185</v>
      </c>
      <c r="Q88" s="82" t="s">
        <v>186</v>
      </c>
      <c r="R88" s="82" t="s">
        <v>187</v>
      </c>
      <c r="S88" s="82" t="s">
        <v>188</v>
      </c>
      <c r="T88" s="83" t="s">
        <v>189</v>
      </c>
    </row>
    <row r="89" spans="2:63" s="1" customFormat="1" ht="29.25" customHeight="1">
      <c r="B89" s="41"/>
      <c r="C89" s="87" t="s">
        <v>155</v>
      </c>
      <c r="D89" s="63"/>
      <c r="E89" s="63"/>
      <c r="F89" s="63"/>
      <c r="G89" s="63"/>
      <c r="H89" s="63"/>
      <c r="I89" s="173"/>
      <c r="J89" s="182">
        <f>BK89</f>
        <v>0</v>
      </c>
      <c r="K89" s="63"/>
      <c r="L89" s="61"/>
      <c r="M89" s="84"/>
      <c r="N89" s="85"/>
      <c r="O89" s="85"/>
      <c r="P89" s="183">
        <f>P90</f>
        <v>0</v>
      </c>
      <c r="Q89" s="85"/>
      <c r="R89" s="183">
        <f>R90</f>
        <v>0</v>
      </c>
      <c r="S89" s="85"/>
      <c r="T89" s="184">
        <f>T90</f>
        <v>0</v>
      </c>
      <c r="AT89" s="24" t="s">
        <v>74</v>
      </c>
      <c r="AU89" s="24" t="s">
        <v>156</v>
      </c>
      <c r="BK89" s="185">
        <f>BK90</f>
        <v>0</v>
      </c>
    </row>
    <row r="90" spans="2:63" s="11" customFormat="1" ht="37.35" customHeight="1">
      <c r="B90" s="186"/>
      <c r="C90" s="187"/>
      <c r="D90" s="188" t="s">
        <v>74</v>
      </c>
      <c r="E90" s="189" t="s">
        <v>1222</v>
      </c>
      <c r="F90" s="189" t="s">
        <v>1414</v>
      </c>
      <c r="G90" s="187"/>
      <c r="H90" s="187"/>
      <c r="I90" s="190"/>
      <c r="J90" s="191">
        <f>BK90</f>
        <v>0</v>
      </c>
      <c r="K90" s="187"/>
      <c r="L90" s="192"/>
      <c r="M90" s="193"/>
      <c r="N90" s="194"/>
      <c r="O90" s="194"/>
      <c r="P90" s="195">
        <f>SUM(P91:P100)</f>
        <v>0</v>
      </c>
      <c r="Q90" s="194"/>
      <c r="R90" s="195">
        <f>SUM(R91:R100)</f>
        <v>0</v>
      </c>
      <c r="S90" s="194"/>
      <c r="T90" s="196">
        <f>SUM(T91:T100)</f>
        <v>0</v>
      </c>
      <c r="AR90" s="197" t="s">
        <v>83</v>
      </c>
      <c r="AT90" s="198" t="s">
        <v>74</v>
      </c>
      <c r="AU90" s="198" t="s">
        <v>75</v>
      </c>
      <c r="AY90" s="197" t="s">
        <v>192</v>
      </c>
      <c r="BK90" s="199">
        <f>SUM(BK91:BK100)</f>
        <v>0</v>
      </c>
    </row>
    <row r="91" spans="2:65" s="1" customFormat="1" ht="16.5" customHeight="1">
      <c r="B91" s="41"/>
      <c r="C91" s="202" t="s">
        <v>83</v>
      </c>
      <c r="D91" s="202" t="s">
        <v>194</v>
      </c>
      <c r="E91" s="203" t="s">
        <v>1430</v>
      </c>
      <c r="F91" s="204" t="s">
        <v>1431</v>
      </c>
      <c r="G91" s="205" t="s">
        <v>197</v>
      </c>
      <c r="H91" s="206">
        <v>217.53</v>
      </c>
      <c r="I91" s="207"/>
      <c r="J91" s="208">
        <f aca="true" t="shared" si="0" ref="J91:J100">ROUND(I91*H91,2)</f>
        <v>0</v>
      </c>
      <c r="K91" s="204" t="s">
        <v>21</v>
      </c>
      <c r="L91" s="61"/>
      <c r="M91" s="209" t="s">
        <v>21</v>
      </c>
      <c r="N91" s="210" t="s">
        <v>46</v>
      </c>
      <c r="O91" s="42"/>
      <c r="P91" s="211">
        <f aca="true" t="shared" si="1" ref="P91:P100">O91*H91</f>
        <v>0</v>
      </c>
      <c r="Q91" s="211">
        <v>0</v>
      </c>
      <c r="R91" s="211">
        <f aca="true" t="shared" si="2" ref="R91:R100">Q91*H91</f>
        <v>0</v>
      </c>
      <c r="S91" s="211">
        <v>0</v>
      </c>
      <c r="T91" s="212">
        <f aca="true" t="shared" si="3" ref="T91:T100">S91*H91</f>
        <v>0</v>
      </c>
      <c r="AR91" s="24" t="s">
        <v>199</v>
      </c>
      <c r="AT91" s="24" t="s">
        <v>194</v>
      </c>
      <c r="AU91" s="24" t="s">
        <v>83</v>
      </c>
      <c r="AY91" s="24" t="s">
        <v>192</v>
      </c>
      <c r="BE91" s="213">
        <f aca="true" t="shared" si="4" ref="BE91:BE100">IF(N91="základní",J91,0)</f>
        <v>0</v>
      </c>
      <c r="BF91" s="213">
        <f aca="true" t="shared" si="5" ref="BF91:BF100">IF(N91="snížená",J91,0)</f>
        <v>0</v>
      </c>
      <c r="BG91" s="213">
        <f aca="true" t="shared" si="6" ref="BG91:BG100">IF(N91="zákl. přenesená",J91,0)</f>
        <v>0</v>
      </c>
      <c r="BH91" s="213">
        <f aca="true" t="shared" si="7" ref="BH91:BH100">IF(N91="sníž. přenesená",J91,0)</f>
        <v>0</v>
      </c>
      <c r="BI91" s="213">
        <f aca="true" t="shared" si="8" ref="BI91:BI100">IF(N91="nulová",J91,0)</f>
        <v>0</v>
      </c>
      <c r="BJ91" s="24" t="s">
        <v>83</v>
      </c>
      <c r="BK91" s="213">
        <f aca="true" t="shared" si="9" ref="BK91:BK100">ROUND(I91*H91,2)</f>
        <v>0</v>
      </c>
      <c r="BL91" s="24" t="s">
        <v>199</v>
      </c>
      <c r="BM91" s="24" t="s">
        <v>85</v>
      </c>
    </row>
    <row r="92" spans="2:65" s="1" customFormat="1" ht="16.5" customHeight="1">
      <c r="B92" s="41"/>
      <c r="C92" s="202" t="s">
        <v>85</v>
      </c>
      <c r="D92" s="202" t="s">
        <v>194</v>
      </c>
      <c r="E92" s="203" t="s">
        <v>1432</v>
      </c>
      <c r="F92" s="204" t="s">
        <v>1226</v>
      </c>
      <c r="G92" s="205" t="s">
        <v>197</v>
      </c>
      <c r="H92" s="206">
        <v>217.53</v>
      </c>
      <c r="I92" s="207"/>
      <c r="J92" s="208">
        <f t="shared" si="0"/>
        <v>0</v>
      </c>
      <c r="K92" s="204" t="s">
        <v>21</v>
      </c>
      <c r="L92" s="61"/>
      <c r="M92" s="209" t="s">
        <v>21</v>
      </c>
      <c r="N92" s="210" t="s">
        <v>46</v>
      </c>
      <c r="O92" s="42"/>
      <c r="P92" s="211">
        <f t="shared" si="1"/>
        <v>0</v>
      </c>
      <c r="Q92" s="211">
        <v>0</v>
      </c>
      <c r="R92" s="211">
        <f t="shared" si="2"/>
        <v>0</v>
      </c>
      <c r="S92" s="211">
        <v>0</v>
      </c>
      <c r="T92" s="212">
        <f t="shared" si="3"/>
        <v>0</v>
      </c>
      <c r="AR92" s="24" t="s">
        <v>199</v>
      </c>
      <c r="AT92" s="24" t="s">
        <v>194</v>
      </c>
      <c r="AU92" s="24" t="s">
        <v>83</v>
      </c>
      <c r="AY92" s="24" t="s">
        <v>192</v>
      </c>
      <c r="BE92" s="213">
        <f t="shared" si="4"/>
        <v>0</v>
      </c>
      <c r="BF92" s="213">
        <f t="shared" si="5"/>
        <v>0</v>
      </c>
      <c r="BG92" s="213">
        <f t="shared" si="6"/>
        <v>0</v>
      </c>
      <c r="BH92" s="213">
        <f t="shared" si="7"/>
        <v>0</v>
      </c>
      <c r="BI92" s="213">
        <f t="shared" si="8"/>
        <v>0</v>
      </c>
      <c r="BJ92" s="24" t="s">
        <v>83</v>
      </c>
      <c r="BK92" s="213">
        <f t="shared" si="9"/>
        <v>0</v>
      </c>
      <c r="BL92" s="24" t="s">
        <v>199</v>
      </c>
      <c r="BM92" s="24" t="s">
        <v>199</v>
      </c>
    </row>
    <row r="93" spans="2:65" s="1" customFormat="1" ht="16.5" customHeight="1">
      <c r="B93" s="41"/>
      <c r="C93" s="202" t="s">
        <v>248</v>
      </c>
      <c r="D93" s="202" t="s">
        <v>194</v>
      </c>
      <c r="E93" s="203" t="s">
        <v>1233</v>
      </c>
      <c r="F93" s="204" t="s">
        <v>1234</v>
      </c>
      <c r="G93" s="205" t="s">
        <v>197</v>
      </c>
      <c r="H93" s="206">
        <v>106.14</v>
      </c>
      <c r="I93" s="207"/>
      <c r="J93" s="208">
        <f t="shared" si="0"/>
        <v>0</v>
      </c>
      <c r="K93" s="204" t="s">
        <v>21</v>
      </c>
      <c r="L93" s="61"/>
      <c r="M93" s="209" t="s">
        <v>21</v>
      </c>
      <c r="N93" s="210" t="s">
        <v>46</v>
      </c>
      <c r="O93" s="42"/>
      <c r="P93" s="211">
        <f t="shared" si="1"/>
        <v>0</v>
      </c>
      <c r="Q93" s="211">
        <v>0</v>
      </c>
      <c r="R93" s="211">
        <f t="shared" si="2"/>
        <v>0</v>
      </c>
      <c r="S93" s="211">
        <v>0</v>
      </c>
      <c r="T93" s="212">
        <f t="shared" si="3"/>
        <v>0</v>
      </c>
      <c r="AR93" s="24" t="s">
        <v>199</v>
      </c>
      <c r="AT93" s="24" t="s">
        <v>194</v>
      </c>
      <c r="AU93" s="24" t="s">
        <v>83</v>
      </c>
      <c r="AY93" s="24" t="s">
        <v>192</v>
      </c>
      <c r="BE93" s="213">
        <f t="shared" si="4"/>
        <v>0</v>
      </c>
      <c r="BF93" s="213">
        <f t="shared" si="5"/>
        <v>0</v>
      </c>
      <c r="BG93" s="213">
        <f t="shared" si="6"/>
        <v>0</v>
      </c>
      <c r="BH93" s="213">
        <f t="shared" si="7"/>
        <v>0</v>
      </c>
      <c r="BI93" s="213">
        <f t="shared" si="8"/>
        <v>0</v>
      </c>
      <c r="BJ93" s="24" t="s">
        <v>83</v>
      </c>
      <c r="BK93" s="213">
        <f t="shared" si="9"/>
        <v>0</v>
      </c>
      <c r="BL93" s="24" t="s">
        <v>199</v>
      </c>
      <c r="BM93" s="24" t="s">
        <v>221</v>
      </c>
    </row>
    <row r="94" spans="2:65" s="1" customFormat="1" ht="16.5" customHeight="1">
      <c r="B94" s="41"/>
      <c r="C94" s="202" t="s">
        <v>252</v>
      </c>
      <c r="D94" s="202" t="s">
        <v>194</v>
      </c>
      <c r="E94" s="203" t="s">
        <v>1235</v>
      </c>
      <c r="F94" s="204" t="s">
        <v>1236</v>
      </c>
      <c r="G94" s="205" t="s">
        <v>197</v>
      </c>
      <c r="H94" s="206">
        <v>106.14</v>
      </c>
      <c r="I94" s="207"/>
      <c r="J94" s="208">
        <f t="shared" si="0"/>
        <v>0</v>
      </c>
      <c r="K94" s="204" t="s">
        <v>21</v>
      </c>
      <c r="L94" s="61"/>
      <c r="M94" s="209" t="s">
        <v>21</v>
      </c>
      <c r="N94" s="210" t="s">
        <v>46</v>
      </c>
      <c r="O94" s="42"/>
      <c r="P94" s="211">
        <f t="shared" si="1"/>
        <v>0</v>
      </c>
      <c r="Q94" s="211">
        <v>0</v>
      </c>
      <c r="R94" s="211">
        <f t="shared" si="2"/>
        <v>0</v>
      </c>
      <c r="S94" s="211">
        <v>0</v>
      </c>
      <c r="T94" s="212">
        <f t="shared" si="3"/>
        <v>0</v>
      </c>
      <c r="AR94" s="24" t="s">
        <v>199</v>
      </c>
      <c r="AT94" s="24" t="s">
        <v>194</v>
      </c>
      <c r="AU94" s="24" t="s">
        <v>83</v>
      </c>
      <c r="AY94" s="24" t="s">
        <v>192</v>
      </c>
      <c r="BE94" s="213">
        <f t="shared" si="4"/>
        <v>0</v>
      </c>
      <c r="BF94" s="213">
        <f t="shared" si="5"/>
        <v>0</v>
      </c>
      <c r="BG94" s="213">
        <f t="shared" si="6"/>
        <v>0</v>
      </c>
      <c r="BH94" s="213">
        <f t="shared" si="7"/>
        <v>0</v>
      </c>
      <c r="BI94" s="213">
        <f t="shared" si="8"/>
        <v>0</v>
      </c>
      <c r="BJ94" s="24" t="s">
        <v>83</v>
      </c>
      <c r="BK94" s="213">
        <f t="shared" si="9"/>
        <v>0</v>
      </c>
      <c r="BL94" s="24" t="s">
        <v>199</v>
      </c>
      <c r="BM94" s="24" t="s">
        <v>233</v>
      </c>
    </row>
    <row r="95" spans="2:65" s="1" customFormat="1" ht="16.5" customHeight="1">
      <c r="B95" s="41"/>
      <c r="C95" s="202" t="s">
        <v>259</v>
      </c>
      <c r="D95" s="202" t="s">
        <v>194</v>
      </c>
      <c r="E95" s="203" t="s">
        <v>1269</v>
      </c>
      <c r="F95" s="204" t="s">
        <v>1433</v>
      </c>
      <c r="G95" s="205" t="s">
        <v>197</v>
      </c>
      <c r="H95" s="206">
        <v>111.39</v>
      </c>
      <c r="I95" s="207"/>
      <c r="J95" s="208">
        <f t="shared" si="0"/>
        <v>0</v>
      </c>
      <c r="K95" s="204" t="s">
        <v>21</v>
      </c>
      <c r="L95" s="61"/>
      <c r="M95" s="209" t="s">
        <v>21</v>
      </c>
      <c r="N95" s="210" t="s">
        <v>46</v>
      </c>
      <c r="O95" s="42"/>
      <c r="P95" s="211">
        <f t="shared" si="1"/>
        <v>0</v>
      </c>
      <c r="Q95" s="211">
        <v>0</v>
      </c>
      <c r="R95" s="211">
        <f t="shared" si="2"/>
        <v>0</v>
      </c>
      <c r="S95" s="211">
        <v>0</v>
      </c>
      <c r="T95" s="212">
        <f t="shared" si="3"/>
        <v>0</v>
      </c>
      <c r="AR95" s="24" t="s">
        <v>199</v>
      </c>
      <c r="AT95" s="24" t="s">
        <v>194</v>
      </c>
      <c r="AU95" s="24" t="s">
        <v>83</v>
      </c>
      <c r="AY95" s="24" t="s">
        <v>192</v>
      </c>
      <c r="BE95" s="213">
        <f t="shared" si="4"/>
        <v>0</v>
      </c>
      <c r="BF95" s="213">
        <f t="shared" si="5"/>
        <v>0</v>
      </c>
      <c r="BG95" s="213">
        <f t="shared" si="6"/>
        <v>0</v>
      </c>
      <c r="BH95" s="213">
        <f t="shared" si="7"/>
        <v>0</v>
      </c>
      <c r="BI95" s="213">
        <f t="shared" si="8"/>
        <v>0</v>
      </c>
      <c r="BJ95" s="24" t="s">
        <v>83</v>
      </c>
      <c r="BK95" s="213">
        <f t="shared" si="9"/>
        <v>0</v>
      </c>
      <c r="BL95" s="24" t="s">
        <v>199</v>
      </c>
      <c r="BM95" s="24" t="s">
        <v>248</v>
      </c>
    </row>
    <row r="96" spans="2:65" s="1" customFormat="1" ht="16.5" customHeight="1">
      <c r="B96" s="41"/>
      <c r="C96" s="202" t="s">
        <v>263</v>
      </c>
      <c r="D96" s="202" t="s">
        <v>194</v>
      </c>
      <c r="E96" s="203" t="s">
        <v>1271</v>
      </c>
      <c r="F96" s="204" t="s">
        <v>1434</v>
      </c>
      <c r="G96" s="205" t="s">
        <v>197</v>
      </c>
      <c r="H96" s="206">
        <v>7</v>
      </c>
      <c r="I96" s="207"/>
      <c r="J96" s="208">
        <f t="shared" si="0"/>
        <v>0</v>
      </c>
      <c r="K96" s="204" t="s">
        <v>21</v>
      </c>
      <c r="L96" s="61"/>
      <c r="M96" s="209" t="s">
        <v>21</v>
      </c>
      <c r="N96" s="210" t="s">
        <v>46</v>
      </c>
      <c r="O96" s="42"/>
      <c r="P96" s="211">
        <f t="shared" si="1"/>
        <v>0</v>
      </c>
      <c r="Q96" s="211">
        <v>0</v>
      </c>
      <c r="R96" s="211">
        <f t="shared" si="2"/>
        <v>0</v>
      </c>
      <c r="S96" s="211">
        <v>0</v>
      </c>
      <c r="T96" s="212">
        <f t="shared" si="3"/>
        <v>0</v>
      </c>
      <c r="AR96" s="24" t="s">
        <v>199</v>
      </c>
      <c r="AT96" s="24" t="s">
        <v>194</v>
      </c>
      <c r="AU96" s="24" t="s">
        <v>83</v>
      </c>
      <c r="AY96" s="24" t="s">
        <v>192</v>
      </c>
      <c r="BE96" s="213">
        <f t="shared" si="4"/>
        <v>0</v>
      </c>
      <c r="BF96" s="213">
        <f t="shared" si="5"/>
        <v>0</v>
      </c>
      <c r="BG96" s="213">
        <f t="shared" si="6"/>
        <v>0</v>
      </c>
      <c r="BH96" s="213">
        <f t="shared" si="7"/>
        <v>0</v>
      </c>
      <c r="BI96" s="213">
        <f t="shared" si="8"/>
        <v>0</v>
      </c>
      <c r="BJ96" s="24" t="s">
        <v>83</v>
      </c>
      <c r="BK96" s="213">
        <f t="shared" si="9"/>
        <v>0</v>
      </c>
      <c r="BL96" s="24" t="s">
        <v>199</v>
      </c>
      <c r="BM96" s="24" t="s">
        <v>259</v>
      </c>
    </row>
    <row r="97" spans="2:65" s="1" customFormat="1" ht="16.5" customHeight="1">
      <c r="B97" s="41"/>
      <c r="C97" s="202" t="s">
        <v>267</v>
      </c>
      <c r="D97" s="202" t="s">
        <v>194</v>
      </c>
      <c r="E97" s="203" t="s">
        <v>1435</v>
      </c>
      <c r="F97" s="204" t="s">
        <v>1238</v>
      </c>
      <c r="G97" s="205" t="s">
        <v>197</v>
      </c>
      <c r="H97" s="206">
        <v>153</v>
      </c>
      <c r="I97" s="207"/>
      <c r="J97" s="208">
        <f t="shared" si="0"/>
        <v>0</v>
      </c>
      <c r="K97" s="204" t="s">
        <v>21</v>
      </c>
      <c r="L97" s="61"/>
      <c r="M97" s="209" t="s">
        <v>21</v>
      </c>
      <c r="N97" s="210" t="s">
        <v>46</v>
      </c>
      <c r="O97" s="42"/>
      <c r="P97" s="211">
        <f t="shared" si="1"/>
        <v>0</v>
      </c>
      <c r="Q97" s="211">
        <v>0</v>
      </c>
      <c r="R97" s="211">
        <f t="shared" si="2"/>
        <v>0</v>
      </c>
      <c r="S97" s="211">
        <v>0</v>
      </c>
      <c r="T97" s="212">
        <f t="shared" si="3"/>
        <v>0</v>
      </c>
      <c r="AR97" s="24" t="s">
        <v>199</v>
      </c>
      <c r="AT97" s="24" t="s">
        <v>194</v>
      </c>
      <c r="AU97" s="24" t="s">
        <v>83</v>
      </c>
      <c r="AY97" s="24" t="s">
        <v>192</v>
      </c>
      <c r="BE97" s="213">
        <f t="shared" si="4"/>
        <v>0</v>
      </c>
      <c r="BF97" s="213">
        <f t="shared" si="5"/>
        <v>0</v>
      </c>
      <c r="BG97" s="213">
        <f t="shared" si="6"/>
        <v>0</v>
      </c>
      <c r="BH97" s="213">
        <f t="shared" si="7"/>
        <v>0</v>
      </c>
      <c r="BI97" s="213">
        <f t="shared" si="8"/>
        <v>0</v>
      </c>
      <c r="BJ97" s="24" t="s">
        <v>83</v>
      </c>
      <c r="BK97" s="213">
        <f t="shared" si="9"/>
        <v>0</v>
      </c>
      <c r="BL97" s="24" t="s">
        <v>199</v>
      </c>
      <c r="BM97" s="24" t="s">
        <v>267</v>
      </c>
    </row>
    <row r="98" spans="2:65" s="1" customFormat="1" ht="63.75" customHeight="1">
      <c r="B98" s="41"/>
      <c r="C98" s="202" t="s">
        <v>316</v>
      </c>
      <c r="D98" s="202" t="s">
        <v>194</v>
      </c>
      <c r="E98" s="203" t="s">
        <v>1254</v>
      </c>
      <c r="F98" s="204" t="s">
        <v>1436</v>
      </c>
      <c r="G98" s="205" t="s">
        <v>895</v>
      </c>
      <c r="H98" s="206">
        <v>2</v>
      </c>
      <c r="I98" s="207"/>
      <c r="J98" s="208">
        <f t="shared" si="0"/>
        <v>0</v>
      </c>
      <c r="K98" s="204" t="s">
        <v>21</v>
      </c>
      <c r="L98" s="61"/>
      <c r="M98" s="209" t="s">
        <v>21</v>
      </c>
      <c r="N98" s="210" t="s">
        <v>46</v>
      </c>
      <c r="O98" s="42"/>
      <c r="P98" s="211">
        <f t="shared" si="1"/>
        <v>0</v>
      </c>
      <c r="Q98" s="211">
        <v>0</v>
      </c>
      <c r="R98" s="211">
        <f t="shared" si="2"/>
        <v>0</v>
      </c>
      <c r="S98" s="211">
        <v>0</v>
      </c>
      <c r="T98" s="212">
        <f t="shared" si="3"/>
        <v>0</v>
      </c>
      <c r="AR98" s="24" t="s">
        <v>199</v>
      </c>
      <c r="AT98" s="24" t="s">
        <v>194</v>
      </c>
      <c r="AU98" s="24" t="s">
        <v>83</v>
      </c>
      <c r="AY98" s="24" t="s">
        <v>192</v>
      </c>
      <c r="BE98" s="213">
        <f t="shared" si="4"/>
        <v>0</v>
      </c>
      <c r="BF98" s="213">
        <f t="shared" si="5"/>
        <v>0</v>
      </c>
      <c r="BG98" s="213">
        <f t="shared" si="6"/>
        <v>0</v>
      </c>
      <c r="BH98" s="213">
        <f t="shared" si="7"/>
        <v>0</v>
      </c>
      <c r="BI98" s="213">
        <f t="shared" si="8"/>
        <v>0</v>
      </c>
      <c r="BJ98" s="24" t="s">
        <v>83</v>
      </c>
      <c r="BK98" s="213">
        <f t="shared" si="9"/>
        <v>0</v>
      </c>
      <c r="BL98" s="24" t="s">
        <v>199</v>
      </c>
      <c r="BM98" s="24" t="s">
        <v>303</v>
      </c>
    </row>
    <row r="99" spans="2:65" s="1" customFormat="1" ht="16.5" customHeight="1">
      <c r="B99" s="41"/>
      <c r="C99" s="202" t="s">
        <v>75</v>
      </c>
      <c r="D99" s="202" t="s">
        <v>194</v>
      </c>
      <c r="E99" s="203" t="s">
        <v>1437</v>
      </c>
      <c r="F99" s="204" t="s">
        <v>1438</v>
      </c>
      <c r="G99" s="205" t="s">
        <v>895</v>
      </c>
      <c r="H99" s="206">
        <v>1</v>
      </c>
      <c r="I99" s="207"/>
      <c r="J99" s="208">
        <f t="shared" si="0"/>
        <v>0</v>
      </c>
      <c r="K99" s="204" t="s">
        <v>21</v>
      </c>
      <c r="L99" s="61"/>
      <c r="M99" s="209" t="s">
        <v>21</v>
      </c>
      <c r="N99" s="210" t="s">
        <v>46</v>
      </c>
      <c r="O99" s="42"/>
      <c r="P99" s="211">
        <f t="shared" si="1"/>
        <v>0</v>
      </c>
      <c r="Q99" s="211">
        <v>0</v>
      </c>
      <c r="R99" s="211">
        <f t="shared" si="2"/>
        <v>0</v>
      </c>
      <c r="S99" s="211">
        <v>0</v>
      </c>
      <c r="T99" s="212">
        <f t="shared" si="3"/>
        <v>0</v>
      </c>
      <c r="AR99" s="24" t="s">
        <v>199</v>
      </c>
      <c r="AT99" s="24" t="s">
        <v>194</v>
      </c>
      <c r="AU99" s="24" t="s">
        <v>83</v>
      </c>
      <c r="AY99" s="24" t="s">
        <v>192</v>
      </c>
      <c r="BE99" s="213">
        <f t="shared" si="4"/>
        <v>0</v>
      </c>
      <c r="BF99" s="213">
        <f t="shared" si="5"/>
        <v>0</v>
      </c>
      <c r="BG99" s="213">
        <f t="shared" si="6"/>
        <v>0</v>
      </c>
      <c r="BH99" s="213">
        <f t="shared" si="7"/>
        <v>0</v>
      </c>
      <c r="BI99" s="213">
        <f t="shared" si="8"/>
        <v>0</v>
      </c>
      <c r="BJ99" s="24" t="s">
        <v>83</v>
      </c>
      <c r="BK99" s="213">
        <f t="shared" si="9"/>
        <v>0</v>
      </c>
      <c r="BL99" s="24" t="s">
        <v>199</v>
      </c>
      <c r="BM99" s="24" t="s">
        <v>316</v>
      </c>
    </row>
    <row r="100" spans="2:65" s="1" customFormat="1" ht="16.5" customHeight="1">
      <c r="B100" s="41"/>
      <c r="C100" s="202" t="s">
        <v>75</v>
      </c>
      <c r="D100" s="202" t="s">
        <v>194</v>
      </c>
      <c r="E100" s="203" t="s">
        <v>1439</v>
      </c>
      <c r="F100" s="204" t="s">
        <v>1440</v>
      </c>
      <c r="G100" s="205" t="s">
        <v>895</v>
      </c>
      <c r="H100" s="206">
        <v>1</v>
      </c>
      <c r="I100" s="207"/>
      <c r="J100" s="208">
        <f t="shared" si="0"/>
        <v>0</v>
      </c>
      <c r="K100" s="204" t="s">
        <v>21</v>
      </c>
      <c r="L100" s="61"/>
      <c r="M100" s="209" t="s">
        <v>21</v>
      </c>
      <c r="N100" s="257" t="s">
        <v>46</v>
      </c>
      <c r="O100" s="258"/>
      <c r="P100" s="259">
        <f t="shared" si="1"/>
        <v>0</v>
      </c>
      <c r="Q100" s="259">
        <v>0</v>
      </c>
      <c r="R100" s="259">
        <f t="shared" si="2"/>
        <v>0</v>
      </c>
      <c r="S100" s="259">
        <v>0</v>
      </c>
      <c r="T100" s="260">
        <f t="shared" si="3"/>
        <v>0</v>
      </c>
      <c r="AR100" s="24" t="s">
        <v>199</v>
      </c>
      <c r="AT100" s="24" t="s">
        <v>194</v>
      </c>
      <c r="AU100" s="24" t="s">
        <v>83</v>
      </c>
      <c r="AY100" s="24" t="s">
        <v>192</v>
      </c>
      <c r="BE100" s="213">
        <f t="shared" si="4"/>
        <v>0</v>
      </c>
      <c r="BF100" s="213">
        <f t="shared" si="5"/>
        <v>0</v>
      </c>
      <c r="BG100" s="213">
        <f t="shared" si="6"/>
        <v>0</v>
      </c>
      <c r="BH100" s="213">
        <f t="shared" si="7"/>
        <v>0</v>
      </c>
      <c r="BI100" s="213">
        <f t="shared" si="8"/>
        <v>0</v>
      </c>
      <c r="BJ100" s="24" t="s">
        <v>83</v>
      </c>
      <c r="BK100" s="213">
        <f t="shared" si="9"/>
        <v>0</v>
      </c>
      <c r="BL100" s="24" t="s">
        <v>199</v>
      </c>
      <c r="BM100" s="24" t="s">
        <v>330</v>
      </c>
    </row>
    <row r="101" spans="2:12" s="1" customFormat="1" ht="6.9" customHeight="1">
      <c r="B101" s="56"/>
      <c r="C101" s="57"/>
      <c r="D101" s="57"/>
      <c r="E101" s="57"/>
      <c r="F101" s="57"/>
      <c r="G101" s="57"/>
      <c r="H101" s="57"/>
      <c r="I101" s="149"/>
      <c r="J101" s="57"/>
      <c r="K101" s="57"/>
      <c r="L101" s="61"/>
    </row>
  </sheetData>
  <sheetProtection algorithmName="SHA-512" hashValue="py+bEFRhQ1agatkTDi4s0ptw5VHRMe9Sagu5/j7KkXrmUJBvMZK4HH2Mc4l7V1ZCeF77LLlix07oiZHH2iqQvA==" saltValue="/FD+ZoRVvFz6PB7M6H9DtXQbdBXoDjnhft/cRIWMQymjQIUTK4rS8DXgr+eUleThqLDy34jmpJvr/9hNhWnqgw==" spinCount="100000" sheet="1" objects="1" scenarios="1" formatColumns="0" formatRows="0" autoFilter="0"/>
  <autoFilter ref="C88:K100"/>
  <mergeCells count="16">
    <mergeCell ref="L2:V2"/>
    <mergeCell ref="E75:H75"/>
    <mergeCell ref="E79:H79"/>
    <mergeCell ref="E77:H77"/>
    <mergeCell ref="E81:H81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132</v>
      </c>
      <c r="G1" s="392" t="s">
        <v>133</v>
      </c>
      <c r="H1" s="392"/>
      <c r="I1" s="124"/>
      <c r="J1" s="123" t="s">
        <v>134</v>
      </c>
      <c r="K1" s="122" t="s">
        <v>135</v>
      </c>
      <c r="L1" s="123" t="s">
        <v>136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108</v>
      </c>
    </row>
    <row r="3" spans="2:46" ht="6.9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85</v>
      </c>
    </row>
    <row r="4" spans="2:46" ht="36.9" customHeight="1">
      <c r="B4" s="28"/>
      <c r="C4" s="29"/>
      <c r="D4" s="30" t="s">
        <v>143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2:11" ht="16.5" customHeight="1">
      <c r="B7" s="28"/>
      <c r="C7" s="29"/>
      <c r="D7" s="29"/>
      <c r="E7" s="384" t="str">
        <f>'Rekapitulace stavby'!K6</f>
        <v>Výstavba nové haly odborného výcviku SOU Stavební Plzeň</v>
      </c>
      <c r="F7" s="385"/>
      <c r="G7" s="385"/>
      <c r="H7" s="385"/>
      <c r="I7" s="127"/>
      <c r="J7" s="29"/>
      <c r="K7" s="31"/>
    </row>
    <row r="8" spans="2:11" ht="13.2">
      <c r="B8" s="28"/>
      <c r="C8" s="29"/>
      <c r="D8" s="37" t="s">
        <v>150</v>
      </c>
      <c r="E8" s="29"/>
      <c r="F8" s="29"/>
      <c r="G8" s="29"/>
      <c r="H8" s="29"/>
      <c r="I8" s="127"/>
      <c r="J8" s="29"/>
      <c r="K8" s="31"/>
    </row>
    <row r="9" spans="2:11" ht="16.5" customHeight="1">
      <c r="B9" s="28"/>
      <c r="C9" s="29"/>
      <c r="D9" s="29"/>
      <c r="E9" s="384" t="s">
        <v>1215</v>
      </c>
      <c r="F9" s="344"/>
      <c r="G9" s="344"/>
      <c r="H9" s="344"/>
      <c r="I9" s="127"/>
      <c r="J9" s="29"/>
      <c r="K9" s="31"/>
    </row>
    <row r="10" spans="2:11" ht="13.2">
      <c r="B10" s="28"/>
      <c r="C10" s="29"/>
      <c r="D10" s="37" t="s">
        <v>1216</v>
      </c>
      <c r="E10" s="29"/>
      <c r="F10" s="29"/>
      <c r="G10" s="29"/>
      <c r="H10" s="29"/>
      <c r="I10" s="127"/>
      <c r="J10" s="29"/>
      <c r="K10" s="31"/>
    </row>
    <row r="11" spans="2:11" s="1" customFormat="1" ht="16.5" customHeight="1">
      <c r="B11" s="41"/>
      <c r="C11" s="42"/>
      <c r="D11" s="42"/>
      <c r="E11" s="368" t="s">
        <v>1217</v>
      </c>
      <c r="F11" s="387"/>
      <c r="G11" s="387"/>
      <c r="H11" s="387"/>
      <c r="I11" s="128"/>
      <c r="J11" s="42"/>
      <c r="K11" s="45"/>
    </row>
    <row r="12" spans="2:11" s="1" customFormat="1" ht="13.2">
      <c r="B12" s="41"/>
      <c r="C12" s="42"/>
      <c r="D12" s="37" t="s">
        <v>1218</v>
      </c>
      <c r="E12" s="42"/>
      <c r="F12" s="42"/>
      <c r="G12" s="42"/>
      <c r="H12" s="42"/>
      <c r="I12" s="128"/>
      <c r="J12" s="42"/>
      <c r="K12" s="45"/>
    </row>
    <row r="13" spans="2:11" s="1" customFormat="1" ht="36.9" customHeight="1">
      <c r="B13" s="41"/>
      <c r="C13" s="42"/>
      <c r="D13" s="42"/>
      <c r="E13" s="386" t="s">
        <v>1441</v>
      </c>
      <c r="F13" s="387"/>
      <c r="G13" s="387"/>
      <c r="H13" s="387"/>
      <c r="I13" s="128"/>
      <c r="J13" s="42"/>
      <c r="K13" s="45"/>
    </row>
    <row r="14" spans="2:11" s="1" customFormat="1" ht="12">
      <c r="B14" s="41"/>
      <c r="C14" s="42"/>
      <c r="D14" s="42"/>
      <c r="E14" s="42"/>
      <c r="F14" s="42"/>
      <c r="G14" s="42"/>
      <c r="H14" s="42"/>
      <c r="I14" s="128"/>
      <c r="J14" s="42"/>
      <c r="K14" s="45"/>
    </row>
    <row r="15" spans="2:11" s="1" customFormat="1" ht="14.4" customHeight="1">
      <c r="B15" s="41"/>
      <c r="C15" s="42"/>
      <c r="D15" s="37" t="s">
        <v>20</v>
      </c>
      <c r="E15" s="42"/>
      <c r="F15" s="35" t="s">
        <v>21</v>
      </c>
      <c r="G15" s="42"/>
      <c r="H15" s="42"/>
      <c r="I15" s="129" t="s">
        <v>22</v>
      </c>
      <c r="J15" s="35" t="s">
        <v>21</v>
      </c>
      <c r="K15" s="45"/>
    </row>
    <row r="16" spans="2:11" s="1" customFormat="1" ht="14.4" customHeight="1">
      <c r="B16" s="41"/>
      <c r="C16" s="42"/>
      <c r="D16" s="37" t="s">
        <v>23</v>
      </c>
      <c r="E16" s="42"/>
      <c r="F16" s="35" t="s">
        <v>24</v>
      </c>
      <c r="G16" s="42"/>
      <c r="H16" s="42"/>
      <c r="I16" s="129" t="s">
        <v>25</v>
      </c>
      <c r="J16" s="130" t="str">
        <f>'Rekapitulace stavby'!AN8</f>
        <v>2. 11. 2017</v>
      </c>
      <c r="K16" s="45"/>
    </row>
    <row r="17" spans="2:11" s="1" customFormat="1" ht="10.8" customHeight="1">
      <c r="B17" s="41"/>
      <c r="C17" s="42"/>
      <c r="D17" s="42"/>
      <c r="E17" s="42"/>
      <c r="F17" s="42"/>
      <c r="G17" s="42"/>
      <c r="H17" s="42"/>
      <c r="I17" s="128"/>
      <c r="J17" s="42"/>
      <c r="K17" s="45"/>
    </row>
    <row r="18" spans="2:11" s="1" customFormat="1" ht="14.4" customHeight="1">
      <c r="B18" s="41"/>
      <c r="C18" s="42"/>
      <c r="D18" s="37" t="s">
        <v>27</v>
      </c>
      <c r="E18" s="42"/>
      <c r="F18" s="42"/>
      <c r="G18" s="42"/>
      <c r="H18" s="42"/>
      <c r="I18" s="129" t="s">
        <v>28</v>
      </c>
      <c r="J18" s="35" t="s">
        <v>29</v>
      </c>
      <c r="K18" s="45"/>
    </row>
    <row r="19" spans="2:11" s="1" customFormat="1" ht="18" customHeight="1">
      <c r="B19" s="41"/>
      <c r="C19" s="42"/>
      <c r="D19" s="42"/>
      <c r="E19" s="35" t="s">
        <v>30</v>
      </c>
      <c r="F19" s="42"/>
      <c r="G19" s="42"/>
      <c r="H19" s="42"/>
      <c r="I19" s="129" t="s">
        <v>31</v>
      </c>
      <c r="J19" s="35" t="s">
        <v>32</v>
      </c>
      <c r="K19" s="45"/>
    </row>
    <row r="20" spans="2:11" s="1" customFormat="1" ht="6.9" customHeight="1">
      <c r="B20" s="41"/>
      <c r="C20" s="42"/>
      <c r="D20" s="42"/>
      <c r="E20" s="42"/>
      <c r="F20" s="42"/>
      <c r="G20" s="42"/>
      <c r="H20" s="42"/>
      <c r="I20" s="128"/>
      <c r="J20" s="42"/>
      <c r="K20" s="45"/>
    </row>
    <row r="21" spans="2:11" s="1" customFormat="1" ht="14.4" customHeight="1">
      <c r="B21" s="41"/>
      <c r="C21" s="42"/>
      <c r="D21" s="37" t="s">
        <v>33</v>
      </c>
      <c r="E21" s="42"/>
      <c r="F21" s="42"/>
      <c r="G21" s="42"/>
      <c r="H21" s="42"/>
      <c r="I21" s="129" t="s">
        <v>28</v>
      </c>
      <c r="J21" s="35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5" t="str">
        <f>IF('Rekapitulace stavby'!E14="Vyplň údaj","",IF('Rekapitulace stavby'!E14="","",'Rekapitulace stavby'!E14))</f>
        <v/>
      </c>
      <c r="F22" s="42"/>
      <c r="G22" s="42"/>
      <c r="H22" s="42"/>
      <c r="I22" s="129" t="s">
        <v>31</v>
      </c>
      <c r="J22" s="35" t="str">
        <f>IF('Rekapitulace stavby'!AN14="Vyplň údaj","",IF('Rekapitulace stavby'!AN14="","",'Rekapitulace stavby'!AN14))</f>
        <v/>
      </c>
      <c r="K22" s="45"/>
    </row>
    <row r="23" spans="2:11" s="1" customFormat="1" ht="6.9" customHeight="1">
      <c r="B23" s="41"/>
      <c r="C23" s="42"/>
      <c r="D23" s="42"/>
      <c r="E23" s="42"/>
      <c r="F23" s="42"/>
      <c r="G23" s="42"/>
      <c r="H23" s="42"/>
      <c r="I23" s="128"/>
      <c r="J23" s="42"/>
      <c r="K23" s="45"/>
    </row>
    <row r="24" spans="2:11" s="1" customFormat="1" ht="14.4" customHeight="1">
      <c r="B24" s="41"/>
      <c r="C24" s="42"/>
      <c r="D24" s="37" t="s">
        <v>35</v>
      </c>
      <c r="E24" s="42"/>
      <c r="F24" s="42"/>
      <c r="G24" s="42"/>
      <c r="H24" s="42"/>
      <c r="I24" s="129" t="s">
        <v>28</v>
      </c>
      <c r="J24" s="35" t="s">
        <v>36</v>
      </c>
      <c r="K24" s="45"/>
    </row>
    <row r="25" spans="2:11" s="1" customFormat="1" ht="18" customHeight="1">
      <c r="B25" s="41"/>
      <c r="C25" s="42"/>
      <c r="D25" s="42"/>
      <c r="E25" s="35" t="s">
        <v>37</v>
      </c>
      <c r="F25" s="42"/>
      <c r="G25" s="42"/>
      <c r="H25" s="42"/>
      <c r="I25" s="129" t="s">
        <v>31</v>
      </c>
      <c r="J25" s="35" t="s">
        <v>38</v>
      </c>
      <c r="K25" s="45"/>
    </row>
    <row r="26" spans="2:11" s="1" customFormat="1" ht="6.9" customHeight="1">
      <c r="B26" s="41"/>
      <c r="C26" s="42"/>
      <c r="D26" s="42"/>
      <c r="E26" s="42"/>
      <c r="F26" s="42"/>
      <c r="G26" s="42"/>
      <c r="H26" s="42"/>
      <c r="I26" s="128"/>
      <c r="J26" s="42"/>
      <c r="K26" s="45"/>
    </row>
    <row r="27" spans="2:11" s="1" customFormat="1" ht="14.4" customHeight="1">
      <c r="B27" s="41"/>
      <c r="C27" s="42"/>
      <c r="D27" s="37" t="s">
        <v>40</v>
      </c>
      <c r="E27" s="42"/>
      <c r="F27" s="42"/>
      <c r="G27" s="42"/>
      <c r="H27" s="42"/>
      <c r="I27" s="128"/>
      <c r="J27" s="42"/>
      <c r="K27" s="45"/>
    </row>
    <row r="28" spans="2:11" s="7" customFormat="1" ht="16.5" customHeight="1">
      <c r="B28" s="131"/>
      <c r="C28" s="132"/>
      <c r="D28" s="132"/>
      <c r="E28" s="348" t="s">
        <v>21</v>
      </c>
      <c r="F28" s="348"/>
      <c r="G28" s="348"/>
      <c r="H28" s="348"/>
      <c r="I28" s="133"/>
      <c r="J28" s="132"/>
      <c r="K28" s="134"/>
    </row>
    <row r="29" spans="2:11" s="1" customFormat="1" ht="6.9" customHeight="1">
      <c r="B29" s="41"/>
      <c r="C29" s="42"/>
      <c r="D29" s="42"/>
      <c r="E29" s="42"/>
      <c r="F29" s="42"/>
      <c r="G29" s="42"/>
      <c r="H29" s="42"/>
      <c r="I29" s="128"/>
      <c r="J29" s="42"/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5"/>
      <c r="J30" s="85"/>
      <c r="K30" s="136"/>
    </row>
    <row r="31" spans="2:11" s="1" customFormat="1" ht="25.35" customHeight="1">
      <c r="B31" s="41"/>
      <c r="C31" s="42"/>
      <c r="D31" s="137" t="s">
        <v>41</v>
      </c>
      <c r="E31" s="42"/>
      <c r="F31" s="42"/>
      <c r="G31" s="42"/>
      <c r="H31" s="42"/>
      <c r="I31" s="128"/>
      <c r="J31" s="138">
        <f>ROUND(J90,2)</f>
        <v>0</v>
      </c>
      <c r="K31" s="45"/>
    </row>
    <row r="32" spans="2:11" s="1" customFormat="1" ht="6.9" customHeight="1">
      <c r="B32" s="41"/>
      <c r="C32" s="42"/>
      <c r="D32" s="85"/>
      <c r="E32" s="85"/>
      <c r="F32" s="85"/>
      <c r="G32" s="85"/>
      <c r="H32" s="85"/>
      <c r="I32" s="135"/>
      <c r="J32" s="85"/>
      <c r="K32" s="136"/>
    </row>
    <row r="33" spans="2:11" s="1" customFormat="1" ht="14.4" customHeight="1">
      <c r="B33" s="41"/>
      <c r="C33" s="42"/>
      <c r="D33" s="42"/>
      <c r="E33" s="42"/>
      <c r="F33" s="46" t="s">
        <v>43</v>
      </c>
      <c r="G33" s="42"/>
      <c r="H33" s="42"/>
      <c r="I33" s="139" t="s">
        <v>42</v>
      </c>
      <c r="J33" s="46" t="s">
        <v>44</v>
      </c>
      <c r="K33" s="45"/>
    </row>
    <row r="34" spans="2:11" s="1" customFormat="1" ht="14.4" customHeight="1">
      <c r="B34" s="41"/>
      <c r="C34" s="42"/>
      <c r="D34" s="49" t="s">
        <v>45</v>
      </c>
      <c r="E34" s="49" t="s">
        <v>46</v>
      </c>
      <c r="F34" s="140">
        <f>ROUND(SUM(BE90:BE109),2)</f>
        <v>0</v>
      </c>
      <c r="G34" s="42"/>
      <c r="H34" s="42"/>
      <c r="I34" s="141">
        <v>0.21</v>
      </c>
      <c r="J34" s="140">
        <f>ROUND(ROUND((SUM(BE90:BE109)),2)*I34,2)</f>
        <v>0</v>
      </c>
      <c r="K34" s="45"/>
    </row>
    <row r="35" spans="2:11" s="1" customFormat="1" ht="14.4" customHeight="1">
      <c r="B35" s="41"/>
      <c r="C35" s="42"/>
      <c r="D35" s="42"/>
      <c r="E35" s="49" t="s">
        <v>47</v>
      </c>
      <c r="F35" s="140">
        <f>ROUND(SUM(BF90:BF109),2)</f>
        <v>0</v>
      </c>
      <c r="G35" s="42"/>
      <c r="H35" s="42"/>
      <c r="I35" s="141">
        <v>0.15</v>
      </c>
      <c r="J35" s="140">
        <f>ROUND(ROUND((SUM(BF90:BF109)),2)*I35,2)</f>
        <v>0</v>
      </c>
      <c r="K35" s="45"/>
    </row>
    <row r="36" spans="2:11" s="1" customFormat="1" ht="14.4" customHeight="1" hidden="1">
      <c r="B36" s="41"/>
      <c r="C36" s="42"/>
      <c r="D36" s="42"/>
      <c r="E36" s="49" t="s">
        <v>48</v>
      </c>
      <c r="F36" s="140">
        <f>ROUND(SUM(BG90:BG109),2)</f>
        <v>0</v>
      </c>
      <c r="G36" s="42"/>
      <c r="H36" s="42"/>
      <c r="I36" s="141">
        <v>0.21</v>
      </c>
      <c r="J36" s="140">
        <v>0</v>
      </c>
      <c r="K36" s="45"/>
    </row>
    <row r="37" spans="2:11" s="1" customFormat="1" ht="14.4" customHeight="1" hidden="1">
      <c r="B37" s="41"/>
      <c r="C37" s="42"/>
      <c r="D37" s="42"/>
      <c r="E37" s="49" t="s">
        <v>49</v>
      </c>
      <c r="F37" s="140">
        <f>ROUND(SUM(BH90:BH109),2)</f>
        <v>0</v>
      </c>
      <c r="G37" s="42"/>
      <c r="H37" s="42"/>
      <c r="I37" s="141">
        <v>0.15</v>
      </c>
      <c r="J37" s="140">
        <v>0</v>
      </c>
      <c r="K37" s="45"/>
    </row>
    <row r="38" spans="2:11" s="1" customFormat="1" ht="14.4" customHeight="1" hidden="1">
      <c r="B38" s="41"/>
      <c r="C38" s="42"/>
      <c r="D38" s="42"/>
      <c r="E38" s="49" t="s">
        <v>50</v>
      </c>
      <c r="F38" s="140">
        <f>ROUND(SUM(BI90:BI109),2)</f>
        <v>0</v>
      </c>
      <c r="G38" s="42"/>
      <c r="H38" s="42"/>
      <c r="I38" s="141">
        <v>0</v>
      </c>
      <c r="J38" s="140">
        <v>0</v>
      </c>
      <c r="K38" s="45"/>
    </row>
    <row r="39" spans="2:11" s="1" customFormat="1" ht="6.9" customHeight="1">
      <c r="B39" s="41"/>
      <c r="C39" s="42"/>
      <c r="D39" s="42"/>
      <c r="E39" s="42"/>
      <c r="F39" s="42"/>
      <c r="G39" s="42"/>
      <c r="H39" s="42"/>
      <c r="I39" s="128"/>
      <c r="J39" s="42"/>
      <c r="K39" s="45"/>
    </row>
    <row r="40" spans="2:11" s="1" customFormat="1" ht="25.35" customHeight="1">
      <c r="B40" s="41"/>
      <c r="C40" s="142"/>
      <c r="D40" s="143" t="s">
        <v>51</v>
      </c>
      <c r="E40" s="79"/>
      <c r="F40" s="79"/>
      <c r="G40" s="144" t="s">
        <v>52</v>
      </c>
      <c r="H40" s="145" t="s">
        <v>53</v>
      </c>
      <c r="I40" s="146"/>
      <c r="J40" s="147">
        <f>SUM(J31:J38)</f>
        <v>0</v>
      </c>
      <c r="K40" s="148"/>
    </row>
    <row r="41" spans="2:11" s="1" customFormat="1" ht="14.4" customHeight="1">
      <c r="B41" s="56"/>
      <c r="C41" s="57"/>
      <c r="D41" s="57"/>
      <c r="E41" s="57"/>
      <c r="F41" s="57"/>
      <c r="G41" s="57"/>
      <c r="H41" s="57"/>
      <c r="I41" s="149"/>
      <c r="J41" s="57"/>
      <c r="K41" s="58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1"/>
      <c r="C46" s="30" t="s">
        <v>152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6.9" customHeight="1">
      <c r="B47" s="41"/>
      <c r="C47" s="42"/>
      <c r="D47" s="42"/>
      <c r="E47" s="42"/>
      <c r="F47" s="42"/>
      <c r="G47" s="42"/>
      <c r="H47" s="42"/>
      <c r="I47" s="128"/>
      <c r="J47" s="42"/>
      <c r="K47" s="45"/>
    </row>
    <row r="48" spans="2:11" s="1" customFormat="1" ht="14.4" customHeight="1">
      <c r="B48" s="41"/>
      <c r="C48" s="37" t="s">
        <v>18</v>
      </c>
      <c r="D48" s="42"/>
      <c r="E48" s="42"/>
      <c r="F48" s="42"/>
      <c r="G48" s="42"/>
      <c r="H48" s="42"/>
      <c r="I48" s="128"/>
      <c r="J48" s="42"/>
      <c r="K48" s="45"/>
    </row>
    <row r="49" spans="2:11" s="1" customFormat="1" ht="16.5" customHeight="1">
      <c r="B49" s="41"/>
      <c r="C49" s="42"/>
      <c r="D49" s="42"/>
      <c r="E49" s="384" t="str">
        <f>E7</f>
        <v>Výstavba nové haly odborného výcviku SOU Stavební Plzeň</v>
      </c>
      <c r="F49" s="385"/>
      <c r="G49" s="385"/>
      <c r="H49" s="385"/>
      <c r="I49" s="128"/>
      <c r="J49" s="42"/>
      <c r="K49" s="45"/>
    </row>
    <row r="50" spans="2:11" ht="13.2">
      <c r="B50" s="28"/>
      <c r="C50" s="37" t="s">
        <v>150</v>
      </c>
      <c r="D50" s="29"/>
      <c r="E50" s="29"/>
      <c r="F50" s="29"/>
      <c r="G50" s="29"/>
      <c r="H50" s="29"/>
      <c r="I50" s="127"/>
      <c r="J50" s="29"/>
      <c r="K50" s="31"/>
    </row>
    <row r="51" spans="2:11" ht="16.5" customHeight="1">
      <c r="B51" s="28"/>
      <c r="C51" s="29"/>
      <c r="D51" s="29"/>
      <c r="E51" s="384" t="s">
        <v>1215</v>
      </c>
      <c r="F51" s="344"/>
      <c r="G51" s="344"/>
      <c r="H51" s="344"/>
      <c r="I51" s="127"/>
      <c r="J51" s="29"/>
      <c r="K51" s="31"/>
    </row>
    <row r="52" spans="2:11" ht="13.2">
      <c r="B52" s="28"/>
      <c r="C52" s="37" t="s">
        <v>1216</v>
      </c>
      <c r="D52" s="29"/>
      <c r="E52" s="29"/>
      <c r="F52" s="29"/>
      <c r="G52" s="29"/>
      <c r="H52" s="29"/>
      <c r="I52" s="127"/>
      <c r="J52" s="29"/>
      <c r="K52" s="31"/>
    </row>
    <row r="53" spans="2:11" s="1" customFormat="1" ht="16.5" customHeight="1">
      <c r="B53" s="41"/>
      <c r="C53" s="42"/>
      <c r="D53" s="42"/>
      <c r="E53" s="368" t="s">
        <v>1217</v>
      </c>
      <c r="F53" s="387"/>
      <c r="G53" s="387"/>
      <c r="H53" s="387"/>
      <c r="I53" s="128"/>
      <c r="J53" s="42"/>
      <c r="K53" s="45"/>
    </row>
    <row r="54" spans="2:11" s="1" customFormat="1" ht="14.4" customHeight="1">
      <c r="B54" s="41"/>
      <c r="C54" s="37" t="s">
        <v>1218</v>
      </c>
      <c r="D54" s="42"/>
      <c r="E54" s="42"/>
      <c r="F54" s="42"/>
      <c r="G54" s="42"/>
      <c r="H54" s="42"/>
      <c r="I54" s="128"/>
      <c r="J54" s="42"/>
      <c r="K54" s="45"/>
    </row>
    <row r="55" spans="2:11" s="1" customFormat="1" ht="17.25" customHeight="1">
      <c r="B55" s="41"/>
      <c r="C55" s="42"/>
      <c r="D55" s="42"/>
      <c r="E55" s="386" t="str">
        <f>E13</f>
        <v>D.1.4.1-05 - Splašková a jednotná kanalizace</v>
      </c>
      <c r="F55" s="387"/>
      <c r="G55" s="387"/>
      <c r="H55" s="387"/>
      <c r="I55" s="128"/>
      <c r="J55" s="42"/>
      <c r="K55" s="45"/>
    </row>
    <row r="56" spans="2:11" s="1" customFormat="1" ht="6.9" customHeight="1">
      <c r="B56" s="41"/>
      <c r="C56" s="42"/>
      <c r="D56" s="42"/>
      <c r="E56" s="42"/>
      <c r="F56" s="42"/>
      <c r="G56" s="42"/>
      <c r="H56" s="42"/>
      <c r="I56" s="128"/>
      <c r="J56" s="42"/>
      <c r="K56" s="45"/>
    </row>
    <row r="57" spans="2:11" s="1" customFormat="1" ht="18" customHeight="1">
      <c r="B57" s="41"/>
      <c r="C57" s="37" t="s">
        <v>23</v>
      </c>
      <c r="D57" s="42"/>
      <c r="E57" s="42"/>
      <c r="F57" s="35" t="str">
        <f>F16</f>
        <v>Borská 2718/55, 301 00 Plzeň – Jižní Předměstí</v>
      </c>
      <c r="G57" s="42"/>
      <c r="H57" s="42"/>
      <c r="I57" s="129" t="s">
        <v>25</v>
      </c>
      <c r="J57" s="130" t="str">
        <f>IF(J16="","",J16)</f>
        <v>2. 11. 2017</v>
      </c>
      <c r="K57" s="45"/>
    </row>
    <row r="58" spans="2:11" s="1" customFormat="1" ht="6.9" customHeight="1">
      <c r="B58" s="41"/>
      <c r="C58" s="42"/>
      <c r="D58" s="42"/>
      <c r="E58" s="42"/>
      <c r="F58" s="42"/>
      <c r="G58" s="42"/>
      <c r="H58" s="42"/>
      <c r="I58" s="128"/>
      <c r="J58" s="42"/>
      <c r="K58" s="45"/>
    </row>
    <row r="59" spans="2:11" s="1" customFormat="1" ht="13.2">
      <c r="B59" s="41"/>
      <c r="C59" s="37" t="s">
        <v>27</v>
      </c>
      <c r="D59" s="42"/>
      <c r="E59" s="42"/>
      <c r="F59" s="35" t="str">
        <f>E19</f>
        <v>Střední odborné učiliště stavební</v>
      </c>
      <c r="G59" s="42"/>
      <c r="H59" s="42"/>
      <c r="I59" s="129" t="s">
        <v>35</v>
      </c>
      <c r="J59" s="348" t="str">
        <f>E25</f>
        <v>Statika - Dynamika, s.r.o.</v>
      </c>
      <c r="K59" s="45"/>
    </row>
    <row r="60" spans="2:11" s="1" customFormat="1" ht="14.4" customHeight="1">
      <c r="B60" s="41"/>
      <c r="C60" s="37" t="s">
        <v>33</v>
      </c>
      <c r="D60" s="42"/>
      <c r="E60" s="42"/>
      <c r="F60" s="35" t="str">
        <f>IF(E22="","",E22)</f>
        <v/>
      </c>
      <c r="G60" s="42"/>
      <c r="H60" s="42"/>
      <c r="I60" s="128"/>
      <c r="J60" s="38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28"/>
      <c r="J61" s="42"/>
      <c r="K61" s="45"/>
    </row>
    <row r="62" spans="2:11" s="1" customFormat="1" ht="29.25" customHeight="1">
      <c r="B62" s="41"/>
      <c r="C62" s="154" t="s">
        <v>153</v>
      </c>
      <c r="D62" s="142"/>
      <c r="E62" s="142"/>
      <c r="F62" s="142"/>
      <c r="G62" s="142"/>
      <c r="H62" s="142"/>
      <c r="I62" s="155"/>
      <c r="J62" s="156" t="s">
        <v>154</v>
      </c>
      <c r="K62" s="157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28"/>
      <c r="J63" s="42"/>
      <c r="K63" s="45"/>
    </row>
    <row r="64" spans="2:47" s="1" customFormat="1" ht="29.25" customHeight="1">
      <c r="B64" s="41"/>
      <c r="C64" s="158" t="s">
        <v>155</v>
      </c>
      <c r="D64" s="42"/>
      <c r="E64" s="42"/>
      <c r="F64" s="42"/>
      <c r="G64" s="42"/>
      <c r="H64" s="42"/>
      <c r="I64" s="128"/>
      <c r="J64" s="138">
        <f>J90</f>
        <v>0</v>
      </c>
      <c r="K64" s="45"/>
      <c r="AU64" s="24" t="s">
        <v>156</v>
      </c>
    </row>
    <row r="65" spans="2:11" s="8" customFormat="1" ht="24.9" customHeight="1">
      <c r="B65" s="159"/>
      <c r="C65" s="160"/>
      <c r="D65" s="161" t="s">
        <v>1413</v>
      </c>
      <c r="E65" s="162"/>
      <c r="F65" s="162"/>
      <c r="G65" s="162"/>
      <c r="H65" s="162"/>
      <c r="I65" s="163"/>
      <c r="J65" s="164">
        <f>J91</f>
        <v>0</v>
      </c>
      <c r="K65" s="165"/>
    </row>
    <row r="66" spans="2:11" s="8" customFormat="1" ht="24.9" customHeight="1">
      <c r="B66" s="159"/>
      <c r="C66" s="160"/>
      <c r="D66" s="161" t="s">
        <v>1221</v>
      </c>
      <c r="E66" s="162"/>
      <c r="F66" s="162"/>
      <c r="G66" s="162"/>
      <c r="H66" s="162"/>
      <c r="I66" s="163"/>
      <c r="J66" s="164">
        <f>J103</f>
        <v>0</v>
      </c>
      <c r="K66" s="165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28"/>
      <c r="J67" s="42"/>
      <c r="K67" s="45"/>
    </row>
    <row r="68" spans="2:11" s="1" customFormat="1" ht="6.9" customHeight="1">
      <c r="B68" s="56"/>
      <c r="C68" s="57"/>
      <c r="D68" s="57"/>
      <c r="E68" s="57"/>
      <c r="F68" s="57"/>
      <c r="G68" s="57"/>
      <c r="H68" s="57"/>
      <c r="I68" s="149"/>
      <c r="J68" s="57"/>
      <c r="K68" s="58"/>
    </row>
    <row r="72" spans="2:12" s="1" customFormat="1" ht="6.9" customHeight="1">
      <c r="B72" s="59"/>
      <c r="C72" s="60"/>
      <c r="D72" s="60"/>
      <c r="E72" s="60"/>
      <c r="F72" s="60"/>
      <c r="G72" s="60"/>
      <c r="H72" s="60"/>
      <c r="I72" s="152"/>
      <c r="J72" s="60"/>
      <c r="K72" s="60"/>
      <c r="L72" s="61"/>
    </row>
    <row r="73" spans="2:12" s="1" customFormat="1" ht="36.9" customHeight="1">
      <c r="B73" s="41"/>
      <c r="C73" s="62" t="s">
        <v>176</v>
      </c>
      <c r="D73" s="63"/>
      <c r="E73" s="63"/>
      <c r="F73" s="63"/>
      <c r="G73" s="63"/>
      <c r="H73" s="63"/>
      <c r="I73" s="173"/>
      <c r="J73" s="63"/>
      <c r="K73" s="63"/>
      <c r="L73" s="61"/>
    </row>
    <row r="74" spans="2:12" s="1" customFormat="1" ht="6.9" customHeight="1">
      <c r="B74" s="41"/>
      <c r="C74" s="63"/>
      <c r="D74" s="63"/>
      <c r="E74" s="63"/>
      <c r="F74" s="63"/>
      <c r="G74" s="63"/>
      <c r="H74" s="63"/>
      <c r="I74" s="173"/>
      <c r="J74" s="63"/>
      <c r="K74" s="63"/>
      <c r="L74" s="61"/>
    </row>
    <row r="75" spans="2:12" s="1" customFormat="1" ht="14.4" customHeight="1">
      <c r="B75" s="41"/>
      <c r="C75" s="65" t="s">
        <v>18</v>
      </c>
      <c r="D75" s="63"/>
      <c r="E75" s="63"/>
      <c r="F75" s="63"/>
      <c r="G75" s="63"/>
      <c r="H75" s="63"/>
      <c r="I75" s="173"/>
      <c r="J75" s="63"/>
      <c r="K75" s="63"/>
      <c r="L75" s="61"/>
    </row>
    <row r="76" spans="2:12" s="1" customFormat="1" ht="16.5" customHeight="1">
      <c r="B76" s="41"/>
      <c r="C76" s="63"/>
      <c r="D76" s="63"/>
      <c r="E76" s="389" t="str">
        <f>E7</f>
        <v>Výstavba nové haly odborného výcviku SOU Stavební Plzeň</v>
      </c>
      <c r="F76" s="390"/>
      <c r="G76" s="390"/>
      <c r="H76" s="390"/>
      <c r="I76" s="173"/>
      <c r="J76" s="63"/>
      <c r="K76" s="63"/>
      <c r="L76" s="61"/>
    </row>
    <row r="77" spans="2:12" ht="13.2">
      <c r="B77" s="28"/>
      <c r="C77" s="65" t="s">
        <v>150</v>
      </c>
      <c r="D77" s="261"/>
      <c r="E77" s="261"/>
      <c r="F77" s="261"/>
      <c r="G77" s="261"/>
      <c r="H77" s="261"/>
      <c r="J77" s="261"/>
      <c r="K77" s="261"/>
      <c r="L77" s="262"/>
    </row>
    <row r="78" spans="2:12" ht="16.5" customHeight="1">
      <c r="B78" s="28"/>
      <c r="C78" s="261"/>
      <c r="D78" s="261"/>
      <c r="E78" s="389" t="s">
        <v>1215</v>
      </c>
      <c r="F78" s="394"/>
      <c r="G78" s="394"/>
      <c r="H78" s="394"/>
      <c r="J78" s="261"/>
      <c r="K78" s="261"/>
      <c r="L78" s="262"/>
    </row>
    <row r="79" spans="2:12" ht="13.2">
      <c r="B79" s="28"/>
      <c r="C79" s="65" t="s">
        <v>1216</v>
      </c>
      <c r="D79" s="261"/>
      <c r="E79" s="261"/>
      <c r="F79" s="261"/>
      <c r="G79" s="261"/>
      <c r="H79" s="261"/>
      <c r="J79" s="261"/>
      <c r="K79" s="261"/>
      <c r="L79" s="262"/>
    </row>
    <row r="80" spans="2:12" s="1" customFormat="1" ht="16.5" customHeight="1">
      <c r="B80" s="41"/>
      <c r="C80" s="63"/>
      <c r="D80" s="63"/>
      <c r="E80" s="393" t="s">
        <v>1217</v>
      </c>
      <c r="F80" s="391"/>
      <c r="G80" s="391"/>
      <c r="H80" s="391"/>
      <c r="I80" s="173"/>
      <c r="J80" s="63"/>
      <c r="K80" s="63"/>
      <c r="L80" s="61"/>
    </row>
    <row r="81" spans="2:12" s="1" customFormat="1" ht="14.4" customHeight="1">
      <c r="B81" s="41"/>
      <c r="C81" s="65" t="s">
        <v>1218</v>
      </c>
      <c r="D81" s="63"/>
      <c r="E81" s="63"/>
      <c r="F81" s="63"/>
      <c r="G81" s="63"/>
      <c r="H81" s="63"/>
      <c r="I81" s="173"/>
      <c r="J81" s="63"/>
      <c r="K81" s="63"/>
      <c r="L81" s="61"/>
    </row>
    <row r="82" spans="2:12" s="1" customFormat="1" ht="17.25" customHeight="1">
      <c r="B82" s="41"/>
      <c r="C82" s="63"/>
      <c r="D82" s="63"/>
      <c r="E82" s="359" t="str">
        <f>E13</f>
        <v>D.1.4.1-05 - Splašková a jednotná kanalizace</v>
      </c>
      <c r="F82" s="391"/>
      <c r="G82" s="391"/>
      <c r="H82" s="391"/>
      <c r="I82" s="173"/>
      <c r="J82" s="63"/>
      <c r="K82" s="63"/>
      <c r="L82" s="61"/>
    </row>
    <row r="83" spans="2:12" s="1" customFormat="1" ht="6.9" customHeight="1">
      <c r="B83" s="41"/>
      <c r="C83" s="63"/>
      <c r="D83" s="63"/>
      <c r="E83" s="63"/>
      <c r="F83" s="63"/>
      <c r="G83" s="63"/>
      <c r="H83" s="63"/>
      <c r="I83" s="173"/>
      <c r="J83" s="63"/>
      <c r="K83" s="63"/>
      <c r="L83" s="61"/>
    </row>
    <row r="84" spans="2:12" s="1" customFormat="1" ht="18" customHeight="1">
      <c r="B84" s="41"/>
      <c r="C84" s="65" t="s">
        <v>23</v>
      </c>
      <c r="D84" s="63"/>
      <c r="E84" s="63"/>
      <c r="F84" s="174" t="str">
        <f>F16</f>
        <v>Borská 2718/55, 301 00 Plzeň – Jižní Předměstí</v>
      </c>
      <c r="G84" s="63"/>
      <c r="H84" s="63"/>
      <c r="I84" s="175" t="s">
        <v>25</v>
      </c>
      <c r="J84" s="73" t="str">
        <f>IF(J16="","",J16)</f>
        <v>2. 11. 2017</v>
      </c>
      <c r="K84" s="63"/>
      <c r="L84" s="61"/>
    </row>
    <row r="85" spans="2:12" s="1" customFormat="1" ht="6.9" customHeight="1">
      <c r="B85" s="41"/>
      <c r="C85" s="63"/>
      <c r="D85" s="63"/>
      <c r="E85" s="63"/>
      <c r="F85" s="63"/>
      <c r="G85" s="63"/>
      <c r="H85" s="63"/>
      <c r="I85" s="173"/>
      <c r="J85" s="63"/>
      <c r="K85" s="63"/>
      <c r="L85" s="61"/>
    </row>
    <row r="86" spans="2:12" s="1" customFormat="1" ht="13.2">
      <c r="B86" s="41"/>
      <c r="C86" s="65" t="s">
        <v>27</v>
      </c>
      <c r="D86" s="63"/>
      <c r="E86" s="63"/>
      <c r="F86" s="174" t="str">
        <f>E19</f>
        <v>Střední odborné učiliště stavební</v>
      </c>
      <c r="G86" s="63"/>
      <c r="H86" s="63"/>
      <c r="I86" s="175" t="s">
        <v>35</v>
      </c>
      <c r="J86" s="174" t="str">
        <f>E25</f>
        <v>Statika - Dynamika, s.r.o.</v>
      </c>
      <c r="K86" s="63"/>
      <c r="L86" s="61"/>
    </row>
    <row r="87" spans="2:12" s="1" customFormat="1" ht="14.4" customHeight="1">
      <c r="B87" s="41"/>
      <c r="C87" s="65" t="s">
        <v>33</v>
      </c>
      <c r="D87" s="63"/>
      <c r="E87" s="63"/>
      <c r="F87" s="174" t="str">
        <f>IF(E22="","",E22)</f>
        <v/>
      </c>
      <c r="G87" s="63"/>
      <c r="H87" s="63"/>
      <c r="I87" s="173"/>
      <c r="J87" s="63"/>
      <c r="K87" s="63"/>
      <c r="L87" s="61"/>
    </row>
    <row r="88" spans="2:12" s="1" customFormat="1" ht="10.35" customHeight="1">
      <c r="B88" s="41"/>
      <c r="C88" s="63"/>
      <c r="D88" s="63"/>
      <c r="E88" s="63"/>
      <c r="F88" s="63"/>
      <c r="G88" s="63"/>
      <c r="H88" s="63"/>
      <c r="I88" s="173"/>
      <c r="J88" s="63"/>
      <c r="K88" s="63"/>
      <c r="L88" s="61"/>
    </row>
    <row r="89" spans="2:20" s="10" customFormat="1" ht="29.25" customHeight="1">
      <c r="B89" s="176"/>
      <c r="C89" s="177" t="s">
        <v>177</v>
      </c>
      <c r="D89" s="178" t="s">
        <v>60</v>
      </c>
      <c r="E89" s="178" t="s">
        <v>56</v>
      </c>
      <c r="F89" s="178" t="s">
        <v>178</v>
      </c>
      <c r="G89" s="178" t="s">
        <v>179</v>
      </c>
      <c r="H89" s="178" t="s">
        <v>180</v>
      </c>
      <c r="I89" s="179" t="s">
        <v>181</v>
      </c>
      <c r="J89" s="178" t="s">
        <v>154</v>
      </c>
      <c r="K89" s="180" t="s">
        <v>182</v>
      </c>
      <c r="L89" s="181"/>
      <c r="M89" s="81" t="s">
        <v>183</v>
      </c>
      <c r="N89" s="82" t="s">
        <v>45</v>
      </c>
      <c r="O89" s="82" t="s">
        <v>184</v>
      </c>
      <c r="P89" s="82" t="s">
        <v>185</v>
      </c>
      <c r="Q89" s="82" t="s">
        <v>186</v>
      </c>
      <c r="R89" s="82" t="s">
        <v>187</v>
      </c>
      <c r="S89" s="82" t="s">
        <v>188</v>
      </c>
      <c r="T89" s="83" t="s">
        <v>189</v>
      </c>
    </row>
    <row r="90" spans="2:63" s="1" customFormat="1" ht="29.25" customHeight="1">
      <c r="B90" s="41"/>
      <c r="C90" s="87" t="s">
        <v>155</v>
      </c>
      <c r="D90" s="63"/>
      <c r="E90" s="63"/>
      <c r="F90" s="63"/>
      <c r="G90" s="63"/>
      <c r="H90" s="63"/>
      <c r="I90" s="173"/>
      <c r="J90" s="182">
        <f>BK90</f>
        <v>0</v>
      </c>
      <c r="K90" s="63"/>
      <c r="L90" s="61"/>
      <c r="M90" s="84"/>
      <c r="N90" s="85"/>
      <c r="O90" s="85"/>
      <c r="P90" s="183">
        <f>P91+P103</f>
        <v>0</v>
      </c>
      <c r="Q90" s="85"/>
      <c r="R90" s="183">
        <f>R91+R103</f>
        <v>0</v>
      </c>
      <c r="S90" s="85"/>
      <c r="T90" s="184">
        <f>T91+T103</f>
        <v>0</v>
      </c>
      <c r="AT90" s="24" t="s">
        <v>74</v>
      </c>
      <c r="AU90" s="24" t="s">
        <v>156</v>
      </c>
      <c r="BK90" s="185">
        <f>BK91+BK103</f>
        <v>0</v>
      </c>
    </row>
    <row r="91" spans="2:63" s="11" customFormat="1" ht="37.35" customHeight="1">
      <c r="B91" s="186"/>
      <c r="C91" s="187"/>
      <c r="D91" s="188" t="s">
        <v>74</v>
      </c>
      <c r="E91" s="189" t="s">
        <v>1222</v>
      </c>
      <c r="F91" s="189" t="s">
        <v>1414</v>
      </c>
      <c r="G91" s="187"/>
      <c r="H91" s="187"/>
      <c r="I91" s="190"/>
      <c r="J91" s="191">
        <f>BK91</f>
        <v>0</v>
      </c>
      <c r="K91" s="187"/>
      <c r="L91" s="192"/>
      <c r="M91" s="193"/>
      <c r="N91" s="194"/>
      <c r="O91" s="194"/>
      <c r="P91" s="195">
        <f>SUM(P92:P102)</f>
        <v>0</v>
      </c>
      <c r="Q91" s="194"/>
      <c r="R91" s="195">
        <f>SUM(R92:R102)</f>
        <v>0</v>
      </c>
      <c r="S91" s="194"/>
      <c r="T91" s="196">
        <f>SUM(T92:T102)</f>
        <v>0</v>
      </c>
      <c r="AR91" s="197" t="s">
        <v>83</v>
      </c>
      <c r="AT91" s="198" t="s">
        <v>74</v>
      </c>
      <c r="AU91" s="198" t="s">
        <v>75</v>
      </c>
      <c r="AY91" s="197" t="s">
        <v>192</v>
      </c>
      <c r="BK91" s="199">
        <f>SUM(BK92:BK102)</f>
        <v>0</v>
      </c>
    </row>
    <row r="92" spans="2:65" s="1" customFormat="1" ht="25.5" customHeight="1">
      <c r="B92" s="41"/>
      <c r="C92" s="202" t="s">
        <v>83</v>
      </c>
      <c r="D92" s="202" t="s">
        <v>194</v>
      </c>
      <c r="E92" s="203" t="s">
        <v>1223</v>
      </c>
      <c r="F92" s="204" t="s">
        <v>1224</v>
      </c>
      <c r="G92" s="205" t="s">
        <v>197</v>
      </c>
      <c r="H92" s="206">
        <v>218.16</v>
      </c>
      <c r="I92" s="207"/>
      <c r="J92" s="208">
        <f aca="true" t="shared" si="0" ref="J92:J102">ROUND(I92*H92,2)</f>
        <v>0</v>
      </c>
      <c r="K92" s="204" t="s">
        <v>21</v>
      </c>
      <c r="L92" s="61"/>
      <c r="M92" s="209" t="s">
        <v>21</v>
      </c>
      <c r="N92" s="210" t="s">
        <v>46</v>
      </c>
      <c r="O92" s="42"/>
      <c r="P92" s="211">
        <f aca="true" t="shared" si="1" ref="P92:P102">O92*H92</f>
        <v>0</v>
      </c>
      <c r="Q92" s="211">
        <v>0</v>
      </c>
      <c r="R92" s="211">
        <f aca="true" t="shared" si="2" ref="R92:R102">Q92*H92</f>
        <v>0</v>
      </c>
      <c r="S92" s="211">
        <v>0</v>
      </c>
      <c r="T92" s="212">
        <f aca="true" t="shared" si="3" ref="T92:T102">S92*H92</f>
        <v>0</v>
      </c>
      <c r="AR92" s="24" t="s">
        <v>199</v>
      </c>
      <c r="AT92" s="24" t="s">
        <v>194</v>
      </c>
      <c r="AU92" s="24" t="s">
        <v>83</v>
      </c>
      <c r="AY92" s="24" t="s">
        <v>192</v>
      </c>
      <c r="BE92" s="213">
        <f aca="true" t="shared" si="4" ref="BE92:BE102">IF(N92="základní",J92,0)</f>
        <v>0</v>
      </c>
      <c r="BF92" s="213">
        <f aca="true" t="shared" si="5" ref="BF92:BF102">IF(N92="snížená",J92,0)</f>
        <v>0</v>
      </c>
      <c r="BG92" s="213">
        <f aca="true" t="shared" si="6" ref="BG92:BG102">IF(N92="zákl. přenesená",J92,0)</f>
        <v>0</v>
      </c>
      <c r="BH92" s="213">
        <f aca="true" t="shared" si="7" ref="BH92:BH102">IF(N92="sníž. přenesená",J92,0)</f>
        <v>0</v>
      </c>
      <c r="BI92" s="213">
        <f aca="true" t="shared" si="8" ref="BI92:BI102">IF(N92="nulová",J92,0)</f>
        <v>0</v>
      </c>
      <c r="BJ92" s="24" t="s">
        <v>83</v>
      </c>
      <c r="BK92" s="213">
        <f aca="true" t="shared" si="9" ref="BK92:BK102">ROUND(I92*H92,2)</f>
        <v>0</v>
      </c>
      <c r="BL92" s="24" t="s">
        <v>199</v>
      </c>
      <c r="BM92" s="24" t="s">
        <v>85</v>
      </c>
    </row>
    <row r="93" spans="2:65" s="1" customFormat="1" ht="16.5" customHeight="1">
      <c r="B93" s="41"/>
      <c r="C93" s="202" t="s">
        <v>85</v>
      </c>
      <c r="D93" s="202" t="s">
        <v>194</v>
      </c>
      <c r="E93" s="203" t="s">
        <v>1225</v>
      </c>
      <c r="F93" s="204" t="s">
        <v>1226</v>
      </c>
      <c r="G93" s="205" t="s">
        <v>197</v>
      </c>
      <c r="H93" s="206">
        <v>218.16</v>
      </c>
      <c r="I93" s="207"/>
      <c r="J93" s="208">
        <f t="shared" si="0"/>
        <v>0</v>
      </c>
      <c r="K93" s="204" t="s">
        <v>21</v>
      </c>
      <c r="L93" s="61"/>
      <c r="M93" s="209" t="s">
        <v>21</v>
      </c>
      <c r="N93" s="210" t="s">
        <v>46</v>
      </c>
      <c r="O93" s="42"/>
      <c r="P93" s="211">
        <f t="shared" si="1"/>
        <v>0</v>
      </c>
      <c r="Q93" s="211">
        <v>0</v>
      </c>
      <c r="R93" s="211">
        <f t="shared" si="2"/>
        <v>0</v>
      </c>
      <c r="S93" s="211">
        <v>0</v>
      </c>
      <c r="T93" s="212">
        <f t="shared" si="3"/>
        <v>0</v>
      </c>
      <c r="AR93" s="24" t="s">
        <v>199</v>
      </c>
      <c r="AT93" s="24" t="s">
        <v>194</v>
      </c>
      <c r="AU93" s="24" t="s">
        <v>83</v>
      </c>
      <c r="AY93" s="24" t="s">
        <v>192</v>
      </c>
      <c r="BE93" s="213">
        <f t="shared" si="4"/>
        <v>0</v>
      </c>
      <c r="BF93" s="213">
        <f t="shared" si="5"/>
        <v>0</v>
      </c>
      <c r="BG93" s="213">
        <f t="shared" si="6"/>
        <v>0</v>
      </c>
      <c r="BH93" s="213">
        <f t="shared" si="7"/>
        <v>0</v>
      </c>
      <c r="BI93" s="213">
        <f t="shared" si="8"/>
        <v>0</v>
      </c>
      <c r="BJ93" s="24" t="s">
        <v>83</v>
      </c>
      <c r="BK93" s="213">
        <f t="shared" si="9"/>
        <v>0</v>
      </c>
      <c r="BL93" s="24" t="s">
        <v>199</v>
      </c>
      <c r="BM93" s="24" t="s">
        <v>199</v>
      </c>
    </row>
    <row r="94" spans="2:65" s="1" customFormat="1" ht="16.5" customHeight="1">
      <c r="B94" s="41"/>
      <c r="C94" s="202" t="s">
        <v>95</v>
      </c>
      <c r="D94" s="202" t="s">
        <v>194</v>
      </c>
      <c r="E94" s="203" t="s">
        <v>1227</v>
      </c>
      <c r="F94" s="204" t="s">
        <v>1442</v>
      </c>
      <c r="G94" s="205" t="s">
        <v>139</v>
      </c>
      <c r="H94" s="206">
        <v>398.4</v>
      </c>
      <c r="I94" s="207"/>
      <c r="J94" s="208">
        <f t="shared" si="0"/>
        <v>0</v>
      </c>
      <c r="K94" s="204" t="s">
        <v>21</v>
      </c>
      <c r="L94" s="61"/>
      <c r="M94" s="209" t="s">
        <v>21</v>
      </c>
      <c r="N94" s="210" t="s">
        <v>46</v>
      </c>
      <c r="O94" s="42"/>
      <c r="P94" s="211">
        <f t="shared" si="1"/>
        <v>0</v>
      </c>
      <c r="Q94" s="211">
        <v>0</v>
      </c>
      <c r="R94" s="211">
        <f t="shared" si="2"/>
        <v>0</v>
      </c>
      <c r="S94" s="211">
        <v>0</v>
      </c>
      <c r="T94" s="212">
        <f t="shared" si="3"/>
        <v>0</v>
      </c>
      <c r="AR94" s="24" t="s">
        <v>199</v>
      </c>
      <c r="AT94" s="24" t="s">
        <v>194</v>
      </c>
      <c r="AU94" s="24" t="s">
        <v>83</v>
      </c>
      <c r="AY94" s="24" t="s">
        <v>192</v>
      </c>
      <c r="BE94" s="213">
        <f t="shared" si="4"/>
        <v>0</v>
      </c>
      <c r="BF94" s="213">
        <f t="shared" si="5"/>
        <v>0</v>
      </c>
      <c r="BG94" s="213">
        <f t="shared" si="6"/>
        <v>0</v>
      </c>
      <c r="BH94" s="213">
        <f t="shared" si="7"/>
        <v>0</v>
      </c>
      <c r="BI94" s="213">
        <f t="shared" si="8"/>
        <v>0</v>
      </c>
      <c r="BJ94" s="24" t="s">
        <v>83</v>
      </c>
      <c r="BK94" s="213">
        <f t="shared" si="9"/>
        <v>0</v>
      </c>
      <c r="BL94" s="24" t="s">
        <v>199</v>
      </c>
      <c r="BM94" s="24" t="s">
        <v>221</v>
      </c>
    </row>
    <row r="95" spans="2:65" s="1" customFormat="1" ht="16.5" customHeight="1">
      <c r="B95" s="41"/>
      <c r="C95" s="202" t="s">
        <v>199</v>
      </c>
      <c r="D95" s="202" t="s">
        <v>194</v>
      </c>
      <c r="E95" s="203" t="s">
        <v>1229</v>
      </c>
      <c r="F95" s="204" t="s">
        <v>1230</v>
      </c>
      <c r="G95" s="205" t="s">
        <v>139</v>
      </c>
      <c r="H95" s="206">
        <v>398.4</v>
      </c>
      <c r="I95" s="207"/>
      <c r="J95" s="208">
        <f t="shared" si="0"/>
        <v>0</v>
      </c>
      <c r="K95" s="204" t="s">
        <v>21</v>
      </c>
      <c r="L95" s="61"/>
      <c r="M95" s="209" t="s">
        <v>21</v>
      </c>
      <c r="N95" s="210" t="s">
        <v>46</v>
      </c>
      <c r="O95" s="42"/>
      <c r="P95" s="211">
        <f t="shared" si="1"/>
        <v>0</v>
      </c>
      <c r="Q95" s="211">
        <v>0</v>
      </c>
      <c r="R95" s="211">
        <f t="shared" si="2"/>
        <v>0</v>
      </c>
      <c r="S95" s="211">
        <v>0</v>
      </c>
      <c r="T95" s="212">
        <f t="shared" si="3"/>
        <v>0</v>
      </c>
      <c r="AR95" s="24" t="s">
        <v>199</v>
      </c>
      <c r="AT95" s="24" t="s">
        <v>194</v>
      </c>
      <c r="AU95" s="24" t="s">
        <v>83</v>
      </c>
      <c r="AY95" s="24" t="s">
        <v>192</v>
      </c>
      <c r="BE95" s="213">
        <f t="shared" si="4"/>
        <v>0</v>
      </c>
      <c r="BF95" s="213">
        <f t="shared" si="5"/>
        <v>0</v>
      </c>
      <c r="BG95" s="213">
        <f t="shared" si="6"/>
        <v>0</v>
      </c>
      <c r="BH95" s="213">
        <f t="shared" si="7"/>
        <v>0</v>
      </c>
      <c r="BI95" s="213">
        <f t="shared" si="8"/>
        <v>0</v>
      </c>
      <c r="BJ95" s="24" t="s">
        <v>83</v>
      </c>
      <c r="BK95" s="213">
        <f t="shared" si="9"/>
        <v>0</v>
      </c>
      <c r="BL95" s="24" t="s">
        <v>199</v>
      </c>
      <c r="BM95" s="24" t="s">
        <v>233</v>
      </c>
    </row>
    <row r="96" spans="2:65" s="1" customFormat="1" ht="16.5" customHeight="1">
      <c r="B96" s="41"/>
      <c r="C96" s="202" t="s">
        <v>215</v>
      </c>
      <c r="D96" s="202" t="s">
        <v>194</v>
      </c>
      <c r="E96" s="203" t="s">
        <v>1231</v>
      </c>
      <c r="F96" s="204" t="s">
        <v>1232</v>
      </c>
      <c r="G96" s="205" t="s">
        <v>197</v>
      </c>
      <c r="H96" s="206">
        <v>218.6</v>
      </c>
      <c r="I96" s="207"/>
      <c r="J96" s="208">
        <f t="shared" si="0"/>
        <v>0</v>
      </c>
      <c r="K96" s="204" t="s">
        <v>21</v>
      </c>
      <c r="L96" s="61"/>
      <c r="M96" s="209" t="s">
        <v>21</v>
      </c>
      <c r="N96" s="210" t="s">
        <v>46</v>
      </c>
      <c r="O96" s="42"/>
      <c r="P96" s="211">
        <f t="shared" si="1"/>
        <v>0</v>
      </c>
      <c r="Q96" s="211">
        <v>0</v>
      </c>
      <c r="R96" s="211">
        <f t="shared" si="2"/>
        <v>0</v>
      </c>
      <c r="S96" s="211">
        <v>0</v>
      </c>
      <c r="T96" s="212">
        <f t="shared" si="3"/>
        <v>0</v>
      </c>
      <c r="AR96" s="24" t="s">
        <v>199</v>
      </c>
      <c r="AT96" s="24" t="s">
        <v>194</v>
      </c>
      <c r="AU96" s="24" t="s">
        <v>83</v>
      </c>
      <c r="AY96" s="24" t="s">
        <v>192</v>
      </c>
      <c r="BE96" s="213">
        <f t="shared" si="4"/>
        <v>0</v>
      </c>
      <c r="BF96" s="213">
        <f t="shared" si="5"/>
        <v>0</v>
      </c>
      <c r="BG96" s="213">
        <f t="shared" si="6"/>
        <v>0</v>
      </c>
      <c r="BH96" s="213">
        <f t="shared" si="7"/>
        <v>0</v>
      </c>
      <c r="BI96" s="213">
        <f t="shared" si="8"/>
        <v>0</v>
      </c>
      <c r="BJ96" s="24" t="s">
        <v>83</v>
      </c>
      <c r="BK96" s="213">
        <f t="shared" si="9"/>
        <v>0</v>
      </c>
      <c r="BL96" s="24" t="s">
        <v>199</v>
      </c>
      <c r="BM96" s="24" t="s">
        <v>248</v>
      </c>
    </row>
    <row r="97" spans="2:65" s="1" customFormat="1" ht="16.5" customHeight="1">
      <c r="B97" s="41"/>
      <c r="C97" s="202" t="s">
        <v>221</v>
      </c>
      <c r="D97" s="202" t="s">
        <v>194</v>
      </c>
      <c r="E97" s="203" t="s">
        <v>1233</v>
      </c>
      <c r="F97" s="204" t="s">
        <v>1234</v>
      </c>
      <c r="G97" s="205" t="s">
        <v>197</v>
      </c>
      <c r="H97" s="206">
        <v>39.84</v>
      </c>
      <c r="I97" s="207"/>
      <c r="J97" s="208">
        <f t="shared" si="0"/>
        <v>0</v>
      </c>
      <c r="K97" s="204" t="s">
        <v>21</v>
      </c>
      <c r="L97" s="61"/>
      <c r="M97" s="209" t="s">
        <v>21</v>
      </c>
      <c r="N97" s="210" t="s">
        <v>46</v>
      </c>
      <c r="O97" s="42"/>
      <c r="P97" s="211">
        <f t="shared" si="1"/>
        <v>0</v>
      </c>
      <c r="Q97" s="211">
        <v>0</v>
      </c>
      <c r="R97" s="211">
        <f t="shared" si="2"/>
        <v>0</v>
      </c>
      <c r="S97" s="211">
        <v>0</v>
      </c>
      <c r="T97" s="212">
        <f t="shared" si="3"/>
        <v>0</v>
      </c>
      <c r="AR97" s="24" t="s">
        <v>199</v>
      </c>
      <c r="AT97" s="24" t="s">
        <v>194</v>
      </c>
      <c r="AU97" s="24" t="s">
        <v>83</v>
      </c>
      <c r="AY97" s="24" t="s">
        <v>192</v>
      </c>
      <c r="BE97" s="213">
        <f t="shared" si="4"/>
        <v>0</v>
      </c>
      <c r="BF97" s="213">
        <f t="shared" si="5"/>
        <v>0</v>
      </c>
      <c r="BG97" s="213">
        <f t="shared" si="6"/>
        <v>0</v>
      </c>
      <c r="BH97" s="213">
        <f t="shared" si="7"/>
        <v>0</v>
      </c>
      <c r="BI97" s="213">
        <f t="shared" si="8"/>
        <v>0</v>
      </c>
      <c r="BJ97" s="24" t="s">
        <v>83</v>
      </c>
      <c r="BK97" s="213">
        <f t="shared" si="9"/>
        <v>0</v>
      </c>
      <c r="BL97" s="24" t="s">
        <v>199</v>
      </c>
      <c r="BM97" s="24" t="s">
        <v>259</v>
      </c>
    </row>
    <row r="98" spans="2:65" s="1" customFormat="1" ht="16.5" customHeight="1">
      <c r="B98" s="41"/>
      <c r="C98" s="202" t="s">
        <v>225</v>
      </c>
      <c r="D98" s="202" t="s">
        <v>194</v>
      </c>
      <c r="E98" s="203" t="s">
        <v>1235</v>
      </c>
      <c r="F98" s="204" t="s">
        <v>1236</v>
      </c>
      <c r="G98" s="205" t="s">
        <v>197</v>
      </c>
      <c r="H98" s="206">
        <v>39.84</v>
      </c>
      <c r="I98" s="207"/>
      <c r="J98" s="208">
        <f t="shared" si="0"/>
        <v>0</v>
      </c>
      <c r="K98" s="204" t="s">
        <v>21</v>
      </c>
      <c r="L98" s="61"/>
      <c r="M98" s="209" t="s">
        <v>21</v>
      </c>
      <c r="N98" s="210" t="s">
        <v>46</v>
      </c>
      <c r="O98" s="42"/>
      <c r="P98" s="211">
        <f t="shared" si="1"/>
        <v>0</v>
      </c>
      <c r="Q98" s="211">
        <v>0</v>
      </c>
      <c r="R98" s="211">
        <f t="shared" si="2"/>
        <v>0</v>
      </c>
      <c r="S98" s="211">
        <v>0</v>
      </c>
      <c r="T98" s="212">
        <f t="shared" si="3"/>
        <v>0</v>
      </c>
      <c r="AR98" s="24" t="s">
        <v>199</v>
      </c>
      <c r="AT98" s="24" t="s">
        <v>194</v>
      </c>
      <c r="AU98" s="24" t="s">
        <v>83</v>
      </c>
      <c r="AY98" s="24" t="s">
        <v>192</v>
      </c>
      <c r="BE98" s="213">
        <f t="shared" si="4"/>
        <v>0</v>
      </c>
      <c r="BF98" s="213">
        <f t="shared" si="5"/>
        <v>0</v>
      </c>
      <c r="BG98" s="213">
        <f t="shared" si="6"/>
        <v>0</v>
      </c>
      <c r="BH98" s="213">
        <f t="shared" si="7"/>
        <v>0</v>
      </c>
      <c r="BI98" s="213">
        <f t="shared" si="8"/>
        <v>0</v>
      </c>
      <c r="BJ98" s="24" t="s">
        <v>83</v>
      </c>
      <c r="BK98" s="213">
        <f t="shared" si="9"/>
        <v>0</v>
      </c>
      <c r="BL98" s="24" t="s">
        <v>199</v>
      </c>
      <c r="BM98" s="24" t="s">
        <v>267</v>
      </c>
    </row>
    <row r="99" spans="2:65" s="1" customFormat="1" ht="16.5" customHeight="1">
      <c r="B99" s="41"/>
      <c r="C99" s="202" t="s">
        <v>233</v>
      </c>
      <c r="D99" s="202" t="s">
        <v>194</v>
      </c>
      <c r="E99" s="203" t="s">
        <v>1237</v>
      </c>
      <c r="F99" s="204" t="s">
        <v>1238</v>
      </c>
      <c r="G99" s="205" t="s">
        <v>197</v>
      </c>
      <c r="H99" s="206">
        <v>39.84</v>
      </c>
      <c r="I99" s="207"/>
      <c r="J99" s="208">
        <f t="shared" si="0"/>
        <v>0</v>
      </c>
      <c r="K99" s="204" t="s">
        <v>21</v>
      </c>
      <c r="L99" s="61"/>
      <c r="M99" s="209" t="s">
        <v>21</v>
      </c>
      <c r="N99" s="210" t="s">
        <v>46</v>
      </c>
      <c r="O99" s="42"/>
      <c r="P99" s="211">
        <f t="shared" si="1"/>
        <v>0</v>
      </c>
      <c r="Q99" s="211">
        <v>0</v>
      </c>
      <c r="R99" s="211">
        <f t="shared" si="2"/>
        <v>0</v>
      </c>
      <c r="S99" s="211">
        <v>0</v>
      </c>
      <c r="T99" s="212">
        <f t="shared" si="3"/>
        <v>0</v>
      </c>
      <c r="AR99" s="24" t="s">
        <v>199</v>
      </c>
      <c r="AT99" s="24" t="s">
        <v>194</v>
      </c>
      <c r="AU99" s="24" t="s">
        <v>83</v>
      </c>
      <c r="AY99" s="24" t="s">
        <v>192</v>
      </c>
      <c r="BE99" s="213">
        <f t="shared" si="4"/>
        <v>0</v>
      </c>
      <c r="BF99" s="213">
        <f t="shared" si="5"/>
        <v>0</v>
      </c>
      <c r="BG99" s="213">
        <f t="shared" si="6"/>
        <v>0</v>
      </c>
      <c r="BH99" s="213">
        <f t="shared" si="7"/>
        <v>0</v>
      </c>
      <c r="BI99" s="213">
        <f t="shared" si="8"/>
        <v>0</v>
      </c>
      <c r="BJ99" s="24" t="s">
        <v>83</v>
      </c>
      <c r="BK99" s="213">
        <f t="shared" si="9"/>
        <v>0</v>
      </c>
      <c r="BL99" s="24" t="s">
        <v>199</v>
      </c>
      <c r="BM99" s="24" t="s">
        <v>303</v>
      </c>
    </row>
    <row r="100" spans="2:65" s="1" customFormat="1" ht="16.5" customHeight="1">
      <c r="B100" s="41"/>
      <c r="C100" s="202" t="s">
        <v>237</v>
      </c>
      <c r="D100" s="202" t="s">
        <v>194</v>
      </c>
      <c r="E100" s="203" t="s">
        <v>1239</v>
      </c>
      <c r="F100" s="204" t="s">
        <v>1240</v>
      </c>
      <c r="G100" s="205" t="s">
        <v>197</v>
      </c>
      <c r="H100" s="206">
        <v>178.32</v>
      </c>
      <c r="I100" s="207"/>
      <c r="J100" s="208">
        <f t="shared" si="0"/>
        <v>0</v>
      </c>
      <c r="K100" s="204" t="s">
        <v>21</v>
      </c>
      <c r="L100" s="61"/>
      <c r="M100" s="209" t="s">
        <v>21</v>
      </c>
      <c r="N100" s="210" t="s">
        <v>46</v>
      </c>
      <c r="O100" s="42"/>
      <c r="P100" s="211">
        <f t="shared" si="1"/>
        <v>0</v>
      </c>
      <c r="Q100" s="211">
        <v>0</v>
      </c>
      <c r="R100" s="211">
        <f t="shared" si="2"/>
        <v>0</v>
      </c>
      <c r="S100" s="211">
        <v>0</v>
      </c>
      <c r="T100" s="212">
        <f t="shared" si="3"/>
        <v>0</v>
      </c>
      <c r="AR100" s="24" t="s">
        <v>199</v>
      </c>
      <c r="AT100" s="24" t="s">
        <v>194</v>
      </c>
      <c r="AU100" s="24" t="s">
        <v>83</v>
      </c>
      <c r="AY100" s="24" t="s">
        <v>192</v>
      </c>
      <c r="BE100" s="213">
        <f t="shared" si="4"/>
        <v>0</v>
      </c>
      <c r="BF100" s="213">
        <f t="shared" si="5"/>
        <v>0</v>
      </c>
      <c r="BG100" s="213">
        <f t="shared" si="6"/>
        <v>0</v>
      </c>
      <c r="BH100" s="213">
        <f t="shared" si="7"/>
        <v>0</v>
      </c>
      <c r="BI100" s="213">
        <f t="shared" si="8"/>
        <v>0</v>
      </c>
      <c r="BJ100" s="24" t="s">
        <v>83</v>
      </c>
      <c r="BK100" s="213">
        <f t="shared" si="9"/>
        <v>0</v>
      </c>
      <c r="BL100" s="24" t="s">
        <v>199</v>
      </c>
      <c r="BM100" s="24" t="s">
        <v>316</v>
      </c>
    </row>
    <row r="101" spans="2:65" s="1" customFormat="1" ht="16.5" customHeight="1">
      <c r="B101" s="41"/>
      <c r="C101" s="202" t="s">
        <v>248</v>
      </c>
      <c r="D101" s="202" t="s">
        <v>194</v>
      </c>
      <c r="E101" s="203" t="s">
        <v>1241</v>
      </c>
      <c r="F101" s="204" t="s">
        <v>1242</v>
      </c>
      <c r="G101" s="205" t="s">
        <v>197</v>
      </c>
      <c r="H101" s="206">
        <v>9.96</v>
      </c>
      <c r="I101" s="207"/>
      <c r="J101" s="208">
        <f t="shared" si="0"/>
        <v>0</v>
      </c>
      <c r="K101" s="204" t="s">
        <v>21</v>
      </c>
      <c r="L101" s="61"/>
      <c r="M101" s="209" t="s">
        <v>21</v>
      </c>
      <c r="N101" s="210" t="s">
        <v>46</v>
      </c>
      <c r="O101" s="42"/>
      <c r="P101" s="211">
        <f t="shared" si="1"/>
        <v>0</v>
      </c>
      <c r="Q101" s="211">
        <v>0</v>
      </c>
      <c r="R101" s="211">
        <f t="shared" si="2"/>
        <v>0</v>
      </c>
      <c r="S101" s="211">
        <v>0</v>
      </c>
      <c r="T101" s="212">
        <f t="shared" si="3"/>
        <v>0</v>
      </c>
      <c r="AR101" s="24" t="s">
        <v>199</v>
      </c>
      <c r="AT101" s="24" t="s">
        <v>194</v>
      </c>
      <c r="AU101" s="24" t="s">
        <v>83</v>
      </c>
      <c r="AY101" s="24" t="s">
        <v>192</v>
      </c>
      <c r="BE101" s="213">
        <f t="shared" si="4"/>
        <v>0</v>
      </c>
      <c r="BF101" s="213">
        <f t="shared" si="5"/>
        <v>0</v>
      </c>
      <c r="BG101" s="213">
        <f t="shared" si="6"/>
        <v>0</v>
      </c>
      <c r="BH101" s="213">
        <f t="shared" si="7"/>
        <v>0</v>
      </c>
      <c r="BI101" s="213">
        <f t="shared" si="8"/>
        <v>0</v>
      </c>
      <c r="BJ101" s="24" t="s">
        <v>83</v>
      </c>
      <c r="BK101" s="213">
        <f t="shared" si="9"/>
        <v>0</v>
      </c>
      <c r="BL101" s="24" t="s">
        <v>199</v>
      </c>
      <c r="BM101" s="24" t="s">
        <v>330</v>
      </c>
    </row>
    <row r="102" spans="2:65" s="1" customFormat="1" ht="16.5" customHeight="1">
      <c r="B102" s="41"/>
      <c r="C102" s="202" t="s">
        <v>252</v>
      </c>
      <c r="D102" s="202" t="s">
        <v>194</v>
      </c>
      <c r="E102" s="203" t="s">
        <v>1243</v>
      </c>
      <c r="F102" s="204" t="s">
        <v>1244</v>
      </c>
      <c r="G102" s="205" t="s">
        <v>197</v>
      </c>
      <c r="H102" s="206">
        <v>29.88</v>
      </c>
      <c r="I102" s="207"/>
      <c r="J102" s="208">
        <f t="shared" si="0"/>
        <v>0</v>
      </c>
      <c r="K102" s="204" t="s">
        <v>21</v>
      </c>
      <c r="L102" s="61"/>
      <c r="M102" s="209" t="s">
        <v>21</v>
      </c>
      <c r="N102" s="210" t="s">
        <v>46</v>
      </c>
      <c r="O102" s="42"/>
      <c r="P102" s="211">
        <f t="shared" si="1"/>
        <v>0</v>
      </c>
      <c r="Q102" s="211">
        <v>0</v>
      </c>
      <c r="R102" s="211">
        <f t="shared" si="2"/>
        <v>0</v>
      </c>
      <c r="S102" s="211">
        <v>0</v>
      </c>
      <c r="T102" s="212">
        <f t="shared" si="3"/>
        <v>0</v>
      </c>
      <c r="AR102" s="24" t="s">
        <v>199</v>
      </c>
      <c r="AT102" s="24" t="s">
        <v>194</v>
      </c>
      <c r="AU102" s="24" t="s">
        <v>83</v>
      </c>
      <c r="AY102" s="24" t="s">
        <v>192</v>
      </c>
      <c r="BE102" s="213">
        <f t="shared" si="4"/>
        <v>0</v>
      </c>
      <c r="BF102" s="213">
        <f t="shared" si="5"/>
        <v>0</v>
      </c>
      <c r="BG102" s="213">
        <f t="shared" si="6"/>
        <v>0</v>
      </c>
      <c r="BH102" s="213">
        <f t="shared" si="7"/>
        <v>0</v>
      </c>
      <c r="BI102" s="213">
        <f t="shared" si="8"/>
        <v>0</v>
      </c>
      <c r="BJ102" s="24" t="s">
        <v>83</v>
      </c>
      <c r="BK102" s="213">
        <f t="shared" si="9"/>
        <v>0</v>
      </c>
      <c r="BL102" s="24" t="s">
        <v>199</v>
      </c>
      <c r="BM102" s="24" t="s">
        <v>345</v>
      </c>
    </row>
    <row r="103" spans="2:63" s="11" customFormat="1" ht="37.35" customHeight="1">
      <c r="B103" s="186"/>
      <c r="C103" s="187"/>
      <c r="D103" s="188" t="s">
        <v>74</v>
      </c>
      <c r="E103" s="189" t="s">
        <v>1245</v>
      </c>
      <c r="F103" s="189" t="s">
        <v>1246</v>
      </c>
      <c r="G103" s="187"/>
      <c r="H103" s="187"/>
      <c r="I103" s="190"/>
      <c r="J103" s="191">
        <f>BK103</f>
        <v>0</v>
      </c>
      <c r="K103" s="187"/>
      <c r="L103" s="192"/>
      <c r="M103" s="193"/>
      <c r="N103" s="194"/>
      <c r="O103" s="194"/>
      <c r="P103" s="195">
        <f>SUM(P104:P109)</f>
        <v>0</v>
      </c>
      <c r="Q103" s="194"/>
      <c r="R103" s="195">
        <f>SUM(R104:R109)</f>
        <v>0</v>
      </c>
      <c r="S103" s="194"/>
      <c r="T103" s="196">
        <f>SUM(T104:T109)</f>
        <v>0</v>
      </c>
      <c r="AR103" s="197" t="s">
        <v>83</v>
      </c>
      <c r="AT103" s="198" t="s">
        <v>74</v>
      </c>
      <c r="AU103" s="198" t="s">
        <v>75</v>
      </c>
      <c r="AY103" s="197" t="s">
        <v>192</v>
      </c>
      <c r="BK103" s="199">
        <f>SUM(BK104:BK109)</f>
        <v>0</v>
      </c>
    </row>
    <row r="104" spans="2:65" s="1" customFormat="1" ht="16.5" customHeight="1">
      <c r="B104" s="41"/>
      <c r="C104" s="202" t="s">
        <v>259</v>
      </c>
      <c r="D104" s="202" t="s">
        <v>194</v>
      </c>
      <c r="E104" s="203" t="s">
        <v>1247</v>
      </c>
      <c r="F104" s="204" t="s">
        <v>1248</v>
      </c>
      <c r="G104" s="205" t="s">
        <v>585</v>
      </c>
      <c r="H104" s="206">
        <v>66.4</v>
      </c>
      <c r="I104" s="207"/>
      <c r="J104" s="208">
        <f aca="true" t="shared" si="10" ref="J104:J109">ROUND(I104*H104,2)</f>
        <v>0</v>
      </c>
      <c r="K104" s="204" t="s">
        <v>21</v>
      </c>
      <c r="L104" s="61"/>
      <c r="M104" s="209" t="s">
        <v>21</v>
      </c>
      <c r="N104" s="210" t="s">
        <v>46</v>
      </c>
      <c r="O104" s="42"/>
      <c r="P104" s="211">
        <f aca="true" t="shared" si="11" ref="P104:P109">O104*H104</f>
        <v>0</v>
      </c>
      <c r="Q104" s="211">
        <v>0</v>
      </c>
      <c r="R104" s="211">
        <f aca="true" t="shared" si="12" ref="R104:R109">Q104*H104</f>
        <v>0</v>
      </c>
      <c r="S104" s="211">
        <v>0</v>
      </c>
      <c r="T104" s="212">
        <f aca="true" t="shared" si="13" ref="T104:T109">S104*H104</f>
        <v>0</v>
      </c>
      <c r="AR104" s="24" t="s">
        <v>199</v>
      </c>
      <c r="AT104" s="24" t="s">
        <v>194</v>
      </c>
      <c r="AU104" s="24" t="s">
        <v>83</v>
      </c>
      <c r="AY104" s="24" t="s">
        <v>192</v>
      </c>
      <c r="BE104" s="213">
        <f aca="true" t="shared" si="14" ref="BE104:BE109">IF(N104="základní",J104,0)</f>
        <v>0</v>
      </c>
      <c r="BF104" s="213">
        <f aca="true" t="shared" si="15" ref="BF104:BF109">IF(N104="snížená",J104,0)</f>
        <v>0</v>
      </c>
      <c r="BG104" s="213">
        <f aca="true" t="shared" si="16" ref="BG104:BG109">IF(N104="zákl. přenesená",J104,0)</f>
        <v>0</v>
      </c>
      <c r="BH104" s="213">
        <f aca="true" t="shared" si="17" ref="BH104:BH109">IF(N104="sníž. přenesená",J104,0)</f>
        <v>0</v>
      </c>
      <c r="BI104" s="213">
        <f aca="true" t="shared" si="18" ref="BI104:BI109">IF(N104="nulová",J104,0)</f>
        <v>0</v>
      </c>
      <c r="BJ104" s="24" t="s">
        <v>83</v>
      </c>
      <c r="BK104" s="213">
        <f aca="true" t="shared" si="19" ref="BK104:BK109">ROUND(I104*H104,2)</f>
        <v>0</v>
      </c>
      <c r="BL104" s="24" t="s">
        <v>199</v>
      </c>
      <c r="BM104" s="24" t="s">
        <v>355</v>
      </c>
    </row>
    <row r="105" spans="2:65" s="1" customFormat="1" ht="16.5" customHeight="1">
      <c r="B105" s="41"/>
      <c r="C105" s="202" t="s">
        <v>263</v>
      </c>
      <c r="D105" s="202" t="s">
        <v>194</v>
      </c>
      <c r="E105" s="203" t="s">
        <v>1249</v>
      </c>
      <c r="F105" s="204" t="s">
        <v>1443</v>
      </c>
      <c r="G105" s="205" t="s">
        <v>1251</v>
      </c>
      <c r="H105" s="206">
        <v>1</v>
      </c>
      <c r="I105" s="207"/>
      <c r="J105" s="208">
        <f t="shared" si="10"/>
        <v>0</v>
      </c>
      <c r="K105" s="204" t="s">
        <v>21</v>
      </c>
      <c r="L105" s="61"/>
      <c r="M105" s="209" t="s">
        <v>21</v>
      </c>
      <c r="N105" s="210" t="s">
        <v>46</v>
      </c>
      <c r="O105" s="42"/>
      <c r="P105" s="211">
        <f t="shared" si="11"/>
        <v>0</v>
      </c>
      <c r="Q105" s="211">
        <v>0</v>
      </c>
      <c r="R105" s="211">
        <f t="shared" si="12"/>
        <v>0</v>
      </c>
      <c r="S105" s="211">
        <v>0</v>
      </c>
      <c r="T105" s="212">
        <f t="shared" si="13"/>
        <v>0</v>
      </c>
      <c r="AR105" s="24" t="s">
        <v>199</v>
      </c>
      <c r="AT105" s="24" t="s">
        <v>194</v>
      </c>
      <c r="AU105" s="24" t="s">
        <v>83</v>
      </c>
      <c r="AY105" s="24" t="s">
        <v>192</v>
      </c>
      <c r="BE105" s="213">
        <f t="shared" si="14"/>
        <v>0</v>
      </c>
      <c r="BF105" s="213">
        <f t="shared" si="15"/>
        <v>0</v>
      </c>
      <c r="BG105" s="213">
        <f t="shared" si="16"/>
        <v>0</v>
      </c>
      <c r="BH105" s="213">
        <f t="shared" si="17"/>
        <v>0</v>
      </c>
      <c r="BI105" s="213">
        <f t="shared" si="18"/>
        <v>0</v>
      </c>
      <c r="BJ105" s="24" t="s">
        <v>83</v>
      </c>
      <c r="BK105" s="213">
        <f t="shared" si="19"/>
        <v>0</v>
      </c>
      <c r="BL105" s="24" t="s">
        <v>199</v>
      </c>
      <c r="BM105" s="24" t="s">
        <v>369</v>
      </c>
    </row>
    <row r="106" spans="2:65" s="1" customFormat="1" ht="63.75" customHeight="1">
      <c r="B106" s="41"/>
      <c r="C106" s="202" t="s">
        <v>267</v>
      </c>
      <c r="D106" s="202" t="s">
        <v>194</v>
      </c>
      <c r="E106" s="203" t="s">
        <v>1254</v>
      </c>
      <c r="F106" s="204" t="s">
        <v>1444</v>
      </c>
      <c r="G106" s="205" t="s">
        <v>895</v>
      </c>
      <c r="H106" s="206">
        <v>3</v>
      </c>
      <c r="I106" s="207"/>
      <c r="J106" s="208">
        <f t="shared" si="10"/>
        <v>0</v>
      </c>
      <c r="K106" s="204" t="s">
        <v>21</v>
      </c>
      <c r="L106" s="61"/>
      <c r="M106" s="209" t="s">
        <v>21</v>
      </c>
      <c r="N106" s="210" t="s">
        <v>46</v>
      </c>
      <c r="O106" s="42"/>
      <c r="P106" s="211">
        <f t="shared" si="11"/>
        <v>0</v>
      </c>
      <c r="Q106" s="211">
        <v>0</v>
      </c>
      <c r="R106" s="211">
        <f t="shared" si="12"/>
        <v>0</v>
      </c>
      <c r="S106" s="211">
        <v>0</v>
      </c>
      <c r="T106" s="212">
        <f t="shared" si="13"/>
        <v>0</v>
      </c>
      <c r="AR106" s="24" t="s">
        <v>199</v>
      </c>
      <c r="AT106" s="24" t="s">
        <v>194</v>
      </c>
      <c r="AU106" s="24" t="s">
        <v>83</v>
      </c>
      <c r="AY106" s="24" t="s">
        <v>192</v>
      </c>
      <c r="BE106" s="213">
        <f t="shared" si="14"/>
        <v>0</v>
      </c>
      <c r="BF106" s="213">
        <f t="shared" si="15"/>
        <v>0</v>
      </c>
      <c r="BG106" s="213">
        <f t="shared" si="16"/>
        <v>0</v>
      </c>
      <c r="BH106" s="213">
        <f t="shared" si="17"/>
        <v>0</v>
      </c>
      <c r="BI106" s="213">
        <f t="shared" si="18"/>
        <v>0</v>
      </c>
      <c r="BJ106" s="24" t="s">
        <v>83</v>
      </c>
      <c r="BK106" s="213">
        <f t="shared" si="19"/>
        <v>0</v>
      </c>
      <c r="BL106" s="24" t="s">
        <v>199</v>
      </c>
      <c r="BM106" s="24" t="s">
        <v>380</v>
      </c>
    </row>
    <row r="107" spans="2:65" s="1" customFormat="1" ht="16.5" customHeight="1">
      <c r="B107" s="41"/>
      <c r="C107" s="202" t="s">
        <v>10</v>
      </c>
      <c r="D107" s="202" t="s">
        <v>194</v>
      </c>
      <c r="E107" s="203" t="s">
        <v>1256</v>
      </c>
      <c r="F107" s="204" t="s">
        <v>1445</v>
      </c>
      <c r="G107" s="205" t="s">
        <v>895</v>
      </c>
      <c r="H107" s="206">
        <v>1</v>
      </c>
      <c r="I107" s="207"/>
      <c r="J107" s="208">
        <f t="shared" si="10"/>
        <v>0</v>
      </c>
      <c r="K107" s="204" t="s">
        <v>21</v>
      </c>
      <c r="L107" s="61"/>
      <c r="M107" s="209" t="s">
        <v>21</v>
      </c>
      <c r="N107" s="210" t="s">
        <v>46</v>
      </c>
      <c r="O107" s="42"/>
      <c r="P107" s="211">
        <f t="shared" si="11"/>
        <v>0</v>
      </c>
      <c r="Q107" s="211">
        <v>0</v>
      </c>
      <c r="R107" s="211">
        <f t="shared" si="12"/>
        <v>0</v>
      </c>
      <c r="S107" s="211">
        <v>0</v>
      </c>
      <c r="T107" s="212">
        <f t="shared" si="13"/>
        <v>0</v>
      </c>
      <c r="AR107" s="24" t="s">
        <v>199</v>
      </c>
      <c r="AT107" s="24" t="s">
        <v>194</v>
      </c>
      <c r="AU107" s="24" t="s">
        <v>83</v>
      </c>
      <c r="AY107" s="24" t="s">
        <v>192</v>
      </c>
      <c r="BE107" s="213">
        <f t="shared" si="14"/>
        <v>0</v>
      </c>
      <c r="BF107" s="213">
        <f t="shared" si="15"/>
        <v>0</v>
      </c>
      <c r="BG107" s="213">
        <f t="shared" si="16"/>
        <v>0</v>
      </c>
      <c r="BH107" s="213">
        <f t="shared" si="17"/>
        <v>0</v>
      </c>
      <c r="BI107" s="213">
        <f t="shared" si="18"/>
        <v>0</v>
      </c>
      <c r="BJ107" s="24" t="s">
        <v>83</v>
      </c>
      <c r="BK107" s="213">
        <f t="shared" si="19"/>
        <v>0</v>
      </c>
      <c r="BL107" s="24" t="s">
        <v>199</v>
      </c>
      <c r="BM107" s="24" t="s">
        <v>393</v>
      </c>
    </row>
    <row r="108" spans="2:65" s="1" customFormat="1" ht="16.5" customHeight="1">
      <c r="B108" s="41"/>
      <c r="C108" s="202" t="s">
        <v>303</v>
      </c>
      <c r="D108" s="202" t="s">
        <v>194</v>
      </c>
      <c r="E108" s="203" t="s">
        <v>1258</v>
      </c>
      <c r="F108" s="204" t="s">
        <v>1261</v>
      </c>
      <c r="G108" s="205" t="s">
        <v>306</v>
      </c>
      <c r="H108" s="206">
        <v>54</v>
      </c>
      <c r="I108" s="207"/>
      <c r="J108" s="208">
        <f t="shared" si="10"/>
        <v>0</v>
      </c>
      <c r="K108" s="204" t="s">
        <v>21</v>
      </c>
      <c r="L108" s="61"/>
      <c r="M108" s="209" t="s">
        <v>21</v>
      </c>
      <c r="N108" s="210" t="s">
        <v>46</v>
      </c>
      <c r="O108" s="42"/>
      <c r="P108" s="211">
        <f t="shared" si="11"/>
        <v>0</v>
      </c>
      <c r="Q108" s="211">
        <v>0</v>
      </c>
      <c r="R108" s="211">
        <f t="shared" si="12"/>
        <v>0</v>
      </c>
      <c r="S108" s="211">
        <v>0</v>
      </c>
      <c r="T108" s="212">
        <f t="shared" si="13"/>
        <v>0</v>
      </c>
      <c r="AR108" s="24" t="s">
        <v>199</v>
      </c>
      <c r="AT108" s="24" t="s">
        <v>194</v>
      </c>
      <c r="AU108" s="24" t="s">
        <v>83</v>
      </c>
      <c r="AY108" s="24" t="s">
        <v>192</v>
      </c>
      <c r="BE108" s="213">
        <f t="shared" si="14"/>
        <v>0</v>
      </c>
      <c r="BF108" s="213">
        <f t="shared" si="15"/>
        <v>0</v>
      </c>
      <c r="BG108" s="213">
        <f t="shared" si="16"/>
        <v>0</v>
      </c>
      <c r="BH108" s="213">
        <f t="shared" si="17"/>
        <v>0</v>
      </c>
      <c r="BI108" s="213">
        <f t="shared" si="18"/>
        <v>0</v>
      </c>
      <c r="BJ108" s="24" t="s">
        <v>83</v>
      </c>
      <c r="BK108" s="213">
        <f t="shared" si="19"/>
        <v>0</v>
      </c>
      <c r="BL108" s="24" t="s">
        <v>199</v>
      </c>
      <c r="BM108" s="24" t="s">
        <v>405</v>
      </c>
    </row>
    <row r="109" spans="2:65" s="1" customFormat="1" ht="16.5" customHeight="1">
      <c r="B109" s="41"/>
      <c r="C109" s="202" t="s">
        <v>310</v>
      </c>
      <c r="D109" s="202" t="s">
        <v>194</v>
      </c>
      <c r="E109" s="203" t="s">
        <v>1260</v>
      </c>
      <c r="F109" s="204" t="s">
        <v>1446</v>
      </c>
      <c r="G109" s="205" t="s">
        <v>895</v>
      </c>
      <c r="H109" s="206">
        <v>1</v>
      </c>
      <c r="I109" s="207"/>
      <c r="J109" s="208">
        <f t="shared" si="10"/>
        <v>0</v>
      </c>
      <c r="K109" s="204" t="s">
        <v>21</v>
      </c>
      <c r="L109" s="61"/>
      <c r="M109" s="209" t="s">
        <v>21</v>
      </c>
      <c r="N109" s="257" t="s">
        <v>46</v>
      </c>
      <c r="O109" s="258"/>
      <c r="P109" s="259">
        <f t="shared" si="11"/>
        <v>0</v>
      </c>
      <c r="Q109" s="259">
        <v>0</v>
      </c>
      <c r="R109" s="259">
        <f t="shared" si="12"/>
        <v>0</v>
      </c>
      <c r="S109" s="259">
        <v>0</v>
      </c>
      <c r="T109" s="260">
        <f t="shared" si="13"/>
        <v>0</v>
      </c>
      <c r="AR109" s="24" t="s">
        <v>199</v>
      </c>
      <c r="AT109" s="24" t="s">
        <v>194</v>
      </c>
      <c r="AU109" s="24" t="s">
        <v>83</v>
      </c>
      <c r="AY109" s="24" t="s">
        <v>192</v>
      </c>
      <c r="BE109" s="213">
        <f t="shared" si="14"/>
        <v>0</v>
      </c>
      <c r="BF109" s="213">
        <f t="shared" si="15"/>
        <v>0</v>
      </c>
      <c r="BG109" s="213">
        <f t="shared" si="16"/>
        <v>0</v>
      </c>
      <c r="BH109" s="213">
        <f t="shared" si="17"/>
        <v>0</v>
      </c>
      <c r="BI109" s="213">
        <f t="shared" si="18"/>
        <v>0</v>
      </c>
      <c r="BJ109" s="24" t="s">
        <v>83</v>
      </c>
      <c r="BK109" s="213">
        <f t="shared" si="19"/>
        <v>0</v>
      </c>
      <c r="BL109" s="24" t="s">
        <v>199</v>
      </c>
      <c r="BM109" s="24" t="s">
        <v>417</v>
      </c>
    </row>
    <row r="110" spans="2:12" s="1" customFormat="1" ht="6.9" customHeight="1">
      <c r="B110" s="56"/>
      <c r="C110" s="57"/>
      <c r="D110" s="57"/>
      <c r="E110" s="57"/>
      <c r="F110" s="57"/>
      <c r="G110" s="57"/>
      <c r="H110" s="57"/>
      <c r="I110" s="149"/>
      <c r="J110" s="57"/>
      <c r="K110" s="57"/>
      <c r="L110" s="61"/>
    </row>
  </sheetData>
  <sheetProtection algorithmName="SHA-512" hashValue="XQc0q6UOfP6joPuACOfA66Sv7FkWcxwfQFz1Ma3rDLVbKTDIzPd+ywfcKagLUrvEvHASSX6/bC0n60lw4+cSyQ==" saltValue="5mITdXyZbLqkCq8wZTeXDiOjybxiGESgzXj/kQk+0NQ5yB2i2kK9mqKYax47qWlO7JG80onaU57ucBMRgzCZRg==" spinCount="100000" sheet="1" objects="1" scenarios="1" formatColumns="0" formatRows="0" autoFilter="0"/>
  <autoFilter ref="C89:K109"/>
  <mergeCells count="16">
    <mergeCell ref="L2:V2"/>
    <mergeCell ref="E76:H76"/>
    <mergeCell ref="E80:H80"/>
    <mergeCell ref="E78:H78"/>
    <mergeCell ref="E82:H82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132</v>
      </c>
      <c r="G1" s="392" t="s">
        <v>133</v>
      </c>
      <c r="H1" s="392"/>
      <c r="I1" s="124"/>
      <c r="J1" s="123" t="s">
        <v>134</v>
      </c>
      <c r="K1" s="122" t="s">
        <v>135</v>
      </c>
      <c r="L1" s="123" t="s">
        <v>136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111</v>
      </c>
    </row>
    <row r="3" spans="2:46" ht="6.9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85</v>
      </c>
    </row>
    <row r="4" spans="2:46" ht="36.9" customHeight="1">
      <c r="B4" s="28"/>
      <c r="C4" s="29"/>
      <c r="D4" s="30" t="s">
        <v>143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2:11" ht="16.5" customHeight="1">
      <c r="B7" s="28"/>
      <c r="C7" s="29"/>
      <c r="D7" s="29"/>
      <c r="E7" s="384" t="str">
        <f>'Rekapitulace stavby'!K6</f>
        <v>Výstavba nové haly odborného výcviku SOU Stavební Plzeň</v>
      </c>
      <c r="F7" s="385"/>
      <c r="G7" s="385"/>
      <c r="H7" s="385"/>
      <c r="I7" s="127"/>
      <c r="J7" s="29"/>
      <c r="K7" s="31"/>
    </row>
    <row r="8" spans="2:11" ht="13.2">
      <c r="B8" s="28"/>
      <c r="C8" s="29"/>
      <c r="D8" s="37" t="s">
        <v>150</v>
      </c>
      <c r="E8" s="29"/>
      <c r="F8" s="29"/>
      <c r="G8" s="29"/>
      <c r="H8" s="29"/>
      <c r="I8" s="127"/>
      <c r="J8" s="29"/>
      <c r="K8" s="31"/>
    </row>
    <row r="9" spans="2:11" s="1" customFormat="1" ht="16.5" customHeight="1">
      <c r="B9" s="41"/>
      <c r="C9" s="42"/>
      <c r="D9" s="42"/>
      <c r="E9" s="384" t="s">
        <v>1215</v>
      </c>
      <c r="F9" s="387"/>
      <c r="G9" s="387"/>
      <c r="H9" s="387"/>
      <c r="I9" s="128"/>
      <c r="J9" s="42"/>
      <c r="K9" s="45"/>
    </row>
    <row r="10" spans="2:11" s="1" customFormat="1" ht="13.2">
      <c r="B10" s="41"/>
      <c r="C10" s="42"/>
      <c r="D10" s="37" t="s">
        <v>1216</v>
      </c>
      <c r="E10" s="42"/>
      <c r="F10" s="42"/>
      <c r="G10" s="42"/>
      <c r="H10" s="42"/>
      <c r="I10" s="128"/>
      <c r="J10" s="42"/>
      <c r="K10" s="45"/>
    </row>
    <row r="11" spans="2:11" s="1" customFormat="1" ht="36.9" customHeight="1">
      <c r="B11" s="41"/>
      <c r="C11" s="42"/>
      <c r="D11" s="42"/>
      <c r="E11" s="386" t="s">
        <v>1447</v>
      </c>
      <c r="F11" s="387"/>
      <c r="G11" s="387"/>
      <c r="H11" s="387"/>
      <c r="I11" s="128"/>
      <c r="J11" s="42"/>
      <c r="K11" s="45"/>
    </row>
    <row r="12" spans="2:11" s="1" customFormat="1" ht="12">
      <c r="B12" s="41"/>
      <c r="C12" s="42"/>
      <c r="D12" s="42"/>
      <c r="E12" s="42"/>
      <c r="F12" s="42"/>
      <c r="G12" s="42"/>
      <c r="H12" s="42"/>
      <c r="I12" s="128"/>
      <c r="J12" s="42"/>
      <c r="K12" s="45"/>
    </row>
    <row r="13" spans="2:11" s="1" customFormat="1" ht="14.4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9" t="s">
        <v>22</v>
      </c>
      <c r="J13" s="35" t="s">
        <v>21</v>
      </c>
      <c r="K13" s="45"/>
    </row>
    <row r="14" spans="2:11" s="1" customFormat="1" ht="14.4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29" t="s">
        <v>25</v>
      </c>
      <c r="J14" s="130" t="str">
        <f>'Rekapitulace stavby'!AN8</f>
        <v>2. 11. 2017</v>
      </c>
      <c r="K14" s="45"/>
    </row>
    <row r="15" spans="2:11" s="1" customFormat="1" ht="10.8" customHeight="1">
      <c r="B15" s="41"/>
      <c r="C15" s="42"/>
      <c r="D15" s="42"/>
      <c r="E15" s="42"/>
      <c r="F15" s="42"/>
      <c r="G15" s="42"/>
      <c r="H15" s="42"/>
      <c r="I15" s="128"/>
      <c r="J15" s="42"/>
      <c r="K15" s="45"/>
    </row>
    <row r="16" spans="2:11" s="1" customFormat="1" ht="14.4" customHeight="1">
      <c r="B16" s="41"/>
      <c r="C16" s="42"/>
      <c r="D16" s="37" t="s">
        <v>27</v>
      </c>
      <c r="E16" s="42"/>
      <c r="F16" s="42"/>
      <c r="G16" s="42"/>
      <c r="H16" s="42"/>
      <c r="I16" s="129" t="s">
        <v>28</v>
      </c>
      <c r="J16" s="35" t="s">
        <v>29</v>
      </c>
      <c r="K16" s="45"/>
    </row>
    <row r="17" spans="2:11" s="1" customFormat="1" ht="18" customHeight="1">
      <c r="B17" s="41"/>
      <c r="C17" s="42"/>
      <c r="D17" s="42"/>
      <c r="E17" s="35" t="s">
        <v>30</v>
      </c>
      <c r="F17" s="42"/>
      <c r="G17" s="42"/>
      <c r="H17" s="42"/>
      <c r="I17" s="129" t="s">
        <v>31</v>
      </c>
      <c r="J17" s="35" t="s">
        <v>32</v>
      </c>
      <c r="K17" s="45"/>
    </row>
    <row r="18" spans="2:11" s="1" customFormat="1" ht="6.9" customHeight="1">
      <c r="B18" s="41"/>
      <c r="C18" s="42"/>
      <c r="D18" s="42"/>
      <c r="E18" s="42"/>
      <c r="F18" s="42"/>
      <c r="G18" s="42"/>
      <c r="H18" s="42"/>
      <c r="I18" s="128"/>
      <c r="J18" s="42"/>
      <c r="K18" s="45"/>
    </row>
    <row r="19" spans="2:11" s="1" customFormat="1" ht="14.4" customHeight="1">
      <c r="B19" s="41"/>
      <c r="C19" s="42"/>
      <c r="D19" s="37" t="s">
        <v>33</v>
      </c>
      <c r="E19" s="42"/>
      <c r="F19" s="42"/>
      <c r="G19" s="42"/>
      <c r="H19" s="42"/>
      <c r="I19" s="129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9" t="s">
        <v>31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" customHeight="1">
      <c r="B21" s="41"/>
      <c r="C21" s="42"/>
      <c r="D21" s="42"/>
      <c r="E21" s="42"/>
      <c r="F21" s="42"/>
      <c r="G21" s="42"/>
      <c r="H21" s="42"/>
      <c r="I21" s="128"/>
      <c r="J21" s="42"/>
      <c r="K21" s="45"/>
    </row>
    <row r="22" spans="2:11" s="1" customFormat="1" ht="14.4" customHeight="1">
      <c r="B22" s="41"/>
      <c r="C22" s="42"/>
      <c r="D22" s="37" t="s">
        <v>35</v>
      </c>
      <c r="E22" s="42"/>
      <c r="F22" s="42"/>
      <c r="G22" s="42"/>
      <c r="H22" s="42"/>
      <c r="I22" s="129" t="s">
        <v>28</v>
      </c>
      <c r="J22" s="35" t="s">
        <v>36</v>
      </c>
      <c r="K22" s="45"/>
    </row>
    <row r="23" spans="2:11" s="1" customFormat="1" ht="18" customHeight="1">
      <c r="B23" s="41"/>
      <c r="C23" s="42"/>
      <c r="D23" s="42"/>
      <c r="E23" s="35" t="s">
        <v>37</v>
      </c>
      <c r="F23" s="42"/>
      <c r="G23" s="42"/>
      <c r="H23" s="42"/>
      <c r="I23" s="129" t="s">
        <v>31</v>
      </c>
      <c r="J23" s="35" t="s">
        <v>38</v>
      </c>
      <c r="K23" s="45"/>
    </row>
    <row r="24" spans="2:11" s="1" customFormat="1" ht="6.9" customHeight="1">
      <c r="B24" s="41"/>
      <c r="C24" s="42"/>
      <c r="D24" s="42"/>
      <c r="E24" s="42"/>
      <c r="F24" s="42"/>
      <c r="G24" s="42"/>
      <c r="H24" s="42"/>
      <c r="I24" s="128"/>
      <c r="J24" s="42"/>
      <c r="K24" s="45"/>
    </row>
    <row r="25" spans="2:11" s="1" customFormat="1" ht="14.4" customHeight="1">
      <c r="B25" s="41"/>
      <c r="C25" s="42"/>
      <c r="D25" s="37" t="s">
        <v>40</v>
      </c>
      <c r="E25" s="42"/>
      <c r="F25" s="42"/>
      <c r="G25" s="42"/>
      <c r="H25" s="42"/>
      <c r="I25" s="128"/>
      <c r="J25" s="42"/>
      <c r="K25" s="45"/>
    </row>
    <row r="26" spans="2:11" s="7" customFormat="1" ht="16.5" customHeight="1">
      <c r="B26" s="131"/>
      <c r="C26" s="132"/>
      <c r="D26" s="132"/>
      <c r="E26" s="348" t="s">
        <v>21</v>
      </c>
      <c r="F26" s="348"/>
      <c r="G26" s="348"/>
      <c r="H26" s="348"/>
      <c r="I26" s="133"/>
      <c r="J26" s="132"/>
      <c r="K26" s="134"/>
    </row>
    <row r="27" spans="2:11" s="1" customFormat="1" ht="6.9" customHeight="1">
      <c r="B27" s="41"/>
      <c r="C27" s="42"/>
      <c r="D27" s="42"/>
      <c r="E27" s="42"/>
      <c r="F27" s="42"/>
      <c r="G27" s="42"/>
      <c r="H27" s="42"/>
      <c r="I27" s="128"/>
      <c r="J27" s="42"/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5"/>
      <c r="J28" s="85"/>
      <c r="K28" s="136"/>
    </row>
    <row r="29" spans="2:11" s="1" customFormat="1" ht="25.35" customHeight="1">
      <c r="B29" s="41"/>
      <c r="C29" s="42"/>
      <c r="D29" s="137" t="s">
        <v>41</v>
      </c>
      <c r="E29" s="42"/>
      <c r="F29" s="42"/>
      <c r="G29" s="42"/>
      <c r="H29" s="42"/>
      <c r="I29" s="128"/>
      <c r="J29" s="138">
        <f>ROUND(J90,2)</f>
        <v>0</v>
      </c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5"/>
      <c r="J30" s="85"/>
      <c r="K30" s="136"/>
    </row>
    <row r="31" spans="2:11" s="1" customFormat="1" ht="14.4" customHeight="1">
      <c r="B31" s="41"/>
      <c r="C31" s="42"/>
      <c r="D31" s="42"/>
      <c r="E31" s="42"/>
      <c r="F31" s="46" t="s">
        <v>43</v>
      </c>
      <c r="G31" s="42"/>
      <c r="H31" s="42"/>
      <c r="I31" s="139" t="s">
        <v>42</v>
      </c>
      <c r="J31" s="46" t="s">
        <v>44</v>
      </c>
      <c r="K31" s="45"/>
    </row>
    <row r="32" spans="2:11" s="1" customFormat="1" ht="14.4" customHeight="1">
      <c r="B32" s="41"/>
      <c r="C32" s="42"/>
      <c r="D32" s="49" t="s">
        <v>45</v>
      </c>
      <c r="E32" s="49" t="s">
        <v>46</v>
      </c>
      <c r="F32" s="140">
        <f>ROUND(SUM(BE90:BE197),2)</f>
        <v>0</v>
      </c>
      <c r="G32" s="42"/>
      <c r="H32" s="42"/>
      <c r="I32" s="141">
        <v>0.21</v>
      </c>
      <c r="J32" s="140">
        <f>ROUND(ROUND((SUM(BE90:BE197)),2)*I32,2)</f>
        <v>0</v>
      </c>
      <c r="K32" s="45"/>
    </row>
    <row r="33" spans="2:11" s="1" customFormat="1" ht="14.4" customHeight="1">
      <c r="B33" s="41"/>
      <c r="C33" s="42"/>
      <c r="D33" s="42"/>
      <c r="E33" s="49" t="s">
        <v>47</v>
      </c>
      <c r="F33" s="140">
        <f>ROUND(SUM(BF90:BF197),2)</f>
        <v>0</v>
      </c>
      <c r="G33" s="42"/>
      <c r="H33" s="42"/>
      <c r="I33" s="141">
        <v>0.15</v>
      </c>
      <c r="J33" s="140">
        <f>ROUND(ROUND((SUM(BF90:BF197)),2)*I33,2)</f>
        <v>0</v>
      </c>
      <c r="K33" s="45"/>
    </row>
    <row r="34" spans="2:11" s="1" customFormat="1" ht="14.4" customHeight="1" hidden="1">
      <c r="B34" s="41"/>
      <c r="C34" s="42"/>
      <c r="D34" s="42"/>
      <c r="E34" s="49" t="s">
        <v>48</v>
      </c>
      <c r="F34" s="140">
        <f>ROUND(SUM(BG90:BG197),2)</f>
        <v>0</v>
      </c>
      <c r="G34" s="42"/>
      <c r="H34" s="42"/>
      <c r="I34" s="141">
        <v>0.21</v>
      </c>
      <c r="J34" s="140">
        <v>0</v>
      </c>
      <c r="K34" s="45"/>
    </row>
    <row r="35" spans="2:11" s="1" customFormat="1" ht="14.4" customHeight="1" hidden="1">
      <c r="B35" s="41"/>
      <c r="C35" s="42"/>
      <c r="D35" s="42"/>
      <c r="E35" s="49" t="s">
        <v>49</v>
      </c>
      <c r="F35" s="140">
        <f>ROUND(SUM(BH90:BH197),2)</f>
        <v>0</v>
      </c>
      <c r="G35" s="42"/>
      <c r="H35" s="42"/>
      <c r="I35" s="141">
        <v>0.15</v>
      </c>
      <c r="J35" s="140">
        <v>0</v>
      </c>
      <c r="K35" s="45"/>
    </row>
    <row r="36" spans="2:11" s="1" customFormat="1" ht="14.4" customHeight="1" hidden="1">
      <c r="B36" s="41"/>
      <c r="C36" s="42"/>
      <c r="D36" s="42"/>
      <c r="E36" s="49" t="s">
        <v>50</v>
      </c>
      <c r="F36" s="140">
        <f>ROUND(SUM(BI90:BI197),2)</f>
        <v>0</v>
      </c>
      <c r="G36" s="42"/>
      <c r="H36" s="42"/>
      <c r="I36" s="141">
        <v>0</v>
      </c>
      <c r="J36" s="140">
        <v>0</v>
      </c>
      <c r="K36" s="45"/>
    </row>
    <row r="37" spans="2:11" s="1" customFormat="1" ht="6.9" customHeight="1">
      <c r="B37" s="41"/>
      <c r="C37" s="42"/>
      <c r="D37" s="42"/>
      <c r="E37" s="42"/>
      <c r="F37" s="42"/>
      <c r="G37" s="42"/>
      <c r="H37" s="42"/>
      <c r="I37" s="128"/>
      <c r="J37" s="42"/>
      <c r="K37" s="45"/>
    </row>
    <row r="38" spans="2:11" s="1" customFormat="1" ht="25.35" customHeight="1">
      <c r="B38" s="41"/>
      <c r="C38" s="142"/>
      <c r="D38" s="143" t="s">
        <v>51</v>
      </c>
      <c r="E38" s="79"/>
      <c r="F38" s="79"/>
      <c r="G38" s="144" t="s">
        <v>52</v>
      </c>
      <c r="H38" s="145" t="s">
        <v>53</v>
      </c>
      <c r="I38" s="146"/>
      <c r="J38" s="147">
        <f>SUM(J29:J36)</f>
        <v>0</v>
      </c>
      <c r="K38" s="148"/>
    </row>
    <row r="39" spans="2:11" s="1" customFormat="1" ht="14.4" customHeight="1">
      <c r="B39" s="56"/>
      <c r="C39" s="57"/>
      <c r="D39" s="57"/>
      <c r="E39" s="57"/>
      <c r="F39" s="57"/>
      <c r="G39" s="57"/>
      <c r="H39" s="57"/>
      <c r="I39" s="149"/>
      <c r="J39" s="57"/>
      <c r="K39" s="58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1"/>
      <c r="C44" s="30" t="s">
        <v>152</v>
      </c>
      <c r="D44" s="42"/>
      <c r="E44" s="42"/>
      <c r="F44" s="42"/>
      <c r="G44" s="42"/>
      <c r="H44" s="42"/>
      <c r="I44" s="128"/>
      <c r="J44" s="42"/>
      <c r="K44" s="45"/>
    </row>
    <row r="45" spans="2:11" s="1" customFormat="1" ht="6.9" customHeight="1">
      <c r="B45" s="41"/>
      <c r="C45" s="42"/>
      <c r="D45" s="42"/>
      <c r="E45" s="42"/>
      <c r="F45" s="42"/>
      <c r="G45" s="42"/>
      <c r="H45" s="42"/>
      <c r="I45" s="128"/>
      <c r="J45" s="42"/>
      <c r="K45" s="45"/>
    </row>
    <row r="46" spans="2:11" s="1" customFormat="1" ht="14.4" customHeight="1">
      <c r="B46" s="41"/>
      <c r="C46" s="37" t="s">
        <v>18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16.5" customHeight="1">
      <c r="B47" s="41"/>
      <c r="C47" s="42"/>
      <c r="D47" s="42"/>
      <c r="E47" s="384" t="str">
        <f>E7</f>
        <v>Výstavba nové haly odborného výcviku SOU Stavební Plzeň</v>
      </c>
      <c r="F47" s="385"/>
      <c r="G47" s="385"/>
      <c r="H47" s="385"/>
      <c r="I47" s="128"/>
      <c r="J47" s="42"/>
      <c r="K47" s="45"/>
    </row>
    <row r="48" spans="2:11" ht="13.2">
      <c r="B48" s="28"/>
      <c r="C48" s="37" t="s">
        <v>150</v>
      </c>
      <c r="D48" s="29"/>
      <c r="E48" s="29"/>
      <c r="F48" s="29"/>
      <c r="G48" s="29"/>
      <c r="H48" s="29"/>
      <c r="I48" s="127"/>
      <c r="J48" s="29"/>
      <c r="K48" s="31"/>
    </row>
    <row r="49" spans="2:11" s="1" customFormat="1" ht="16.5" customHeight="1">
      <c r="B49" s="41"/>
      <c r="C49" s="42"/>
      <c r="D49" s="42"/>
      <c r="E49" s="384" t="s">
        <v>1215</v>
      </c>
      <c r="F49" s="387"/>
      <c r="G49" s="387"/>
      <c r="H49" s="387"/>
      <c r="I49" s="128"/>
      <c r="J49" s="42"/>
      <c r="K49" s="45"/>
    </row>
    <row r="50" spans="2:11" s="1" customFormat="1" ht="14.4" customHeight="1">
      <c r="B50" s="41"/>
      <c r="C50" s="37" t="s">
        <v>1216</v>
      </c>
      <c r="D50" s="42"/>
      <c r="E50" s="42"/>
      <c r="F50" s="42"/>
      <c r="G50" s="42"/>
      <c r="H50" s="42"/>
      <c r="I50" s="128"/>
      <c r="J50" s="42"/>
      <c r="K50" s="45"/>
    </row>
    <row r="51" spans="2:11" s="1" customFormat="1" ht="17.25" customHeight="1">
      <c r="B51" s="41"/>
      <c r="C51" s="42"/>
      <c r="D51" s="42"/>
      <c r="E51" s="386" t="str">
        <f>E11</f>
        <v>D.1.4.2 - ÚT</v>
      </c>
      <c r="F51" s="387"/>
      <c r="G51" s="387"/>
      <c r="H51" s="387"/>
      <c r="I51" s="128"/>
      <c r="J51" s="42"/>
      <c r="K51" s="45"/>
    </row>
    <row r="52" spans="2:11" s="1" customFormat="1" ht="6.9" customHeight="1">
      <c r="B52" s="41"/>
      <c r="C52" s="42"/>
      <c r="D52" s="42"/>
      <c r="E52" s="42"/>
      <c r="F52" s="42"/>
      <c r="G52" s="42"/>
      <c r="H52" s="42"/>
      <c r="I52" s="128"/>
      <c r="J52" s="42"/>
      <c r="K52" s="45"/>
    </row>
    <row r="53" spans="2:11" s="1" customFormat="1" ht="18" customHeight="1">
      <c r="B53" s="41"/>
      <c r="C53" s="37" t="s">
        <v>23</v>
      </c>
      <c r="D53" s="42"/>
      <c r="E53" s="42"/>
      <c r="F53" s="35" t="str">
        <f>F14</f>
        <v>Borská 2718/55, 301 00 Plzeň – Jižní Předměstí</v>
      </c>
      <c r="G53" s="42"/>
      <c r="H53" s="42"/>
      <c r="I53" s="129" t="s">
        <v>25</v>
      </c>
      <c r="J53" s="130" t="str">
        <f>IF(J14="","",J14)</f>
        <v>2. 11. 2017</v>
      </c>
      <c r="K53" s="45"/>
    </row>
    <row r="54" spans="2:11" s="1" customFormat="1" ht="6.9" customHeight="1">
      <c r="B54" s="41"/>
      <c r="C54" s="42"/>
      <c r="D54" s="42"/>
      <c r="E54" s="42"/>
      <c r="F54" s="42"/>
      <c r="G54" s="42"/>
      <c r="H54" s="42"/>
      <c r="I54" s="128"/>
      <c r="J54" s="42"/>
      <c r="K54" s="45"/>
    </row>
    <row r="55" spans="2:11" s="1" customFormat="1" ht="13.2">
      <c r="B55" s="41"/>
      <c r="C55" s="37" t="s">
        <v>27</v>
      </c>
      <c r="D55" s="42"/>
      <c r="E55" s="42"/>
      <c r="F55" s="35" t="str">
        <f>E17</f>
        <v>Střední odborné učiliště stavební</v>
      </c>
      <c r="G55" s="42"/>
      <c r="H55" s="42"/>
      <c r="I55" s="129" t="s">
        <v>35</v>
      </c>
      <c r="J55" s="348" t="str">
        <f>E23</f>
        <v>Statika - Dynamika, s.r.o.</v>
      </c>
      <c r="K55" s="45"/>
    </row>
    <row r="56" spans="2:11" s="1" customFormat="1" ht="14.4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8"/>
      <c r="J56" s="388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8"/>
      <c r="J57" s="42"/>
      <c r="K57" s="45"/>
    </row>
    <row r="58" spans="2:11" s="1" customFormat="1" ht="29.25" customHeight="1">
      <c r="B58" s="41"/>
      <c r="C58" s="154" t="s">
        <v>153</v>
      </c>
      <c r="D58" s="142"/>
      <c r="E58" s="142"/>
      <c r="F58" s="142"/>
      <c r="G58" s="142"/>
      <c r="H58" s="142"/>
      <c r="I58" s="155"/>
      <c r="J58" s="156" t="s">
        <v>154</v>
      </c>
      <c r="K58" s="157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8"/>
      <c r="J59" s="42"/>
      <c r="K59" s="45"/>
    </row>
    <row r="60" spans="2:47" s="1" customFormat="1" ht="29.25" customHeight="1">
      <c r="B60" s="41"/>
      <c r="C60" s="158" t="s">
        <v>155</v>
      </c>
      <c r="D60" s="42"/>
      <c r="E60" s="42"/>
      <c r="F60" s="42"/>
      <c r="G60" s="42"/>
      <c r="H60" s="42"/>
      <c r="I60" s="128"/>
      <c r="J60" s="138">
        <f>J90</f>
        <v>0</v>
      </c>
      <c r="K60" s="45"/>
      <c r="AU60" s="24" t="s">
        <v>156</v>
      </c>
    </row>
    <row r="61" spans="2:11" s="8" customFormat="1" ht="24.9" customHeight="1">
      <c r="B61" s="159"/>
      <c r="C61" s="160"/>
      <c r="D61" s="161" t="s">
        <v>1448</v>
      </c>
      <c r="E61" s="162"/>
      <c r="F61" s="162"/>
      <c r="G61" s="162"/>
      <c r="H61" s="162"/>
      <c r="I61" s="163"/>
      <c r="J61" s="164">
        <f>J91</f>
        <v>0</v>
      </c>
      <c r="K61" s="165"/>
    </row>
    <row r="62" spans="2:11" s="9" customFormat="1" ht="19.95" customHeight="1">
      <c r="B62" s="166"/>
      <c r="C62" s="167"/>
      <c r="D62" s="168" t="s">
        <v>1449</v>
      </c>
      <c r="E62" s="169"/>
      <c r="F62" s="169"/>
      <c r="G62" s="169"/>
      <c r="H62" s="169"/>
      <c r="I62" s="170"/>
      <c r="J62" s="171">
        <f>J92</f>
        <v>0</v>
      </c>
      <c r="K62" s="172"/>
    </row>
    <row r="63" spans="2:11" s="9" customFormat="1" ht="19.95" customHeight="1">
      <c r="B63" s="166"/>
      <c r="C63" s="167"/>
      <c r="D63" s="168" t="s">
        <v>1450</v>
      </c>
      <c r="E63" s="169"/>
      <c r="F63" s="169"/>
      <c r="G63" s="169"/>
      <c r="H63" s="169"/>
      <c r="I63" s="170"/>
      <c r="J63" s="171">
        <f>J114</f>
        <v>0</v>
      </c>
      <c r="K63" s="172"/>
    </row>
    <row r="64" spans="2:11" s="9" customFormat="1" ht="19.95" customHeight="1">
      <c r="B64" s="166"/>
      <c r="C64" s="167"/>
      <c r="D64" s="168" t="s">
        <v>1451</v>
      </c>
      <c r="E64" s="169"/>
      <c r="F64" s="169"/>
      <c r="G64" s="169"/>
      <c r="H64" s="169"/>
      <c r="I64" s="170"/>
      <c r="J64" s="171">
        <f>J124</f>
        <v>0</v>
      </c>
      <c r="K64" s="172"/>
    </row>
    <row r="65" spans="2:11" s="9" customFormat="1" ht="19.95" customHeight="1">
      <c r="B65" s="166"/>
      <c r="C65" s="167"/>
      <c r="D65" s="168" t="s">
        <v>1452</v>
      </c>
      <c r="E65" s="169"/>
      <c r="F65" s="169"/>
      <c r="G65" s="169"/>
      <c r="H65" s="169"/>
      <c r="I65" s="170"/>
      <c r="J65" s="171">
        <f>J159</f>
        <v>0</v>
      </c>
      <c r="K65" s="172"/>
    </row>
    <row r="66" spans="2:11" s="9" customFormat="1" ht="19.95" customHeight="1">
      <c r="B66" s="166"/>
      <c r="C66" s="167"/>
      <c r="D66" s="168" t="s">
        <v>1453</v>
      </c>
      <c r="E66" s="169"/>
      <c r="F66" s="169"/>
      <c r="G66" s="169"/>
      <c r="H66" s="169"/>
      <c r="I66" s="170"/>
      <c r="J66" s="171">
        <f>J174</f>
        <v>0</v>
      </c>
      <c r="K66" s="172"/>
    </row>
    <row r="67" spans="2:11" s="9" customFormat="1" ht="19.95" customHeight="1">
      <c r="B67" s="166"/>
      <c r="C67" s="167"/>
      <c r="D67" s="168" t="s">
        <v>1454</v>
      </c>
      <c r="E67" s="169"/>
      <c r="F67" s="169"/>
      <c r="G67" s="169"/>
      <c r="H67" s="169"/>
      <c r="I67" s="170"/>
      <c r="J67" s="171">
        <f>J178</f>
        <v>0</v>
      </c>
      <c r="K67" s="172"/>
    </row>
    <row r="68" spans="2:11" s="9" customFormat="1" ht="19.95" customHeight="1">
      <c r="B68" s="166"/>
      <c r="C68" s="167"/>
      <c r="D68" s="168" t="s">
        <v>1455</v>
      </c>
      <c r="E68" s="169"/>
      <c r="F68" s="169"/>
      <c r="G68" s="169"/>
      <c r="H68" s="169"/>
      <c r="I68" s="170"/>
      <c r="J68" s="171">
        <f>J181</f>
        <v>0</v>
      </c>
      <c r="K68" s="172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28"/>
      <c r="J69" s="42"/>
      <c r="K69" s="45"/>
    </row>
    <row r="70" spans="2:11" s="1" customFormat="1" ht="6.9" customHeight="1">
      <c r="B70" s="56"/>
      <c r="C70" s="57"/>
      <c r="D70" s="57"/>
      <c r="E70" s="57"/>
      <c r="F70" s="57"/>
      <c r="G70" s="57"/>
      <c r="H70" s="57"/>
      <c r="I70" s="149"/>
      <c r="J70" s="57"/>
      <c r="K70" s="58"/>
    </row>
    <row r="74" spans="2:12" s="1" customFormat="1" ht="6.9" customHeight="1">
      <c r="B74" s="59"/>
      <c r="C74" s="60"/>
      <c r="D74" s="60"/>
      <c r="E74" s="60"/>
      <c r="F74" s="60"/>
      <c r="G74" s="60"/>
      <c r="H74" s="60"/>
      <c r="I74" s="152"/>
      <c r="J74" s="60"/>
      <c r="K74" s="60"/>
      <c r="L74" s="61"/>
    </row>
    <row r="75" spans="2:12" s="1" customFormat="1" ht="36.9" customHeight="1">
      <c r="B75" s="41"/>
      <c r="C75" s="62" t="s">
        <v>176</v>
      </c>
      <c r="D75" s="63"/>
      <c r="E75" s="63"/>
      <c r="F75" s="63"/>
      <c r="G75" s="63"/>
      <c r="H75" s="63"/>
      <c r="I75" s="173"/>
      <c r="J75" s="63"/>
      <c r="K75" s="63"/>
      <c r="L75" s="61"/>
    </row>
    <row r="76" spans="2:12" s="1" customFormat="1" ht="6.9" customHeight="1">
      <c r="B76" s="41"/>
      <c r="C76" s="63"/>
      <c r="D76" s="63"/>
      <c r="E76" s="63"/>
      <c r="F76" s="63"/>
      <c r="G76" s="63"/>
      <c r="H76" s="63"/>
      <c r="I76" s="173"/>
      <c r="J76" s="63"/>
      <c r="K76" s="63"/>
      <c r="L76" s="61"/>
    </row>
    <row r="77" spans="2:12" s="1" customFormat="1" ht="14.4" customHeight="1">
      <c r="B77" s="41"/>
      <c r="C77" s="65" t="s">
        <v>18</v>
      </c>
      <c r="D77" s="63"/>
      <c r="E77" s="63"/>
      <c r="F77" s="63"/>
      <c r="G77" s="63"/>
      <c r="H77" s="63"/>
      <c r="I77" s="173"/>
      <c r="J77" s="63"/>
      <c r="K77" s="63"/>
      <c r="L77" s="61"/>
    </row>
    <row r="78" spans="2:12" s="1" customFormat="1" ht="16.5" customHeight="1">
      <c r="B78" s="41"/>
      <c r="C78" s="63"/>
      <c r="D78" s="63"/>
      <c r="E78" s="389" t="str">
        <f>E7</f>
        <v>Výstavba nové haly odborného výcviku SOU Stavební Plzeň</v>
      </c>
      <c r="F78" s="390"/>
      <c r="G78" s="390"/>
      <c r="H78" s="390"/>
      <c r="I78" s="173"/>
      <c r="J78" s="63"/>
      <c r="K78" s="63"/>
      <c r="L78" s="61"/>
    </row>
    <row r="79" spans="2:12" ht="13.2">
      <c r="B79" s="28"/>
      <c r="C79" s="65" t="s">
        <v>150</v>
      </c>
      <c r="D79" s="261"/>
      <c r="E79" s="261"/>
      <c r="F79" s="261"/>
      <c r="G79" s="261"/>
      <c r="H79" s="261"/>
      <c r="J79" s="261"/>
      <c r="K79" s="261"/>
      <c r="L79" s="262"/>
    </row>
    <row r="80" spans="2:12" s="1" customFormat="1" ht="16.5" customHeight="1">
      <c r="B80" s="41"/>
      <c r="C80" s="63"/>
      <c r="D80" s="63"/>
      <c r="E80" s="389" t="s">
        <v>1215</v>
      </c>
      <c r="F80" s="391"/>
      <c r="G80" s="391"/>
      <c r="H80" s="391"/>
      <c r="I80" s="173"/>
      <c r="J80" s="63"/>
      <c r="K80" s="63"/>
      <c r="L80" s="61"/>
    </row>
    <row r="81" spans="2:12" s="1" customFormat="1" ht="14.4" customHeight="1">
      <c r="B81" s="41"/>
      <c r="C81" s="65" t="s">
        <v>1216</v>
      </c>
      <c r="D81" s="63"/>
      <c r="E81" s="63"/>
      <c r="F81" s="63"/>
      <c r="G81" s="63"/>
      <c r="H81" s="63"/>
      <c r="I81" s="173"/>
      <c r="J81" s="63"/>
      <c r="K81" s="63"/>
      <c r="L81" s="61"/>
    </row>
    <row r="82" spans="2:12" s="1" customFormat="1" ht="17.25" customHeight="1">
      <c r="B82" s="41"/>
      <c r="C82" s="63"/>
      <c r="D82" s="63"/>
      <c r="E82" s="359" t="str">
        <f>E11</f>
        <v>D.1.4.2 - ÚT</v>
      </c>
      <c r="F82" s="391"/>
      <c r="G82" s="391"/>
      <c r="H82" s="391"/>
      <c r="I82" s="173"/>
      <c r="J82" s="63"/>
      <c r="K82" s="63"/>
      <c r="L82" s="61"/>
    </row>
    <row r="83" spans="2:12" s="1" customFormat="1" ht="6.9" customHeight="1">
      <c r="B83" s="41"/>
      <c r="C83" s="63"/>
      <c r="D83" s="63"/>
      <c r="E83" s="63"/>
      <c r="F83" s="63"/>
      <c r="G83" s="63"/>
      <c r="H83" s="63"/>
      <c r="I83" s="173"/>
      <c r="J83" s="63"/>
      <c r="K83" s="63"/>
      <c r="L83" s="61"/>
    </row>
    <row r="84" spans="2:12" s="1" customFormat="1" ht="18" customHeight="1">
      <c r="B84" s="41"/>
      <c r="C84" s="65" t="s">
        <v>23</v>
      </c>
      <c r="D84" s="63"/>
      <c r="E84" s="63"/>
      <c r="F84" s="174" t="str">
        <f>F14</f>
        <v>Borská 2718/55, 301 00 Plzeň – Jižní Předměstí</v>
      </c>
      <c r="G84" s="63"/>
      <c r="H84" s="63"/>
      <c r="I84" s="175" t="s">
        <v>25</v>
      </c>
      <c r="J84" s="73" t="str">
        <f>IF(J14="","",J14)</f>
        <v>2. 11. 2017</v>
      </c>
      <c r="K84" s="63"/>
      <c r="L84" s="61"/>
    </row>
    <row r="85" spans="2:12" s="1" customFormat="1" ht="6.9" customHeight="1">
      <c r="B85" s="41"/>
      <c r="C85" s="63"/>
      <c r="D85" s="63"/>
      <c r="E85" s="63"/>
      <c r="F85" s="63"/>
      <c r="G85" s="63"/>
      <c r="H85" s="63"/>
      <c r="I85" s="173"/>
      <c r="J85" s="63"/>
      <c r="K85" s="63"/>
      <c r="L85" s="61"/>
    </row>
    <row r="86" spans="2:12" s="1" customFormat="1" ht="13.2">
      <c r="B86" s="41"/>
      <c r="C86" s="65" t="s">
        <v>27</v>
      </c>
      <c r="D86" s="63"/>
      <c r="E86" s="63"/>
      <c r="F86" s="174" t="str">
        <f>E17</f>
        <v>Střední odborné učiliště stavební</v>
      </c>
      <c r="G86" s="63"/>
      <c r="H86" s="63"/>
      <c r="I86" s="175" t="s">
        <v>35</v>
      </c>
      <c r="J86" s="174" t="str">
        <f>E23</f>
        <v>Statika - Dynamika, s.r.o.</v>
      </c>
      <c r="K86" s="63"/>
      <c r="L86" s="61"/>
    </row>
    <row r="87" spans="2:12" s="1" customFormat="1" ht="14.4" customHeight="1">
      <c r="B87" s="41"/>
      <c r="C87" s="65" t="s">
        <v>33</v>
      </c>
      <c r="D87" s="63"/>
      <c r="E87" s="63"/>
      <c r="F87" s="174" t="str">
        <f>IF(E20="","",E20)</f>
        <v/>
      </c>
      <c r="G87" s="63"/>
      <c r="H87" s="63"/>
      <c r="I87" s="173"/>
      <c r="J87" s="63"/>
      <c r="K87" s="63"/>
      <c r="L87" s="61"/>
    </row>
    <row r="88" spans="2:12" s="1" customFormat="1" ht="10.35" customHeight="1">
      <c r="B88" s="41"/>
      <c r="C88" s="63"/>
      <c r="D88" s="63"/>
      <c r="E88" s="63"/>
      <c r="F88" s="63"/>
      <c r="G88" s="63"/>
      <c r="H88" s="63"/>
      <c r="I88" s="173"/>
      <c r="J88" s="63"/>
      <c r="K88" s="63"/>
      <c r="L88" s="61"/>
    </row>
    <row r="89" spans="2:20" s="10" customFormat="1" ht="29.25" customHeight="1">
      <c r="B89" s="176"/>
      <c r="C89" s="177" t="s">
        <v>177</v>
      </c>
      <c r="D89" s="178" t="s">
        <v>60</v>
      </c>
      <c r="E89" s="178" t="s">
        <v>56</v>
      </c>
      <c r="F89" s="178" t="s">
        <v>178</v>
      </c>
      <c r="G89" s="178" t="s">
        <v>179</v>
      </c>
      <c r="H89" s="178" t="s">
        <v>180</v>
      </c>
      <c r="I89" s="179" t="s">
        <v>181</v>
      </c>
      <c r="J89" s="178" t="s">
        <v>154</v>
      </c>
      <c r="K89" s="180" t="s">
        <v>182</v>
      </c>
      <c r="L89" s="181"/>
      <c r="M89" s="81" t="s">
        <v>183</v>
      </c>
      <c r="N89" s="82" t="s">
        <v>45</v>
      </c>
      <c r="O89" s="82" t="s">
        <v>184</v>
      </c>
      <c r="P89" s="82" t="s">
        <v>185</v>
      </c>
      <c r="Q89" s="82" t="s">
        <v>186</v>
      </c>
      <c r="R89" s="82" t="s">
        <v>187</v>
      </c>
      <c r="S89" s="82" t="s">
        <v>188</v>
      </c>
      <c r="T89" s="83" t="s">
        <v>189</v>
      </c>
    </row>
    <row r="90" spans="2:63" s="1" customFormat="1" ht="29.25" customHeight="1">
      <c r="B90" s="41"/>
      <c r="C90" s="87" t="s">
        <v>155</v>
      </c>
      <c r="D90" s="63"/>
      <c r="E90" s="63"/>
      <c r="F90" s="63"/>
      <c r="G90" s="63"/>
      <c r="H90" s="63"/>
      <c r="I90" s="173"/>
      <c r="J90" s="182">
        <f>BK90</f>
        <v>0</v>
      </c>
      <c r="K90" s="63"/>
      <c r="L90" s="61"/>
      <c r="M90" s="84"/>
      <c r="N90" s="85"/>
      <c r="O90" s="85"/>
      <c r="P90" s="183">
        <f>P91</f>
        <v>0</v>
      </c>
      <c r="Q90" s="85"/>
      <c r="R90" s="183">
        <f>R91</f>
        <v>0</v>
      </c>
      <c r="S90" s="85"/>
      <c r="T90" s="184">
        <f>T91</f>
        <v>0</v>
      </c>
      <c r="AT90" s="24" t="s">
        <v>74</v>
      </c>
      <c r="AU90" s="24" t="s">
        <v>156</v>
      </c>
      <c r="BK90" s="185">
        <f>BK91</f>
        <v>0</v>
      </c>
    </row>
    <row r="91" spans="2:63" s="11" customFormat="1" ht="37.35" customHeight="1">
      <c r="B91" s="186"/>
      <c r="C91" s="187"/>
      <c r="D91" s="188" t="s">
        <v>74</v>
      </c>
      <c r="E91" s="189" t="s">
        <v>1456</v>
      </c>
      <c r="F91" s="189" t="s">
        <v>1457</v>
      </c>
      <c r="G91" s="187"/>
      <c r="H91" s="187"/>
      <c r="I91" s="190"/>
      <c r="J91" s="191">
        <f>BK91</f>
        <v>0</v>
      </c>
      <c r="K91" s="187"/>
      <c r="L91" s="192"/>
      <c r="M91" s="193"/>
      <c r="N91" s="194"/>
      <c r="O91" s="194"/>
      <c r="P91" s="195">
        <f>P92+P114+P124+P159+P174+P178+P181</f>
        <v>0</v>
      </c>
      <c r="Q91" s="194"/>
      <c r="R91" s="195">
        <f>R92+R114+R124+R159+R174+R178+R181</f>
        <v>0</v>
      </c>
      <c r="S91" s="194"/>
      <c r="T91" s="196">
        <f>T92+T114+T124+T159+T174+T178+T181</f>
        <v>0</v>
      </c>
      <c r="AR91" s="197" t="s">
        <v>83</v>
      </c>
      <c r="AT91" s="198" t="s">
        <v>74</v>
      </c>
      <c r="AU91" s="198" t="s">
        <v>75</v>
      </c>
      <c r="AY91" s="197" t="s">
        <v>192</v>
      </c>
      <c r="BK91" s="199">
        <f>BK92+BK114+BK124+BK159+BK174+BK178+BK181</f>
        <v>0</v>
      </c>
    </row>
    <row r="92" spans="2:63" s="11" customFormat="1" ht="19.95" customHeight="1">
      <c r="B92" s="186"/>
      <c r="C92" s="187"/>
      <c r="D92" s="188" t="s">
        <v>74</v>
      </c>
      <c r="E92" s="200" t="s">
        <v>1458</v>
      </c>
      <c r="F92" s="200" t="s">
        <v>1459</v>
      </c>
      <c r="G92" s="187"/>
      <c r="H92" s="187"/>
      <c r="I92" s="190"/>
      <c r="J92" s="201">
        <f>BK92</f>
        <v>0</v>
      </c>
      <c r="K92" s="187"/>
      <c r="L92" s="192"/>
      <c r="M92" s="193"/>
      <c r="N92" s="194"/>
      <c r="O92" s="194"/>
      <c r="P92" s="195">
        <f>SUM(P93:P113)</f>
        <v>0</v>
      </c>
      <c r="Q92" s="194"/>
      <c r="R92" s="195">
        <f>SUM(R93:R113)</f>
        <v>0</v>
      </c>
      <c r="S92" s="194"/>
      <c r="T92" s="196">
        <f>SUM(T93:T113)</f>
        <v>0</v>
      </c>
      <c r="AR92" s="197" t="s">
        <v>83</v>
      </c>
      <c r="AT92" s="198" t="s">
        <v>74</v>
      </c>
      <c r="AU92" s="198" t="s">
        <v>83</v>
      </c>
      <c r="AY92" s="197" t="s">
        <v>192</v>
      </c>
      <c r="BK92" s="199">
        <f>SUM(BK93:BK113)</f>
        <v>0</v>
      </c>
    </row>
    <row r="93" spans="2:65" s="1" customFormat="1" ht="16.5" customHeight="1">
      <c r="B93" s="41"/>
      <c r="C93" s="202" t="s">
        <v>83</v>
      </c>
      <c r="D93" s="202" t="s">
        <v>194</v>
      </c>
      <c r="E93" s="203" t="s">
        <v>83</v>
      </c>
      <c r="F93" s="204" t="s">
        <v>1460</v>
      </c>
      <c r="G93" s="205" t="s">
        <v>1251</v>
      </c>
      <c r="H93" s="206">
        <v>1</v>
      </c>
      <c r="I93" s="207"/>
      <c r="J93" s="208">
        <f aca="true" t="shared" si="0" ref="J93:J113">ROUND(I93*H93,2)</f>
        <v>0</v>
      </c>
      <c r="K93" s="204" t="s">
        <v>21</v>
      </c>
      <c r="L93" s="61"/>
      <c r="M93" s="209" t="s">
        <v>21</v>
      </c>
      <c r="N93" s="210" t="s">
        <v>46</v>
      </c>
      <c r="O93" s="42"/>
      <c r="P93" s="211">
        <f aca="true" t="shared" si="1" ref="P93:P113">O93*H93</f>
        <v>0</v>
      </c>
      <c r="Q93" s="211">
        <v>0</v>
      </c>
      <c r="R93" s="211">
        <f aca="true" t="shared" si="2" ref="R93:R113">Q93*H93</f>
        <v>0</v>
      </c>
      <c r="S93" s="211">
        <v>0</v>
      </c>
      <c r="T93" s="212">
        <f aca="true" t="shared" si="3" ref="T93:T113">S93*H93</f>
        <v>0</v>
      </c>
      <c r="AR93" s="24" t="s">
        <v>199</v>
      </c>
      <c r="AT93" s="24" t="s">
        <v>194</v>
      </c>
      <c r="AU93" s="24" t="s">
        <v>85</v>
      </c>
      <c r="AY93" s="24" t="s">
        <v>192</v>
      </c>
      <c r="BE93" s="213">
        <f aca="true" t="shared" si="4" ref="BE93:BE113">IF(N93="základní",J93,0)</f>
        <v>0</v>
      </c>
      <c r="BF93" s="213">
        <f aca="true" t="shared" si="5" ref="BF93:BF113">IF(N93="snížená",J93,0)</f>
        <v>0</v>
      </c>
      <c r="BG93" s="213">
        <f aca="true" t="shared" si="6" ref="BG93:BG113">IF(N93="zákl. přenesená",J93,0)</f>
        <v>0</v>
      </c>
      <c r="BH93" s="213">
        <f aca="true" t="shared" si="7" ref="BH93:BH113">IF(N93="sníž. přenesená",J93,0)</f>
        <v>0</v>
      </c>
      <c r="BI93" s="213">
        <f aca="true" t="shared" si="8" ref="BI93:BI113">IF(N93="nulová",J93,0)</f>
        <v>0</v>
      </c>
      <c r="BJ93" s="24" t="s">
        <v>83</v>
      </c>
      <c r="BK93" s="213">
        <f aca="true" t="shared" si="9" ref="BK93:BK113">ROUND(I93*H93,2)</f>
        <v>0</v>
      </c>
      <c r="BL93" s="24" t="s">
        <v>199</v>
      </c>
      <c r="BM93" s="24" t="s">
        <v>85</v>
      </c>
    </row>
    <row r="94" spans="2:65" s="1" customFormat="1" ht="16.5" customHeight="1">
      <c r="B94" s="41"/>
      <c r="C94" s="202" t="s">
        <v>85</v>
      </c>
      <c r="D94" s="202" t="s">
        <v>194</v>
      </c>
      <c r="E94" s="203" t="s">
        <v>85</v>
      </c>
      <c r="F94" s="204" t="s">
        <v>1461</v>
      </c>
      <c r="G94" s="205" t="s">
        <v>1251</v>
      </c>
      <c r="H94" s="206">
        <v>1</v>
      </c>
      <c r="I94" s="207"/>
      <c r="J94" s="208">
        <f t="shared" si="0"/>
        <v>0</v>
      </c>
      <c r="K94" s="204" t="s">
        <v>21</v>
      </c>
      <c r="L94" s="61"/>
      <c r="M94" s="209" t="s">
        <v>21</v>
      </c>
      <c r="N94" s="210" t="s">
        <v>46</v>
      </c>
      <c r="O94" s="42"/>
      <c r="P94" s="211">
        <f t="shared" si="1"/>
        <v>0</v>
      </c>
      <c r="Q94" s="211">
        <v>0</v>
      </c>
      <c r="R94" s="211">
        <f t="shared" si="2"/>
        <v>0</v>
      </c>
      <c r="S94" s="211">
        <v>0</v>
      </c>
      <c r="T94" s="212">
        <f t="shared" si="3"/>
        <v>0</v>
      </c>
      <c r="AR94" s="24" t="s">
        <v>199</v>
      </c>
      <c r="AT94" s="24" t="s">
        <v>194</v>
      </c>
      <c r="AU94" s="24" t="s">
        <v>85</v>
      </c>
      <c r="AY94" s="24" t="s">
        <v>192</v>
      </c>
      <c r="BE94" s="213">
        <f t="shared" si="4"/>
        <v>0</v>
      </c>
      <c r="BF94" s="213">
        <f t="shared" si="5"/>
        <v>0</v>
      </c>
      <c r="BG94" s="213">
        <f t="shared" si="6"/>
        <v>0</v>
      </c>
      <c r="BH94" s="213">
        <f t="shared" si="7"/>
        <v>0</v>
      </c>
      <c r="BI94" s="213">
        <f t="shared" si="8"/>
        <v>0</v>
      </c>
      <c r="BJ94" s="24" t="s">
        <v>83</v>
      </c>
      <c r="BK94" s="213">
        <f t="shared" si="9"/>
        <v>0</v>
      </c>
      <c r="BL94" s="24" t="s">
        <v>199</v>
      </c>
      <c r="BM94" s="24" t="s">
        <v>199</v>
      </c>
    </row>
    <row r="95" spans="2:65" s="1" customFormat="1" ht="16.5" customHeight="1">
      <c r="B95" s="41"/>
      <c r="C95" s="202" t="s">
        <v>95</v>
      </c>
      <c r="D95" s="202" t="s">
        <v>194</v>
      </c>
      <c r="E95" s="203" t="s">
        <v>95</v>
      </c>
      <c r="F95" s="204" t="s">
        <v>1462</v>
      </c>
      <c r="G95" s="205" t="s">
        <v>1251</v>
      </c>
      <c r="H95" s="206">
        <v>1</v>
      </c>
      <c r="I95" s="207"/>
      <c r="J95" s="208">
        <f t="shared" si="0"/>
        <v>0</v>
      </c>
      <c r="K95" s="204" t="s">
        <v>21</v>
      </c>
      <c r="L95" s="61"/>
      <c r="M95" s="209" t="s">
        <v>21</v>
      </c>
      <c r="N95" s="210" t="s">
        <v>46</v>
      </c>
      <c r="O95" s="42"/>
      <c r="P95" s="211">
        <f t="shared" si="1"/>
        <v>0</v>
      </c>
      <c r="Q95" s="211">
        <v>0</v>
      </c>
      <c r="R95" s="211">
        <f t="shared" si="2"/>
        <v>0</v>
      </c>
      <c r="S95" s="211">
        <v>0</v>
      </c>
      <c r="T95" s="212">
        <f t="shared" si="3"/>
        <v>0</v>
      </c>
      <c r="AR95" s="24" t="s">
        <v>199</v>
      </c>
      <c r="AT95" s="24" t="s">
        <v>194</v>
      </c>
      <c r="AU95" s="24" t="s">
        <v>85</v>
      </c>
      <c r="AY95" s="24" t="s">
        <v>192</v>
      </c>
      <c r="BE95" s="213">
        <f t="shared" si="4"/>
        <v>0</v>
      </c>
      <c r="BF95" s="213">
        <f t="shared" si="5"/>
        <v>0</v>
      </c>
      <c r="BG95" s="213">
        <f t="shared" si="6"/>
        <v>0</v>
      </c>
      <c r="BH95" s="213">
        <f t="shared" si="7"/>
        <v>0</v>
      </c>
      <c r="BI95" s="213">
        <f t="shared" si="8"/>
        <v>0</v>
      </c>
      <c r="BJ95" s="24" t="s">
        <v>83</v>
      </c>
      <c r="BK95" s="213">
        <f t="shared" si="9"/>
        <v>0</v>
      </c>
      <c r="BL95" s="24" t="s">
        <v>199</v>
      </c>
      <c r="BM95" s="24" t="s">
        <v>221</v>
      </c>
    </row>
    <row r="96" spans="2:65" s="1" customFormat="1" ht="16.5" customHeight="1">
      <c r="B96" s="41"/>
      <c r="C96" s="202" t="s">
        <v>199</v>
      </c>
      <c r="D96" s="202" t="s">
        <v>194</v>
      </c>
      <c r="E96" s="203" t="s">
        <v>199</v>
      </c>
      <c r="F96" s="204" t="s">
        <v>1463</v>
      </c>
      <c r="G96" s="205" t="s">
        <v>1251</v>
      </c>
      <c r="H96" s="206">
        <v>1</v>
      </c>
      <c r="I96" s="207"/>
      <c r="J96" s="208">
        <f t="shared" si="0"/>
        <v>0</v>
      </c>
      <c r="K96" s="204" t="s">
        <v>21</v>
      </c>
      <c r="L96" s="61"/>
      <c r="M96" s="209" t="s">
        <v>21</v>
      </c>
      <c r="N96" s="210" t="s">
        <v>46</v>
      </c>
      <c r="O96" s="42"/>
      <c r="P96" s="211">
        <f t="shared" si="1"/>
        <v>0</v>
      </c>
      <c r="Q96" s="211">
        <v>0</v>
      </c>
      <c r="R96" s="211">
        <f t="shared" si="2"/>
        <v>0</v>
      </c>
      <c r="S96" s="211">
        <v>0</v>
      </c>
      <c r="T96" s="212">
        <f t="shared" si="3"/>
        <v>0</v>
      </c>
      <c r="AR96" s="24" t="s">
        <v>199</v>
      </c>
      <c r="AT96" s="24" t="s">
        <v>194</v>
      </c>
      <c r="AU96" s="24" t="s">
        <v>85</v>
      </c>
      <c r="AY96" s="24" t="s">
        <v>192</v>
      </c>
      <c r="BE96" s="213">
        <f t="shared" si="4"/>
        <v>0</v>
      </c>
      <c r="BF96" s="213">
        <f t="shared" si="5"/>
        <v>0</v>
      </c>
      <c r="BG96" s="213">
        <f t="shared" si="6"/>
        <v>0</v>
      </c>
      <c r="BH96" s="213">
        <f t="shared" si="7"/>
        <v>0</v>
      </c>
      <c r="BI96" s="213">
        <f t="shared" si="8"/>
        <v>0</v>
      </c>
      <c r="BJ96" s="24" t="s">
        <v>83</v>
      </c>
      <c r="BK96" s="213">
        <f t="shared" si="9"/>
        <v>0</v>
      </c>
      <c r="BL96" s="24" t="s">
        <v>199</v>
      </c>
      <c r="BM96" s="24" t="s">
        <v>233</v>
      </c>
    </row>
    <row r="97" spans="2:65" s="1" customFormat="1" ht="16.5" customHeight="1">
      <c r="B97" s="41"/>
      <c r="C97" s="202" t="s">
        <v>215</v>
      </c>
      <c r="D97" s="202" t="s">
        <v>194</v>
      </c>
      <c r="E97" s="203" t="s">
        <v>215</v>
      </c>
      <c r="F97" s="204" t="s">
        <v>1464</v>
      </c>
      <c r="G97" s="205" t="s">
        <v>1251</v>
      </c>
      <c r="H97" s="206">
        <v>1</v>
      </c>
      <c r="I97" s="207"/>
      <c r="J97" s="208">
        <f t="shared" si="0"/>
        <v>0</v>
      </c>
      <c r="K97" s="204" t="s">
        <v>21</v>
      </c>
      <c r="L97" s="61"/>
      <c r="M97" s="209" t="s">
        <v>21</v>
      </c>
      <c r="N97" s="210" t="s">
        <v>46</v>
      </c>
      <c r="O97" s="42"/>
      <c r="P97" s="211">
        <f t="shared" si="1"/>
        <v>0</v>
      </c>
      <c r="Q97" s="211">
        <v>0</v>
      </c>
      <c r="R97" s="211">
        <f t="shared" si="2"/>
        <v>0</v>
      </c>
      <c r="S97" s="211">
        <v>0</v>
      </c>
      <c r="T97" s="212">
        <f t="shared" si="3"/>
        <v>0</v>
      </c>
      <c r="AR97" s="24" t="s">
        <v>199</v>
      </c>
      <c r="AT97" s="24" t="s">
        <v>194</v>
      </c>
      <c r="AU97" s="24" t="s">
        <v>85</v>
      </c>
      <c r="AY97" s="24" t="s">
        <v>192</v>
      </c>
      <c r="BE97" s="213">
        <f t="shared" si="4"/>
        <v>0</v>
      </c>
      <c r="BF97" s="213">
        <f t="shared" si="5"/>
        <v>0</v>
      </c>
      <c r="BG97" s="213">
        <f t="shared" si="6"/>
        <v>0</v>
      </c>
      <c r="BH97" s="213">
        <f t="shared" si="7"/>
        <v>0</v>
      </c>
      <c r="BI97" s="213">
        <f t="shared" si="8"/>
        <v>0</v>
      </c>
      <c r="BJ97" s="24" t="s">
        <v>83</v>
      </c>
      <c r="BK97" s="213">
        <f t="shared" si="9"/>
        <v>0</v>
      </c>
      <c r="BL97" s="24" t="s">
        <v>199</v>
      </c>
      <c r="BM97" s="24" t="s">
        <v>248</v>
      </c>
    </row>
    <row r="98" spans="2:65" s="1" customFormat="1" ht="25.5" customHeight="1">
      <c r="B98" s="41"/>
      <c r="C98" s="202" t="s">
        <v>221</v>
      </c>
      <c r="D98" s="202" t="s">
        <v>194</v>
      </c>
      <c r="E98" s="203" t="s">
        <v>221</v>
      </c>
      <c r="F98" s="204" t="s">
        <v>1465</v>
      </c>
      <c r="G98" s="205" t="s">
        <v>1251</v>
      </c>
      <c r="H98" s="206">
        <v>1</v>
      </c>
      <c r="I98" s="207"/>
      <c r="J98" s="208">
        <f t="shared" si="0"/>
        <v>0</v>
      </c>
      <c r="K98" s="204" t="s">
        <v>21</v>
      </c>
      <c r="L98" s="61"/>
      <c r="M98" s="209" t="s">
        <v>21</v>
      </c>
      <c r="N98" s="210" t="s">
        <v>46</v>
      </c>
      <c r="O98" s="42"/>
      <c r="P98" s="211">
        <f t="shared" si="1"/>
        <v>0</v>
      </c>
      <c r="Q98" s="211">
        <v>0</v>
      </c>
      <c r="R98" s="211">
        <f t="shared" si="2"/>
        <v>0</v>
      </c>
      <c r="S98" s="211">
        <v>0</v>
      </c>
      <c r="T98" s="212">
        <f t="shared" si="3"/>
        <v>0</v>
      </c>
      <c r="AR98" s="24" t="s">
        <v>199</v>
      </c>
      <c r="AT98" s="24" t="s">
        <v>194</v>
      </c>
      <c r="AU98" s="24" t="s">
        <v>85</v>
      </c>
      <c r="AY98" s="24" t="s">
        <v>192</v>
      </c>
      <c r="BE98" s="213">
        <f t="shared" si="4"/>
        <v>0</v>
      </c>
      <c r="BF98" s="213">
        <f t="shared" si="5"/>
        <v>0</v>
      </c>
      <c r="BG98" s="213">
        <f t="shared" si="6"/>
        <v>0</v>
      </c>
      <c r="BH98" s="213">
        <f t="shared" si="7"/>
        <v>0</v>
      </c>
      <c r="BI98" s="213">
        <f t="shared" si="8"/>
        <v>0</v>
      </c>
      <c r="BJ98" s="24" t="s">
        <v>83</v>
      </c>
      <c r="BK98" s="213">
        <f t="shared" si="9"/>
        <v>0</v>
      </c>
      <c r="BL98" s="24" t="s">
        <v>199</v>
      </c>
      <c r="BM98" s="24" t="s">
        <v>259</v>
      </c>
    </row>
    <row r="99" spans="2:65" s="1" customFormat="1" ht="16.5" customHeight="1">
      <c r="B99" s="41"/>
      <c r="C99" s="202" t="s">
        <v>225</v>
      </c>
      <c r="D99" s="202" t="s">
        <v>194</v>
      </c>
      <c r="E99" s="203" t="s">
        <v>225</v>
      </c>
      <c r="F99" s="204" t="s">
        <v>1466</v>
      </c>
      <c r="G99" s="205" t="s">
        <v>1251</v>
      </c>
      <c r="H99" s="206">
        <v>1</v>
      </c>
      <c r="I99" s="207"/>
      <c r="J99" s="208">
        <f t="shared" si="0"/>
        <v>0</v>
      </c>
      <c r="K99" s="204" t="s">
        <v>21</v>
      </c>
      <c r="L99" s="61"/>
      <c r="M99" s="209" t="s">
        <v>21</v>
      </c>
      <c r="N99" s="210" t="s">
        <v>46</v>
      </c>
      <c r="O99" s="42"/>
      <c r="P99" s="211">
        <f t="shared" si="1"/>
        <v>0</v>
      </c>
      <c r="Q99" s="211">
        <v>0</v>
      </c>
      <c r="R99" s="211">
        <f t="shared" si="2"/>
        <v>0</v>
      </c>
      <c r="S99" s="211">
        <v>0</v>
      </c>
      <c r="T99" s="212">
        <f t="shared" si="3"/>
        <v>0</v>
      </c>
      <c r="AR99" s="24" t="s">
        <v>199</v>
      </c>
      <c r="AT99" s="24" t="s">
        <v>194</v>
      </c>
      <c r="AU99" s="24" t="s">
        <v>85</v>
      </c>
      <c r="AY99" s="24" t="s">
        <v>192</v>
      </c>
      <c r="BE99" s="213">
        <f t="shared" si="4"/>
        <v>0</v>
      </c>
      <c r="BF99" s="213">
        <f t="shared" si="5"/>
        <v>0</v>
      </c>
      <c r="BG99" s="213">
        <f t="shared" si="6"/>
        <v>0</v>
      </c>
      <c r="BH99" s="213">
        <f t="shared" si="7"/>
        <v>0</v>
      </c>
      <c r="BI99" s="213">
        <f t="shared" si="8"/>
        <v>0</v>
      </c>
      <c r="BJ99" s="24" t="s">
        <v>83</v>
      </c>
      <c r="BK99" s="213">
        <f t="shared" si="9"/>
        <v>0</v>
      </c>
      <c r="BL99" s="24" t="s">
        <v>199</v>
      </c>
      <c r="BM99" s="24" t="s">
        <v>267</v>
      </c>
    </row>
    <row r="100" spans="2:65" s="1" customFormat="1" ht="16.5" customHeight="1">
      <c r="B100" s="41"/>
      <c r="C100" s="202" t="s">
        <v>233</v>
      </c>
      <c r="D100" s="202" t="s">
        <v>194</v>
      </c>
      <c r="E100" s="203" t="s">
        <v>233</v>
      </c>
      <c r="F100" s="204" t="s">
        <v>1467</v>
      </c>
      <c r="G100" s="205" t="s">
        <v>1251</v>
      </c>
      <c r="H100" s="206">
        <v>1</v>
      </c>
      <c r="I100" s="207"/>
      <c r="J100" s="208">
        <f t="shared" si="0"/>
        <v>0</v>
      </c>
      <c r="K100" s="204" t="s">
        <v>21</v>
      </c>
      <c r="L100" s="61"/>
      <c r="M100" s="209" t="s">
        <v>21</v>
      </c>
      <c r="N100" s="210" t="s">
        <v>46</v>
      </c>
      <c r="O100" s="42"/>
      <c r="P100" s="211">
        <f t="shared" si="1"/>
        <v>0</v>
      </c>
      <c r="Q100" s="211">
        <v>0</v>
      </c>
      <c r="R100" s="211">
        <f t="shared" si="2"/>
        <v>0</v>
      </c>
      <c r="S100" s="211">
        <v>0</v>
      </c>
      <c r="T100" s="212">
        <f t="shared" si="3"/>
        <v>0</v>
      </c>
      <c r="AR100" s="24" t="s">
        <v>199</v>
      </c>
      <c r="AT100" s="24" t="s">
        <v>194</v>
      </c>
      <c r="AU100" s="24" t="s">
        <v>85</v>
      </c>
      <c r="AY100" s="24" t="s">
        <v>192</v>
      </c>
      <c r="BE100" s="213">
        <f t="shared" si="4"/>
        <v>0</v>
      </c>
      <c r="BF100" s="213">
        <f t="shared" si="5"/>
        <v>0</v>
      </c>
      <c r="BG100" s="213">
        <f t="shared" si="6"/>
        <v>0</v>
      </c>
      <c r="BH100" s="213">
        <f t="shared" si="7"/>
        <v>0</v>
      </c>
      <c r="BI100" s="213">
        <f t="shared" si="8"/>
        <v>0</v>
      </c>
      <c r="BJ100" s="24" t="s">
        <v>83</v>
      </c>
      <c r="BK100" s="213">
        <f t="shared" si="9"/>
        <v>0</v>
      </c>
      <c r="BL100" s="24" t="s">
        <v>199</v>
      </c>
      <c r="BM100" s="24" t="s">
        <v>303</v>
      </c>
    </row>
    <row r="101" spans="2:65" s="1" customFormat="1" ht="16.5" customHeight="1">
      <c r="B101" s="41"/>
      <c r="C101" s="202" t="s">
        <v>237</v>
      </c>
      <c r="D101" s="202" t="s">
        <v>194</v>
      </c>
      <c r="E101" s="203" t="s">
        <v>237</v>
      </c>
      <c r="F101" s="204" t="s">
        <v>1468</v>
      </c>
      <c r="G101" s="205" t="s">
        <v>1251</v>
      </c>
      <c r="H101" s="206">
        <v>1</v>
      </c>
      <c r="I101" s="207"/>
      <c r="J101" s="208">
        <f t="shared" si="0"/>
        <v>0</v>
      </c>
      <c r="K101" s="204" t="s">
        <v>21</v>
      </c>
      <c r="L101" s="61"/>
      <c r="M101" s="209" t="s">
        <v>21</v>
      </c>
      <c r="N101" s="210" t="s">
        <v>46</v>
      </c>
      <c r="O101" s="42"/>
      <c r="P101" s="211">
        <f t="shared" si="1"/>
        <v>0</v>
      </c>
      <c r="Q101" s="211">
        <v>0</v>
      </c>
      <c r="R101" s="211">
        <f t="shared" si="2"/>
        <v>0</v>
      </c>
      <c r="S101" s="211">
        <v>0</v>
      </c>
      <c r="T101" s="212">
        <f t="shared" si="3"/>
        <v>0</v>
      </c>
      <c r="AR101" s="24" t="s">
        <v>199</v>
      </c>
      <c r="AT101" s="24" t="s">
        <v>194</v>
      </c>
      <c r="AU101" s="24" t="s">
        <v>85</v>
      </c>
      <c r="AY101" s="24" t="s">
        <v>192</v>
      </c>
      <c r="BE101" s="213">
        <f t="shared" si="4"/>
        <v>0</v>
      </c>
      <c r="BF101" s="213">
        <f t="shared" si="5"/>
        <v>0</v>
      </c>
      <c r="BG101" s="213">
        <f t="shared" si="6"/>
        <v>0</v>
      </c>
      <c r="BH101" s="213">
        <f t="shared" si="7"/>
        <v>0</v>
      </c>
      <c r="BI101" s="213">
        <f t="shared" si="8"/>
        <v>0</v>
      </c>
      <c r="BJ101" s="24" t="s">
        <v>83</v>
      </c>
      <c r="BK101" s="213">
        <f t="shared" si="9"/>
        <v>0</v>
      </c>
      <c r="BL101" s="24" t="s">
        <v>199</v>
      </c>
      <c r="BM101" s="24" t="s">
        <v>316</v>
      </c>
    </row>
    <row r="102" spans="2:65" s="1" customFormat="1" ht="16.5" customHeight="1">
      <c r="B102" s="41"/>
      <c r="C102" s="202" t="s">
        <v>248</v>
      </c>
      <c r="D102" s="202" t="s">
        <v>194</v>
      </c>
      <c r="E102" s="203" t="s">
        <v>248</v>
      </c>
      <c r="F102" s="204" t="s">
        <v>1468</v>
      </c>
      <c r="G102" s="205" t="s">
        <v>1251</v>
      </c>
      <c r="H102" s="206">
        <v>1</v>
      </c>
      <c r="I102" s="207"/>
      <c r="J102" s="208">
        <f t="shared" si="0"/>
        <v>0</v>
      </c>
      <c r="K102" s="204" t="s">
        <v>21</v>
      </c>
      <c r="L102" s="61"/>
      <c r="M102" s="209" t="s">
        <v>21</v>
      </c>
      <c r="N102" s="210" t="s">
        <v>46</v>
      </c>
      <c r="O102" s="42"/>
      <c r="P102" s="211">
        <f t="shared" si="1"/>
        <v>0</v>
      </c>
      <c r="Q102" s="211">
        <v>0</v>
      </c>
      <c r="R102" s="211">
        <f t="shared" si="2"/>
        <v>0</v>
      </c>
      <c r="S102" s="211">
        <v>0</v>
      </c>
      <c r="T102" s="212">
        <f t="shared" si="3"/>
        <v>0</v>
      </c>
      <c r="AR102" s="24" t="s">
        <v>199</v>
      </c>
      <c r="AT102" s="24" t="s">
        <v>194</v>
      </c>
      <c r="AU102" s="24" t="s">
        <v>85</v>
      </c>
      <c r="AY102" s="24" t="s">
        <v>192</v>
      </c>
      <c r="BE102" s="213">
        <f t="shared" si="4"/>
        <v>0</v>
      </c>
      <c r="BF102" s="213">
        <f t="shared" si="5"/>
        <v>0</v>
      </c>
      <c r="BG102" s="213">
        <f t="shared" si="6"/>
        <v>0</v>
      </c>
      <c r="BH102" s="213">
        <f t="shared" si="7"/>
        <v>0</v>
      </c>
      <c r="BI102" s="213">
        <f t="shared" si="8"/>
        <v>0</v>
      </c>
      <c r="BJ102" s="24" t="s">
        <v>83</v>
      </c>
      <c r="BK102" s="213">
        <f t="shared" si="9"/>
        <v>0</v>
      </c>
      <c r="BL102" s="24" t="s">
        <v>199</v>
      </c>
      <c r="BM102" s="24" t="s">
        <v>330</v>
      </c>
    </row>
    <row r="103" spans="2:65" s="1" customFormat="1" ht="16.5" customHeight="1">
      <c r="B103" s="41"/>
      <c r="C103" s="202" t="s">
        <v>252</v>
      </c>
      <c r="D103" s="202" t="s">
        <v>194</v>
      </c>
      <c r="E103" s="203" t="s">
        <v>252</v>
      </c>
      <c r="F103" s="204" t="s">
        <v>1469</v>
      </c>
      <c r="G103" s="205" t="s">
        <v>1251</v>
      </c>
      <c r="H103" s="206">
        <v>1</v>
      </c>
      <c r="I103" s="207"/>
      <c r="J103" s="208">
        <f t="shared" si="0"/>
        <v>0</v>
      </c>
      <c r="K103" s="204" t="s">
        <v>21</v>
      </c>
      <c r="L103" s="61"/>
      <c r="M103" s="209" t="s">
        <v>21</v>
      </c>
      <c r="N103" s="210" t="s">
        <v>46</v>
      </c>
      <c r="O103" s="42"/>
      <c r="P103" s="211">
        <f t="shared" si="1"/>
        <v>0</v>
      </c>
      <c r="Q103" s="211">
        <v>0</v>
      </c>
      <c r="R103" s="211">
        <f t="shared" si="2"/>
        <v>0</v>
      </c>
      <c r="S103" s="211">
        <v>0</v>
      </c>
      <c r="T103" s="212">
        <f t="shared" si="3"/>
        <v>0</v>
      </c>
      <c r="AR103" s="24" t="s">
        <v>199</v>
      </c>
      <c r="AT103" s="24" t="s">
        <v>194</v>
      </c>
      <c r="AU103" s="24" t="s">
        <v>85</v>
      </c>
      <c r="AY103" s="24" t="s">
        <v>192</v>
      </c>
      <c r="BE103" s="213">
        <f t="shared" si="4"/>
        <v>0</v>
      </c>
      <c r="BF103" s="213">
        <f t="shared" si="5"/>
        <v>0</v>
      </c>
      <c r="BG103" s="213">
        <f t="shared" si="6"/>
        <v>0</v>
      </c>
      <c r="BH103" s="213">
        <f t="shared" si="7"/>
        <v>0</v>
      </c>
      <c r="BI103" s="213">
        <f t="shared" si="8"/>
        <v>0</v>
      </c>
      <c r="BJ103" s="24" t="s">
        <v>83</v>
      </c>
      <c r="BK103" s="213">
        <f t="shared" si="9"/>
        <v>0</v>
      </c>
      <c r="BL103" s="24" t="s">
        <v>199</v>
      </c>
      <c r="BM103" s="24" t="s">
        <v>345</v>
      </c>
    </row>
    <row r="104" spans="2:65" s="1" customFormat="1" ht="16.5" customHeight="1">
      <c r="B104" s="41"/>
      <c r="C104" s="202" t="s">
        <v>259</v>
      </c>
      <c r="D104" s="202" t="s">
        <v>194</v>
      </c>
      <c r="E104" s="203" t="s">
        <v>259</v>
      </c>
      <c r="F104" s="204" t="s">
        <v>1470</v>
      </c>
      <c r="G104" s="205" t="s">
        <v>1251</v>
      </c>
      <c r="H104" s="206">
        <v>1</v>
      </c>
      <c r="I104" s="207"/>
      <c r="J104" s="208">
        <f t="shared" si="0"/>
        <v>0</v>
      </c>
      <c r="K104" s="204" t="s">
        <v>21</v>
      </c>
      <c r="L104" s="61"/>
      <c r="M104" s="209" t="s">
        <v>21</v>
      </c>
      <c r="N104" s="210" t="s">
        <v>46</v>
      </c>
      <c r="O104" s="42"/>
      <c r="P104" s="211">
        <f t="shared" si="1"/>
        <v>0</v>
      </c>
      <c r="Q104" s="211">
        <v>0</v>
      </c>
      <c r="R104" s="211">
        <f t="shared" si="2"/>
        <v>0</v>
      </c>
      <c r="S104" s="211">
        <v>0</v>
      </c>
      <c r="T104" s="212">
        <f t="shared" si="3"/>
        <v>0</v>
      </c>
      <c r="AR104" s="24" t="s">
        <v>199</v>
      </c>
      <c r="AT104" s="24" t="s">
        <v>194</v>
      </c>
      <c r="AU104" s="24" t="s">
        <v>85</v>
      </c>
      <c r="AY104" s="24" t="s">
        <v>192</v>
      </c>
      <c r="BE104" s="213">
        <f t="shared" si="4"/>
        <v>0</v>
      </c>
      <c r="BF104" s="213">
        <f t="shared" si="5"/>
        <v>0</v>
      </c>
      <c r="BG104" s="213">
        <f t="shared" si="6"/>
        <v>0</v>
      </c>
      <c r="BH104" s="213">
        <f t="shared" si="7"/>
        <v>0</v>
      </c>
      <c r="BI104" s="213">
        <f t="shared" si="8"/>
        <v>0</v>
      </c>
      <c r="BJ104" s="24" t="s">
        <v>83</v>
      </c>
      <c r="BK104" s="213">
        <f t="shared" si="9"/>
        <v>0</v>
      </c>
      <c r="BL104" s="24" t="s">
        <v>199</v>
      </c>
      <c r="BM104" s="24" t="s">
        <v>355</v>
      </c>
    </row>
    <row r="105" spans="2:65" s="1" customFormat="1" ht="16.5" customHeight="1">
      <c r="B105" s="41"/>
      <c r="C105" s="202" t="s">
        <v>263</v>
      </c>
      <c r="D105" s="202" t="s">
        <v>194</v>
      </c>
      <c r="E105" s="203" t="s">
        <v>263</v>
      </c>
      <c r="F105" s="204" t="s">
        <v>1471</v>
      </c>
      <c r="G105" s="205" t="s">
        <v>1251</v>
      </c>
      <c r="H105" s="206">
        <v>1</v>
      </c>
      <c r="I105" s="207"/>
      <c r="J105" s="208">
        <f t="shared" si="0"/>
        <v>0</v>
      </c>
      <c r="K105" s="204" t="s">
        <v>21</v>
      </c>
      <c r="L105" s="61"/>
      <c r="M105" s="209" t="s">
        <v>21</v>
      </c>
      <c r="N105" s="210" t="s">
        <v>46</v>
      </c>
      <c r="O105" s="42"/>
      <c r="P105" s="211">
        <f t="shared" si="1"/>
        <v>0</v>
      </c>
      <c r="Q105" s="211">
        <v>0</v>
      </c>
      <c r="R105" s="211">
        <f t="shared" si="2"/>
        <v>0</v>
      </c>
      <c r="S105" s="211">
        <v>0</v>
      </c>
      <c r="T105" s="212">
        <f t="shared" si="3"/>
        <v>0</v>
      </c>
      <c r="AR105" s="24" t="s">
        <v>199</v>
      </c>
      <c r="AT105" s="24" t="s">
        <v>194</v>
      </c>
      <c r="AU105" s="24" t="s">
        <v>85</v>
      </c>
      <c r="AY105" s="24" t="s">
        <v>192</v>
      </c>
      <c r="BE105" s="213">
        <f t="shared" si="4"/>
        <v>0</v>
      </c>
      <c r="BF105" s="213">
        <f t="shared" si="5"/>
        <v>0</v>
      </c>
      <c r="BG105" s="213">
        <f t="shared" si="6"/>
        <v>0</v>
      </c>
      <c r="BH105" s="213">
        <f t="shared" si="7"/>
        <v>0</v>
      </c>
      <c r="BI105" s="213">
        <f t="shared" si="8"/>
        <v>0</v>
      </c>
      <c r="BJ105" s="24" t="s">
        <v>83</v>
      </c>
      <c r="BK105" s="213">
        <f t="shared" si="9"/>
        <v>0</v>
      </c>
      <c r="BL105" s="24" t="s">
        <v>199</v>
      </c>
      <c r="BM105" s="24" t="s">
        <v>369</v>
      </c>
    </row>
    <row r="106" spans="2:65" s="1" customFormat="1" ht="16.5" customHeight="1">
      <c r="B106" s="41"/>
      <c r="C106" s="202" t="s">
        <v>267</v>
      </c>
      <c r="D106" s="202" t="s">
        <v>194</v>
      </c>
      <c r="E106" s="203" t="s">
        <v>267</v>
      </c>
      <c r="F106" s="204" t="s">
        <v>1472</v>
      </c>
      <c r="G106" s="205" t="s">
        <v>1251</v>
      </c>
      <c r="H106" s="206">
        <v>1</v>
      </c>
      <c r="I106" s="207"/>
      <c r="J106" s="208">
        <f t="shared" si="0"/>
        <v>0</v>
      </c>
      <c r="K106" s="204" t="s">
        <v>21</v>
      </c>
      <c r="L106" s="61"/>
      <c r="M106" s="209" t="s">
        <v>21</v>
      </c>
      <c r="N106" s="210" t="s">
        <v>46</v>
      </c>
      <c r="O106" s="42"/>
      <c r="P106" s="211">
        <f t="shared" si="1"/>
        <v>0</v>
      </c>
      <c r="Q106" s="211">
        <v>0</v>
      </c>
      <c r="R106" s="211">
        <f t="shared" si="2"/>
        <v>0</v>
      </c>
      <c r="S106" s="211">
        <v>0</v>
      </c>
      <c r="T106" s="212">
        <f t="shared" si="3"/>
        <v>0</v>
      </c>
      <c r="AR106" s="24" t="s">
        <v>199</v>
      </c>
      <c r="AT106" s="24" t="s">
        <v>194</v>
      </c>
      <c r="AU106" s="24" t="s">
        <v>85</v>
      </c>
      <c r="AY106" s="24" t="s">
        <v>192</v>
      </c>
      <c r="BE106" s="213">
        <f t="shared" si="4"/>
        <v>0</v>
      </c>
      <c r="BF106" s="213">
        <f t="shared" si="5"/>
        <v>0</v>
      </c>
      <c r="BG106" s="213">
        <f t="shared" si="6"/>
        <v>0</v>
      </c>
      <c r="BH106" s="213">
        <f t="shared" si="7"/>
        <v>0</v>
      </c>
      <c r="BI106" s="213">
        <f t="shared" si="8"/>
        <v>0</v>
      </c>
      <c r="BJ106" s="24" t="s">
        <v>83</v>
      </c>
      <c r="BK106" s="213">
        <f t="shared" si="9"/>
        <v>0</v>
      </c>
      <c r="BL106" s="24" t="s">
        <v>199</v>
      </c>
      <c r="BM106" s="24" t="s">
        <v>380</v>
      </c>
    </row>
    <row r="107" spans="2:65" s="1" customFormat="1" ht="16.5" customHeight="1">
      <c r="B107" s="41"/>
      <c r="C107" s="202" t="s">
        <v>10</v>
      </c>
      <c r="D107" s="202" t="s">
        <v>194</v>
      </c>
      <c r="E107" s="203" t="s">
        <v>10</v>
      </c>
      <c r="F107" s="204" t="s">
        <v>1473</v>
      </c>
      <c r="G107" s="205" t="s">
        <v>1251</v>
      </c>
      <c r="H107" s="206">
        <v>1</v>
      </c>
      <c r="I107" s="207"/>
      <c r="J107" s="208">
        <f t="shared" si="0"/>
        <v>0</v>
      </c>
      <c r="K107" s="204" t="s">
        <v>21</v>
      </c>
      <c r="L107" s="61"/>
      <c r="M107" s="209" t="s">
        <v>21</v>
      </c>
      <c r="N107" s="210" t="s">
        <v>46</v>
      </c>
      <c r="O107" s="42"/>
      <c r="P107" s="211">
        <f t="shared" si="1"/>
        <v>0</v>
      </c>
      <c r="Q107" s="211">
        <v>0</v>
      </c>
      <c r="R107" s="211">
        <f t="shared" si="2"/>
        <v>0</v>
      </c>
      <c r="S107" s="211">
        <v>0</v>
      </c>
      <c r="T107" s="212">
        <f t="shared" si="3"/>
        <v>0</v>
      </c>
      <c r="AR107" s="24" t="s">
        <v>199</v>
      </c>
      <c r="AT107" s="24" t="s">
        <v>194</v>
      </c>
      <c r="AU107" s="24" t="s">
        <v>85</v>
      </c>
      <c r="AY107" s="24" t="s">
        <v>192</v>
      </c>
      <c r="BE107" s="213">
        <f t="shared" si="4"/>
        <v>0</v>
      </c>
      <c r="BF107" s="213">
        <f t="shared" si="5"/>
        <v>0</v>
      </c>
      <c r="BG107" s="213">
        <f t="shared" si="6"/>
        <v>0</v>
      </c>
      <c r="BH107" s="213">
        <f t="shared" si="7"/>
        <v>0</v>
      </c>
      <c r="BI107" s="213">
        <f t="shared" si="8"/>
        <v>0</v>
      </c>
      <c r="BJ107" s="24" t="s">
        <v>83</v>
      </c>
      <c r="BK107" s="213">
        <f t="shared" si="9"/>
        <v>0</v>
      </c>
      <c r="BL107" s="24" t="s">
        <v>199</v>
      </c>
      <c r="BM107" s="24" t="s">
        <v>393</v>
      </c>
    </row>
    <row r="108" spans="2:65" s="1" customFormat="1" ht="16.5" customHeight="1">
      <c r="B108" s="41"/>
      <c r="C108" s="202" t="s">
        <v>303</v>
      </c>
      <c r="D108" s="202" t="s">
        <v>194</v>
      </c>
      <c r="E108" s="203" t="s">
        <v>303</v>
      </c>
      <c r="F108" s="204" t="s">
        <v>1474</v>
      </c>
      <c r="G108" s="205" t="s">
        <v>1251</v>
      </c>
      <c r="H108" s="206">
        <v>1</v>
      </c>
      <c r="I108" s="207"/>
      <c r="J108" s="208">
        <f t="shared" si="0"/>
        <v>0</v>
      </c>
      <c r="K108" s="204" t="s">
        <v>21</v>
      </c>
      <c r="L108" s="61"/>
      <c r="M108" s="209" t="s">
        <v>21</v>
      </c>
      <c r="N108" s="210" t="s">
        <v>46</v>
      </c>
      <c r="O108" s="42"/>
      <c r="P108" s="211">
        <f t="shared" si="1"/>
        <v>0</v>
      </c>
      <c r="Q108" s="211">
        <v>0</v>
      </c>
      <c r="R108" s="211">
        <f t="shared" si="2"/>
        <v>0</v>
      </c>
      <c r="S108" s="211">
        <v>0</v>
      </c>
      <c r="T108" s="212">
        <f t="shared" si="3"/>
        <v>0</v>
      </c>
      <c r="AR108" s="24" t="s">
        <v>199</v>
      </c>
      <c r="AT108" s="24" t="s">
        <v>194</v>
      </c>
      <c r="AU108" s="24" t="s">
        <v>85</v>
      </c>
      <c r="AY108" s="24" t="s">
        <v>192</v>
      </c>
      <c r="BE108" s="213">
        <f t="shared" si="4"/>
        <v>0</v>
      </c>
      <c r="BF108" s="213">
        <f t="shared" si="5"/>
        <v>0</v>
      </c>
      <c r="BG108" s="213">
        <f t="shared" si="6"/>
        <v>0</v>
      </c>
      <c r="BH108" s="213">
        <f t="shared" si="7"/>
        <v>0</v>
      </c>
      <c r="BI108" s="213">
        <f t="shared" si="8"/>
        <v>0</v>
      </c>
      <c r="BJ108" s="24" t="s">
        <v>83</v>
      </c>
      <c r="BK108" s="213">
        <f t="shared" si="9"/>
        <v>0</v>
      </c>
      <c r="BL108" s="24" t="s">
        <v>199</v>
      </c>
      <c r="BM108" s="24" t="s">
        <v>405</v>
      </c>
    </row>
    <row r="109" spans="2:65" s="1" customFormat="1" ht="16.5" customHeight="1">
      <c r="B109" s="41"/>
      <c r="C109" s="202" t="s">
        <v>310</v>
      </c>
      <c r="D109" s="202" t="s">
        <v>194</v>
      </c>
      <c r="E109" s="203" t="s">
        <v>310</v>
      </c>
      <c r="F109" s="204" t="s">
        <v>1475</v>
      </c>
      <c r="G109" s="205" t="s">
        <v>1251</v>
      </c>
      <c r="H109" s="206">
        <v>1</v>
      </c>
      <c r="I109" s="207"/>
      <c r="J109" s="208">
        <f t="shared" si="0"/>
        <v>0</v>
      </c>
      <c r="K109" s="204" t="s">
        <v>21</v>
      </c>
      <c r="L109" s="61"/>
      <c r="M109" s="209" t="s">
        <v>21</v>
      </c>
      <c r="N109" s="210" t="s">
        <v>46</v>
      </c>
      <c r="O109" s="42"/>
      <c r="P109" s="211">
        <f t="shared" si="1"/>
        <v>0</v>
      </c>
      <c r="Q109" s="211">
        <v>0</v>
      </c>
      <c r="R109" s="211">
        <f t="shared" si="2"/>
        <v>0</v>
      </c>
      <c r="S109" s="211">
        <v>0</v>
      </c>
      <c r="T109" s="212">
        <f t="shared" si="3"/>
        <v>0</v>
      </c>
      <c r="AR109" s="24" t="s">
        <v>199</v>
      </c>
      <c r="AT109" s="24" t="s">
        <v>194</v>
      </c>
      <c r="AU109" s="24" t="s">
        <v>85</v>
      </c>
      <c r="AY109" s="24" t="s">
        <v>192</v>
      </c>
      <c r="BE109" s="213">
        <f t="shared" si="4"/>
        <v>0</v>
      </c>
      <c r="BF109" s="213">
        <f t="shared" si="5"/>
        <v>0</v>
      </c>
      <c r="BG109" s="213">
        <f t="shared" si="6"/>
        <v>0</v>
      </c>
      <c r="BH109" s="213">
        <f t="shared" si="7"/>
        <v>0</v>
      </c>
      <c r="BI109" s="213">
        <f t="shared" si="8"/>
        <v>0</v>
      </c>
      <c r="BJ109" s="24" t="s">
        <v>83</v>
      </c>
      <c r="BK109" s="213">
        <f t="shared" si="9"/>
        <v>0</v>
      </c>
      <c r="BL109" s="24" t="s">
        <v>199</v>
      </c>
      <c r="BM109" s="24" t="s">
        <v>417</v>
      </c>
    </row>
    <row r="110" spans="2:65" s="1" customFormat="1" ht="25.5" customHeight="1">
      <c r="B110" s="41"/>
      <c r="C110" s="202" t="s">
        <v>316</v>
      </c>
      <c r="D110" s="202" t="s">
        <v>194</v>
      </c>
      <c r="E110" s="203" t="s">
        <v>316</v>
      </c>
      <c r="F110" s="204" t="s">
        <v>1476</v>
      </c>
      <c r="G110" s="205" t="s">
        <v>1251</v>
      </c>
      <c r="H110" s="206">
        <v>4</v>
      </c>
      <c r="I110" s="207"/>
      <c r="J110" s="208">
        <f t="shared" si="0"/>
        <v>0</v>
      </c>
      <c r="K110" s="204" t="s">
        <v>21</v>
      </c>
      <c r="L110" s="61"/>
      <c r="M110" s="209" t="s">
        <v>21</v>
      </c>
      <c r="N110" s="210" t="s">
        <v>46</v>
      </c>
      <c r="O110" s="42"/>
      <c r="P110" s="211">
        <f t="shared" si="1"/>
        <v>0</v>
      </c>
      <c r="Q110" s="211">
        <v>0</v>
      </c>
      <c r="R110" s="211">
        <f t="shared" si="2"/>
        <v>0</v>
      </c>
      <c r="S110" s="211">
        <v>0</v>
      </c>
      <c r="T110" s="212">
        <f t="shared" si="3"/>
        <v>0</v>
      </c>
      <c r="AR110" s="24" t="s">
        <v>199</v>
      </c>
      <c r="AT110" s="24" t="s">
        <v>194</v>
      </c>
      <c r="AU110" s="24" t="s">
        <v>85</v>
      </c>
      <c r="AY110" s="24" t="s">
        <v>192</v>
      </c>
      <c r="BE110" s="213">
        <f t="shared" si="4"/>
        <v>0</v>
      </c>
      <c r="BF110" s="213">
        <f t="shared" si="5"/>
        <v>0</v>
      </c>
      <c r="BG110" s="213">
        <f t="shared" si="6"/>
        <v>0</v>
      </c>
      <c r="BH110" s="213">
        <f t="shared" si="7"/>
        <v>0</v>
      </c>
      <c r="BI110" s="213">
        <f t="shared" si="8"/>
        <v>0</v>
      </c>
      <c r="BJ110" s="24" t="s">
        <v>83</v>
      </c>
      <c r="BK110" s="213">
        <f t="shared" si="9"/>
        <v>0</v>
      </c>
      <c r="BL110" s="24" t="s">
        <v>199</v>
      </c>
      <c r="BM110" s="24" t="s">
        <v>431</v>
      </c>
    </row>
    <row r="111" spans="2:65" s="1" customFormat="1" ht="16.5" customHeight="1">
      <c r="B111" s="41"/>
      <c r="C111" s="202" t="s">
        <v>322</v>
      </c>
      <c r="D111" s="202" t="s">
        <v>194</v>
      </c>
      <c r="E111" s="203" t="s">
        <v>322</v>
      </c>
      <c r="F111" s="204" t="s">
        <v>1477</v>
      </c>
      <c r="G111" s="205" t="s">
        <v>1251</v>
      </c>
      <c r="H111" s="206">
        <v>10</v>
      </c>
      <c r="I111" s="207"/>
      <c r="J111" s="208">
        <f t="shared" si="0"/>
        <v>0</v>
      </c>
      <c r="K111" s="204" t="s">
        <v>21</v>
      </c>
      <c r="L111" s="61"/>
      <c r="M111" s="209" t="s">
        <v>21</v>
      </c>
      <c r="N111" s="210" t="s">
        <v>46</v>
      </c>
      <c r="O111" s="42"/>
      <c r="P111" s="211">
        <f t="shared" si="1"/>
        <v>0</v>
      </c>
      <c r="Q111" s="211">
        <v>0</v>
      </c>
      <c r="R111" s="211">
        <f t="shared" si="2"/>
        <v>0</v>
      </c>
      <c r="S111" s="211">
        <v>0</v>
      </c>
      <c r="T111" s="212">
        <f t="shared" si="3"/>
        <v>0</v>
      </c>
      <c r="AR111" s="24" t="s">
        <v>199</v>
      </c>
      <c r="AT111" s="24" t="s">
        <v>194</v>
      </c>
      <c r="AU111" s="24" t="s">
        <v>85</v>
      </c>
      <c r="AY111" s="24" t="s">
        <v>192</v>
      </c>
      <c r="BE111" s="213">
        <f t="shared" si="4"/>
        <v>0</v>
      </c>
      <c r="BF111" s="213">
        <f t="shared" si="5"/>
        <v>0</v>
      </c>
      <c r="BG111" s="213">
        <f t="shared" si="6"/>
        <v>0</v>
      </c>
      <c r="BH111" s="213">
        <f t="shared" si="7"/>
        <v>0</v>
      </c>
      <c r="BI111" s="213">
        <f t="shared" si="8"/>
        <v>0</v>
      </c>
      <c r="BJ111" s="24" t="s">
        <v>83</v>
      </c>
      <c r="BK111" s="213">
        <f t="shared" si="9"/>
        <v>0</v>
      </c>
      <c r="BL111" s="24" t="s">
        <v>199</v>
      </c>
      <c r="BM111" s="24" t="s">
        <v>441</v>
      </c>
    </row>
    <row r="112" spans="2:65" s="1" customFormat="1" ht="16.5" customHeight="1">
      <c r="B112" s="41"/>
      <c r="C112" s="202" t="s">
        <v>330</v>
      </c>
      <c r="D112" s="202" t="s">
        <v>194</v>
      </c>
      <c r="E112" s="203" t="s">
        <v>330</v>
      </c>
      <c r="F112" s="204" t="s">
        <v>1478</v>
      </c>
      <c r="G112" s="205" t="s">
        <v>1426</v>
      </c>
      <c r="H112" s="206">
        <v>48</v>
      </c>
      <c r="I112" s="207"/>
      <c r="J112" s="208">
        <f t="shared" si="0"/>
        <v>0</v>
      </c>
      <c r="K112" s="204" t="s">
        <v>21</v>
      </c>
      <c r="L112" s="61"/>
      <c r="M112" s="209" t="s">
        <v>21</v>
      </c>
      <c r="N112" s="210" t="s">
        <v>46</v>
      </c>
      <c r="O112" s="42"/>
      <c r="P112" s="211">
        <f t="shared" si="1"/>
        <v>0</v>
      </c>
      <c r="Q112" s="211">
        <v>0</v>
      </c>
      <c r="R112" s="211">
        <f t="shared" si="2"/>
        <v>0</v>
      </c>
      <c r="S112" s="211">
        <v>0</v>
      </c>
      <c r="T112" s="212">
        <f t="shared" si="3"/>
        <v>0</v>
      </c>
      <c r="AR112" s="24" t="s">
        <v>199</v>
      </c>
      <c r="AT112" s="24" t="s">
        <v>194</v>
      </c>
      <c r="AU112" s="24" t="s">
        <v>85</v>
      </c>
      <c r="AY112" s="24" t="s">
        <v>192</v>
      </c>
      <c r="BE112" s="213">
        <f t="shared" si="4"/>
        <v>0</v>
      </c>
      <c r="BF112" s="213">
        <f t="shared" si="5"/>
        <v>0</v>
      </c>
      <c r="BG112" s="213">
        <f t="shared" si="6"/>
        <v>0</v>
      </c>
      <c r="BH112" s="213">
        <f t="shared" si="7"/>
        <v>0</v>
      </c>
      <c r="BI112" s="213">
        <f t="shared" si="8"/>
        <v>0</v>
      </c>
      <c r="BJ112" s="24" t="s">
        <v>83</v>
      </c>
      <c r="BK112" s="213">
        <f t="shared" si="9"/>
        <v>0</v>
      </c>
      <c r="BL112" s="24" t="s">
        <v>199</v>
      </c>
      <c r="BM112" s="24" t="s">
        <v>455</v>
      </c>
    </row>
    <row r="113" spans="2:65" s="1" customFormat="1" ht="16.5" customHeight="1">
      <c r="B113" s="41"/>
      <c r="C113" s="202" t="s">
        <v>9</v>
      </c>
      <c r="D113" s="202" t="s">
        <v>194</v>
      </c>
      <c r="E113" s="203" t="s">
        <v>9</v>
      </c>
      <c r="F113" s="204" t="s">
        <v>1479</v>
      </c>
      <c r="G113" s="205" t="s">
        <v>1251</v>
      </c>
      <c r="H113" s="206">
        <v>1</v>
      </c>
      <c r="I113" s="207"/>
      <c r="J113" s="208">
        <f t="shared" si="0"/>
        <v>0</v>
      </c>
      <c r="K113" s="204" t="s">
        <v>21</v>
      </c>
      <c r="L113" s="61"/>
      <c r="M113" s="209" t="s">
        <v>21</v>
      </c>
      <c r="N113" s="210" t="s">
        <v>46</v>
      </c>
      <c r="O113" s="42"/>
      <c r="P113" s="211">
        <f t="shared" si="1"/>
        <v>0</v>
      </c>
      <c r="Q113" s="211">
        <v>0</v>
      </c>
      <c r="R113" s="211">
        <f t="shared" si="2"/>
        <v>0</v>
      </c>
      <c r="S113" s="211">
        <v>0</v>
      </c>
      <c r="T113" s="212">
        <f t="shared" si="3"/>
        <v>0</v>
      </c>
      <c r="AR113" s="24" t="s">
        <v>199</v>
      </c>
      <c r="AT113" s="24" t="s">
        <v>194</v>
      </c>
      <c r="AU113" s="24" t="s">
        <v>85</v>
      </c>
      <c r="AY113" s="24" t="s">
        <v>192</v>
      </c>
      <c r="BE113" s="213">
        <f t="shared" si="4"/>
        <v>0</v>
      </c>
      <c r="BF113" s="213">
        <f t="shared" si="5"/>
        <v>0</v>
      </c>
      <c r="BG113" s="213">
        <f t="shared" si="6"/>
        <v>0</v>
      </c>
      <c r="BH113" s="213">
        <f t="shared" si="7"/>
        <v>0</v>
      </c>
      <c r="BI113" s="213">
        <f t="shared" si="8"/>
        <v>0</v>
      </c>
      <c r="BJ113" s="24" t="s">
        <v>83</v>
      </c>
      <c r="BK113" s="213">
        <f t="shared" si="9"/>
        <v>0</v>
      </c>
      <c r="BL113" s="24" t="s">
        <v>199</v>
      </c>
      <c r="BM113" s="24" t="s">
        <v>467</v>
      </c>
    </row>
    <row r="114" spans="2:63" s="11" customFormat="1" ht="29.85" customHeight="1">
      <c r="B114" s="186"/>
      <c r="C114" s="187"/>
      <c r="D114" s="188" t="s">
        <v>74</v>
      </c>
      <c r="E114" s="200" t="s">
        <v>1480</v>
      </c>
      <c r="F114" s="200" t="s">
        <v>1481</v>
      </c>
      <c r="G114" s="187"/>
      <c r="H114" s="187"/>
      <c r="I114" s="190"/>
      <c r="J114" s="201">
        <f>BK114</f>
        <v>0</v>
      </c>
      <c r="K114" s="187"/>
      <c r="L114" s="192"/>
      <c r="M114" s="193"/>
      <c r="N114" s="194"/>
      <c r="O114" s="194"/>
      <c r="P114" s="195">
        <f>SUM(P115:P123)</f>
        <v>0</v>
      </c>
      <c r="Q114" s="194"/>
      <c r="R114" s="195">
        <f>SUM(R115:R123)</f>
        <v>0</v>
      </c>
      <c r="S114" s="194"/>
      <c r="T114" s="196">
        <f>SUM(T115:T123)</f>
        <v>0</v>
      </c>
      <c r="AR114" s="197" t="s">
        <v>83</v>
      </c>
      <c r="AT114" s="198" t="s">
        <v>74</v>
      </c>
      <c r="AU114" s="198" t="s">
        <v>83</v>
      </c>
      <c r="AY114" s="197" t="s">
        <v>192</v>
      </c>
      <c r="BK114" s="199">
        <f>SUM(BK115:BK123)</f>
        <v>0</v>
      </c>
    </row>
    <row r="115" spans="2:65" s="1" customFormat="1" ht="51" customHeight="1">
      <c r="B115" s="41"/>
      <c r="C115" s="202" t="s">
        <v>345</v>
      </c>
      <c r="D115" s="202" t="s">
        <v>194</v>
      </c>
      <c r="E115" s="203" t="s">
        <v>1482</v>
      </c>
      <c r="F115" s="204" t="s">
        <v>1483</v>
      </c>
      <c r="G115" s="205" t="s">
        <v>585</v>
      </c>
      <c r="H115" s="206">
        <v>55</v>
      </c>
      <c r="I115" s="207"/>
      <c r="J115" s="208">
        <f aca="true" t="shared" si="10" ref="J115:J123">ROUND(I115*H115,2)</f>
        <v>0</v>
      </c>
      <c r="K115" s="204" t="s">
        <v>21</v>
      </c>
      <c r="L115" s="61"/>
      <c r="M115" s="209" t="s">
        <v>21</v>
      </c>
      <c r="N115" s="210" t="s">
        <v>46</v>
      </c>
      <c r="O115" s="42"/>
      <c r="P115" s="211">
        <f aca="true" t="shared" si="11" ref="P115:P123">O115*H115</f>
        <v>0</v>
      </c>
      <c r="Q115" s="211">
        <v>0</v>
      </c>
      <c r="R115" s="211">
        <f aca="true" t="shared" si="12" ref="R115:R123">Q115*H115</f>
        <v>0</v>
      </c>
      <c r="S115" s="211">
        <v>0</v>
      </c>
      <c r="T115" s="212">
        <f aca="true" t="shared" si="13" ref="T115:T123">S115*H115</f>
        <v>0</v>
      </c>
      <c r="AR115" s="24" t="s">
        <v>199</v>
      </c>
      <c r="AT115" s="24" t="s">
        <v>194</v>
      </c>
      <c r="AU115" s="24" t="s">
        <v>85</v>
      </c>
      <c r="AY115" s="24" t="s">
        <v>192</v>
      </c>
      <c r="BE115" s="213">
        <f aca="true" t="shared" si="14" ref="BE115:BE123">IF(N115="základní",J115,0)</f>
        <v>0</v>
      </c>
      <c r="BF115" s="213">
        <f aca="true" t="shared" si="15" ref="BF115:BF123">IF(N115="snížená",J115,0)</f>
        <v>0</v>
      </c>
      <c r="BG115" s="213">
        <f aca="true" t="shared" si="16" ref="BG115:BG123">IF(N115="zákl. přenesená",J115,0)</f>
        <v>0</v>
      </c>
      <c r="BH115" s="213">
        <f aca="true" t="shared" si="17" ref="BH115:BH123">IF(N115="sníž. přenesená",J115,0)</f>
        <v>0</v>
      </c>
      <c r="BI115" s="213">
        <f aca="true" t="shared" si="18" ref="BI115:BI123">IF(N115="nulová",J115,0)</f>
        <v>0</v>
      </c>
      <c r="BJ115" s="24" t="s">
        <v>83</v>
      </c>
      <c r="BK115" s="213">
        <f aca="true" t="shared" si="19" ref="BK115:BK123">ROUND(I115*H115,2)</f>
        <v>0</v>
      </c>
      <c r="BL115" s="24" t="s">
        <v>199</v>
      </c>
      <c r="BM115" s="24" t="s">
        <v>478</v>
      </c>
    </row>
    <row r="116" spans="2:65" s="1" customFormat="1" ht="16.5" customHeight="1">
      <c r="B116" s="41"/>
      <c r="C116" s="202" t="s">
        <v>349</v>
      </c>
      <c r="D116" s="202" t="s">
        <v>194</v>
      </c>
      <c r="E116" s="203" t="s">
        <v>1484</v>
      </c>
      <c r="F116" s="204" t="s">
        <v>1485</v>
      </c>
      <c r="G116" s="205" t="s">
        <v>585</v>
      </c>
      <c r="H116" s="206">
        <v>120</v>
      </c>
      <c r="I116" s="207"/>
      <c r="J116" s="208">
        <f t="shared" si="10"/>
        <v>0</v>
      </c>
      <c r="K116" s="204" t="s">
        <v>21</v>
      </c>
      <c r="L116" s="61"/>
      <c r="M116" s="209" t="s">
        <v>21</v>
      </c>
      <c r="N116" s="210" t="s">
        <v>46</v>
      </c>
      <c r="O116" s="42"/>
      <c r="P116" s="211">
        <f t="shared" si="11"/>
        <v>0</v>
      </c>
      <c r="Q116" s="211">
        <v>0</v>
      </c>
      <c r="R116" s="211">
        <f t="shared" si="12"/>
        <v>0</v>
      </c>
      <c r="S116" s="211">
        <v>0</v>
      </c>
      <c r="T116" s="212">
        <f t="shared" si="13"/>
        <v>0</v>
      </c>
      <c r="AR116" s="24" t="s">
        <v>199</v>
      </c>
      <c r="AT116" s="24" t="s">
        <v>194</v>
      </c>
      <c r="AU116" s="24" t="s">
        <v>85</v>
      </c>
      <c r="AY116" s="24" t="s">
        <v>192</v>
      </c>
      <c r="BE116" s="213">
        <f t="shared" si="14"/>
        <v>0</v>
      </c>
      <c r="BF116" s="213">
        <f t="shared" si="15"/>
        <v>0</v>
      </c>
      <c r="BG116" s="213">
        <f t="shared" si="16"/>
        <v>0</v>
      </c>
      <c r="BH116" s="213">
        <f t="shared" si="17"/>
        <v>0</v>
      </c>
      <c r="BI116" s="213">
        <f t="shared" si="18"/>
        <v>0</v>
      </c>
      <c r="BJ116" s="24" t="s">
        <v>83</v>
      </c>
      <c r="BK116" s="213">
        <f t="shared" si="19"/>
        <v>0</v>
      </c>
      <c r="BL116" s="24" t="s">
        <v>199</v>
      </c>
      <c r="BM116" s="24" t="s">
        <v>501</v>
      </c>
    </row>
    <row r="117" spans="2:65" s="1" customFormat="1" ht="16.5" customHeight="1">
      <c r="B117" s="41"/>
      <c r="C117" s="202" t="s">
        <v>355</v>
      </c>
      <c r="D117" s="202" t="s">
        <v>194</v>
      </c>
      <c r="E117" s="203" t="s">
        <v>1486</v>
      </c>
      <c r="F117" s="204" t="s">
        <v>1487</v>
      </c>
      <c r="G117" s="205" t="s">
        <v>585</v>
      </c>
      <c r="H117" s="206">
        <v>150</v>
      </c>
      <c r="I117" s="207"/>
      <c r="J117" s="208">
        <f t="shared" si="10"/>
        <v>0</v>
      </c>
      <c r="K117" s="204" t="s">
        <v>21</v>
      </c>
      <c r="L117" s="61"/>
      <c r="M117" s="209" t="s">
        <v>21</v>
      </c>
      <c r="N117" s="210" t="s">
        <v>46</v>
      </c>
      <c r="O117" s="42"/>
      <c r="P117" s="211">
        <f t="shared" si="11"/>
        <v>0</v>
      </c>
      <c r="Q117" s="211">
        <v>0</v>
      </c>
      <c r="R117" s="211">
        <f t="shared" si="12"/>
        <v>0</v>
      </c>
      <c r="S117" s="211">
        <v>0</v>
      </c>
      <c r="T117" s="212">
        <f t="shared" si="13"/>
        <v>0</v>
      </c>
      <c r="AR117" s="24" t="s">
        <v>199</v>
      </c>
      <c r="AT117" s="24" t="s">
        <v>194</v>
      </c>
      <c r="AU117" s="24" t="s">
        <v>85</v>
      </c>
      <c r="AY117" s="24" t="s">
        <v>192</v>
      </c>
      <c r="BE117" s="213">
        <f t="shared" si="14"/>
        <v>0</v>
      </c>
      <c r="BF117" s="213">
        <f t="shared" si="15"/>
        <v>0</v>
      </c>
      <c r="BG117" s="213">
        <f t="shared" si="16"/>
        <v>0</v>
      </c>
      <c r="BH117" s="213">
        <f t="shared" si="17"/>
        <v>0</v>
      </c>
      <c r="BI117" s="213">
        <f t="shared" si="18"/>
        <v>0</v>
      </c>
      <c r="BJ117" s="24" t="s">
        <v>83</v>
      </c>
      <c r="BK117" s="213">
        <f t="shared" si="19"/>
        <v>0</v>
      </c>
      <c r="BL117" s="24" t="s">
        <v>199</v>
      </c>
      <c r="BM117" s="24" t="s">
        <v>517</v>
      </c>
    </row>
    <row r="118" spans="2:65" s="1" customFormat="1" ht="16.5" customHeight="1">
      <c r="B118" s="41"/>
      <c r="C118" s="202" t="s">
        <v>362</v>
      </c>
      <c r="D118" s="202" t="s">
        <v>194</v>
      </c>
      <c r="E118" s="203" t="s">
        <v>1488</v>
      </c>
      <c r="F118" s="204" t="s">
        <v>1489</v>
      </c>
      <c r="G118" s="205" t="s">
        <v>585</v>
      </c>
      <c r="H118" s="206">
        <v>100</v>
      </c>
      <c r="I118" s="207"/>
      <c r="J118" s="208">
        <f t="shared" si="10"/>
        <v>0</v>
      </c>
      <c r="K118" s="204" t="s">
        <v>21</v>
      </c>
      <c r="L118" s="61"/>
      <c r="M118" s="209" t="s">
        <v>21</v>
      </c>
      <c r="N118" s="210" t="s">
        <v>46</v>
      </c>
      <c r="O118" s="42"/>
      <c r="P118" s="211">
        <f t="shared" si="11"/>
        <v>0</v>
      </c>
      <c r="Q118" s="211">
        <v>0</v>
      </c>
      <c r="R118" s="211">
        <f t="shared" si="12"/>
        <v>0</v>
      </c>
      <c r="S118" s="211">
        <v>0</v>
      </c>
      <c r="T118" s="212">
        <f t="shared" si="13"/>
        <v>0</v>
      </c>
      <c r="AR118" s="24" t="s">
        <v>199</v>
      </c>
      <c r="AT118" s="24" t="s">
        <v>194</v>
      </c>
      <c r="AU118" s="24" t="s">
        <v>85</v>
      </c>
      <c r="AY118" s="24" t="s">
        <v>192</v>
      </c>
      <c r="BE118" s="213">
        <f t="shared" si="14"/>
        <v>0</v>
      </c>
      <c r="BF118" s="213">
        <f t="shared" si="15"/>
        <v>0</v>
      </c>
      <c r="BG118" s="213">
        <f t="shared" si="16"/>
        <v>0</v>
      </c>
      <c r="BH118" s="213">
        <f t="shared" si="17"/>
        <v>0</v>
      </c>
      <c r="BI118" s="213">
        <f t="shared" si="18"/>
        <v>0</v>
      </c>
      <c r="BJ118" s="24" t="s">
        <v>83</v>
      </c>
      <c r="BK118" s="213">
        <f t="shared" si="19"/>
        <v>0</v>
      </c>
      <c r="BL118" s="24" t="s">
        <v>199</v>
      </c>
      <c r="BM118" s="24" t="s">
        <v>527</v>
      </c>
    </row>
    <row r="119" spans="2:65" s="1" customFormat="1" ht="16.5" customHeight="1">
      <c r="B119" s="41"/>
      <c r="C119" s="202" t="s">
        <v>369</v>
      </c>
      <c r="D119" s="202" t="s">
        <v>194</v>
      </c>
      <c r="E119" s="203" t="s">
        <v>1490</v>
      </c>
      <c r="F119" s="204" t="s">
        <v>1491</v>
      </c>
      <c r="G119" s="205" t="s">
        <v>585</v>
      </c>
      <c r="H119" s="206">
        <v>45</v>
      </c>
      <c r="I119" s="207"/>
      <c r="J119" s="208">
        <f t="shared" si="10"/>
        <v>0</v>
      </c>
      <c r="K119" s="204" t="s">
        <v>21</v>
      </c>
      <c r="L119" s="61"/>
      <c r="M119" s="209" t="s">
        <v>21</v>
      </c>
      <c r="N119" s="210" t="s">
        <v>46</v>
      </c>
      <c r="O119" s="42"/>
      <c r="P119" s="211">
        <f t="shared" si="11"/>
        <v>0</v>
      </c>
      <c r="Q119" s="211">
        <v>0</v>
      </c>
      <c r="R119" s="211">
        <f t="shared" si="12"/>
        <v>0</v>
      </c>
      <c r="S119" s="211">
        <v>0</v>
      </c>
      <c r="T119" s="212">
        <f t="shared" si="13"/>
        <v>0</v>
      </c>
      <c r="AR119" s="24" t="s">
        <v>199</v>
      </c>
      <c r="AT119" s="24" t="s">
        <v>194</v>
      </c>
      <c r="AU119" s="24" t="s">
        <v>85</v>
      </c>
      <c r="AY119" s="24" t="s">
        <v>192</v>
      </c>
      <c r="BE119" s="213">
        <f t="shared" si="14"/>
        <v>0</v>
      </c>
      <c r="BF119" s="213">
        <f t="shared" si="15"/>
        <v>0</v>
      </c>
      <c r="BG119" s="213">
        <f t="shared" si="16"/>
        <v>0</v>
      </c>
      <c r="BH119" s="213">
        <f t="shared" si="17"/>
        <v>0</v>
      </c>
      <c r="BI119" s="213">
        <f t="shared" si="18"/>
        <v>0</v>
      </c>
      <c r="BJ119" s="24" t="s">
        <v>83</v>
      </c>
      <c r="BK119" s="213">
        <f t="shared" si="19"/>
        <v>0</v>
      </c>
      <c r="BL119" s="24" t="s">
        <v>199</v>
      </c>
      <c r="BM119" s="24" t="s">
        <v>539</v>
      </c>
    </row>
    <row r="120" spans="2:65" s="1" customFormat="1" ht="16.5" customHeight="1">
      <c r="B120" s="41"/>
      <c r="C120" s="202" t="s">
        <v>376</v>
      </c>
      <c r="D120" s="202" t="s">
        <v>194</v>
      </c>
      <c r="E120" s="203" t="s">
        <v>1492</v>
      </c>
      <c r="F120" s="204" t="s">
        <v>1493</v>
      </c>
      <c r="G120" s="205" t="s">
        <v>585</v>
      </c>
      <c r="H120" s="206">
        <v>137</v>
      </c>
      <c r="I120" s="207"/>
      <c r="J120" s="208">
        <f t="shared" si="10"/>
        <v>0</v>
      </c>
      <c r="K120" s="204" t="s">
        <v>21</v>
      </c>
      <c r="L120" s="61"/>
      <c r="M120" s="209" t="s">
        <v>21</v>
      </c>
      <c r="N120" s="210" t="s">
        <v>46</v>
      </c>
      <c r="O120" s="42"/>
      <c r="P120" s="211">
        <f t="shared" si="11"/>
        <v>0</v>
      </c>
      <c r="Q120" s="211">
        <v>0</v>
      </c>
      <c r="R120" s="211">
        <f t="shared" si="12"/>
        <v>0</v>
      </c>
      <c r="S120" s="211">
        <v>0</v>
      </c>
      <c r="T120" s="212">
        <f t="shared" si="13"/>
        <v>0</v>
      </c>
      <c r="AR120" s="24" t="s">
        <v>199</v>
      </c>
      <c r="AT120" s="24" t="s">
        <v>194</v>
      </c>
      <c r="AU120" s="24" t="s">
        <v>85</v>
      </c>
      <c r="AY120" s="24" t="s">
        <v>192</v>
      </c>
      <c r="BE120" s="213">
        <f t="shared" si="14"/>
        <v>0</v>
      </c>
      <c r="BF120" s="213">
        <f t="shared" si="15"/>
        <v>0</v>
      </c>
      <c r="BG120" s="213">
        <f t="shared" si="16"/>
        <v>0</v>
      </c>
      <c r="BH120" s="213">
        <f t="shared" si="17"/>
        <v>0</v>
      </c>
      <c r="BI120" s="213">
        <f t="shared" si="18"/>
        <v>0</v>
      </c>
      <c r="BJ120" s="24" t="s">
        <v>83</v>
      </c>
      <c r="BK120" s="213">
        <f t="shared" si="19"/>
        <v>0</v>
      </c>
      <c r="BL120" s="24" t="s">
        <v>199</v>
      </c>
      <c r="BM120" s="24" t="s">
        <v>551</v>
      </c>
    </row>
    <row r="121" spans="2:65" s="1" customFormat="1" ht="16.5" customHeight="1">
      <c r="B121" s="41"/>
      <c r="C121" s="202" t="s">
        <v>380</v>
      </c>
      <c r="D121" s="202" t="s">
        <v>194</v>
      </c>
      <c r="E121" s="203" t="s">
        <v>1494</v>
      </c>
      <c r="F121" s="204" t="s">
        <v>1495</v>
      </c>
      <c r="G121" s="205" t="s">
        <v>585</v>
      </c>
      <c r="H121" s="206">
        <v>552</v>
      </c>
      <c r="I121" s="207"/>
      <c r="J121" s="208">
        <f t="shared" si="10"/>
        <v>0</v>
      </c>
      <c r="K121" s="204" t="s">
        <v>21</v>
      </c>
      <c r="L121" s="61"/>
      <c r="M121" s="209" t="s">
        <v>21</v>
      </c>
      <c r="N121" s="210" t="s">
        <v>46</v>
      </c>
      <c r="O121" s="42"/>
      <c r="P121" s="211">
        <f t="shared" si="11"/>
        <v>0</v>
      </c>
      <c r="Q121" s="211">
        <v>0</v>
      </c>
      <c r="R121" s="211">
        <f t="shared" si="12"/>
        <v>0</v>
      </c>
      <c r="S121" s="211">
        <v>0</v>
      </c>
      <c r="T121" s="212">
        <f t="shared" si="13"/>
        <v>0</v>
      </c>
      <c r="AR121" s="24" t="s">
        <v>199</v>
      </c>
      <c r="AT121" s="24" t="s">
        <v>194</v>
      </c>
      <c r="AU121" s="24" t="s">
        <v>85</v>
      </c>
      <c r="AY121" s="24" t="s">
        <v>192</v>
      </c>
      <c r="BE121" s="213">
        <f t="shared" si="14"/>
        <v>0</v>
      </c>
      <c r="BF121" s="213">
        <f t="shared" si="15"/>
        <v>0</v>
      </c>
      <c r="BG121" s="213">
        <f t="shared" si="16"/>
        <v>0</v>
      </c>
      <c r="BH121" s="213">
        <f t="shared" si="17"/>
        <v>0</v>
      </c>
      <c r="BI121" s="213">
        <f t="shared" si="18"/>
        <v>0</v>
      </c>
      <c r="BJ121" s="24" t="s">
        <v>83</v>
      </c>
      <c r="BK121" s="213">
        <f t="shared" si="19"/>
        <v>0</v>
      </c>
      <c r="BL121" s="24" t="s">
        <v>199</v>
      </c>
      <c r="BM121" s="24" t="s">
        <v>569</v>
      </c>
    </row>
    <row r="122" spans="2:65" s="1" customFormat="1" ht="16.5" customHeight="1">
      <c r="B122" s="41"/>
      <c r="C122" s="202" t="s">
        <v>386</v>
      </c>
      <c r="D122" s="202" t="s">
        <v>194</v>
      </c>
      <c r="E122" s="203" t="s">
        <v>1496</v>
      </c>
      <c r="F122" s="204" t="s">
        <v>1497</v>
      </c>
      <c r="G122" s="205" t="s">
        <v>585</v>
      </c>
      <c r="H122" s="206">
        <v>55</v>
      </c>
      <c r="I122" s="207"/>
      <c r="J122" s="208">
        <f t="shared" si="10"/>
        <v>0</v>
      </c>
      <c r="K122" s="204" t="s">
        <v>21</v>
      </c>
      <c r="L122" s="61"/>
      <c r="M122" s="209" t="s">
        <v>21</v>
      </c>
      <c r="N122" s="210" t="s">
        <v>46</v>
      </c>
      <c r="O122" s="42"/>
      <c r="P122" s="211">
        <f t="shared" si="11"/>
        <v>0</v>
      </c>
      <c r="Q122" s="211">
        <v>0</v>
      </c>
      <c r="R122" s="211">
        <f t="shared" si="12"/>
        <v>0</v>
      </c>
      <c r="S122" s="211">
        <v>0</v>
      </c>
      <c r="T122" s="212">
        <f t="shared" si="13"/>
        <v>0</v>
      </c>
      <c r="AR122" s="24" t="s">
        <v>199</v>
      </c>
      <c r="AT122" s="24" t="s">
        <v>194</v>
      </c>
      <c r="AU122" s="24" t="s">
        <v>85</v>
      </c>
      <c r="AY122" s="24" t="s">
        <v>192</v>
      </c>
      <c r="BE122" s="213">
        <f t="shared" si="14"/>
        <v>0</v>
      </c>
      <c r="BF122" s="213">
        <f t="shared" si="15"/>
        <v>0</v>
      </c>
      <c r="BG122" s="213">
        <f t="shared" si="16"/>
        <v>0</v>
      </c>
      <c r="BH122" s="213">
        <f t="shared" si="17"/>
        <v>0</v>
      </c>
      <c r="BI122" s="213">
        <f t="shared" si="18"/>
        <v>0</v>
      </c>
      <c r="BJ122" s="24" t="s">
        <v>83</v>
      </c>
      <c r="BK122" s="213">
        <f t="shared" si="19"/>
        <v>0</v>
      </c>
      <c r="BL122" s="24" t="s">
        <v>199</v>
      </c>
      <c r="BM122" s="24" t="s">
        <v>1320</v>
      </c>
    </row>
    <row r="123" spans="2:65" s="1" customFormat="1" ht="16.5" customHeight="1">
      <c r="B123" s="41"/>
      <c r="C123" s="202" t="s">
        <v>393</v>
      </c>
      <c r="D123" s="202" t="s">
        <v>194</v>
      </c>
      <c r="E123" s="203" t="s">
        <v>1498</v>
      </c>
      <c r="F123" s="204" t="s">
        <v>1499</v>
      </c>
      <c r="G123" s="205" t="s">
        <v>1251</v>
      </c>
      <c r="H123" s="206">
        <v>1</v>
      </c>
      <c r="I123" s="207"/>
      <c r="J123" s="208">
        <f t="shared" si="10"/>
        <v>0</v>
      </c>
      <c r="K123" s="204" t="s">
        <v>21</v>
      </c>
      <c r="L123" s="61"/>
      <c r="M123" s="209" t="s">
        <v>21</v>
      </c>
      <c r="N123" s="210" t="s">
        <v>46</v>
      </c>
      <c r="O123" s="42"/>
      <c r="P123" s="211">
        <f t="shared" si="11"/>
        <v>0</v>
      </c>
      <c r="Q123" s="211">
        <v>0</v>
      </c>
      <c r="R123" s="211">
        <f t="shared" si="12"/>
        <v>0</v>
      </c>
      <c r="S123" s="211">
        <v>0</v>
      </c>
      <c r="T123" s="212">
        <f t="shared" si="13"/>
        <v>0</v>
      </c>
      <c r="AR123" s="24" t="s">
        <v>199</v>
      </c>
      <c r="AT123" s="24" t="s">
        <v>194</v>
      </c>
      <c r="AU123" s="24" t="s">
        <v>85</v>
      </c>
      <c r="AY123" s="24" t="s">
        <v>192</v>
      </c>
      <c r="BE123" s="213">
        <f t="shared" si="14"/>
        <v>0</v>
      </c>
      <c r="BF123" s="213">
        <f t="shared" si="15"/>
        <v>0</v>
      </c>
      <c r="BG123" s="213">
        <f t="shared" si="16"/>
        <v>0</v>
      </c>
      <c r="BH123" s="213">
        <f t="shared" si="17"/>
        <v>0</v>
      </c>
      <c r="BI123" s="213">
        <f t="shared" si="18"/>
        <v>0</v>
      </c>
      <c r="BJ123" s="24" t="s">
        <v>83</v>
      </c>
      <c r="BK123" s="213">
        <f t="shared" si="19"/>
        <v>0</v>
      </c>
      <c r="BL123" s="24" t="s">
        <v>199</v>
      </c>
      <c r="BM123" s="24" t="s">
        <v>577</v>
      </c>
    </row>
    <row r="124" spans="2:63" s="11" customFormat="1" ht="29.85" customHeight="1">
      <c r="B124" s="186"/>
      <c r="C124" s="187"/>
      <c r="D124" s="188" t="s">
        <v>74</v>
      </c>
      <c r="E124" s="200" t="s">
        <v>1500</v>
      </c>
      <c r="F124" s="200" t="s">
        <v>1501</v>
      </c>
      <c r="G124" s="187"/>
      <c r="H124" s="187"/>
      <c r="I124" s="190"/>
      <c r="J124" s="201">
        <f>BK124</f>
        <v>0</v>
      </c>
      <c r="K124" s="187"/>
      <c r="L124" s="192"/>
      <c r="M124" s="193"/>
      <c r="N124" s="194"/>
      <c r="O124" s="194"/>
      <c r="P124" s="195">
        <f>SUM(P125:P158)</f>
        <v>0</v>
      </c>
      <c r="Q124" s="194"/>
      <c r="R124" s="195">
        <f>SUM(R125:R158)</f>
        <v>0</v>
      </c>
      <c r="S124" s="194"/>
      <c r="T124" s="196">
        <f>SUM(T125:T158)</f>
        <v>0</v>
      </c>
      <c r="AR124" s="197" t="s">
        <v>83</v>
      </c>
      <c r="AT124" s="198" t="s">
        <v>74</v>
      </c>
      <c r="AU124" s="198" t="s">
        <v>83</v>
      </c>
      <c r="AY124" s="197" t="s">
        <v>192</v>
      </c>
      <c r="BK124" s="199">
        <f>SUM(BK125:BK158)</f>
        <v>0</v>
      </c>
    </row>
    <row r="125" spans="2:65" s="1" customFormat="1" ht="16.5" customHeight="1">
      <c r="B125" s="41"/>
      <c r="C125" s="202" t="s">
        <v>399</v>
      </c>
      <c r="D125" s="202" t="s">
        <v>194</v>
      </c>
      <c r="E125" s="203" t="s">
        <v>1502</v>
      </c>
      <c r="F125" s="204" t="s">
        <v>1503</v>
      </c>
      <c r="G125" s="205" t="s">
        <v>1251</v>
      </c>
      <c r="H125" s="206">
        <v>37</v>
      </c>
      <c r="I125" s="207"/>
      <c r="J125" s="208">
        <f aca="true" t="shared" si="20" ref="J125:J158">ROUND(I125*H125,2)</f>
        <v>0</v>
      </c>
      <c r="K125" s="204" t="s">
        <v>21</v>
      </c>
      <c r="L125" s="61"/>
      <c r="M125" s="209" t="s">
        <v>21</v>
      </c>
      <c r="N125" s="210" t="s">
        <v>46</v>
      </c>
      <c r="O125" s="42"/>
      <c r="P125" s="211">
        <f aca="true" t="shared" si="21" ref="P125:P158">O125*H125</f>
        <v>0</v>
      </c>
      <c r="Q125" s="211">
        <v>0</v>
      </c>
      <c r="R125" s="211">
        <f aca="true" t="shared" si="22" ref="R125:R158">Q125*H125</f>
        <v>0</v>
      </c>
      <c r="S125" s="211">
        <v>0</v>
      </c>
      <c r="T125" s="212">
        <f aca="true" t="shared" si="23" ref="T125:T158">S125*H125</f>
        <v>0</v>
      </c>
      <c r="AR125" s="24" t="s">
        <v>199</v>
      </c>
      <c r="AT125" s="24" t="s">
        <v>194</v>
      </c>
      <c r="AU125" s="24" t="s">
        <v>85</v>
      </c>
      <c r="AY125" s="24" t="s">
        <v>192</v>
      </c>
      <c r="BE125" s="213">
        <f aca="true" t="shared" si="24" ref="BE125:BE158">IF(N125="základní",J125,0)</f>
        <v>0</v>
      </c>
      <c r="BF125" s="213">
        <f aca="true" t="shared" si="25" ref="BF125:BF158">IF(N125="snížená",J125,0)</f>
        <v>0</v>
      </c>
      <c r="BG125" s="213">
        <f aca="true" t="shared" si="26" ref="BG125:BG158">IF(N125="zákl. přenesená",J125,0)</f>
        <v>0</v>
      </c>
      <c r="BH125" s="213">
        <f aca="true" t="shared" si="27" ref="BH125:BH158">IF(N125="sníž. přenesená",J125,0)</f>
        <v>0</v>
      </c>
      <c r="BI125" s="213">
        <f aca="true" t="shared" si="28" ref="BI125:BI158">IF(N125="nulová",J125,0)</f>
        <v>0</v>
      </c>
      <c r="BJ125" s="24" t="s">
        <v>83</v>
      </c>
      <c r="BK125" s="213">
        <f aca="true" t="shared" si="29" ref="BK125:BK158">ROUND(I125*H125,2)</f>
        <v>0</v>
      </c>
      <c r="BL125" s="24" t="s">
        <v>199</v>
      </c>
      <c r="BM125" s="24" t="s">
        <v>590</v>
      </c>
    </row>
    <row r="126" spans="2:65" s="1" customFormat="1" ht="16.5" customHeight="1">
      <c r="B126" s="41"/>
      <c r="C126" s="202" t="s">
        <v>405</v>
      </c>
      <c r="D126" s="202" t="s">
        <v>194</v>
      </c>
      <c r="E126" s="203" t="s">
        <v>1504</v>
      </c>
      <c r="F126" s="204" t="s">
        <v>1505</v>
      </c>
      <c r="G126" s="205" t="s">
        <v>1251</v>
      </c>
      <c r="H126" s="206">
        <v>1</v>
      </c>
      <c r="I126" s="207"/>
      <c r="J126" s="208">
        <f t="shared" si="20"/>
        <v>0</v>
      </c>
      <c r="K126" s="204" t="s">
        <v>21</v>
      </c>
      <c r="L126" s="61"/>
      <c r="M126" s="209" t="s">
        <v>21</v>
      </c>
      <c r="N126" s="210" t="s">
        <v>46</v>
      </c>
      <c r="O126" s="42"/>
      <c r="P126" s="211">
        <f t="shared" si="21"/>
        <v>0</v>
      </c>
      <c r="Q126" s="211">
        <v>0</v>
      </c>
      <c r="R126" s="211">
        <f t="shared" si="22"/>
        <v>0</v>
      </c>
      <c r="S126" s="211">
        <v>0</v>
      </c>
      <c r="T126" s="212">
        <f t="shared" si="23"/>
        <v>0</v>
      </c>
      <c r="AR126" s="24" t="s">
        <v>199</v>
      </c>
      <c r="AT126" s="24" t="s">
        <v>194</v>
      </c>
      <c r="AU126" s="24" t="s">
        <v>85</v>
      </c>
      <c r="AY126" s="24" t="s">
        <v>192</v>
      </c>
      <c r="BE126" s="213">
        <f t="shared" si="24"/>
        <v>0</v>
      </c>
      <c r="BF126" s="213">
        <f t="shared" si="25"/>
        <v>0</v>
      </c>
      <c r="BG126" s="213">
        <f t="shared" si="26"/>
        <v>0</v>
      </c>
      <c r="BH126" s="213">
        <f t="shared" si="27"/>
        <v>0</v>
      </c>
      <c r="BI126" s="213">
        <f t="shared" si="28"/>
        <v>0</v>
      </c>
      <c r="BJ126" s="24" t="s">
        <v>83</v>
      </c>
      <c r="BK126" s="213">
        <f t="shared" si="29"/>
        <v>0</v>
      </c>
      <c r="BL126" s="24" t="s">
        <v>199</v>
      </c>
      <c r="BM126" s="24" t="s">
        <v>599</v>
      </c>
    </row>
    <row r="127" spans="2:65" s="1" customFormat="1" ht="16.5" customHeight="1">
      <c r="B127" s="41"/>
      <c r="C127" s="202" t="s">
        <v>411</v>
      </c>
      <c r="D127" s="202" t="s">
        <v>194</v>
      </c>
      <c r="E127" s="203" t="s">
        <v>1506</v>
      </c>
      <c r="F127" s="204" t="s">
        <v>1507</v>
      </c>
      <c r="G127" s="205" t="s">
        <v>1251</v>
      </c>
      <c r="H127" s="206">
        <v>160</v>
      </c>
      <c r="I127" s="207"/>
      <c r="J127" s="208">
        <f t="shared" si="20"/>
        <v>0</v>
      </c>
      <c r="K127" s="204" t="s">
        <v>21</v>
      </c>
      <c r="L127" s="61"/>
      <c r="M127" s="209" t="s">
        <v>21</v>
      </c>
      <c r="N127" s="210" t="s">
        <v>46</v>
      </c>
      <c r="O127" s="42"/>
      <c r="P127" s="211">
        <f t="shared" si="21"/>
        <v>0</v>
      </c>
      <c r="Q127" s="211">
        <v>0</v>
      </c>
      <c r="R127" s="211">
        <f t="shared" si="22"/>
        <v>0</v>
      </c>
      <c r="S127" s="211">
        <v>0</v>
      </c>
      <c r="T127" s="212">
        <f t="shared" si="23"/>
        <v>0</v>
      </c>
      <c r="AR127" s="24" t="s">
        <v>199</v>
      </c>
      <c r="AT127" s="24" t="s">
        <v>194</v>
      </c>
      <c r="AU127" s="24" t="s">
        <v>85</v>
      </c>
      <c r="AY127" s="24" t="s">
        <v>192</v>
      </c>
      <c r="BE127" s="213">
        <f t="shared" si="24"/>
        <v>0</v>
      </c>
      <c r="BF127" s="213">
        <f t="shared" si="25"/>
        <v>0</v>
      </c>
      <c r="BG127" s="213">
        <f t="shared" si="26"/>
        <v>0</v>
      </c>
      <c r="BH127" s="213">
        <f t="shared" si="27"/>
        <v>0</v>
      </c>
      <c r="BI127" s="213">
        <f t="shared" si="28"/>
        <v>0</v>
      </c>
      <c r="BJ127" s="24" t="s">
        <v>83</v>
      </c>
      <c r="BK127" s="213">
        <f t="shared" si="29"/>
        <v>0</v>
      </c>
      <c r="BL127" s="24" t="s">
        <v>199</v>
      </c>
      <c r="BM127" s="24" t="s">
        <v>613</v>
      </c>
    </row>
    <row r="128" spans="2:65" s="1" customFormat="1" ht="16.5" customHeight="1">
      <c r="B128" s="41"/>
      <c r="C128" s="202" t="s">
        <v>417</v>
      </c>
      <c r="D128" s="202" t="s">
        <v>194</v>
      </c>
      <c r="E128" s="203" t="s">
        <v>1508</v>
      </c>
      <c r="F128" s="204" t="s">
        <v>1509</v>
      </c>
      <c r="G128" s="205" t="s">
        <v>1251</v>
      </c>
      <c r="H128" s="206">
        <v>16</v>
      </c>
      <c r="I128" s="207"/>
      <c r="J128" s="208">
        <f t="shared" si="20"/>
        <v>0</v>
      </c>
      <c r="K128" s="204" t="s">
        <v>21</v>
      </c>
      <c r="L128" s="61"/>
      <c r="M128" s="209" t="s">
        <v>21</v>
      </c>
      <c r="N128" s="210" t="s">
        <v>46</v>
      </c>
      <c r="O128" s="42"/>
      <c r="P128" s="211">
        <f t="shared" si="21"/>
        <v>0</v>
      </c>
      <c r="Q128" s="211">
        <v>0</v>
      </c>
      <c r="R128" s="211">
        <f t="shared" si="22"/>
        <v>0</v>
      </c>
      <c r="S128" s="211">
        <v>0</v>
      </c>
      <c r="T128" s="212">
        <f t="shared" si="23"/>
        <v>0</v>
      </c>
      <c r="AR128" s="24" t="s">
        <v>199</v>
      </c>
      <c r="AT128" s="24" t="s">
        <v>194</v>
      </c>
      <c r="AU128" s="24" t="s">
        <v>85</v>
      </c>
      <c r="AY128" s="24" t="s">
        <v>192</v>
      </c>
      <c r="BE128" s="213">
        <f t="shared" si="24"/>
        <v>0</v>
      </c>
      <c r="BF128" s="213">
        <f t="shared" si="25"/>
        <v>0</v>
      </c>
      <c r="BG128" s="213">
        <f t="shared" si="26"/>
        <v>0</v>
      </c>
      <c r="BH128" s="213">
        <f t="shared" si="27"/>
        <v>0</v>
      </c>
      <c r="BI128" s="213">
        <f t="shared" si="28"/>
        <v>0</v>
      </c>
      <c r="BJ128" s="24" t="s">
        <v>83</v>
      </c>
      <c r="BK128" s="213">
        <f t="shared" si="29"/>
        <v>0</v>
      </c>
      <c r="BL128" s="24" t="s">
        <v>199</v>
      </c>
      <c r="BM128" s="24" t="s">
        <v>624</v>
      </c>
    </row>
    <row r="129" spans="2:65" s="1" customFormat="1" ht="16.5" customHeight="1">
      <c r="B129" s="41"/>
      <c r="C129" s="202" t="s">
        <v>425</v>
      </c>
      <c r="D129" s="202" t="s">
        <v>194</v>
      </c>
      <c r="E129" s="203" t="s">
        <v>1510</v>
      </c>
      <c r="F129" s="204" t="s">
        <v>1511</v>
      </c>
      <c r="G129" s="205" t="s">
        <v>1251</v>
      </c>
      <c r="H129" s="206">
        <v>46</v>
      </c>
      <c r="I129" s="207"/>
      <c r="J129" s="208">
        <f t="shared" si="20"/>
        <v>0</v>
      </c>
      <c r="K129" s="204" t="s">
        <v>21</v>
      </c>
      <c r="L129" s="61"/>
      <c r="M129" s="209" t="s">
        <v>21</v>
      </c>
      <c r="N129" s="210" t="s">
        <v>46</v>
      </c>
      <c r="O129" s="42"/>
      <c r="P129" s="211">
        <f t="shared" si="21"/>
        <v>0</v>
      </c>
      <c r="Q129" s="211">
        <v>0</v>
      </c>
      <c r="R129" s="211">
        <f t="shared" si="22"/>
        <v>0</v>
      </c>
      <c r="S129" s="211">
        <v>0</v>
      </c>
      <c r="T129" s="212">
        <f t="shared" si="23"/>
        <v>0</v>
      </c>
      <c r="AR129" s="24" t="s">
        <v>199</v>
      </c>
      <c r="AT129" s="24" t="s">
        <v>194</v>
      </c>
      <c r="AU129" s="24" t="s">
        <v>85</v>
      </c>
      <c r="AY129" s="24" t="s">
        <v>192</v>
      </c>
      <c r="BE129" s="213">
        <f t="shared" si="24"/>
        <v>0</v>
      </c>
      <c r="BF129" s="213">
        <f t="shared" si="25"/>
        <v>0</v>
      </c>
      <c r="BG129" s="213">
        <f t="shared" si="26"/>
        <v>0</v>
      </c>
      <c r="BH129" s="213">
        <f t="shared" si="27"/>
        <v>0</v>
      </c>
      <c r="BI129" s="213">
        <f t="shared" si="28"/>
        <v>0</v>
      </c>
      <c r="BJ129" s="24" t="s">
        <v>83</v>
      </c>
      <c r="BK129" s="213">
        <f t="shared" si="29"/>
        <v>0</v>
      </c>
      <c r="BL129" s="24" t="s">
        <v>199</v>
      </c>
      <c r="BM129" s="24" t="s">
        <v>667</v>
      </c>
    </row>
    <row r="130" spans="2:65" s="1" customFormat="1" ht="16.5" customHeight="1">
      <c r="B130" s="41"/>
      <c r="C130" s="202" t="s">
        <v>431</v>
      </c>
      <c r="D130" s="202" t="s">
        <v>194</v>
      </c>
      <c r="E130" s="203" t="s">
        <v>1512</v>
      </c>
      <c r="F130" s="204" t="s">
        <v>1513</v>
      </c>
      <c r="G130" s="205" t="s">
        <v>1251</v>
      </c>
      <c r="H130" s="206">
        <v>34</v>
      </c>
      <c r="I130" s="207"/>
      <c r="J130" s="208">
        <f t="shared" si="20"/>
        <v>0</v>
      </c>
      <c r="K130" s="204" t="s">
        <v>21</v>
      </c>
      <c r="L130" s="61"/>
      <c r="M130" s="209" t="s">
        <v>21</v>
      </c>
      <c r="N130" s="210" t="s">
        <v>46</v>
      </c>
      <c r="O130" s="42"/>
      <c r="P130" s="211">
        <f t="shared" si="21"/>
        <v>0</v>
      </c>
      <c r="Q130" s="211">
        <v>0</v>
      </c>
      <c r="R130" s="211">
        <f t="shared" si="22"/>
        <v>0</v>
      </c>
      <c r="S130" s="211">
        <v>0</v>
      </c>
      <c r="T130" s="212">
        <f t="shared" si="23"/>
        <v>0</v>
      </c>
      <c r="AR130" s="24" t="s">
        <v>199</v>
      </c>
      <c r="AT130" s="24" t="s">
        <v>194</v>
      </c>
      <c r="AU130" s="24" t="s">
        <v>85</v>
      </c>
      <c r="AY130" s="24" t="s">
        <v>192</v>
      </c>
      <c r="BE130" s="213">
        <f t="shared" si="24"/>
        <v>0</v>
      </c>
      <c r="BF130" s="213">
        <f t="shared" si="25"/>
        <v>0</v>
      </c>
      <c r="BG130" s="213">
        <f t="shared" si="26"/>
        <v>0</v>
      </c>
      <c r="BH130" s="213">
        <f t="shared" si="27"/>
        <v>0</v>
      </c>
      <c r="BI130" s="213">
        <f t="shared" si="28"/>
        <v>0</v>
      </c>
      <c r="BJ130" s="24" t="s">
        <v>83</v>
      </c>
      <c r="BK130" s="213">
        <f t="shared" si="29"/>
        <v>0</v>
      </c>
      <c r="BL130" s="24" t="s">
        <v>199</v>
      </c>
      <c r="BM130" s="24" t="s">
        <v>678</v>
      </c>
    </row>
    <row r="131" spans="2:65" s="1" customFormat="1" ht="16.5" customHeight="1">
      <c r="B131" s="41"/>
      <c r="C131" s="202" t="s">
        <v>437</v>
      </c>
      <c r="D131" s="202" t="s">
        <v>194</v>
      </c>
      <c r="E131" s="203" t="s">
        <v>1514</v>
      </c>
      <c r="F131" s="204" t="s">
        <v>1515</v>
      </c>
      <c r="G131" s="205" t="s">
        <v>1251</v>
      </c>
      <c r="H131" s="206">
        <v>8</v>
      </c>
      <c r="I131" s="207"/>
      <c r="J131" s="208">
        <f t="shared" si="20"/>
        <v>0</v>
      </c>
      <c r="K131" s="204" t="s">
        <v>21</v>
      </c>
      <c r="L131" s="61"/>
      <c r="M131" s="209" t="s">
        <v>21</v>
      </c>
      <c r="N131" s="210" t="s">
        <v>46</v>
      </c>
      <c r="O131" s="42"/>
      <c r="P131" s="211">
        <f t="shared" si="21"/>
        <v>0</v>
      </c>
      <c r="Q131" s="211">
        <v>0</v>
      </c>
      <c r="R131" s="211">
        <f t="shared" si="22"/>
        <v>0</v>
      </c>
      <c r="S131" s="211">
        <v>0</v>
      </c>
      <c r="T131" s="212">
        <f t="shared" si="23"/>
        <v>0</v>
      </c>
      <c r="AR131" s="24" t="s">
        <v>199</v>
      </c>
      <c r="AT131" s="24" t="s">
        <v>194</v>
      </c>
      <c r="AU131" s="24" t="s">
        <v>85</v>
      </c>
      <c r="AY131" s="24" t="s">
        <v>192</v>
      </c>
      <c r="BE131" s="213">
        <f t="shared" si="24"/>
        <v>0</v>
      </c>
      <c r="BF131" s="213">
        <f t="shared" si="25"/>
        <v>0</v>
      </c>
      <c r="BG131" s="213">
        <f t="shared" si="26"/>
        <v>0</v>
      </c>
      <c r="BH131" s="213">
        <f t="shared" si="27"/>
        <v>0</v>
      </c>
      <c r="BI131" s="213">
        <f t="shared" si="28"/>
        <v>0</v>
      </c>
      <c r="BJ131" s="24" t="s">
        <v>83</v>
      </c>
      <c r="BK131" s="213">
        <f t="shared" si="29"/>
        <v>0</v>
      </c>
      <c r="BL131" s="24" t="s">
        <v>199</v>
      </c>
      <c r="BM131" s="24" t="s">
        <v>690</v>
      </c>
    </row>
    <row r="132" spans="2:65" s="1" customFormat="1" ht="16.5" customHeight="1">
      <c r="B132" s="41"/>
      <c r="C132" s="202" t="s">
        <v>441</v>
      </c>
      <c r="D132" s="202" t="s">
        <v>194</v>
      </c>
      <c r="E132" s="203" t="s">
        <v>1516</v>
      </c>
      <c r="F132" s="204" t="s">
        <v>1517</v>
      </c>
      <c r="G132" s="205" t="s">
        <v>1251</v>
      </c>
      <c r="H132" s="206">
        <v>2</v>
      </c>
      <c r="I132" s="207"/>
      <c r="J132" s="208">
        <f t="shared" si="20"/>
        <v>0</v>
      </c>
      <c r="K132" s="204" t="s">
        <v>21</v>
      </c>
      <c r="L132" s="61"/>
      <c r="M132" s="209" t="s">
        <v>21</v>
      </c>
      <c r="N132" s="210" t="s">
        <v>46</v>
      </c>
      <c r="O132" s="42"/>
      <c r="P132" s="211">
        <f t="shared" si="21"/>
        <v>0</v>
      </c>
      <c r="Q132" s="211">
        <v>0</v>
      </c>
      <c r="R132" s="211">
        <f t="shared" si="22"/>
        <v>0</v>
      </c>
      <c r="S132" s="211">
        <v>0</v>
      </c>
      <c r="T132" s="212">
        <f t="shared" si="23"/>
        <v>0</v>
      </c>
      <c r="AR132" s="24" t="s">
        <v>199</v>
      </c>
      <c r="AT132" s="24" t="s">
        <v>194</v>
      </c>
      <c r="AU132" s="24" t="s">
        <v>85</v>
      </c>
      <c r="AY132" s="24" t="s">
        <v>192</v>
      </c>
      <c r="BE132" s="213">
        <f t="shared" si="24"/>
        <v>0</v>
      </c>
      <c r="BF132" s="213">
        <f t="shared" si="25"/>
        <v>0</v>
      </c>
      <c r="BG132" s="213">
        <f t="shared" si="26"/>
        <v>0</v>
      </c>
      <c r="BH132" s="213">
        <f t="shared" si="27"/>
        <v>0</v>
      </c>
      <c r="BI132" s="213">
        <f t="shared" si="28"/>
        <v>0</v>
      </c>
      <c r="BJ132" s="24" t="s">
        <v>83</v>
      </c>
      <c r="BK132" s="213">
        <f t="shared" si="29"/>
        <v>0</v>
      </c>
      <c r="BL132" s="24" t="s">
        <v>199</v>
      </c>
      <c r="BM132" s="24" t="s">
        <v>703</v>
      </c>
    </row>
    <row r="133" spans="2:65" s="1" customFormat="1" ht="16.5" customHeight="1">
      <c r="B133" s="41"/>
      <c r="C133" s="202" t="s">
        <v>447</v>
      </c>
      <c r="D133" s="202" t="s">
        <v>194</v>
      </c>
      <c r="E133" s="203" t="s">
        <v>1518</v>
      </c>
      <c r="F133" s="204" t="s">
        <v>1519</v>
      </c>
      <c r="G133" s="205" t="s">
        <v>1251</v>
      </c>
      <c r="H133" s="206">
        <v>6</v>
      </c>
      <c r="I133" s="207"/>
      <c r="J133" s="208">
        <f t="shared" si="20"/>
        <v>0</v>
      </c>
      <c r="K133" s="204" t="s">
        <v>21</v>
      </c>
      <c r="L133" s="61"/>
      <c r="M133" s="209" t="s">
        <v>21</v>
      </c>
      <c r="N133" s="210" t="s">
        <v>46</v>
      </c>
      <c r="O133" s="42"/>
      <c r="P133" s="211">
        <f t="shared" si="21"/>
        <v>0</v>
      </c>
      <c r="Q133" s="211">
        <v>0</v>
      </c>
      <c r="R133" s="211">
        <f t="shared" si="22"/>
        <v>0</v>
      </c>
      <c r="S133" s="211">
        <v>0</v>
      </c>
      <c r="T133" s="212">
        <f t="shared" si="23"/>
        <v>0</v>
      </c>
      <c r="AR133" s="24" t="s">
        <v>199</v>
      </c>
      <c r="AT133" s="24" t="s">
        <v>194</v>
      </c>
      <c r="AU133" s="24" t="s">
        <v>85</v>
      </c>
      <c r="AY133" s="24" t="s">
        <v>192</v>
      </c>
      <c r="BE133" s="213">
        <f t="shared" si="24"/>
        <v>0</v>
      </c>
      <c r="BF133" s="213">
        <f t="shared" si="25"/>
        <v>0</v>
      </c>
      <c r="BG133" s="213">
        <f t="shared" si="26"/>
        <v>0</v>
      </c>
      <c r="BH133" s="213">
        <f t="shared" si="27"/>
        <v>0</v>
      </c>
      <c r="BI133" s="213">
        <f t="shared" si="28"/>
        <v>0</v>
      </c>
      <c r="BJ133" s="24" t="s">
        <v>83</v>
      </c>
      <c r="BK133" s="213">
        <f t="shared" si="29"/>
        <v>0</v>
      </c>
      <c r="BL133" s="24" t="s">
        <v>199</v>
      </c>
      <c r="BM133" s="24" t="s">
        <v>713</v>
      </c>
    </row>
    <row r="134" spans="2:65" s="1" customFormat="1" ht="16.5" customHeight="1">
      <c r="B134" s="41"/>
      <c r="C134" s="202" t="s">
        <v>455</v>
      </c>
      <c r="D134" s="202" t="s">
        <v>194</v>
      </c>
      <c r="E134" s="203" t="s">
        <v>1520</v>
      </c>
      <c r="F134" s="204" t="s">
        <v>1521</v>
      </c>
      <c r="G134" s="205" t="s">
        <v>1251</v>
      </c>
      <c r="H134" s="206">
        <v>6</v>
      </c>
      <c r="I134" s="207"/>
      <c r="J134" s="208">
        <f t="shared" si="20"/>
        <v>0</v>
      </c>
      <c r="K134" s="204" t="s">
        <v>21</v>
      </c>
      <c r="L134" s="61"/>
      <c r="M134" s="209" t="s">
        <v>21</v>
      </c>
      <c r="N134" s="210" t="s">
        <v>46</v>
      </c>
      <c r="O134" s="42"/>
      <c r="P134" s="211">
        <f t="shared" si="21"/>
        <v>0</v>
      </c>
      <c r="Q134" s="211">
        <v>0</v>
      </c>
      <c r="R134" s="211">
        <f t="shared" si="22"/>
        <v>0</v>
      </c>
      <c r="S134" s="211">
        <v>0</v>
      </c>
      <c r="T134" s="212">
        <f t="shared" si="23"/>
        <v>0</v>
      </c>
      <c r="AR134" s="24" t="s">
        <v>199</v>
      </c>
      <c r="AT134" s="24" t="s">
        <v>194</v>
      </c>
      <c r="AU134" s="24" t="s">
        <v>85</v>
      </c>
      <c r="AY134" s="24" t="s">
        <v>192</v>
      </c>
      <c r="BE134" s="213">
        <f t="shared" si="24"/>
        <v>0</v>
      </c>
      <c r="BF134" s="213">
        <f t="shared" si="25"/>
        <v>0</v>
      </c>
      <c r="BG134" s="213">
        <f t="shared" si="26"/>
        <v>0</v>
      </c>
      <c r="BH134" s="213">
        <f t="shared" si="27"/>
        <v>0</v>
      </c>
      <c r="BI134" s="213">
        <f t="shared" si="28"/>
        <v>0</v>
      </c>
      <c r="BJ134" s="24" t="s">
        <v>83</v>
      </c>
      <c r="BK134" s="213">
        <f t="shared" si="29"/>
        <v>0</v>
      </c>
      <c r="BL134" s="24" t="s">
        <v>199</v>
      </c>
      <c r="BM134" s="24" t="s">
        <v>725</v>
      </c>
    </row>
    <row r="135" spans="2:65" s="1" customFormat="1" ht="16.5" customHeight="1">
      <c r="B135" s="41"/>
      <c r="C135" s="202" t="s">
        <v>463</v>
      </c>
      <c r="D135" s="202" t="s">
        <v>194</v>
      </c>
      <c r="E135" s="203" t="s">
        <v>1522</v>
      </c>
      <c r="F135" s="204" t="s">
        <v>1523</v>
      </c>
      <c r="G135" s="205" t="s">
        <v>1251</v>
      </c>
      <c r="H135" s="206">
        <v>8</v>
      </c>
      <c r="I135" s="207"/>
      <c r="J135" s="208">
        <f t="shared" si="20"/>
        <v>0</v>
      </c>
      <c r="K135" s="204" t="s">
        <v>21</v>
      </c>
      <c r="L135" s="61"/>
      <c r="M135" s="209" t="s">
        <v>21</v>
      </c>
      <c r="N135" s="210" t="s">
        <v>46</v>
      </c>
      <c r="O135" s="42"/>
      <c r="P135" s="211">
        <f t="shared" si="21"/>
        <v>0</v>
      </c>
      <c r="Q135" s="211">
        <v>0</v>
      </c>
      <c r="R135" s="211">
        <f t="shared" si="22"/>
        <v>0</v>
      </c>
      <c r="S135" s="211">
        <v>0</v>
      </c>
      <c r="T135" s="212">
        <f t="shared" si="23"/>
        <v>0</v>
      </c>
      <c r="AR135" s="24" t="s">
        <v>199</v>
      </c>
      <c r="AT135" s="24" t="s">
        <v>194</v>
      </c>
      <c r="AU135" s="24" t="s">
        <v>85</v>
      </c>
      <c r="AY135" s="24" t="s">
        <v>192</v>
      </c>
      <c r="BE135" s="213">
        <f t="shared" si="24"/>
        <v>0</v>
      </c>
      <c r="BF135" s="213">
        <f t="shared" si="25"/>
        <v>0</v>
      </c>
      <c r="BG135" s="213">
        <f t="shared" si="26"/>
        <v>0</v>
      </c>
      <c r="BH135" s="213">
        <f t="shared" si="27"/>
        <v>0</v>
      </c>
      <c r="BI135" s="213">
        <f t="shared" si="28"/>
        <v>0</v>
      </c>
      <c r="BJ135" s="24" t="s">
        <v>83</v>
      </c>
      <c r="BK135" s="213">
        <f t="shared" si="29"/>
        <v>0</v>
      </c>
      <c r="BL135" s="24" t="s">
        <v>199</v>
      </c>
      <c r="BM135" s="24" t="s">
        <v>734</v>
      </c>
    </row>
    <row r="136" spans="2:65" s="1" customFormat="1" ht="16.5" customHeight="1">
      <c r="B136" s="41"/>
      <c r="C136" s="202" t="s">
        <v>467</v>
      </c>
      <c r="D136" s="202" t="s">
        <v>194</v>
      </c>
      <c r="E136" s="203" t="s">
        <v>1524</v>
      </c>
      <c r="F136" s="204" t="s">
        <v>1525</v>
      </c>
      <c r="G136" s="205" t="s">
        <v>1251</v>
      </c>
      <c r="H136" s="206">
        <v>4</v>
      </c>
      <c r="I136" s="207"/>
      <c r="J136" s="208">
        <f t="shared" si="20"/>
        <v>0</v>
      </c>
      <c r="K136" s="204" t="s">
        <v>21</v>
      </c>
      <c r="L136" s="61"/>
      <c r="M136" s="209" t="s">
        <v>21</v>
      </c>
      <c r="N136" s="210" t="s">
        <v>46</v>
      </c>
      <c r="O136" s="42"/>
      <c r="P136" s="211">
        <f t="shared" si="21"/>
        <v>0</v>
      </c>
      <c r="Q136" s="211">
        <v>0</v>
      </c>
      <c r="R136" s="211">
        <f t="shared" si="22"/>
        <v>0</v>
      </c>
      <c r="S136" s="211">
        <v>0</v>
      </c>
      <c r="T136" s="212">
        <f t="shared" si="23"/>
        <v>0</v>
      </c>
      <c r="AR136" s="24" t="s">
        <v>199</v>
      </c>
      <c r="AT136" s="24" t="s">
        <v>194</v>
      </c>
      <c r="AU136" s="24" t="s">
        <v>85</v>
      </c>
      <c r="AY136" s="24" t="s">
        <v>192</v>
      </c>
      <c r="BE136" s="213">
        <f t="shared" si="24"/>
        <v>0</v>
      </c>
      <c r="BF136" s="213">
        <f t="shared" si="25"/>
        <v>0</v>
      </c>
      <c r="BG136" s="213">
        <f t="shared" si="26"/>
        <v>0</v>
      </c>
      <c r="BH136" s="213">
        <f t="shared" si="27"/>
        <v>0</v>
      </c>
      <c r="BI136" s="213">
        <f t="shared" si="28"/>
        <v>0</v>
      </c>
      <c r="BJ136" s="24" t="s">
        <v>83</v>
      </c>
      <c r="BK136" s="213">
        <f t="shared" si="29"/>
        <v>0</v>
      </c>
      <c r="BL136" s="24" t="s">
        <v>199</v>
      </c>
      <c r="BM136" s="24" t="s">
        <v>745</v>
      </c>
    </row>
    <row r="137" spans="2:65" s="1" customFormat="1" ht="16.5" customHeight="1">
      <c r="B137" s="41"/>
      <c r="C137" s="202" t="s">
        <v>474</v>
      </c>
      <c r="D137" s="202" t="s">
        <v>194</v>
      </c>
      <c r="E137" s="203" t="s">
        <v>1526</v>
      </c>
      <c r="F137" s="204" t="s">
        <v>1527</v>
      </c>
      <c r="G137" s="205" t="s">
        <v>1251</v>
      </c>
      <c r="H137" s="206">
        <v>2</v>
      </c>
      <c r="I137" s="207"/>
      <c r="J137" s="208">
        <f t="shared" si="20"/>
        <v>0</v>
      </c>
      <c r="K137" s="204" t="s">
        <v>21</v>
      </c>
      <c r="L137" s="61"/>
      <c r="M137" s="209" t="s">
        <v>21</v>
      </c>
      <c r="N137" s="210" t="s">
        <v>46</v>
      </c>
      <c r="O137" s="42"/>
      <c r="P137" s="211">
        <f t="shared" si="21"/>
        <v>0</v>
      </c>
      <c r="Q137" s="211">
        <v>0</v>
      </c>
      <c r="R137" s="211">
        <f t="shared" si="22"/>
        <v>0</v>
      </c>
      <c r="S137" s="211">
        <v>0</v>
      </c>
      <c r="T137" s="212">
        <f t="shared" si="23"/>
        <v>0</v>
      </c>
      <c r="AR137" s="24" t="s">
        <v>199</v>
      </c>
      <c r="AT137" s="24" t="s">
        <v>194</v>
      </c>
      <c r="AU137" s="24" t="s">
        <v>85</v>
      </c>
      <c r="AY137" s="24" t="s">
        <v>192</v>
      </c>
      <c r="BE137" s="213">
        <f t="shared" si="24"/>
        <v>0</v>
      </c>
      <c r="BF137" s="213">
        <f t="shared" si="25"/>
        <v>0</v>
      </c>
      <c r="BG137" s="213">
        <f t="shared" si="26"/>
        <v>0</v>
      </c>
      <c r="BH137" s="213">
        <f t="shared" si="27"/>
        <v>0</v>
      </c>
      <c r="BI137" s="213">
        <f t="shared" si="28"/>
        <v>0</v>
      </c>
      <c r="BJ137" s="24" t="s">
        <v>83</v>
      </c>
      <c r="BK137" s="213">
        <f t="shared" si="29"/>
        <v>0</v>
      </c>
      <c r="BL137" s="24" t="s">
        <v>199</v>
      </c>
      <c r="BM137" s="24" t="s">
        <v>753</v>
      </c>
    </row>
    <row r="138" spans="2:65" s="1" customFormat="1" ht="16.5" customHeight="1">
      <c r="B138" s="41"/>
      <c r="C138" s="202" t="s">
        <v>478</v>
      </c>
      <c r="D138" s="202" t="s">
        <v>194</v>
      </c>
      <c r="E138" s="203" t="s">
        <v>1528</v>
      </c>
      <c r="F138" s="204" t="s">
        <v>1529</v>
      </c>
      <c r="G138" s="205" t="s">
        <v>1251</v>
      </c>
      <c r="H138" s="206">
        <v>6</v>
      </c>
      <c r="I138" s="207"/>
      <c r="J138" s="208">
        <f t="shared" si="20"/>
        <v>0</v>
      </c>
      <c r="K138" s="204" t="s">
        <v>21</v>
      </c>
      <c r="L138" s="61"/>
      <c r="M138" s="209" t="s">
        <v>21</v>
      </c>
      <c r="N138" s="210" t="s">
        <v>46</v>
      </c>
      <c r="O138" s="42"/>
      <c r="P138" s="211">
        <f t="shared" si="21"/>
        <v>0</v>
      </c>
      <c r="Q138" s="211">
        <v>0</v>
      </c>
      <c r="R138" s="211">
        <f t="shared" si="22"/>
        <v>0</v>
      </c>
      <c r="S138" s="211">
        <v>0</v>
      </c>
      <c r="T138" s="212">
        <f t="shared" si="23"/>
        <v>0</v>
      </c>
      <c r="AR138" s="24" t="s">
        <v>199</v>
      </c>
      <c r="AT138" s="24" t="s">
        <v>194</v>
      </c>
      <c r="AU138" s="24" t="s">
        <v>85</v>
      </c>
      <c r="AY138" s="24" t="s">
        <v>192</v>
      </c>
      <c r="BE138" s="213">
        <f t="shared" si="24"/>
        <v>0</v>
      </c>
      <c r="BF138" s="213">
        <f t="shared" si="25"/>
        <v>0</v>
      </c>
      <c r="BG138" s="213">
        <f t="shared" si="26"/>
        <v>0</v>
      </c>
      <c r="BH138" s="213">
        <f t="shared" si="27"/>
        <v>0</v>
      </c>
      <c r="BI138" s="213">
        <f t="shared" si="28"/>
        <v>0</v>
      </c>
      <c r="BJ138" s="24" t="s">
        <v>83</v>
      </c>
      <c r="BK138" s="213">
        <f t="shared" si="29"/>
        <v>0</v>
      </c>
      <c r="BL138" s="24" t="s">
        <v>199</v>
      </c>
      <c r="BM138" s="24" t="s">
        <v>765</v>
      </c>
    </row>
    <row r="139" spans="2:65" s="1" customFormat="1" ht="16.5" customHeight="1">
      <c r="B139" s="41"/>
      <c r="C139" s="202" t="s">
        <v>487</v>
      </c>
      <c r="D139" s="202" t="s">
        <v>194</v>
      </c>
      <c r="E139" s="203" t="s">
        <v>1530</v>
      </c>
      <c r="F139" s="204" t="s">
        <v>1531</v>
      </c>
      <c r="G139" s="205" t="s">
        <v>1251</v>
      </c>
      <c r="H139" s="206">
        <v>4</v>
      </c>
      <c r="I139" s="207"/>
      <c r="J139" s="208">
        <f t="shared" si="20"/>
        <v>0</v>
      </c>
      <c r="K139" s="204" t="s">
        <v>21</v>
      </c>
      <c r="L139" s="61"/>
      <c r="M139" s="209" t="s">
        <v>21</v>
      </c>
      <c r="N139" s="210" t="s">
        <v>46</v>
      </c>
      <c r="O139" s="42"/>
      <c r="P139" s="211">
        <f t="shared" si="21"/>
        <v>0</v>
      </c>
      <c r="Q139" s="211">
        <v>0</v>
      </c>
      <c r="R139" s="211">
        <f t="shared" si="22"/>
        <v>0</v>
      </c>
      <c r="S139" s="211">
        <v>0</v>
      </c>
      <c r="T139" s="212">
        <f t="shared" si="23"/>
        <v>0</v>
      </c>
      <c r="AR139" s="24" t="s">
        <v>199</v>
      </c>
      <c r="AT139" s="24" t="s">
        <v>194</v>
      </c>
      <c r="AU139" s="24" t="s">
        <v>85</v>
      </c>
      <c r="AY139" s="24" t="s">
        <v>192</v>
      </c>
      <c r="BE139" s="213">
        <f t="shared" si="24"/>
        <v>0</v>
      </c>
      <c r="BF139" s="213">
        <f t="shared" si="25"/>
        <v>0</v>
      </c>
      <c r="BG139" s="213">
        <f t="shared" si="26"/>
        <v>0</v>
      </c>
      <c r="BH139" s="213">
        <f t="shared" si="27"/>
        <v>0</v>
      </c>
      <c r="BI139" s="213">
        <f t="shared" si="28"/>
        <v>0</v>
      </c>
      <c r="BJ139" s="24" t="s">
        <v>83</v>
      </c>
      <c r="BK139" s="213">
        <f t="shared" si="29"/>
        <v>0</v>
      </c>
      <c r="BL139" s="24" t="s">
        <v>199</v>
      </c>
      <c r="BM139" s="24" t="s">
        <v>776</v>
      </c>
    </row>
    <row r="140" spans="2:65" s="1" customFormat="1" ht="16.5" customHeight="1">
      <c r="B140" s="41"/>
      <c r="C140" s="202" t="s">
        <v>501</v>
      </c>
      <c r="D140" s="202" t="s">
        <v>194</v>
      </c>
      <c r="E140" s="203" t="s">
        <v>1532</v>
      </c>
      <c r="F140" s="204" t="s">
        <v>1533</v>
      </c>
      <c r="G140" s="205" t="s">
        <v>1251</v>
      </c>
      <c r="H140" s="206">
        <v>12</v>
      </c>
      <c r="I140" s="207"/>
      <c r="J140" s="208">
        <f t="shared" si="20"/>
        <v>0</v>
      </c>
      <c r="K140" s="204" t="s">
        <v>21</v>
      </c>
      <c r="L140" s="61"/>
      <c r="M140" s="209" t="s">
        <v>21</v>
      </c>
      <c r="N140" s="210" t="s">
        <v>46</v>
      </c>
      <c r="O140" s="42"/>
      <c r="P140" s="211">
        <f t="shared" si="21"/>
        <v>0</v>
      </c>
      <c r="Q140" s="211">
        <v>0</v>
      </c>
      <c r="R140" s="211">
        <f t="shared" si="22"/>
        <v>0</v>
      </c>
      <c r="S140" s="211">
        <v>0</v>
      </c>
      <c r="T140" s="212">
        <f t="shared" si="23"/>
        <v>0</v>
      </c>
      <c r="AR140" s="24" t="s">
        <v>199</v>
      </c>
      <c r="AT140" s="24" t="s">
        <v>194</v>
      </c>
      <c r="AU140" s="24" t="s">
        <v>85</v>
      </c>
      <c r="AY140" s="24" t="s">
        <v>192</v>
      </c>
      <c r="BE140" s="213">
        <f t="shared" si="24"/>
        <v>0</v>
      </c>
      <c r="BF140" s="213">
        <f t="shared" si="25"/>
        <v>0</v>
      </c>
      <c r="BG140" s="213">
        <f t="shared" si="26"/>
        <v>0</v>
      </c>
      <c r="BH140" s="213">
        <f t="shared" si="27"/>
        <v>0</v>
      </c>
      <c r="BI140" s="213">
        <f t="shared" si="28"/>
        <v>0</v>
      </c>
      <c r="BJ140" s="24" t="s">
        <v>83</v>
      </c>
      <c r="BK140" s="213">
        <f t="shared" si="29"/>
        <v>0</v>
      </c>
      <c r="BL140" s="24" t="s">
        <v>199</v>
      </c>
      <c r="BM140" s="24" t="s">
        <v>787</v>
      </c>
    </row>
    <row r="141" spans="2:65" s="1" customFormat="1" ht="16.5" customHeight="1">
      <c r="B141" s="41"/>
      <c r="C141" s="202" t="s">
        <v>510</v>
      </c>
      <c r="D141" s="202" t="s">
        <v>194</v>
      </c>
      <c r="E141" s="203" t="s">
        <v>1534</v>
      </c>
      <c r="F141" s="204" t="s">
        <v>1535</v>
      </c>
      <c r="G141" s="205" t="s">
        <v>1251</v>
      </c>
      <c r="H141" s="206">
        <v>16</v>
      </c>
      <c r="I141" s="207"/>
      <c r="J141" s="208">
        <f t="shared" si="20"/>
        <v>0</v>
      </c>
      <c r="K141" s="204" t="s">
        <v>21</v>
      </c>
      <c r="L141" s="61"/>
      <c r="M141" s="209" t="s">
        <v>21</v>
      </c>
      <c r="N141" s="210" t="s">
        <v>46</v>
      </c>
      <c r="O141" s="42"/>
      <c r="P141" s="211">
        <f t="shared" si="21"/>
        <v>0</v>
      </c>
      <c r="Q141" s="211">
        <v>0</v>
      </c>
      <c r="R141" s="211">
        <f t="shared" si="22"/>
        <v>0</v>
      </c>
      <c r="S141" s="211">
        <v>0</v>
      </c>
      <c r="T141" s="212">
        <f t="shared" si="23"/>
        <v>0</v>
      </c>
      <c r="AR141" s="24" t="s">
        <v>199</v>
      </c>
      <c r="AT141" s="24" t="s">
        <v>194</v>
      </c>
      <c r="AU141" s="24" t="s">
        <v>85</v>
      </c>
      <c r="AY141" s="24" t="s">
        <v>192</v>
      </c>
      <c r="BE141" s="213">
        <f t="shared" si="24"/>
        <v>0</v>
      </c>
      <c r="BF141" s="213">
        <f t="shared" si="25"/>
        <v>0</v>
      </c>
      <c r="BG141" s="213">
        <f t="shared" si="26"/>
        <v>0</v>
      </c>
      <c r="BH141" s="213">
        <f t="shared" si="27"/>
        <v>0</v>
      </c>
      <c r="BI141" s="213">
        <f t="shared" si="28"/>
        <v>0</v>
      </c>
      <c r="BJ141" s="24" t="s">
        <v>83</v>
      </c>
      <c r="BK141" s="213">
        <f t="shared" si="29"/>
        <v>0</v>
      </c>
      <c r="BL141" s="24" t="s">
        <v>199</v>
      </c>
      <c r="BM141" s="24" t="s">
        <v>798</v>
      </c>
    </row>
    <row r="142" spans="2:65" s="1" customFormat="1" ht="16.5" customHeight="1">
      <c r="B142" s="41"/>
      <c r="C142" s="202" t="s">
        <v>517</v>
      </c>
      <c r="D142" s="202" t="s">
        <v>194</v>
      </c>
      <c r="E142" s="203" t="s">
        <v>1536</v>
      </c>
      <c r="F142" s="204" t="s">
        <v>1537</v>
      </c>
      <c r="G142" s="205" t="s">
        <v>1251</v>
      </c>
      <c r="H142" s="206">
        <v>18</v>
      </c>
      <c r="I142" s="207"/>
      <c r="J142" s="208">
        <f t="shared" si="20"/>
        <v>0</v>
      </c>
      <c r="K142" s="204" t="s">
        <v>21</v>
      </c>
      <c r="L142" s="61"/>
      <c r="M142" s="209" t="s">
        <v>21</v>
      </c>
      <c r="N142" s="210" t="s">
        <v>46</v>
      </c>
      <c r="O142" s="42"/>
      <c r="P142" s="211">
        <f t="shared" si="21"/>
        <v>0</v>
      </c>
      <c r="Q142" s="211">
        <v>0</v>
      </c>
      <c r="R142" s="211">
        <f t="shared" si="22"/>
        <v>0</v>
      </c>
      <c r="S142" s="211">
        <v>0</v>
      </c>
      <c r="T142" s="212">
        <f t="shared" si="23"/>
        <v>0</v>
      </c>
      <c r="AR142" s="24" t="s">
        <v>199</v>
      </c>
      <c r="AT142" s="24" t="s">
        <v>194</v>
      </c>
      <c r="AU142" s="24" t="s">
        <v>85</v>
      </c>
      <c r="AY142" s="24" t="s">
        <v>192</v>
      </c>
      <c r="BE142" s="213">
        <f t="shared" si="24"/>
        <v>0</v>
      </c>
      <c r="BF142" s="213">
        <f t="shared" si="25"/>
        <v>0</v>
      </c>
      <c r="BG142" s="213">
        <f t="shared" si="26"/>
        <v>0</v>
      </c>
      <c r="BH142" s="213">
        <f t="shared" si="27"/>
        <v>0</v>
      </c>
      <c r="BI142" s="213">
        <f t="shared" si="28"/>
        <v>0</v>
      </c>
      <c r="BJ142" s="24" t="s">
        <v>83</v>
      </c>
      <c r="BK142" s="213">
        <f t="shared" si="29"/>
        <v>0</v>
      </c>
      <c r="BL142" s="24" t="s">
        <v>199</v>
      </c>
      <c r="BM142" s="24" t="s">
        <v>807</v>
      </c>
    </row>
    <row r="143" spans="2:65" s="1" customFormat="1" ht="16.5" customHeight="1">
      <c r="B143" s="41"/>
      <c r="C143" s="202" t="s">
        <v>521</v>
      </c>
      <c r="D143" s="202" t="s">
        <v>194</v>
      </c>
      <c r="E143" s="203" t="s">
        <v>1538</v>
      </c>
      <c r="F143" s="204" t="s">
        <v>1539</v>
      </c>
      <c r="G143" s="205" t="s">
        <v>1251</v>
      </c>
      <c r="H143" s="206">
        <v>12</v>
      </c>
      <c r="I143" s="207"/>
      <c r="J143" s="208">
        <f t="shared" si="20"/>
        <v>0</v>
      </c>
      <c r="K143" s="204" t="s">
        <v>21</v>
      </c>
      <c r="L143" s="61"/>
      <c r="M143" s="209" t="s">
        <v>21</v>
      </c>
      <c r="N143" s="210" t="s">
        <v>46</v>
      </c>
      <c r="O143" s="42"/>
      <c r="P143" s="211">
        <f t="shared" si="21"/>
        <v>0</v>
      </c>
      <c r="Q143" s="211">
        <v>0</v>
      </c>
      <c r="R143" s="211">
        <f t="shared" si="22"/>
        <v>0</v>
      </c>
      <c r="S143" s="211">
        <v>0</v>
      </c>
      <c r="T143" s="212">
        <f t="shared" si="23"/>
        <v>0</v>
      </c>
      <c r="AR143" s="24" t="s">
        <v>199</v>
      </c>
      <c r="AT143" s="24" t="s">
        <v>194</v>
      </c>
      <c r="AU143" s="24" t="s">
        <v>85</v>
      </c>
      <c r="AY143" s="24" t="s">
        <v>192</v>
      </c>
      <c r="BE143" s="213">
        <f t="shared" si="24"/>
        <v>0</v>
      </c>
      <c r="BF143" s="213">
        <f t="shared" si="25"/>
        <v>0</v>
      </c>
      <c r="BG143" s="213">
        <f t="shared" si="26"/>
        <v>0</v>
      </c>
      <c r="BH143" s="213">
        <f t="shared" si="27"/>
        <v>0</v>
      </c>
      <c r="BI143" s="213">
        <f t="shared" si="28"/>
        <v>0</v>
      </c>
      <c r="BJ143" s="24" t="s">
        <v>83</v>
      </c>
      <c r="BK143" s="213">
        <f t="shared" si="29"/>
        <v>0</v>
      </c>
      <c r="BL143" s="24" t="s">
        <v>199</v>
      </c>
      <c r="BM143" s="24" t="s">
        <v>820</v>
      </c>
    </row>
    <row r="144" spans="2:65" s="1" customFormat="1" ht="16.5" customHeight="1">
      <c r="B144" s="41"/>
      <c r="C144" s="202" t="s">
        <v>527</v>
      </c>
      <c r="D144" s="202" t="s">
        <v>194</v>
      </c>
      <c r="E144" s="203" t="s">
        <v>1540</v>
      </c>
      <c r="F144" s="204" t="s">
        <v>1541</v>
      </c>
      <c r="G144" s="205" t="s">
        <v>1251</v>
      </c>
      <c r="H144" s="206">
        <v>1</v>
      </c>
      <c r="I144" s="207"/>
      <c r="J144" s="208">
        <f t="shared" si="20"/>
        <v>0</v>
      </c>
      <c r="K144" s="204" t="s">
        <v>21</v>
      </c>
      <c r="L144" s="61"/>
      <c r="M144" s="209" t="s">
        <v>21</v>
      </c>
      <c r="N144" s="210" t="s">
        <v>46</v>
      </c>
      <c r="O144" s="42"/>
      <c r="P144" s="211">
        <f t="shared" si="21"/>
        <v>0</v>
      </c>
      <c r="Q144" s="211">
        <v>0</v>
      </c>
      <c r="R144" s="211">
        <f t="shared" si="22"/>
        <v>0</v>
      </c>
      <c r="S144" s="211">
        <v>0</v>
      </c>
      <c r="T144" s="212">
        <f t="shared" si="23"/>
        <v>0</v>
      </c>
      <c r="AR144" s="24" t="s">
        <v>199</v>
      </c>
      <c r="AT144" s="24" t="s">
        <v>194</v>
      </c>
      <c r="AU144" s="24" t="s">
        <v>85</v>
      </c>
      <c r="AY144" s="24" t="s">
        <v>192</v>
      </c>
      <c r="BE144" s="213">
        <f t="shared" si="24"/>
        <v>0</v>
      </c>
      <c r="BF144" s="213">
        <f t="shared" si="25"/>
        <v>0</v>
      </c>
      <c r="BG144" s="213">
        <f t="shared" si="26"/>
        <v>0</v>
      </c>
      <c r="BH144" s="213">
        <f t="shared" si="27"/>
        <v>0</v>
      </c>
      <c r="BI144" s="213">
        <f t="shared" si="28"/>
        <v>0</v>
      </c>
      <c r="BJ144" s="24" t="s">
        <v>83</v>
      </c>
      <c r="BK144" s="213">
        <f t="shared" si="29"/>
        <v>0</v>
      </c>
      <c r="BL144" s="24" t="s">
        <v>199</v>
      </c>
      <c r="BM144" s="24" t="s">
        <v>831</v>
      </c>
    </row>
    <row r="145" spans="2:65" s="1" customFormat="1" ht="16.5" customHeight="1">
      <c r="B145" s="41"/>
      <c r="C145" s="202" t="s">
        <v>533</v>
      </c>
      <c r="D145" s="202" t="s">
        <v>194</v>
      </c>
      <c r="E145" s="203" t="s">
        <v>1542</v>
      </c>
      <c r="F145" s="204" t="s">
        <v>1543</v>
      </c>
      <c r="G145" s="205" t="s">
        <v>1251</v>
      </c>
      <c r="H145" s="206">
        <v>4</v>
      </c>
      <c r="I145" s="207"/>
      <c r="J145" s="208">
        <f t="shared" si="20"/>
        <v>0</v>
      </c>
      <c r="K145" s="204" t="s">
        <v>21</v>
      </c>
      <c r="L145" s="61"/>
      <c r="M145" s="209" t="s">
        <v>21</v>
      </c>
      <c r="N145" s="210" t="s">
        <v>46</v>
      </c>
      <c r="O145" s="42"/>
      <c r="P145" s="211">
        <f t="shared" si="21"/>
        <v>0</v>
      </c>
      <c r="Q145" s="211">
        <v>0</v>
      </c>
      <c r="R145" s="211">
        <f t="shared" si="22"/>
        <v>0</v>
      </c>
      <c r="S145" s="211">
        <v>0</v>
      </c>
      <c r="T145" s="212">
        <f t="shared" si="23"/>
        <v>0</v>
      </c>
      <c r="AR145" s="24" t="s">
        <v>199</v>
      </c>
      <c r="AT145" s="24" t="s">
        <v>194</v>
      </c>
      <c r="AU145" s="24" t="s">
        <v>85</v>
      </c>
      <c r="AY145" s="24" t="s">
        <v>192</v>
      </c>
      <c r="BE145" s="213">
        <f t="shared" si="24"/>
        <v>0</v>
      </c>
      <c r="BF145" s="213">
        <f t="shared" si="25"/>
        <v>0</v>
      </c>
      <c r="BG145" s="213">
        <f t="shared" si="26"/>
        <v>0</v>
      </c>
      <c r="BH145" s="213">
        <f t="shared" si="27"/>
        <v>0</v>
      </c>
      <c r="BI145" s="213">
        <f t="shared" si="28"/>
        <v>0</v>
      </c>
      <c r="BJ145" s="24" t="s">
        <v>83</v>
      </c>
      <c r="BK145" s="213">
        <f t="shared" si="29"/>
        <v>0</v>
      </c>
      <c r="BL145" s="24" t="s">
        <v>199</v>
      </c>
      <c r="BM145" s="24" t="s">
        <v>844</v>
      </c>
    </row>
    <row r="146" spans="2:65" s="1" customFormat="1" ht="16.5" customHeight="1">
      <c r="B146" s="41"/>
      <c r="C146" s="202" t="s">
        <v>539</v>
      </c>
      <c r="D146" s="202" t="s">
        <v>194</v>
      </c>
      <c r="E146" s="203" t="s">
        <v>345</v>
      </c>
      <c r="F146" s="204" t="s">
        <v>1544</v>
      </c>
      <c r="G146" s="205" t="s">
        <v>1251</v>
      </c>
      <c r="H146" s="206">
        <v>4</v>
      </c>
      <c r="I146" s="207"/>
      <c r="J146" s="208">
        <f t="shared" si="20"/>
        <v>0</v>
      </c>
      <c r="K146" s="204" t="s">
        <v>21</v>
      </c>
      <c r="L146" s="61"/>
      <c r="M146" s="209" t="s">
        <v>21</v>
      </c>
      <c r="N146" s="210" t="s">
        <v>46</v>
      </c>
      <c r="O146" s="42"/>
      <c r="P146" s="211">
        <f t="shared" si="21"/>
        <v>0</v>
      </c>
      <c r="Q146" s="211">
        <v>0</v>
      </c>
      <c r="R146" s="211">
        <f t="shared" si="22"/>
        <v>0</v>
      </c>
      <c r="S146" s="211">
        <v>0</v>
      </c>
      <c r="T146" s="212">
        <f t="shared" si="23"/>
        <v>0</v>
      </c>
      <c r="AR146" s="24" t="s">
        <v>199</v>
      </c>
      <c r="AT146" s="24" t="s">
        <v>194</v>
      </c>
      <c r="AU146" s="24" t="s">
        <v>85</v>
      </c>
      <c r="AY146" s="24" t="s">
        <v>192</v>
      </c>
      <c r="BE146" s="213">
        <f t="shared" si="24"/>
        <v>0</v>
      </c>
      <c r="BF146" s="213">
        <f t="shared" si="25"/>
        <v>0</v>
      </c>
      <c r="BG146" s="213">
        <f t="shared" si="26"/>
        <v>0</v>
      </c>
      <c r="BH146" s="213">
        <f t="shared" si="27"/>
        <v>0</v>
      </c>
      <c r="BI146" s="213">
        <f t="shared" si="28"/>
        <v>0</v>
      </c>
      <c r="BJ146" s="24" t="s">
        <v>83</v>
      </c>
      <c r="BK146" s="213">
        <f t="shared" si="29"/>
        <v>0</v>
      </c>
      <c r="BL146" s="24" t="s">
        <v>199</v>
      </c>
      <c r="BM146" s="24" t="s">
        <v>857</v>
      </c>
    </row>
    <row r="147" spans="2:65" s="1" customFormat="1" ht="16.5" customHeight="1">
      <c r="B147" s="41"/>
      <c r="C147" s="202" t="s">
        <v>547</v>
      </c>
      <c r="D147" s="202" t="s">
        <v>194</v>
      </c>
      <c r="E147" s="203" t="s">
        <v>349</v>
      </c>
      <c r="F147" s="204" t="s">
        <v>1545</v>
      </c>
      <c r="G147" s="205" t="s">
        <v>1251</v>
      </c>
      <c r="H147" s="206">
        <v>2</v>
      </c>
      <c r="I147" s="207"/>
      <c r="J147" s="208">
        <f t="shared" si="20"/>
        <v>0</v>
      </c>
      <c r="K147" s="204" t="s">
        <v>21</v>
      </c>
      <c r="L147" s="61"/>
      <c r="M147" s="209" t="s">
        <v>21</v>
      </c>
      <c r="N147" s="210" t="s">
        <v>46</v>
      </c>
      <c r="O147" s="42"/>
      <c r="P147" s="211">
        <f t="shared" si="21"/>
        <v>0</v>
      </c>
      <c r="Q147" s="211">
        <v>0</v>
      </c>
      <c r="R147" s="211">
        <f t="shared" si="22"/>
        <v>0</v>
      </c>
      <c r="S147" s="211">
        <v>0</v>
      </c>
      <c r="T147" s="212">
        <f t="shared" si="23"/>
        <v>0</v>
      </c>
      <c r="AR147" s="24" t="s">
        <v>199</v>
      </c>
      <c r="AT147" s="24" t="s">
        <v>194</v>
      </c>
      <c r="AU147" s="24" t="s">
        <v>85</v>
      </c>
      <c r="AY147" s="24" t="s">
        <v>192</v>
      </c>
      <c r="BE147" s="213">
        <f t="shared" si="24"/>
        <v>0</v>
      </c>
      <c r="BF147" s="213">
        <f t="shared" si="25"/>
        <v>0</v>
      </c>
      <c r="BG147" s="213">
        <f t="shared" si="26"/>
        <v>0</v>
      </c>
      <c r="BH147" s="213">
        <f t="shared" si="27"/>
        <v>0</v>
      </c>
      <c r="BI147" s="213">
        <f t="shared" si="28"/>
        <v>0</v>
      </c>
      <c r="BJ147" s="24" t="s">
        <v>83</v>
      </c>
      <c r="BK147" s="213">
        <f t="shared" si="29"/>
        <v>0</v>
      </c>
      <c r="BL147" s="24" t="s">
        <v>199</v>
      </c>
      <c r="BM147" s="24" t="s">
        <v>869</v>
      </c>
    </row>
    <row r="148" spans="2:65" s="1" customFormat="1" ht="16.5" customHeight="1">
      <c r="B148" s="41"/>
      <c r="C148" s="202" t="s">
        <v>551</v>
      </c>
      <c r="D148" s="202" t="s">
        <v>194</v>
      </c>
      <c r="E148" s="203" t="s">
        <v>355</v>
      </c>
      <c r="F148" s="204" t="s">
        <v>1546</v>
      </c>
      <c r="G148" s="205" t="s">
        <v>1251</v>
      </c>
      <c r="H148" s="206">
        <v>1</v>
      </c>
      <c r="I148" s="207"/>
      <c r="J148" s="208">
        <f t="shared" si="20"/>
        <v>0</v>
      </c>
      <c r="K148" s="204" t="s">
        <v>21</v>
      </c>
      <c r="L148" s="61"/>
      <c r="M148" s="209" t="s">
        <v>21</v>
      </c>
      <c r="N148" s="210" t="s">
        <v>46</v>
      </c>
      <c r="O148" s="42"/>
      <c r="P148" s="211">
        <f t="shared" si="21"/>
        <v>0</v>
      </c>
      <c r="Q148" s="211">
        <v>0</v>
      </c>
      <c r="R148" s="211">
        <f t="shared" si="22"/>
        <v>0</v>
      </c>
      <c r="S148" s="211">
        <v>0</v>
      </c>
      <c r="T148" s="212">
        <f t="shared" si="23"/>
        <v>0</v>
      </c>
      <c r="AR148" s="24" t="s">
        <v>199</v>
      </c>
      <c r="AT148" s="24" t="s">
        <v>194</v>
      </c>
      <c r="AU148" s="24" t="s">
        <v>85</v>
      </c>
      <c r="AY148" s="24" t="s">
        <v>192</v>
      </c>
      <c r="BE148" s="213">
        <f t="shared" si="24"/>
        <v>0</v>
      </c>
      <c r="BF148" s="213">
        <f t="shared" si="25"/>
        <v>0</v>
      </c>
      <c r="BG148" s="213">
        <f t="shared" si="26"/>
        <v>0</v>
      </c>
      <c r="BH148" s="213">
        <f t="shared" si="27"/>
        <v>0</v>
      </c>
      <c r="BI148" s="213">
        <f t="shared" si="28"/>
        <v>0</v>
      </c>
      <c r="BJ148" s="24" t="s">
        <v>83</v>
      </c>
      <c r="BK148" s="213">
        <f t="shared" si="29"/>
        <v>0</v>
      </c>
      <c r="BL148" s="24" t="s">
        <v>199</v>
      </c>
      <c r="BM148" s="24" t="s">
        <v>877</v>
      </c>
    </row>
    <row r="149" spans="2:65" s="1" customFormat="1" ht="16.5" customHeight="1">
      <c r="B149" s="41"/>
      <c r="C149" s="202" t="s">
        <v>561</v>
      </c>
      <c r="D149" s="202" t="s">
        <v>194</v>
      </c>
      <c r="E149" s="203" t="s">
        <v>362</v>
      </c>
      <c r="F149" s="204" t="s">
        <v>1547</v>
      </c>
      <c r="G149" s="205" t="s">
        <v>1251</v>
      </c>
      <c r="H149" s="206">
        <v>2</v>
      </c>
      <c r="I149" s="207"/>
      <c r="J149" s="208">
        <f t="shared" si="20"/>
        <v>0</v>
      </c>
      <c r="K149" s="204" t="s">
        <v>21</v>
      </c>
      <c r="L149" s="61"/>
      <c r="M149" s="209" t="s">
        <v>21</v>
      </c>
      <c r="N149" s="210" t="s">
        <v>46</v>
      </c>
      <c r="O149" s="42"/>
      <c r="P149" s="211">
        <f t="shared" si="21"/>
        <v>0</v>
      </c>
      <c r="Q149" s="211">
        <v>0</v>
      </c>
      <c r="R149" s="211">
        <f t="shared" si="22"/>
        <v>0</v>
      </c>
      <c r="S149" s="211">
        <v>0</v>
      </c>
      <c r="T149" s="212">
        <f t="shared" si="23"/>
        <v>0</v>
      </c>
      <c r="AR149" s="24" t="s">
        <v>199</v>
      </c>
      <c r="AT149" s="24" t="s">
        <v>194</v>
      </c>
      <c r="AU149" s="24" t="s">
        <v>85</v>
      </c>
      <c r="AY149" s="24" t="s">
        <v>192</v>
      </c>
      <c r="BE149" s="213">
        <f t="shared" si="24"/>
        <v>0</v>
      </c>
      <c r="BF149" s="213">
        <f t="shared" si="25"/>
        <v>0</v>
      </c>
      <c r="BG149" s="213">
        <f t="shared" si="26"/>
        <v>0</v>
      </c>
      <c r="BH149" s="213">
        <f t="shared" si="27"/>
        <v>0</v>
      </c>
      <c r="BI149" s="213">
        <f t="shared" si="28"/>
        <v>0</v>
      </c>
      <c r="BJ149" s="24" t="s">
        <v>83</v>
      </c>
      <c r="BK149" s="213">
        <f t="shared" si="29"/>
        <v>0</v>
      </c>
      <c r="BL149" s="24" t="s">
        <v>199</v>
      </c>
      <c r="BM149" s="24" t="s">
        <v>892</v>
      </c>
    </row>
    <row r="150" spans="2:65" s="1" customFormat="1" ht="16.5" customHeight="1">
      <c r="B150" s="41"/>
      <c r="C150" s="202" t="s">
        <v>569</v>
      </c>
      <c r="D150" s="202" t="s">
        <v>194</v>
      </c>
      <c r="E150" s="203" t="s">
        <v>369</v>
      </c>
      <c r="F150" s="204" t="s">
        <v>1548</v>
      </c>
      <c r="G150" s="205" t="s">
        <v>1251</v>
      </c>
      <c r="H150" s="206">
        <v>1</v>
      </c>
      <c r="I150" s="207"/>
      <c r="J150" s="208">
        <f t="shared" si="20"/>
        <v>0</v>
      </c>
      <c r="K150" s="204" t="s">
        <v>21</v>
      </c>
      <c r="L150" s="61"/>
      <c r="M150" s="209" t="s">
        <v>21</v>
      </c>
      <c r="N150" s="210" t="s">
        <v>46</v>
      </c>
      <c r="O150" s="42"/>
      <c r="P150" s="211">
        <f t="shared" si="21"/>
        <v>0</v>
      </c>
      <c r="Q150" s="211">
        <v>0</v>
      </c>
      <c r="R150" s="211">
        <f t="shared" si="22"/>
        <v>0</v>
      </c>
      <c r="S150" s="211">
        <v>0</v>
      </c>
      <c r="T150" s="212">
        <f t="shared" si="23"/>
        <v>0</v>
      </c>
      <c r="AR150" s="24" t="s">
        <v>199</v>
      </c>
      <c r="AT150" s="24" t="s">
        <v>194</v>
      </c>
      <c r="AU150" s="24" t="s">
        <v>85</v>
      </c>
      <c r="AY150" s="24" t="s">
        <v>192</v>
      </c>
      <c r="BE150" s="213">
        <f t="shared" si="24"/>
        <v>0</v>
      </c>
      <c r="BF150" s="213">
        <f t="shared" si="25"/>
        <v>0</v>
      </c>
      <c r="BG150" s="213">
        <f t="shared" si="26"/>
        <v>0</v>
      </c>
      <c r="BH150" s="213">
        <f t="shared" si="27"/>
        <v>0</v>
      </c>
      <c r="BI150" s="213">
        <f t="shared" si="28"/>
        <v>0</v>
      </c>
      <c r="BJ150" s="24" t="s">
        <v>83</v>
      </c>
      <c r="BK150" s="213">
        <f t="shared" si="29"/>
        <v>0</v>
      </c>
      <c r="BL150" s="24" t="s">
        <v>199</v>
      </c>
      <c r="BM150" s="24" t="s">
        <v>901</v>
      </c>
    </row>
    <row r="151" spans="2:65" s="1" customFormat="1" ht="16.5" customHeight="1">
      <c r="B151" s="41"/>
      <c r="C151" s="202" t="s">
        <v>1337</v>
      </c>
      <c r="D151" s="202" t="s">
        <v>194</v>
      </c>
      <c r="E151" s="203" t="s">
        <v>376</v>
      </c>
      <c r="F151" s="204" t="s">
        <v>1549</v>
      </c>
      <c r="G151" s="205" t="s">
        <v>1251</v>
      </c>
      <c r="H151" s="206">
        <v>37</v>
      </c>
      <c r="I151" s="207"/>
      <c r="J151" s="208">
        <f t="shared" si="20"/>
        <v>0</v>
      </c>
      <c r="K151" s="204" t="s">
        <v>21</v>
      </c>
      <c r="L151" s="61"/>
      <c r="M151" s="209" t="s">
        <v>21</v>
      </c>
      <c r="N151" s="210" t="s">
        <v>46</v>
      </c>
      <c r="O151" s="42"/>
      <c r="P151" s="211">
        <f t="shared" si="21"/>
        <v>0</v>
      </c>
      <c r="Q151" s="211">
        <v>0</v>
      </c>
      <c r="R151" s="211">
        <f t="shared" si="22"/>
        <v>0</v>
      </c>
      <c r="S151" s="211">
        <v>0</v>
      </c>
      <c r="T151" s="212">
        <f t="shared" si="23"/>
        <v>0</v>
      </c>
      <c r="AR151" s="24" t="s">
        <v>199</v>
      </c>
      <c r="AT151" s="24" t="s">
        <v>194</v>
      </c>
      <c r="AU151" s="24" t="s">
        <v>85</v>
      </c>
      <c r="AY151" s="24" t="s">
        <v>192</v>
      </c>
      <c r="BE151" s="213">
        <f t="shared" si="24"/>
        <v>0</v>
      </c>
      <c r="BF151" s="213">
        <f t="shared" si="25"/>
        <v>0</v>
      </c>
      <c r="BG151" s="213">
        <f t="shared" si="26"/>
        <v>0</v>
      </c>
      <c r="BH151" s="213">
        <f t="shared" si="27"/>
        <v>0</v>
      </c>
      <c r="BI151" s="213">
        <f t="shared" si="28"/>
        <v>0</v>
      </c>
      <c r="BJ151" s="24" t="s">
        <v>83</v>
      </c>
      <c r="BK151" s="213">
        <f t="shared" si="29"/>
        <v>0</v>
      </c>
      <c r="BL151" s="24" t="s">
        <v>199</v>
      </c>
      <c r="BM151" s="24" t="s">
        <v>909</v>
      </c>
    </row>
    <row r="152" spans="2:65" s="1" customFormat="1" ht="16.5" customHeight="1">
      <c r="B152" s="41"/>
      <c r="C152" s="202" t="s">
        <v>1320</v>
      </c>
      <c r="D152" s="202" t="s">
        <v>194</v>
      </c>
      <c r="E152" s="203" t="s">
        <v>380</v>
      </c>
      <c r="F152" s="204" t="s">
        <v>1550</v>
      </c>
      <c r="G152" s="205" t="s">
        <v>1251</v>
      </c>
      <c r="H152" s="206">
        <v>1</v>
      </c>
      <c r="I152" s="207"/>
      <c r="J152" s="208">
        <f t="shared" si="20"/>
        <v>0</v>
      </c>
      <c r="K152" s="204" t="s">
        <v>21</v>
      </c>
      <c r="L152" s="61"/>
      <c r="M152" s="209" t="s">
        <v>21</v>
      </c>
      <c r="N152" s="210" t="s">
        <v>46</v>
      </c>
      <c r="O152" s="42"/>
      <c r="P152" s="211">
        <f t="shared" si="21"/>
        <v>0</v>
      </c>
      <c r="Q152" s="211">
        <v>0</v>
      </c>
      <c r="R152" s="211">
        <f t="shared" si="22"/>
        <v>0</v>
      </c>
      <c r="S152" s="211">
        <v>0</v>
      </c>
      <c r="T152" s="212">
        <f t="shared" si="23"/>
        <v>0</v>
      </c>
      <c r="AR152" s="24" t="s">
        <v>199</v>
      </c>
      <c r="AT152" s="24" t="s">
        <v>194</v>
      </c>
      <c r="AU152" s="24" t="s">
        <v>85</v>
      </c>
      <c r="AY152" s="24" t="s">
        <v>192</v>
      </c>
      <c r="BE152" s="213">
        <f t="shared" si="24"/>
        <v>0</v>
      </c>
      <c r="BF152" s="213">
        <f t="shared" si="25"/>
        <v>0</v>
      </c>
      <c r="BG152" s="213">
        <f t="shared" si="26"/>
        <v>0</v>
      </c>
      <c r="BH152" s="213">
        <f t="shared" si="27"/>
        <v>0</v>
      </c>
      <c r="BI152" s="213">
        <f t="shared" si="28"/>
        <v>0</v>
      </c>
      <c r="BJ152" s="24" t="s">
        <v>83</v>
      </c>
      <c r="BK152" s="213">
        <f t="shared" si="29"/>
        <v>0</v>
      </c>
      <c r="BL152" s="24" t="s">
        <v>199</v>
      </c>
      <c r="BM152" s="24" t="s">
        <v>917</v>
      </c>
    </row>
    <row r="153" spans="2:65" s="1" customFormat="1" ht="16.5" customHeight="1">
      <c r="B153" s="41"/>
      <c r="C153" s="202" t="s">
        <v>573</v>
      </c>
      <c r="D153" s="202" t="s">
        <v>194</v>
      </c>
      <c r="E153" s="203" t="s">
        <v>386</v>
      </c>
      <c r="F153" s="204" t="s">
        <v>1551</v>
      </c>
      <c r="G153" s="205" t="s">
        <v>1251</v>
      </c>
      <c r="H153" s="206">
        <v>2</v>
      </c>
      <c r="I153" s="207"/>
      <c r="J153" s="208">
        <f t="shared" si="20"/>
        <v>0</v>
      </c>
      <c r="K153" s="204" t="s">
        <v>21</v>
      </c>
      <c r="L153" s="61"/>
      <c r="M153" s="209" t="s">
        <v>21</v>
      </c>
      <c r="N153" s="210" t="s">
        <v>46</v>
      </c>
      <c r="O153" s="42"/>
      <c r="P153" s="211">
        <f t="shared" si="21"/>
        <v>0</v>
      </c>
      <c r="Q153" s="211">
        <v>0</v>
      </c>
      <c r="R153" s="211">
        <f t="shared" si="22"/>
        <v>0</v>
      </c>
      <c r="S153" s="211">
        <v>0</v>
      </c>
      <c r="T153" s="212">
        <f t="shared" si="23"/>
        <v>0</v>
      </c>
      <c r="AR153" s="24" t="s">
        <v>199</v>
      </c>
      <c r="AT153" s="24" t="s">
        <v>194</v>
      </c>
      <c r="AU153" s="24" t="s">
        <v>85</v>
      </c>
      <c r="AY153" s="24" t="s">
        <v>192</v>
      </c>
      <c r="BE153" s="213">
        <f t="shared" si="24"/>
        <v>0</v>
      </c>
      <c r="BF153" s="213">
        <f t="shared" si="25"/>
        <v>0</v>
      </c>
      <c r="BG153" s="213">
        <f t="shared" si="26"/>
        <v>0</v>
      </c>
      <c r="BH153" s="213">
        <f t="shared" si="27"/>
        <v>0</v>
      </c>
      <c r="BI153" s="213">
        <f t="shared" si="28"/>
        <v>0</v>
      </c>
      <c r="BJ153" s="24" t="s">
        <v>83</v>
      </c>
      <c r="BK153" s="213">
        <f t="shared" si="29"/>
        <v>0</v>
      </c>
      <c r="BL153" s="24" t="s">
        <v>199</v>
      </c>
      <c r="BM153" s="24" t="s">
        <v>925</v>
      </c>
    </row>
    <row r="154" spans="2:65" s="1" customFormat="1" ht="16.5" customHeight="1">
      <c r="B154" s="41"/>
      <c r="C154" s="202" t="s">
        <v>577</v>
      </c>
      <c r="D154" s="202" t="s">
        <v>194</v>
      </c>
      <c r="E154" s="203" t="s">
        <v>393</v>
      </c>
      <c r="F154" s="204" t="s">
        <v>1552</v>
      </c>
      <c r="G154" s="205" t="s">
        <v>1251</v>
      </c>
      <c r="H154" s="206">
        <v>1</v>
      </c>
      <c r="I154" s="207"/>
      <c r="J154" s="208">
        <f t="shared" si="20"/>
        <v>0</v>
      </c>
      <c r="K154" s="204" t="s">
        <v>21</v>
      </c>
      <c r="L154" s="61"/>
      <c r="M154" s="209" t="s">
        <v>21</v>
      </c>
      <c r="N154" s="210" t="s">
        <v>46</v>
      </c>
      <c r="O154" s="42"/>
      <c r="P154" s="211">
        <f t="shared" si="21"/>
        <v>0</v>
      </c>
      <c r="Q154" s="211">
        <v>0</v>
      </c>
      <c r="R154" s="211">
        <f t="shared" si="22"/>
        <v>0</v>
      </c>
      <c r="S154" s="211">
        <v>0</v>
      </c>
      <c r="T154" s="212">
        <f t="shared" si="23"/>
        <v>0</v>
      </c>
      <c r="AR154" s="24" t="s">
        <v>199</v>
      </c>
      <c r="AT154" s="24" t="s">
        <v>194</v>
      </c>
      <c r="AU154" s="24" t="s">
        <v>85</v>
      </c>
      <c r="AY154" s="24" t="s">
        <v>192</v>
      </c>
      <c r="BE154" s="213">
        <f t="shared" si="24"/>
        <v>0</v>
      </c>
      <c r="BF154" s="213">
        <f t="shared" si="25"/>
        <v>0</v>
      </c>
      <c r="BG154" s="213">
        <f t="shared" si="26"/>
        <v>0</v>
      </c>
      <c r="BH154" s="213">
        <f t="shared" si="27"/>
        <v>0</v>
      </c>
      <c r="BI154" s="213">
        <f t="shared" si="28"/>
        <v>0</v>
      </c>
      <c r="BJ154" s="24" t="s">
        <v>83</v>
      </c>
      <c r="BK154" s="213">
        <f t="shared" si="29"/>
        <v>0</v>
      </c>
      <c r="BL154" s="24" t="s">
        <v>199</v>
      </c>
      <c r="BM154" s="24" t="s">
        <v>933</v>
      </c>
    </row>
    <row r="155" spans="2:65" s="1" customFormat="1" ht="16.5" customHeight="1">
      <c r="B155" s="41"/>
      <c r="C155" s="202" t="s">
        <v>582</v>
      </c>
      <c r="D155" s="202" t="s">
        <v>194</v>
      </c>
      <c r="E155" s="203" t="s">
        <v>399</v>
      </c>
      <c r="F155" s="204" t="s">
        <v>1553</v>
      </c>
      <c r="G155" s="205" t="s">
        <v>1251</v>
      </c>
      <c r="H155" s="206">
        <v>37</v>
      </c>
      <c r="I155" s="207"/>
      <c r="J155" s="208">
        <f t="shared" si="20"/>
        <v>0</v>
      </c>
      <c r="K155" s="204" t="s">
        <v>21</v>
      </c>
      <c r="L155" s="61"/>
      <c r="M155" s="209" t="s">
        <v>21</v>
      </c>
      <c r="N155" s="210" t="s">
        <v>46</v>
      </c>
      <c r="O155" s="42"/>
      <c r="P155" s="211">
        <f t="shared" si="21"/>
        <v>0</v>
      </c>
      <c r="Q155" s="211">
        <v>0</v>
      </c>
      <c r="R155" s="211">
        <f t="shared" si="22"/>
        <v>0</v>
      </c>
      <c r="S155" s="211">
        <v>0</v>
      </c>
      <c r="T155" s="212">
        <f t="shared" si="23"/>
        <v>0</v>
      </c>
      <c r="AR155" s="24" t="s">
        <v>199</v>
      </c>
      <c r="AT155" s="24" t="s">
        <v>194</v>
      </c>
      <c r="AU155" s="24" t="s">
        <v>85</v>
      </c>
      <c r="AY155" s="24" t="s">
        <v>192</v>
      </c>
      <c r="BE155" s="213">
        <f t="shared" si="24"/>
        <v>0</v>
      </c>
      <c r="BF155" s="213">
        <f t="shared" si="25"/>
        <v>0</v>
      </c>
      <c r="BG155" s="213">
        <f t="shared" si="26"/>
        <v>0</v>
      </c>
      <c r="BH155" s="213">
        <f t="shared" si="27"/>
        <v>0</v>
      </c>
      <c r="BI155" s="213">
        <f t="shared" si="28"/>
        <v>0</v>
      </c>
      <c r="BJ155" s="24" t="s">
        <v>83</v>
      </c>
      <c r="BK155" s="213">
        <f t="shared" si="29"/>
        <v>0</v>
      </c>
      <c r="BL155" s="24" t="s">
        <v>199</v>
      </c>
      <c r="BM155" s="24" t="s">
        <v>941</v>
      </c>
    </row>
    <row r="156" spans="2:65" s="1" customFormat="1" ht="16.5" customHeight="1">
      <c r="B156" s="41"/>
      <c r="C156" s="202" t="s">
        <v>590</v>
      </c>
      <c r="D156" s="202" t="s">
        <v>194</v>
      </c>
      <c r="E156" s="203" t="s">
        <v>405</v>
      </c>
      <c r="F156" s="204" t="s">
        <v>1554</v>
      </c>
      <c r="G156" s="205" t="s">
        <v>1251</v>
      </c>
      <c r="H156" s="206">
        <v>1</v>
      </c>
      <c r="I156" s="207"/>
      <c r="J156" s="208">
        <f t="shared" si="20"/>
        <v>0</v>
      </c>
      <c r="K156" s="204" t="s">
        <v>21</v>
      </c>
      <c r="L156" s="61"/>
      <c r="M156" s="209" t="s">
        <v>21</v>
      </c>
      <c r="N156" s="210" t="s">
        <v>46</v>
      </c>
      <c r="O156" s="42"/>
      <c r="P156" s="211">
        <f t="shared" si="21"/>
        <v>0</v>
      </c>
      <c r="Q156" s="211">
        <v>0</v>
      </c>
      <c r="R156" s="211">
        <f t="shared" si="22"/>
        <v>0</v>
      </c>
      <c r="S156" s="211">
        <v>0</v>
      </c>
      <c r="T156" s="212">
        <f t="shared" si="23"/>
        <v>0</v>
      </c>
      <c r="AR156" s="24" t="s">
        <v>199</v>
      </c>
      <c r="AT156" s="24" t="s">
        <v>194</v>
      </c>
      <c r="AU156" s="24" t="s">
        <v>85</v>
      </c>
      <c r="AY156" s="24" t="s">
        <v>192</v>
      </c>
      <c r="BE156" s="213">
        <f t="shared" si="24"/>
        <v>0</v>
      </c>
      <c r="BF156" s="213">
        <f t="shared" si="25"/>
        <v>0</v>
      </c>
      <c r="BG156" s="213">
        <f t="shared" si="26"/>
        <v>0</v>
      </c>
      <c r="BH156" s="213">
        <f t="shared" si="27"/>
        <v>0</v>
      </c>
      <c r="BI156" s="213">
        <f t="shared" si="28"/>
        <v>0</v>
      </c>
      <c r="BJ156" s="24" t="s">
        <v>83</v>
      </c>
      <c r="BK156" s="213">
        <f t="shared" si="29"/>
        <v>0</v>
      </c>
      <c r="BL156" s="24" t="s">
        <v>199</v>
      </c>
      <c r="BM156" s="24" t="s">
        <v>949</v>
      </c>
    </row>
    <row r="157" spans="2:65" s="1" customFormat="1" ht="16.5" customHeight="1">
      <c r="B157" s="41"/>
      <c r="C157" s="202" t="s">
        <v>595</v>
      </c>
      <c r="D157" s="202" t="s">
        <v>194</v>
      </c>
      <c r="E157" s="203" t="s">
        <v>411</v>
      </c>
      <c r="F157" s="204" t="s">
        <v>1555</v>
      </c>
      <c r="G157" s="205" t="s">
        <v>1251</v>
      </c>
      <c r="H157" s="206">
        <v>1</v>
      </c>
      <c r="I157" s="207"/>
      <c r="J157" s="208">
        <f t="shared" si="20"/>
        <v>0</v>
      </c>
      <c r="K157" s="204" t="s">
        <v>21</v>
      </c>
      <c r="L157" s="61"/>
      <c r="M157" s="209" t="s">
        <v>21</v>
      </c>
      <c r="N157" s="210" t="s">
        <v>46</v>
      </c>
      <c r="O157" s="42"/>
      <c r="P157" s="211">
        <f t="shared" si="21"/>
        <v>0</v>
      </c>
      <c r="Q157" s="211">
        <v>0</v>
      </c>
      <c r="R157" s="211">
        <f t="shared" si="22"/>
        <v>0</v>
      </c>
      <c r="S157" s="211">
        <v>0</v>
      </c>
      <c r="T157" s="212">
        <f t="shared" si="23"/>
        <v>0</v>
      </c>
      <c r="AR157" s="24" t="s">
        <v>199</v>
      </c>
      <c r="AT157" s="24" t="s">
        <v>194</v>
      </c>
      <c r="AU157" s="24" t="s">
        <v>85</v>
      </c>
      <c r="AY157" s="24" t="s">
        <v>192</v>
      </c>
      <c r="BE157" s="213">
        <f t="shared" si="24"/>
        <v>0</v>
      </c>
      <c r="BF157" s="213">
        <f t="shared" si="25"/>
        <v>0</v>
      </c>
      <c r="BG157" s="213">
        <f t="shared" si="26"/>
        <v>0</v>
      </c>
      <c r="BH157" s="213">
        <f t="shared" si="27"/>
        <v>0</v>
      </c>
      <c r="BI157" s="213">
        <f t="shared" si="28"/>
        <v>0</v>
      </c>
      <c r="BJ157" s="24" t="s">
        <v>83</v>
      </c>
      <c r="BK157" s="213">
        <f t="shared" si="29"/>
        <v>0</v>
      </c>
      <c r="BL157" s="24" t="s">
        <v>199</v>
      </c>
      <c r="BM157" s="24" t="s">
        <v>957</v>
      </c>
    </row>
    <row r="158" spans="2:65" s="1" customFormat="1" ht="16.5" customHeight="1">
      <c r="B158" s="41"/>
      <c r="C158" s="202" t="s">
        <v>599</v>
      </c>
      <c r="D158" s="202" t="s">
        <v>194</v>
      </c>
      <c r="E158" s="203" t="s">
        <v>417</v>
      </c>
      <c r="F158" s="204" t="s">
        <v>1556</v>
      </c>
      <c r="G158" s="205" t="s">
        <v>1251</v>
      </c>
      <c r="H158" s="206">
        <v>1</v>
      </c>
      <c r="I158" s="207"/>
      <c r="J158" s="208">
        <f t="shared" si="20"/>
        <v>0</v>
      </c>
      <c r="K158" s="204" t="s">
        <v>21</v>
      </c>
      <c r="L158" s="61"/>
      <c r="M158" s="209" t="s">
        <v>21</v>
      </c>
      <c r="N158" s="210" t="s">
        <v>46</v>
      </c>
      <c r="O158" s="42"/>
      <c r="P158" s="211">
        <f t="shared" si="21"/>
        <v>0</v>
      </c>
      <c r="Q158" s="211">
        <v>0</v>
      </c>
      <c r="R158" s="211">
        <f t="shared" si="22"/>
        <v>0</v>
      </c>
      <c r="S158" s="211">
        <v>0</v>
      </c>
      <c r="T158" s="212">
        <f t="shared" si="23"/>
        <v>0</v>
      </c>
      <c r="AR158" s="24" t="s">
        <v>199</v>
      </c>
      <c r="AT158" s="24" t="s">
        <v>194</v>
      </c>
      <c r="AU158" s="24" t="s">
        <v>85</v>
      </c>
      <c r="AY158" s="24" t="s">
        <v>192</v>
      </c>
      <c r="BE158" s="213">
        <f t="shared" si="24"/>
        <v>0</v>
      </c>
      <c r="BF158" s="213">
        <f t="shared" si="25"/>
        <v>0</v>
      </c>
      <c r="BG158" s="213">
        <f t="shared" si="26"/>
        <v>0</v>
      </c>
      <c r="BH158" s="213">
        <f t="shared" si="27"/>
        <v>0</v>
      </c>
      <c r="BI158" s="213">
        <f t="shared" si="28"/>
        <v>0</v>
      </c>
      <c r="BJ158" s="24" t="s">
        <v>83</v>
      </c>
      <c r="BK158" s="213">
        <f t="shared" si="29"/>
        <v>0</v>
      </c>
      <c r="BL158" s="24" t="s">
        <v>199</v>
      </c>
      <c r="BM158" s="24" t="s">
        <v>965</v>
      </c>
    </row>
    <row r="159" spans="2:63" s="11" customFormat="1" ht="29.85" customHeight="1">
      <c r="B159" s="186"/>
      <c r="C159" s="187"/>
      <c r="D159" s="188" t="s">
        <v>74</v>
      </c>
      <c r="E159" s="200" t="s">
        <v>1557</v>
      </c>
      <c r="F159" s="200" t="s">
        <v>1558</v>
      </c>
      <c r="G159" s="187"/>
      <c r="H159" s="187"/>
      <c r="I159" s="190"/>
      <c r="J159" s="201">
        <f>BK159</f>
        <v>0</v>
      </c>
      <c r="K159" s="187"/>
      <c r="L159" s="192"/>
      <c r="M159" s="193"/>
      <c r="N159" s="194"/>
      <c r="O159" s="194"/>
      <c r="P159" s="195">
        <f>SUM(P160:P173)</f>
        <v>0</v>
      </c>
      <c r="Q159" s="194"/>
      <c r="R159" s="195">
        <f>SUM(R160:R173)</f>
        <v>0</v>
      </c>
      <c r="S159" s="194"/>
      <c r="T159" s="196">
        <f>SUM(T160:T173)</f>
        <v>0</v>
      </c>
      <c r="AR159" s="197" t="s">
        <v>83</v>
      </c>
      <c r="AT159" s="198" t="s">
        <v>74</v>
      </c>
      <c r="AU159" s="198" t="s">
        <v>83</v>
      </c>
      <c r="AY159" s="197" t="s">
        <v>192</v>
      </c>
      <c r="BK159" s="199">
        <f>SUM(BK160:BK173)</f>
        <v>0</v>
      </c>
    </row>
    <row r="160" spans="2:65" s="1" customFormat="1" ht="38.25" customHeight="1">
      <c r="B160" s="41"/>
      <c r="C160" s="202" t="s">
        <v>606</v>
      </c>
      <c r="D160" s="202" t="s">
        <v>194</v>
      </c>
      <c r="E160" s="203" t="s">
        <v>1559</v>
      </c>
      <c r="F160" s="204" t="s">
        <v>1560</v>
      </c>
      <c r="G160" s="205" t="s">
        <v>1251</v>
      </c>
      <c r="H160" s="206">
        <v>2</v>
      </c>
      <c r="I160" s="207"/>
      <c r="J160" s="208">
        <f aca="true" t="shared" si="30" ref="J160:J173">ROUND(I160*H160,2)</f>
        <v>0</v>
      </c>
      <c r="K160" s="204" t="s">
        <v>21</v>
      </c>
      <c r="L160" s="61"/>
      <c r="M160" s="209" t="s">
        <v>21</v>
      </c>
      <c r="N160" s="210" t="s">
        <v>46</v>
      </c>
      <c r="O160" s="42"/>
      <c r="P160" s="211">
        <f aca="true" t="shared" si="31" ref="P160:P173">O160*H160</f>
        <v>0</v>
      </c>
      <c r="Q160" s="211">
        <v>0</v>
      </c>
      <c r="R160" s="211">
        <f aca="true" t="shared" si="32" ref="R160:R173">Q160*H160</f>
        <v>0</v>
      </c>
      <c r="S160" s="211">
        <v>0</v>
      </c>
      <c r="T160" s="212">
        <f aca="true" t="shared" si="33" ref="T160:T173">S160*H160</f>
        <v>0</v>
      </c>
      <c r="AR160" s="24" t="s">
        <v>199</v>
      </c>
      <c r="AT160" s="24" t="s">
        <v>194</v>
      </c>
      <c r="AU160" s="24" t="s">
        <v>85</v>
      </c>
      <c r="AY160" s="24" t="s">
        <v>192</v>
      </c>
      <c r="BE160" s="213">
        <f aca="true" t="shared" si="34" ref="BE160:BE173">IF(N160="základní",J160,0)</f>
        <v>0</v>
      </c>
      <c r="BF160" s="213">
        <f aca="true" t="shared" si="35" ref="BF160:BF173">IF(N160="snížená",J160,0)</f>
        <v>0</v>
      </c>
      <c r="BG160" s="213">
        <f aca="true" t="shared" si="36" ref="BG160:BG173">IF(N160="zákl. přenesená",J160,0)</f>
        <v>0</v>
      </c>
      <c r="BH160" s="213">
        <f aca="true" t="shared" si="37" ref="BH160:BH173">IF(N160="sníž. přenesená",J160,0)</f>
        <v>0</v>
      </c>
      <c r="BI160" s="213">
        <f aca="true" t="shared" si="38" ref="BI160:BI173">IF(N160="nulová",J160,0)</f>
        <v>0</v>
      </c>
      <c r="BJ160" s="24" t="s">
        <v>83</v>
      </c>
      <c r="BK160" s="213">
        <f aca="true" t="shared" si="39" ref="BK160:BK173">ROUND(I160*H160,2)</f>
        <v>0</v>
      </c>
      <c r="BL160" s="24" t="s">
        <v>199</v>
      </c>
      <c r="BM160" s="24" t="s">
        <v>977</v>
      </c>
    </row>
    <row r="161" spans="2:65" s="1" customFormat="1" ht="16.5" customHeight="1">
      <c r="B161" s="41"/>
      <c r="C161" s="202" t="s">
        <v>613</v>
      </c>
      <c r="D161" s="202" t="s">
        <v>194</v>
      </c>
      <c r="E161" s="203" t="s">
        <v>1561</v>
      </c>
      <c r="F161" s="204" t="s">
        <v>1562</v>
      </c>
      <c r="G161" s="205" t="s">
        <v>1251</v>
      </c>
      <c r="H161" s="206">
        <v>1</v>
      </c>
      <c r="I161" s="207"/>
      <c r="J161" s="208">
        <f t="shared" si="30"/>
        <v>0</v>
      </c>
      <c r="K161" s="204" t="s">
        <v>21</v>
      </c>
      <c r="L161" s="61"/>
      <c r="M161" s="209" t="s">
        <v>21</v>
      </c>
      <c r="N161" s="210" t="s">
        <v>46</v>
      </c>
      <c r="O161" s="42"/>
      <c r="P161" s="211">
        <f t="shared" si="31"/>
        <v>0</v>
      </c>
      <c r="Q161" s="211">
        <v>0</v>
      </c>
      <c r="R161" s="211">
        <f t="shared" si="32"/>
        <v>0</v>
      </c>
      <c r="S161" s="211">
        <v>0</v>
      </c>
      <c r="T161" s="212">
        <f t="shared" si="33"/>
        <v>0</v>
      </c>
      <c r="AR161" s="24" t="s">
        <v>199</v>
      </c>
      <c r="AT161" s="24" t="s">
        <v>194</v>
      </c>
      <c r="AU161" s="24" t="s">
        <v>85</v>
      </c>
      <c r="AY161" s="24" t="s">
        <v>192</v>
      </c>
      <c r="BE161" s="213">
        <f t="shared" si="34"/>
        <v>0</v>
      </c>
      <c r="BF161" s="213">
        <f t="shared" si="35"/>
        <v>0</v>
      </c>
      <c r="BG161" s="213">
        <f t="shared" si="36"/>
        <v>0</v>
      </c>
      <c r="BH161" s="213">
        <f t="shared" si="37"/>
        <v>0</v>
      </c>
      <c r="BI161" s="213">
        <f t="shared" si="38"/>
        <v>0</v>
      </c>
      <c r="BJ161" s="24" t="s">
        <v>83</v>
      </c>
      <c r="BK161" s="213">
        <f t="shared" si="39"/>
        <v>0</v>
      </c>
      <c r="BL161" s="24" t="s">
        <v>199</v>
      </c>
      <c r="BM161" s="24" t="s">
        <v>987</v>
      </c>
    </row>
    <row r="162" spans="2:65" s="1" customFormat="1" ht="16.5" customHeight="1">
      <c r="B162" s="41"/>
      <c r="C162" s="202" t="s">
        <v>619</v>
      </c>
      <c r="D162" s="202" t="s">
        <v>194</v>
      </c>
      <c r="E162" s="203" t="s">
        <v>1563</v>
      </c>
      <c r="F162" s="204" t="s">
        <v>1564</v>
      </c>
      <c r="G162" s="205" t="s">
        <v>1251</v>
      </c>
      <c r="H162" s="206">
        <v>1</v>
      </c>
      <c r="I162" s="207"/>
      <c r="J162" s="208">
        <f t="shared" si="30"/>
        <v>0</v>
      </c>
      <c r="K162" s="204" t="s">
        <v>21</v>
      </c>
      <c r="L162" s="61"/>
      <c r="M162" s="209" t="s">
        <v>21</v>
      </c>
      <c r="N162" s="210" t="s">
        <v>46</v>
      </c>
      <c r="O162" s="42"/>
      <c r="P162" s="211">
        <f t="shared" si="31"/>
        <v>0</v>
      </c>
      <c r="Q162" s="211">
        <v>0</v>
      </c>
      <c r="R162" s="211">
        <f t="shared" si="32"/>
        <v>0</v>
      </c>
      <c r="S162" s="211">
        <v>0</v>
      </c>
      <c r="T162" s="212">
        <f t="shared" si="33"/>
        <v>0</v>
      </c>
      <c r="AR162" s="24" t="s">
        <v>199</v>
      </c>
      <c r="AT162" s="24" t="s">
        <v>194</v>
      </c>
      <c r="AU162" s="24" t="s">
        <v>85</v>
      </c>
      <c r="AY162" s="24" t="s">
        <v>192</v>
      </c>
      <c r="BE162" s="213">
        <f t="shared" si="34"/>
        <v>0</v>
      </c>
      <c r="BF162" s="213">
        <f t="shared" si="35"/>
        <v>0</v>
      </c>
      <c r="BG162" s="213">
        <f t="shared" si="36"/>
        <v>0</v>
      </c>
      <c r="BH162" s="213">
        <f t="shared" si="37"/>
        <v>0</v>
      </c>
      <c r="BI162" s="213">
        <f t="shared" si="38"/>
        <v>0</v>
      </c>
      <c r="BJ162" s="24" t="s">
        <v>83</v>
      </c>
      <c r="BK162" s="213">
        <f t="shared" si="39"/>
        <v>0</v>
      </c>
      <c r="BL162" s="24" t="s">
        <v>199</v>
      </c>
      <c r="BM162" s="24" t="s">
        <v>995</v>
      </c>
    </row>
    <row r="163" spans="2:65" s="1" customFormat="1" ht="16.5" customHeight="1">
      <c r="B163" s="41"/>
      <c r="C163" s="202" t="s">
        <v>624</v>
      </c>
      <c r="D163" s="202" t="s">
        <v>194</v>
      </c>
      <c r="E163" s="203" t="s">
        <v>1565</v>
      </c>
      <c r="F163" s="204" t="s">
        <v>1566</v>
      </c>
      <c r="G163" s="205" t="s">
        <v>1251</v>
      </c>
      <c r="H163" s="206">
        <v>1</v>
      </c>
      <c r="I163" s="207"/>
      <c r="J163" s="208">
        <f t="shared" si="30"/>
        <v>0</v>
      </c>
      <c r="K163" s="204" t="s">
        <v>21</v>
      </c>
      <c r="L163" s="61"/>
      <c r="M163" s="209" t="s">
        <v>21</v>
      </c>
      <c r="N163" s="210" t="s">
        <v>46</v>
      </c>
      <c r="O163" s="42"/>
      <c r="P163" s="211">
        <f t="shared" si="31"/>
        <v>0</v>
      </c>
      <c r="Q163" s="211">
        <v>0</v>
      </c>
      <c r="R163" s="211">
        <f t="shared" si="32"/>
        <v>0</v>
      </c>
      <c r="S163" s="211">
        <v>0</v>
      </c>
      <c r="T163" s="212">
        <f t="shared" si="33"/>
        <v>0</v>
      </c>
      <c r="AR163" s="24" t="s">
        <v>199</v>
      </c>
      <c r="AT163" s="24" t="s">
        <v>194</v>
      </c>
      <c r="AU163" s="24" t="s">
        <v>85</v>
      </c>
      <c r="AY163" s="24" t="s">
        <v>192</v>
      </c>
      <c r="BE163" s="213">
        <f t="shared" si="34"/>
        <v>0</v>
      </c>
      <c r="BF163" s="213">
        <f t="shared" si="35"/>
        <v>0</v>
      </c>
      <c r="BG163" s="213">
        <f t="shared" si="36"/>
        <v>0</v>
      </c>
      <c r="BH163" s="213">
        <f t="shared" si="37"/>
        <v>0</v>
      </c>
      <c r="BI163" s="213">
        <f t="shared" si="38"/>
        <v>0</v>
      </c>
      <c r="BJ163" s="24" t="s">
        <v>83</v>
      </c>
      <c r="BK163" s="213">
        <f t="shared" si="39"/>
        <v>0</v>
      </c>
      <c r="BL163" s="24" t="s">
        <v>199</v>
      </c>
      <c r="BM163" s="24" t="s">
        <v>1003</v>
      </c>
    </row>
    <row r="164" spans="2:65" s="1" customFormat="1" ht="16.5" customHeight="1">
      <c r="B164" s="41"/>
      <c r="C164" s="202" t="s">
        <v>659</v>
      </c>
      <c r="D164" s="202" t="s">
        <v>194</v>
      </c>
      <c r="E164" s="203" t="s">
        <v>1567</v>
      </c>
      <c r="F164" s="204" t="s">
        <v>1568</v>
      </c>
      <c r="G164" s="205" t="s">
        <v>1251</v>
      </c>
      <c r="H164" s="206">
        <v>1</v>
      </c>
      <c r="I164" s="207"/>
      <c r="J164" s="208">
        <f t="shared" si="30"/>
        <v>0</v>
      </c>
      <c r="K164" s="204" t="s">
        <v>21</v>
      </c>
      <c r="L164" s="61"/>
      <c r="M164" s="209" t="s">
        <v>21</v>
      </c>
      <c r="N164" s="210" t="s">
        <v>46</v>
      </c>
      <c r="O164" s="42"/>
      <c r="P164" s="211">
        <f t="shared" si="31"/>
        <v>0</v>
      </c>
      <c r="Q164" s="211">
        <v>0</v>
      </c>
      <c r="R164" s="211">
        <f t="shared" si="32"/>
        <v>0</v>
      </c>
      <c r="S164" s="211">
        <v>0</v>
      </c>
      <c r="T164" s="212">
        <f t="shared" si="33"/>
        <v>0</v>
      </c>
      <c r="AR164" s="24" t="s">
        <v>199</v>
      </c>
      <c r="AT164" s="24" t="s">
        <v>194</v>
      </c>
      <c r="AU164" s="24" t="s">
        <v>85</v>
      </c>
      <c r="AY164" s="24" t="s">
        <v>192</v>
      </c>
      <c r="BE164" s="213">
        <f t="shared" si="34"/>
        <v>0</v>
      </c>
      <c r="BF164" s="213">
        <f t="shared" si="35"/>
        <v>0</v>
      </c>
      <c r="BG164" s="213">
        <f t="shared" si="36"/>
        <v>0</v>
      </c>
      <c r="BH164" s="213">
        <f t="shared" si="37"/>
        <v>0</v>
      </c>
      <c r="BI164" s="213">
        <f t="shared" si="38"/>
        <v>0</v>
      </c>
      <c r="BJ164" s="24" t="s">
        <v>83</v>
      </c>
      <c r="BK164" s="213">
        <f t="shared" si="39"/>
        <v>0</v>
      </c>
      <c r="BL164" s="24" t="s">
        <v>199</v>
      </c>
      <c r="BM164" s="24" t="s">
        <v>1011</v>
      </c>
    </row>
    <row r="165" spans="2:65" s="1" customFormat="1" ht="16.5" customHeight="1">
      <c r="B165" s="41"/>
      <c r="C165" s="202" t="s">
        <v>667</v>
      </c>
      <c r="D165" s="202" t="s">
        <v>194</v>
      </c>
      <c r="E165" s="203" t="s">
        <v>1569</v>
      </c>
      <c r="F165" s="204" t="s">
        <v>1570</v>
      </c>
      <c r="G165" s="205" t="s">
        <v>1251</v>
      </c>
      <c r="H165" s="206">
        <v>1</v>
      </c>
      <c r="I165" s="207"/>
      <c r="J165" s="208">
        <f t="shared" si="30"/>
        <v>0</v>
      </c>
      <c r="K165" s="204" t="s">
        <v>21</v>
      </c>
      <c r="L165" s="61"/>
      <c r="M165" s="209" t="s">
        <v>21</v>
      </c>
      <c r="N165" s="210" t="s">
        <v>46</v>
      </c>
      <c r="O165" s="42"/>
      <c r="P165" s="211">
        <f t="shared" si="31"/>
        <v>0</v>
      </c>
      <c r="Q165" s="211">
        <v>0</v>
      </c>
      <c r="R165" s="211">
        <f t="shared" si="32"/>
        <v>0</v>
      </c>
      <c r="S165" s="211">
        <v>0</v>
      </c>
      <c r="T165" s="212">
        <f t="shared" si="33"/>
        <v>0</v>
      </c>
      <c r="AR165" s="24" t="s">
        <v>199</v>
      </c>
      <c r="AT165" s="24" t="s">
        <v>194</v>
      </c>
      <c r="AU165" s="24" t="s">
        <v>85</v>
      </c>
      <c r="AY165" s="24" t="s">
        <v>192</v>
      </c>
      <c r="BE165" s="213">
        <f t="shared" si="34"/>
        <v>0</v>
      </c>
      <c r="BF165" s="213">
        <f t="shared" si="35"/>
        <v>0</v>
      </c>
      <c r="BG165" s="213">
        <f t="shared" si="36"/>
        <v>0</v>
      </c>
      <c r="BH165" s="213">
        <f t="shared" si="37"/>
        <v>0</v>
      </c>
      <c r="BI165" s="213">
        <f t="shared" si="38"/>
        <v>0</v>
      </c>
      <c r="BJ165" s="24" t="s">
        <v>83</v>
      </c>
      <c r="BK165" s="213">
        <f t="shared" si="39"/>
        <v>0</v>
      </c>
      <c r="BL165" s="24" t="s">
        <v>199</v>
      </c>
      <c r="BM165" s="24" t="s">
        <v>1019</v>
      </c>
    </row>
    <row r="166" spans="2:65" s="1" customFormat="1" ht="16.5" customHeight="1">
      <c r="B166" s="41"/>
      <c r="C166" s="202" t="s">
        <v>672</v>
      </c>
      <c r="D166" s="202" t="s">
        <v>194</v>
      </c>
      <c r="E166" s="203" t="s">
        <v>1571</v>
      </c>
      <c r="F166" s="204" t="s">
        <v>1572</v>
      </c>
      <c r="G166" s="205" t="s">
        <v>1251</v>
      </c>
      <c r="H166" s="206">
        <v>1</v>
      </c>
      <c r="I166" s="207"/>
      <c r="J166" s="208">
        <f t="shared" si="30"/>
        <v>0</v>
      </c>
      <c r="K166" s="204" t="s">
        <v>21</v>
      </c>
      <c r="L166" s="61"/>
      <c r="M166" s="209" t="s">
        <v>21</v>
      </c>
      <c r="N166" s="210" t="s">
        <v>46</v>
      </c>
      <c r="O166" s="42"/>
      <c r="P166" s="211">
        <f t="shared" si="31"/>
        <v>0</v>
      </c>
      <c r="Q166" s="211">
        <v>0</v>
      </c>
      <c r="R166" s="211">
        <f t="shared" si="32"/>
        <v>0</v>
      </c>
      <c r="S166" s="211">
        <v>0</v>
      </c>
      <c r="T166" s="212">
        <f t="shared" si="33"/>
        <v>0</v>
      </c>
      <c r="AR166" s="24" t="s">
        <v>199</v>
      </c>
      <c r="AT166" s="24" t="s">
        <v>194</v>
      </c>
      <c r="AU166" s="24" t="s">
        <v>85</v>
      </c>
      <c r="AY166" s="24" t="s">
        <v>192</v>
      </c>
      <c r="BE166" s="213">
        <f t="shared" si="34"/>
        <v>0</v>
      </c>
      <c r="BF166" s="213">
        <f t="shared" si="35"/>
        <v>0</v>
      </c>
      <c r="BG166" s="213">
        <f t="shared" si="36"/>
        <v>0</v>
      </c>
      <c r="BH166" s="213">
        <f t="shared" si="37"/>
        <v>0</v>
      </c>
      <c r="BI166" s="213">
        <f t="shared" si="38"/>
        <v>0</v>
      </c>
      <c r="BJ166" s="24" t="s">
        <v>83</v>
      </c>
      <c r="BK166" s="213">
        <f t="shared" si="39"/>
        <v>0</v>
      </c>
      <c r="BL166" s="24" t="s">
        <v>199</v>
      </c>
      <c r="BM166" s="24" t="s">
        <v>1027</v>
      </c>
    </row>
    <row r="167" spans="2:65" s="1" customFormat="1" ht="16.5" customHeight="1">
      <c r="B167" s="41"/>
      <c r="C167" s="202" t="s">
        <v>678</v>
      </c>
      <c r="D167" s="202" t="s">
        <v>194</v>
      </c>
      <c r="E167" s="203" t="s">
        <v>1573</v>
      </c>
      <c r="F167" s="204" t="s">
        <v>1574</v>
      </c>
      <c r="G167" s="205" t="s">
        <v>1251</v>
      </c>
      <c r="H167" s="206">
        <v>9</v>
      </c>
      <c r="I167" s="207"/>
      <c r="J167" s="208">
        <f t="shared" si="30"/>
        <v>0</v>
      </c>
      <c r="K167" s="204" t="s">
        <v>21</v>
      </c>
      <c r="L167" s="61"/>
      <c r="M167" s="209" t="s">
        <v>21</v>
      </c>
      <c r="N167" s="210" t="s">
        <v>46</v>
      </c>
      <c r="O167" s="42"/>
      <c r="P167" s="211">
        <f t="shared" si="31"/>
        <v>0</v>
      </c>
      <c r="Q167" s="211">
        <v>0</v>
      </c>
      <c r="R167" s="211">
        <f t="shared" si="32"/>
        <v>0</v>
      </c>
      <c r="S167" s="211">
        <v>0</v>
      </c>
      <c r="T167" s="212">
        <f t="shared" si="33"/>
        <v>0</v>
      </c>
      <c r="AR167" s="24" t="s">
        <v>199</v>
      </c>
      <c r="AT167" s="24" t="s">
        <v>194</v>
      </c>
      <c r="AU167" s="24" t="s">
        <v>85</v>
      </c>
      <c r="AY167" s="24" t="s">
        <v>192</v>
      </c>
      <c r="BE167" s="213">
        <f t="shared" si="34"/>
        <v>0</v>
      </c>
      <c r="BF167" s="213">
        <f t="shared" si="35"/>
        <v>0</v>
      </c>
      <c r="BG167" s="213">
        <f t="shared" si="36"/>
        <v>0</v>
      </c>
      <c r="BH167" s="213">
        <f t="shared" si="37"/>
        <v>0</v>
      </c>
      <c r="BI167" s="213">
        <f t="shared" si="38"/>
        <v>0</v>
      </c>
      <c r="BJ167" s="24" t="s">
        <v>83</v>
      </c>
      <c r="BK167" s="213">
        <f t="shared" si="39"/>
        <v>0</v>
      </c>
      <c r="BL167" s="24" t="s">
        <v>199</v>
      </c>
      <c r="BM167" s="24" t="s">
        <v>1035</v>
      </c>
    </row>
    <row r="168" spans="2:65" s="1" customFormat="1" ht="16.5" customHeight="1">
      <c r="B168" s="41"/>
      <c r="C168" s="202" t="s">
        <v>684</v>
      </c>
      <c r="D168" s="202" t="s">
        <v>194</v>
      </c>
      <c r="E168" s="203" t="s">
        <v>1575</v>
      </c>
      <c r="F168" s="204" t="s">
        <v>1576</v>
      </c>
      <c r="G168" s="205" t="s">
        <v>1251</v>
      </c>
      <c r="H168" s="206">
        <v>11</v>
      </c>
      <c r="I168" s="207"/>
      <c r="J168" s="208">
        <f t="shared" si="30"/>
        <v>0</v>
      </c>
      <c r="K168" s="204" t="s">
        <v>21</v>
      </c>
      <c r="L168" s="61"/>
      <c r="M168" s="209" t="s">
        <v>21</v>
      </c>
      <c r="N168" s="210" t="s">
        <v>46</v>
      </c>
      <c r="O168" s="42"/>
      <c r="P168" s="211">
        <f t="shared" si="31"/>
        <v>0</v>
      </c>
      <c r="Q168" s="211">
        <v>0</v>
      </c>
      <c r="R168" s="211">
        <f t="shared" si="32"/>
        <v>0</v>
      </c>
      <c r="S168" s="211">
        <v>0</v>
      </c>
      <c r="T168" s="212">
        <f t="shared" si="33"/>
        <v>0</v>
      </c>
      <c r="AR168" s="24" t="s">
        <v>199</v>
      </c>
      <c r="AT168" s="24" t="s">
        <v>194</v>
      </c>
      <c r="AU168" s="24" t="s">
        <v>85</v>
      </c>
      <c r="AY168" s="24" t="s">
        <v>192</v>
      </c>
      <c r="BE168" s="213">
        <f t="shared" si="34"/>
        <v>0</v>
      </c>
      <c r="BF168" s="213">
        <f t="shared" si="35"/>
        <v>0</v>
      </c>
      <c r="BG168" s="213">
        <f t="shared" si="36"/>
        <v>0</v>
      </c>
      <c r="BH168" s="213">
        <f t="shared" si="37"/>
        <v>0</v>
      </c>
      <c r="BI168" s="213">
        <f t="shared" si="38"/>
        <v>0</v>
      </c>
      <c r="BJ168" s="24" t="s">
        <v>83</v>
      </c>
      <c r="BK168" s="213">
        <f t="shared" si="39"/>
        <v>0</v>
      </c>
      <c r="BL168" s="24" t="s">
        <v>199</v>
      </c>
      <c r="BM168" s="24" t="s">
        <v>1045</v>
      </c>
    </row>
    <row r="169" spans="2:65" s="1" customFormat="1" ht="16.5" customHeight="1">
      <c r="B169" s="41"/>
      <c r="C169" s="202" t="s">
        <v>690</v>
      </c>
      <c r="D169" s="202" t="s">
        <v>194</v>
      </c>
      <c r="E169" s="203" t="s">
        <v>1577</v>
      </c>
      <c r="F169" s="204" t="s">
        <v>1578</v>
      </c>
      <c r="G169" s="205" t="s">
        <v>1251</v>
      </c>
      <c r="H169" s="206">
        <v>5</v>
      </c>
      <c r="I169" s="207"/>
      <c r="J169" s="208">
        <f t="shared" si="30"/>
        <v>0</v>
      </c>
      <c r="K169" s="204" t="s">
        <v>21</v>
      </c>
      <c r="L169" s="61"/>
      <c r="M169" s="209" t="s">
        <v>21</v>
      </c>
      <c r="N169" s="210" t="s">
        <v>46</v>
      </c>
      <c r="O169" s="42"/>
      <c r="P169" s="211">
        <f t="shared" si="31"/>
        <v>0</v>
      </c>
      <c r="Q169" s="211">
        <v>0</v>
      </c>
      <c r="R169" s="211">
        <f t="shared" si="32"/>
        <v>0</v>
      </c>
      <c r="S169" s="211">
        <v>0</v>
      </c>
      <c r="T169" s="212">
        <f t="shared" si="33"/>
        <v>0</v>
      </c>
      <c r="AR169" s="24" t="s">
        <v>199</v>
      </c>
      <c r="AT169" s="24" t="s">
        <v>194</v>
      </c>
      <c r="AU169" s="24" t="s">
        <v>85</v>
      </c>
      <c r="AY169" s="24" t="s">
        <v>192</v>
      </c>
      <c r="BE169" s="213">
        <f t="shared" si="34"/>
        <v>0</v>
      </c>
      <c r="BF169" s="213">
        <f t="shared" si="35"/>
        <v>0</v>
      </c>
      <c r="BG169" s="213">
        <f t="shared" si="36"/>
        <v>0</v>
      </c>
      <c r="BH169" s="213">
        <f t="shared" si="37"/>
        <v>0</v>
      </c>
      <c r="BI169" s="213">
        <f t="shared" si="38"/>
        <v>0</v>
      </c>
      <c r="BJ169" s="24" t="s">
        <v>83</v>
      </c>
      <c r="BK169" s="213">
        <f t="shared" si="39"/>
        <v>0</v>
      </c>
      <c r="BL169" s="24" t="s">
        <v>199</v>
      </c>
      <c r="BM169" s="24" t="s">
        <v>1053</v>
      </c>
    </row>
    <row r="170" spans="2:65" s="1" customFormat="1" ht="16.5" customHeight="1">
      <c r="B170" s="41"/>
      <c r="C170" s="202" t="s">
        <v>696</v>
      </c>
      <c r="D170" s="202" t="s">
        <v>194</v>
      </c>
      <c r="E170" s="203" t="s">
        <v>1579</v>
      </c>
      <c r="F170" s="204" t="s">
        <v>1580</v>
      </c>
      <c r="G170" s="205" t="s">
        <v>1251</v>
      </c>
      <c r="H170" s="206">
        <v>4</v>
      </c>
      <c r="I170" s="207"/>
      <c r="J170" s="208">
        <f t="shared" si="30"/>
        <v>0</v>
      </c>
      <c r="K170" s="204" t="s">
        <v>21</v>
      </c>
      <c r="L170" s="61"/>
      <c r="M170" s="209" t="s">
        <v>21</v>
      </c>
      <c r="N170" s="210" t="s">
        <v>46</v>
      </c>
      <c r="O170" s="42"/>
      <c r="P170" s="211">
        <f t="shared" si="31"/>
        <v>0</v>
      </c>
      <c r="Q170" s="211">
        <v>0</v>
      </c>
      <c r="R170" s="211">
        <f t="shared" si="32"/>
        <v>0</v>
      </c>
      <c r="S170" s="211">
        <v>0</v>
      </c>
      <c r="T170" s="212">
        <f t="shared" si="33"/>
        <v>0</v>
      </c>
      <c r="AR170" s="24" t="s">
        <v>199</v>
      </c>
      <c r="AT170" s="24" t="s">
        <v>194</v>
      </c>
      <c r="AU170" s="24" t="s">
        <v>85</v>
      </c>
      <c r="AY170" s="24" t="s">
        <v>192</v>
      </c>
      <c r="BE170" s="213">
        <f t="shared" si="34"/>
        <v>0</v>
      </c>
      <c r="BF170" s="213">
        <f t="shared" si="35"/>
        <v>0</v>
      </c>
      <c r="BG170" s="213">
        <f t="shared" si="36"/>
        <v>0</v>
      </c>
      <c r="BH170" s="213">
        <f t="shared" si="37"/>
        <v>0</v>
      </c>
      <c r="BI170" s="213">
        <f t="shared" si="38"/>
        <v>0</v>
      </c>
      <c r="BJ170" s="24" t="s">
        <v>83</v>
      </c>
      <c r="BK170" s="213">
        <f t="shared" si="39"/>
        <v>0</v>
      </c>
      <c r="BL170" s="24" t="s">
        <v>199</v>
      </c>
      <c r="BM170" s="24" t="s">
        <v>1061</v>
      </c>
    </row>
    <row r="171" spans="2:65" s="1" customFormat="1" ht="16.5" customHeight="1">
      <c r="B171" s="41"/>
      <c r="C171" s="202" t="s">
        <v>703</v>
      </c>
      <c r="D171" s="202" t="s">
        <v>194</v>
      </c>
      <c r="E171" s="203" t="s">
        <v>1581</v>
      </c>
      <c r="F171" s="204" t="s">
        <v>1582</v>
      </c>
      <c r="G171" s="205" t="s">
        <v>1251</v>
      </c>
      <c r="H171" s="206">
        <v>37</v>
      </c>
      <c r="I171" s="207"/>
      <c r="J171" s="208">
        <f t="shared" si="30"/>
        <v>0</v>
      </c>
      <c r="K171" s="204" t="s">
        <v>21</v>
      </c>
      <c r="L171" s="61"/>
      <c r="M171" s="209" t="s">
        <v>21</v>
      </c>
      <c r="N171" s="210" t="s">
        <v>46</v>
      </c>
      <c r="O171" s="42"/>
      <c r="P171" s="211">
        <f t="shared" si="31"/>
        <v>0</v>
      </c>
      <c r="Q171" s="211">
        <v>0</v>
      </c>
      <c r="R171" s="211">
        <f t="shared" si="32"/>
        <v>0</v>
      </c>
      <c r="S171" s="211">
        <v>0</v>
      </c>
      <c r="T171" s="212">
        <f t="shared" si="33"/>
        <v>0</v>
      </c>
      <c r="AR171" s="24" t="s">
        <v>199</v>
      </c>
      <c r="AT171" s="24" t="s">
        <v>194</v>
      </c>
      <c r="AU171" s="24" t="s">
        <v>85</v>
      </c>
      <c r="AY171" s="24" t="s">
        <v>192</v>
      </c>
      <c r="BE171" s="213">
        <f t="shared" si="34"/>
        <v>0</v>
      </c>
      <c r="BF171" s="213">
        <f t="shared" si="35"/>
        <v>0</v>
      </c>
      <c r="BG171" s="213">
        <f t="shared" si="36"/>
        <v>0</v>
      </c>
      <c r="BH171" s="213">
        <f t="shared" si="37"/>
        <v>0</v>
      </c>
      <c r="BI171" s="213">
        <f t="shared" si="38"/>
        <v>0</v>
      </c>
      <c r="BJ171" s="24" t="s">
        <v>83</v>
      </c>
      <c r="BK171" s="213">
        <f t="shared" si="39"/>
        <v>0</v>
      </c>
      <c r="BL171" s="24" t="s">
        <v>199</v>
      </c>
      <c r="BM171" s="24" t="s">
        <v>1069</v>
      </c>
    </row>
    <row r="172" spans="2:65" s="1" customFormat="1" ht="16.5" customHeight="1">
      <c r="B172" s="41"/>
      <c r="C172" s="202" t="s">
        <v>707</v>
      </c>
      <c r="D172" s="202" t="s">
        <v>194</v>
      </c>
      <c r="E172" s="203" t="s">
        <v>1583</v>
      </c>
      <c r="F172" s="204" t="s">
        <v>1584</v>
      </c>
      <c r="G172" s="205" t="s">
        <v>1251</v>
      </c>
      <c r="H172" s="206">
        <v>37</v>
      </c>
      <c r="I172" s="207"/>
      <c r="J172" s="208">
        <f t="shared" si="30"/>
        <v>0</v>
      </c>
      <c r="K172" s="204" t="s">
        <v>21</v>
      </c>
      <c r="L172" s="61"/>
      <c r="M172" s="209" t="s">
        <v>21</v>
      </c>
      <c r="N172" s="210" t="s">
        <v>46</v>
      </c>
      <c r="O172" s="42"/>
      <c r="P172" s="211">
        <f t="shared" si="31"/>
        <v>0</v>
      </c>
      <c r="Q172" s="211">
        <v>0</v>
      </c>
      <c r="R172" s="211">
        <f t="shared" si="32"/>
        <v>0</v>
      </c>
      <c r="S172" s="211">
        <v>0</v>
      </c>
      <c r="T172" s="212">
        <f t="shared" si="33"/>
        <v>0</v>
      </c>
      <c r="AR172" s="24" t="s">
        <v>199</v>
      </c>
      <c r="AT172" s="24" t="s">
        <v>194</v>
      </c>
      <c r="AU172" s="24" t="s">
        <v>85</v>
      </c>
      <c r="AY172" s="24" t="s">
        <v>192</v>
      </c>
      <c r="BE172" s="213">
        <f t="shared" si="34"/>
        <v>0</v>
      </c>
      <c r="BF172" s="213">
        <f t="shared" si="35"/>
        <v>0</v>
      </c>
      <c r="BG172" s="213">
        <f t="shared" si="36"/>
        <v>0</v>
      </c>
      <c r="BH172" s="213">
        <f t="shared" si="37"/>
        <v>0</v>
      </c>
      <c r="BI172" s="213">
        <f t="shared" si="38"/>
        <v>0</v>
      </c>
      <c r="BJ172" s="24" t="s">
        <v>83</v>
      </c>
      <c r="BK172" s="213">
        <f t="shared" si="39"/>
        <v>0</v>
      </c>
      <c r="BL172" s="24" t="s">
        <v>199</v>
      </c>
      <c r="BM172" s="24" t="s">
        <v>1077</v>
      </c>
    </row>
    <row r="173" spans="2:65" s="1" customFormat="1" ht="16.5" customHeight="1">
      <c r="B173" s="41"/>
      <c r="C173" s="202" t="s">
        <v>713</v>
      </c>
      <c r="D173" s="202" t="s">
        <v>194</v>
      </c>
      <c r="E173" s="203" t="s">
        <v>1585</v>
      </c>
      <c r="F173" s="204" t="s">
        <v>1586</v>
      </c>
      <c r="G173" s="205" t="s">
        <v>1251</v>
      </c>
      <c r="H173" s="206">
        <v>1</v>
      </c>
      <c r="I173" s="207"/>
      <c r="J173" s="208">
        <f t="shared" si="30"/>
        <v>0</v>
      </c>
      <c r="K173" s="204" t="s">
        <v>21</v>
      </c>
      <c r="L173" s="61"/>
      <c r="M173" s="209" t="s">
        <v>21</v>
      </c>
      <c r="N173" s="210" t="s">
        <v>46</v>
      </c>
      <c r="O173" s="42"/>
      <c r="P173" s="211">
        <f t="shared" si="31"/>
        <v>0</v>
      </c>
      <c r="Q173" s="211">
        <v>0</v>
      </c>
      <c r="R173" s="211">
        <f t="shared" si="32"/>
        <v>0</v>
      </c>
      <c r="S173" s="211">
        <v>0</v>
      </c>
      <c r="T173" s="212">
        <f t="shared" si="33"/>
        <v>0</v>
      </c>
      <c r="AR173" s="24" t="s">
        <v>199</v>
      </c>
      <c r="AT173" s="24" t="s">
        <v>194</v>
      </c>
      <c r="AU173" s="24" t="s">
        <v>85</v>
      </c>
      <c r="AY173" s="24" t="s">
        <v>192</v>
      </c>
      <c r="BE173" s="213">
        <f t="shared" si="34"/>
        <v>0</v>
      </c>
      <c r="BF173" s="213">
        <f t="shared" si="35"/>
        <v>0</v>
      </c>
      <c r="BG173" s="213">
        <f t="shared" si="36"/>
        <v>0</v>
      </c>
      <c r="BH173" s="213">
        <f t="shared" si="37"/>
        <v>0</v>
      </c>
      <c r="BI173" s="213">
        <f t="shared" si="38"/>
        <v>0</v>
      </c>
      <c r="BJ173" s="24" t="s">
        <v>83</v>
      </c>
      <c r="BK173" s="213">
        <f t="shared" si="39"/>
        <v>0</v>
      </c>
      <c r="BL173" s="24" t="s">
        <v>199</v>
      </c>
      <c r="BM173" s="24" t="s">
        <v>1085</v>
      </c>
    </row>
    <row r="174" spans="2:63" s="11" customFormat="1" ht="29.85" customHeight="1">
      <c r="B174" s="186"/>
      <c r="C174" s="187"/>
      <c r="D174" s="188" t="s">
        <v>74</v>
      </c>
      <c r="E174" s="200" t="s">
        <v>1587</v>
      </c>
      <c r="F174" s="200" t="s">
        <v>1588</v>
      </c>
      <c r="G174" s="187"/>
      <c r="H174" s="187"/>
      <c r="I174" s="190"/>
      <c r="J174" s="201">
        <f>BK174</f>
        <v>0</v>
      </c>
      <c r="K174" s="187"/>
      <c r="L174" s="192"/>
      <c r="M174" s="193"/>
      <c r="N174" s="194"/>
      <c r="O174" s="194"/>
      <c r="P174" s="195">
        <f>SUM(P175:P177)</f>
        <v>0</v>
      </c>
      <c r="Q174" s="194"/>
      <c r="R174" s="195">
        <f>SUM(R175:R177)</f>
        <v>0</v>
      </c>
      <c r="S174" s="194"/>
      <c r="T174" s="196">
        <f>SUM(T175:T177)</f>
        <v>0</v>
      </c>
      <c r="AR174" s="197" t="s">
        <v>83</v>
      </c>
      <c r="AT174" s="198" t="s">
        <v>74</v>
      </c>
      <c r="AU174" s="198" t="s">
        <v>83</v>
      </c>
      <c r="AY174" s="197" t="s">
        <v>192</v>
      </c>
      <c r="BK174" s="199">
        <f>SUM(BK175:BK177)</f>
        <v>0</v>
      </c>
    </row>
    <row r="175" spans="2:65" s="1" customFormat="1" ht="16.5" customHeight="1">
      <c r="B175" s="41"/>
      <c r="C175" s="202" t="s">
        <v>719</v>
      </c>
      <c r="D175" s="202" t="s">
        <v>194</v>
      </c>
      <c r="E175" s="203" t="s">
        <v>1589</v>
      </c>
      <c r="F175" s="204" t="s">
        <v>1590</v>
      </c>
      <c r="G175" s="205" t="s">
        <v>681</v>
      </c>
      <c r="H175" s="206">
        <v>20</v>
      </c>
      <c r="I175" s="207"/>
      <c r="J175" s="208">
        <f>ROUND(I175*H175,2)</f>
        <v>0</v>
      </c>
      <c r="K175" s="204" t="s">
        <v>21</v>
      </c>
      <c r="L175" s="61"/>
      <c r="M175" s="209" t="s">
        <v>21</v>
      </c>
      <c r="N175" s="210" t="s">
        <v>46</v>
      </c>
      <c r="O175" s="42"/>
      <c r="P175" s="211">
        <f>O175*H175</f>
        <v>0</v>
      </c>
      <c r="Q175" s="211">
        <v>0</v>
      </c>
      <c r="R175" s="211">
        <f>Q175*H175</f>
        <v>0</v>
      </c>
      <c r="S175" s="211">
        <v>0</v>
      </c>
      <c r="T175" s="212">
        <f>S175*H175</f>
        <v>0</v>
      </c>
      <c r="AR175" s="24" t="s">
        <v>199</v>
      </c>
      <c r="AT175" s="24" t="s">
        <v>194</v>
      </c>
      <c r="AU175" s="24" t="s">
        <v>85</v>
      </c>
      <c r="AY175" s="24" t="s">
        <v>192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24" t="s">
        <v>83</v>
      </c>
      <c r="BK175" s="213">
        <f>ROUND(I175*H175,2)</f>
        <v>0</v>
      </c>
      <c r="BL175" s="24" t="s">
        <v>199</v>
      </c>
      <c r="BM175" s="24" t="s">
        <v>1093</v>
      </c>
    </row>
    <row r="176" spans="2:65" s="1" customFormat="1" ht="16.5" customHeight="1">
      <c r="B176" s="41"/>
      <c r="C176" s="202" t="s">
        <v>725</v>
      </c>
      <c r="D176" s="202" t="s">
        <v>194</v>
      </c>
      <c r="E176" s="203" t="s">
        <v>1591</v>
      </c>
      <c r="F176" s="204" t="s">
        <v>1592</v>
      </c>
      <c r="G176" s="205" t="s">
        <v>1251</v>
      </c>
      <c r="H176" s="206">
        <v>1</v>
      </c>
      <c r="I176" s="207"/>
      <c r="J176" s="208">
        <f>ROUND(I176*H176,2)</f>
        <v>0</v>
      </c>
      <c r="K176" s="204" t="s">
        <v>21</v>
      </c>
      <c r="L176" s="61"/>
      <c r="M176" s="209" t="s">
        <v>21</v>
      </c>
      <c r="N176" s="210" t="s">
        <v>46</v>
      </c>
      <c r="O176" s="42"/>
      <c r="P176" s="211">
        <f>O176*H176</f>
        <v>0</v>
      </c>
      <c r="Q176" s="211">
        <v>0</v>
      </c>
      <c r="R176" s="211">
        <f>Q176*H176</f>
        <v>0</v>
      </c>
      <c r="S176" s="211">
        <v>0</v>
      </c>
      <c r="T176" s="212">
        <f>S176*H176</f>
        <v>0</v>
      </c>
      <c r="AR176" s="24" t="s">
        <v>199</v>
      </c>
      <c r="AT176" s="24" t="s">
        <v>194</v>
      </c>
      <c r="AU176" s="24" t="s">
        <v>85</v>
      </c>
      <c r="AY176" s="24" t="s">
        <v>192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24" t="s">
        <v>83</v>
      </c>
      <c r="BK176" s="213">
        <f>ROUND(I176*H176,2)</f>
        <v>0</v>
      </c>
      <c r="BL176" s="24" t="s">
        <v>199</v>
      </c>
      <c r="BM176" s="24" t="s">
        <v>1103</v>
      </c>
    </row>
    <row r="177" spans="2:65" s="1" customFormat="1" ht="16.5" customHeight="1">
      <c r="B177" s="41"/>
      <c r="C177" s="202" t="s">
        <v>730</v>
      </c>
      <c r="D177" s="202" t="s">
        <v>194</v>
      </c>
      <c r="E177" s="203" t="s">
        <v>1593</v>
      </c>
      <c r="F177" s="204" t="s">
        <v>1594</v>
      </c>
      <c r="G177" s="205" t="s">
        <v>1251</v>
      </c>
      <c r="H177" s="206">
        <v>1</v>
      </c>
      <c r="I177" s="207"/>
      <c r="J177" s="208">
        <f>ROUND(I177*H177,2)</f>
        <v>0</v>
      </c>
      <c r="K177" s="204" t="s">
        <v>21</v>
      </c>
      <c r="L177" s="61"/>
      <c r="M177" s="209" t="s">
        <v>21</v>
      </c>
      <c r="N177" s="210" t="s">
        <v>46</v>
      </c>
      <c r="O177" s="42"/>
      <c r="P177" s="211">
        <f>O177*H177</f>
        <v>0</v>
      </c>
      <c r="Q177" s="211">
        <v>0</v>
      </c>
      <c r="R177" s="211">
        <f>Q177*H177</f>
        <v>0</v>
      </c>
      <c r="S177" s="211">
        <v>0</v>
      </c>
      <c r="T177" s="212">
        <f>S177*H177</f>
        <v>0</v>
      </c>
      <c r="AR177" s="24" t="s">
        <v>199</v>
      </c>
      <c r="AT177" s="24" t="s">
        <v>194</v>
      </c>
      <c r="AU177" s="24" t="s">
        <v>85</v>
      </c>
      <c r="AY177" s="24" t="s">
        <v>192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24" t="s">
        <v>83</v>
      </c>
      <c r="BK177" s="213">
        <f>ROUND(I177*H177,2)</f>
        <v>0</v>
      </c>
      <c r="BL177" s="24" t="s">
        <v>199</v>
      </c>
      <c r="BM177" s="24" t="s">
        <v>1113</v>
      </c>
    </row>
    <row r="178" spans="2:63" s="11" customFormat="1" ht="29.85" customHeight="1">
      <c r="B178" s="186"/>
      <c r="C178" s="187"/>
      <c r="D178" s="188" t="s">
        <v>74</v>
      </c>
      <c r="E178" s="200" t="s">
        <v>1595</v>
      </c>
      <c r="F178" s="200" t="s">
        <v>1596</v>
      </c>
      <c r="G178" s="187"/>
      <c r="H178" s="187"/>
      <c r="I178" s="190"/>
      <c r="J178" s="201">
        <f>BK178</f>
        <v>0</v>
      </c>
      <c r="K178" s="187"/>
      <c r="L178" s="192"/>
      <c r="M178" s="193"/>
      <c r="N178" s="194"/>
      <c r="O178" s="194"/>
      <c r="P178" s="195">
        <f>SUM(P179:P180)</f>
        <v>0</v>
      </c>
      <c r="Q178" s="194"/>
      <c r="R178" s="195">
        <f>SUM(R179:R180)</f>
        <v>0</v>
      </c>
      <c r="S178" s="194"/>
      <c r="T178" s="196">
        <f>SUM(T179:T180)</f>
        <v>0</v>
      </c>
      <c r="AR178" s="197" t="s">
        <v>83</v>
      </c>
      <c r="AT178" s="198" t="s">
        <v>74</v>
      </c>
      <c r="AU178" s="198" t="s">
        <v>83</v>
      </c>
      <c r="AY178" s="197" t="s">
        <v>192</v>
      </c>
      <c r="BK178" s="199">
        <f>SUM(BK179:BK180)</f>
        <v>0</v>
      </c>
    </row>
    <row r="179" spans="2:65" s="1" customFormat="1" ht="16.5" customHeight="1">
      <c r="B179" s="41"/>
      <c r="C179" s="202" t="s">
        <v>734</v>
      </c>
      <c r="D179" s="202" t="s">
        <v>194</v>
      </c>
      <c r="E179" s="203" t="s">
        <v>1597</v>
      </c>
      <c r="F179" s="204" t="s">
        <v>1598</v>
      </c>
      <c r="G179" s="205" t="s">
        <v>585</v>
      </c>
      <c r="H179" s="206">
        <v>552</v>
      </c>
      <c r="I179" s="207"/>
      <c r="J179" s="208">
        <f>ROUND(I179*H179,2)</f>
        <v>0</v>
      </c>
      <c r="K179" s="204" t="s">
        <v>21</v>
      </c>
      <c r="L179" s="61"/>
      <c r="M179" s="209" t="s">
        <v>21</v>
      </c>
      <c r="N179" s="210" t="s">
        <v>46</v>
      </c>
      <c r="O179" s="42"/>
      <c r="P179" s="211">
        <f>O179*H179</f>
        <v>0</v>
      </c>
      <c r="Q179" s="211">
        <v>0</v>
      </c>
      <c r="R179" s="211">
        <f>Q179*H179</f>
        <v>0</v>
      </c>
      <c r="S179" s="211">
        <v>0</v>
      </c>
      <c r="T179" s="212">
        <f>S179*H179</f>
        <v>0</v>
      </c>
      <c r="AR179" s="24" t="s">
        <v>199</v>
      </c>
      <c r="AT179" s="24" t="s">
        <v>194</v>
      </c>
      <c r="AU179" s="24" t="s">
        <v>85</v>
      </c>
      <c r="AY179" s="24" t="s">
        <v>192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24" t="s">
        <v>83</v>
      </c>
      <c r="BK179" s="213">
        <f>ROUND(I179*H179,2)</f>
        <v>0</v>
      </c>
      <c r="BL179" s="24" t="s">
        <v>199</v>
      </c>
      <c r="BM179" s="24" t="s">
        <v>1124</v>
      </c>
    </row>
    <row r="180" spans="2:65" s="1" customFormat="1" ht="16.5" customHeight="1">
      <c r="B180" s="41"/>
      <c r="C180" s="202" t="s">
        <v>740</v>
      </c>
      <c r="D180" s="202" t="s">
        <v>194</v>
      </c>
      <c r="E180" s="203" t="s">
        <v>1599</v>
      </c>
      <c r="F180" s="204" t="s">
        <v>1600</v>
      </c>
      <c r="G180" s="205" t="s">
        <v>1251</v>
      </c>
      <c r="H180" s="206">
        <v>1</v>
      </c>
      <c r="I180" s="207"/>
      <c r="J180" s="208">
        <f>ROUND(I180*H180,2)</f>
        <v>0</v>
      </c>
      <c r="K180" s="204" t="s">
        <v>21</v>
      </c>
      <c r="L180" s="61"/>
      <c r="M180" s="209" t="s">
        <v>21</v>
      </c>
      <c r="N180" s="210" t="s">
        <v>46</v>
      </c>
      <c r="O180" s="42"/>
      <c r="P180" s="211">
        <f>O180*H180</f>
        <v>0</v>
      </c>
      <c r="Q180" s="211">
        <v>0</v>
      </c>
      <c r="R180" s="211">
        <f>Q180*H180</f>
        <v>0</v>
      </c>
      <c r="S180" s="211">
        <v>0</v>
      </c>
      <c r="T180" s="212">
        <f>S180*H180</f>
        <v>0</v>
      </c>
      <c r="AR180" s="24" t="s">
        <v>199</v>
      </c>
      <c r="AT180" s="24" t="s">
        <v>194</v>
      </c>
      <c r="AU180" s="24" t="s">
        <v>85</v>
      </c>
      <c r="AY180" s="24" t="s">
        <v>192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24" t="s">
        <v>83</v>
      </c>
      <c r="BK180" s="213">
        <f>ROUND(I180*H180,2)</f>
        <v>0</v>
      </c>
      <c r="BL180" s="24" t="s">
        <v>199</v>
      </c>
      <c r="BM180" s="24" t="s">
        <v>1141</v>
      </c>
    </row>
    <row r="181" spans="2:63" s="11" customFormat="1" ht="29.85" customHeight="1">
      <c r="B181" s="186"/>
      <c r="C181" s="187"/>
      <c r="D181" s="188" t="s">
        <v>74</v>
      </c>
      <c r="E181" s="200" t="s">
        <v>1601</v>
      </c>
      <c r="F181" s="200" t="s">
        <v>1602</v>
      </c>
      <c r="G181" s="187"/>
      <c r="H181" s="187"/>
      <c r="I181" s="190"/>
      <c r="J181" s="201">
        <f>BK181</f>
        <v>0</v>
      </c>
      <c r="K181" s="187"/>
      <c r="L181" s="192"/>
      <c r="M181" s="193"/>
      <c r="N181" s="194"/>
      <c r="O181" s="194"/>
      <c r="P181" s="195">
        <f>SUM(P182:P197)</f>
        <v>0</v>
      </c>
      <c r="Q181" s="194"/>
      <c r="R181" s="195">
        <f>SUM(R182:R197)</f>
        <v>0</v>
      </c>
      <c r="S181" s="194"/>
      <c r="T181" s="196">
        <f>SUM(T182:T197)</f>
        <v>0</v>
      </c>
      <c r="AR181" s="197" t="s">
        <v>83</v>
      </c>
      <c r="AT181" s="198" t="s">
        <v>74</v>
      </c>
      <c r="AU181" s="198" t="s">
        <v>83</v>
      </c>
      <c r="AY181" s="197" t="s">
        <v>192</v>
      </c>
      <c r="BK181" s="199">
        <f>SUM(BK182:BK197)</f>
        <v>0</v>
      </c>
    </row>
    <row r="182" spans="2:65" s="1" customFormat="1" ht="38.25" customHeight="1">
      <c r="B182" s="41"/>
      <c r="C182" s="202" t="s">
        <v>745</v>
      </c>
      <c r="D182" s="202" t="s">
        <v>194</v>
      </c>
      <c r="E182" s="203" t="s">
        <v>1603</v>
      </c>
      <c r="F182" s="204" t="s">
        <v>1604</v>
      </c>
      <c r="G182" s="205" t="s">
        <v>1251</v>
      </c>
      <c r="H182" s="206">
        <v>1</v>
      </c>
      <c r="I182" s="207"/>
      <c r="J182" s="208">
        <f aca="true" t="shared" si="40" ref="J182:J197">ROUND(I182*H182,2)</f>
        <v>0</v>
      </c>
      <c r="K182" s="204" t="s">
        <v>21</v>
      </c>
      <c r="L182" s="61"/>
      <c r="M182" s="209" t="s">
        <v>21</v>
      </c>
      <c r="N182" s="210" t="s">
        <v>46</v>
      </c>
      <c r="O182" s="42"/>
      <c r="P182" s="211">
        <f aca="true" t="shared" si="41" ref="P182:P197">O182*H182</f>
        <v>0</v>
      </c>
      <c r="Q182" s="211">
        <v>0</v>
      </c>
      <c r="R182" s="211">
        <f aca="true" t="shared" si="42" ref="R182:R197">Q182*H182</f>
        <v>0</v>
      </c>
      <c r="S182" s="211">
        <v>0</v>
      </c>
      <c r="T182" s="212">
        <f aca="true" t="shared" si="43" ref="T182:T197">S182*H182</f>
        <v>0</v>
      </c>
      <c r="AR182" s="24" t="s">
        <v>199</v>
      </c>
      <c r="AT182" s="24" t="s">
        <v>194</v>
      </c>
      <c r="AU182" s="24" t="s">
        <v>85</v>
      </c>
      <c r="AY182" s="24" t="s">
        <v>192</v>
      </c>
      <c r="BE182" s="213">
        <f aca="true" t="shared" si="44" ref="BE182:BE197">IF(N182="základní",J182,0)</f>
        <v>0</v>
      </c>
      <c r="BF182" s="213">
        <f aca="true" t="shared" si="45" ref="BF182:BF197">IF(N182="snížená",J182,0)</f>
        <v>0</v>
      </c>
      <c r="BG182" s="213">
        <f aca="true" t="shared" si="46" ref="BG182:BG197">IF(N182="zákl. přenesená",J182,0)</f>
        <v>0</v>
      </c>
      <c r="BH182" s="213">
        <f aca="true" t="shared" si="47" ref="BH182:BH197">IF(N182="sníž. přenesená",J182,0)</f>
        <v>0</v>
      </c>
      <c r="BI182" s="213">
        <f aca="true" t="shared" si="48" ref="BI182:BI197">IF(N182="nulová",J182,0)</f>
        <v>0</v>
      </c>
      <c r="BJ182" s="24" t="s">
        <v>83</v>
      </c>
      <c r="BK182" s="213">
        <f aca="true" t="shared" si="49" ref="BK182:BK197">ROUND(I182*H182,2)</f>
        <v>0</v>
      </c>
      <c r="BL182" s="24" t="s">
        <v>199</v>
      </c>
      <c r="BM182" s="24" t="s">
        <v>1153</v>
      </c>
    </row>
    <row r="183" spans="2:65" s="1" customFormat="1" ht="38.25" customHeight="1">
      <c r="B183" s="41"/>
      <c r="C183" s="202" t="s">
        <v>749</v>
      </c>
      <c r="D183" s="202" t="s">
        <v>194</v>
      </c>
      <c r="E183" s="203" t="s">
        <v>1605</v>
      </c>
      <c r="F183" s="204" t="s">
        <v>1606</v>
      </c>
      <c r="G183" s="205" t="s">
        <v>1426</v>
      </c>
      <c r="H183" s="206">
        <v>60</v>
      </c>
      <c r="I183" s="207"/>
      <c r="J183" s="208">
        <f t="shared" si="40"/>
        <v>0</v>
      </c>
      <c r="K183" s="204" t="s">
        <v>21</v>
      </c>
      <c r="L183" s="61"/>
      <c r="M183" s="209" t="s">
        <v>21</v>
      </c>
      <c r="N183" s="210" t="s">
        <v>46</v>
      </c>
      <c r="O183" s="42"/>
      <c r="P183" s="211">
        <f t="shared" si="41"/>
        <v>0</v>
      </c>
      <c r="Q183" s="211">
        <v>0</v>
      </c>
      <c r="R183" s="211">
        <f t="shared" si="42"/>
        <v>0</v>
      </c>
      <c r="S183" s="211">
        <v>0</v>
      </c>
      <c r="T183" s="212">
        <f t="shared" si="43"/>
        <v>0</v>
      </c>
      <c r="AR183" s="24" t="s">
        <v>199</v>
      </c>
      <c r="AT183" s="24" t="s">
        <v>194</v>
      </c>
      <c r="AU183" s="24" t="s">
        <v>85</v>
      </c>
      <c r="AY183" s="24" t="s">
        <v>192</v>
      </c>
      <c r="BE183" s="213">
        <f t="shared" si="44"/>
        <v>0</v>
      </c>
      <c r="BF183" s="213">
        <f t="shared" si="45"/>
        <v>0</v>
      </c>
      <c r="BG183" s="213">
        <f t="shared" si="46"/>
        <v>0</v>
      </c>
      <c r="BH183" s="213">
        <f t="shared" si="47"/>
        <v>0</v>
      </c>
      <c r="BI183" s="213">
        <f t="shared" si="48"/>
        <v>0</v>
      </c>
      <c r="BJ183" s="24" t="s">
        <v>83</v>
      </c>
      <c r="BK183" s="213">
        <f t="shared" si="49"/>
        <v>0</v>
      </c>
      <c r="BL183" s="24" t="s">
        <v>199</v>
      </c>
      <c r="BM183" s="24" t="s">
        <v>1163</v>
      </c>
    </row>
    <row r="184" spans="2:65" s="1" customFormat="1" ht="63.75" customHeight="1">
      <c r="B184" s="41"/>
      <c r="C184" s="202" t="s">
        <v>753</v>
      </c>
      <c r="D184" s="202" t="s">
        <v>194</v>
      </c>
      <c r="E184" s="203" t="s">
        <v>1607</v>
      </c>
      <c r="F184" s="204" t="s">
        <v>1608</v>
      </c>
      <c r="G184" s="205" t="s">
        <v>1426</v>
      </c>
      <c r="H184" s="206">
        <v>16</v>
      </c>
      <c r="I184" s="207"/>
      <c r="J184" s="208">
        <f t="shared" si="40"/>
        <v>0</v>
      </c>
      <c r="K184" s="204" t="s">
        <v>21</v>
      </c>
      <c r="L184" s="61"/>
      <c r="M184" s="209" t="s">
        <v>21</v>
      </c>
      <c r="N184" s="210" t="s">
        <v>46</v>
      </c>
      <c r="O184" s="42"/>
      <c r="P184" s="211">
        <f t="shared" si="41"/>
        <v>0</v>
      </c>
      <c r="Q184" s="211">
        <v>0</v>
      </c>
      <c r="R184" s="211">
        <f t="shared" si="42"/>
        <v>0</v>
      </c>
      <c r="S184" s="211">
        <v>0</v>
      </c>
      <c r="T184" s="212">
        <f t="shared" si="43"/>
        <v>0</v>
      </c>
      <c r="AR184" s="24" t="s">
        <v>199</v>
      </c>
      <c r="AT184" s="24" t="s">
        <v>194</v>
      </c>
      <c r="AU184" s="24" t="s">
        <v>85</v>
      </c>
      <c r="AY184" s="24" t="s">
        <v>192</v>
      </c>
      <c r="BE184" s="213">
        <f t="shared" si="44"/>
        <v>0</v>
      </c>
      <c r="BF184" s="213">
        <f t="shared" si="45"/>
        <v>0</v>
      </c>
      <c r="BG184" s="213">
        <f t="shared" si="46"/>
        <v>0</v>
      </c>
      <c r="BH184" s="213">
        <f t="shared" si="47"/>
        <v>0</v>
      </c>
      <c r="BI184" s="213">
        <f t="shared" si="48"/>
        <v>0</v>
      </c>
      <c r="BJ184" s="24" t="s">
        <v>83</v>
      </c>
      <c r="BK184" s="213">
        <f t="shared" si="49"/>
        <v>0</v>
      </c>
      <c r="BL184" s="24" t="s">
        <v>199</v>
      </c>
      <c r="BM184" s="24" t="s">
        <v>1176</v>
      </c>
    </row>
    <row r="185" spans="2:65" s="1" customFormat="1" ht="16.5" customHeight="1">
      <c r="B185" s="41"/>
      <c r="C185" s="202" t="s">
        <v>760</v>
      </c>
      <c r="D185" s="202" t="s">
        <v>194</v>
      </c>
      <c r="E185" s="203" t="s">
        <v>1609</v>
      </c>
      <c r="F185" s="204" t="s">
        <v>1610</v>
      </c>
      <c r="G185" s="205" t="s">
        <v>1426</v>
      </c>
      <c r="H185" s="206">
        <v>72</v>
      </c>
      <c r="I185" s="207"/>
      <c r="J185" s="208">
        <f t="shared" si="40"/>
        <v>0</v>
      </c>
      <c r="K185" s="204" t="s">
        <v>21</v>
      </c>
      <c r="L185" s="61"/>
      <c r="M185" s="209" t="s">
        <v>21</v>
      </c>
      <c r="N185" s="210" t="s">
        <v>46</v>
      </c>
      <c r="O185" s="42"/>
      <c r="P185" s="211">
        <f t="shared" si="41"/>
        <v>0</v>
      </c>
      <c r="Q185" s="211">
        <v>0</v>
      </c>
      <c r="R185" s="211">
        <f t="shared" si="42"/>
        <v>0</v>
      </c>
      <c r="S185" s="211">
        <v>0</v>
      </c>
      <c r="T185" s="212">
        <f t="shared" si="43"/>
        <v>0</v>
      </c>
      <c r="AR185" s="24" t="s">
        <v>199</v>
      </c>
      <c r="AT185" s="24" t="s">
        <v>194</v>
      </c>
      <c r="AU185" s="24" t="s">
        <v>85</v>
      </c>
      <c r="AY185" s="24" t="s">
        <v>192</v>
      </c>
      <c r="BE185" s="213">
        <f t="shared" si="44"/>
        <v>0</v>
      </c>
      <c r="BF185" s="213">
        <f t="shared" si="45"/>
        <v>0</v>
      </c>
      <c r="BG185" s="213">
        <f t="shared" si="46"/>
        <v>0</v>
      </c>
      <c r="BH185" s="213">
        <f t="shared" si="47"/>
        <v>0</v>
      </c>
      <c r="BI185" s="213">
        <f t="shared" si="48"/>
        <v>0</v>
      </c>
      <c r="BJ185" s="24" t="s">
        <v>83</v>
      </c>
      <c r="BK185" s="213">
        <f t="shared" si="49"/>
        <v>0</v>
      </c>
      <c r="BL185" s="24" t="s">
        <v>199</v>
      </c>
      <c r="BM185" s="24" t="s">
        <v>1188</v>
      </c>
    </row>
    <row r="186" spans="2:65" s="1" customFormat="1" ht="16.5" customHeight="1">
      <c r="B186" s="41"/>
      <c r="C186" s="202" t="s">
        <v>765</v>
      </c>
      <c r="D186" s="202" t="s">
        <v>194</v>
      </c>
      <c r="E186" s="203" t="s">
        <v>1611</v>
      </c>
      <c r="F186" s="204" t="s">
        <v>1612</v>
      </c>
      <c r="G186" s="205" t="s">
        <v>1426</v>
      </c>
      <c r="H186" s="206">
        <v>20</v>
      </c>
      <c r="I186" s="207"/>
      <c r="J186" s="208">
        <f t="shared" si="40"/>
        <v>0</v>
      </c>
      <c r="K186" s="204" t="s">
        <v>21</v>
      </c>
      <c r="L186" s="61"/>
      <c r="M186" s="209" t="s">
        <v>21</v>
      </c>
      <c r="N186" s="210" t="s">
        <v>46</v>
      </c>
      <c r="O186" s="42"/>
      <c r="P186" s="211">
        <f t="shared" si="41"/>
        <v>0</v>
      </c>
      <c r="Q186" s="211">
        <v>0</v>
      </c>
      <c r="R186" s="211">
        <f t="shared" si="42"/>
        <v>0</v>
      </c>
      <c r="S186" s="211">
        <v>0</v>
      </c>
      <c r="T186" s="212">
        <f t="shared" si="43"/>
        <v>0</v>
      </c>
      <c r="AR186" s="24" t="s">
        <v>199</v>
      </c>
      <c r="AT186" s="24" t="s">
        <v>194</v>
      </c>
      <c r="AU186" s="24" t="s">
        <v>85</v>
      </c>
      <c r="AY186" s="24" t="s">
        <v>192</v>
      </c>
      <c r="BE186" s="213">
        <f t="shared" si="44"/>
        <v>0</v>
      </c>
      <c r="BF186" s="213">
        <f t="shared" si="45"/>
        <v>0</v>
      </c>
      <c r="BG186" s="213">
        <f t="shared" si="46"/>
        <v>0</v>
      </c>
      <c r="BH186" s="213">
        <f t="shared" si="47"/>
        <v>0</v>
      </c>
      <c r="BI186" s="213">
        <f t="shared" si="48"/>
        <v>0</v>
      </c>
      <c r="BJ186" s="24" t="s">
        <v>83</v>
      </c>
      <c r="BK186" s="213">
        <f t="shared" si="49"/>
        <v>0</v>
      </c>
      <c r="BL186" s="24" t="s">
        <v>199</v>
      </c>
      <c r="BM186" s="24" t="s">
        <v>1198</v>
      </c>
    </row>
    <row r="187" spans="2:65" s="1" customFormat="1" ht="114.75" customHeight="1">
      <c r="B187" s="41"/>
      <c r="C187" s="202" t="s">
        <v>771</v>
      </c>
      <c r="D187" s="202" t="s">
        <v>194</v>
      </c>
      <c r="E187" s="203" t="s">
        <v>1613</v>
      </c>
      <c r="F187" s="204" t="s">
        <v>1614</v>
      </c>
      <c r="G187" s="205" t="s">
        <v>1251</v>
      </c>
      <c r="H187" s="206">
        <v>1</v>
      </c>
      <c r="I187" s="207"/>
      <c r="J187" s="208">
        <f t="shared" si="40"/>
        <v>0</v>
      </c>
      <c r="K187" s="204" t="s">
        <v>21</v>
      </c>
      <c r="L187" s="61"/>
      <c r="M187" s="209" t="s">
        <v>21</v>
      </c>
      <c r="N187" s="210" t="s">
        <v>46</v>
      </c>
      <c r="O187" s="42"/>
      <c r="P187" s="211">
        <f t="shared" si="41"/>
        <v>0</v>
      </c>
      <c r="Q187" s="211">
        <v>0</v>
      </c>
      <c r="R187" s="211">
        <f t="shared" si="42"/>
        <v>0</v>
      </c>
      <c r="S187" s="211">
        <v>0</v>
      </c>
      <c r="T187" s="212">
        <f t="shared" si="43"/>
        <v>0</v>
      </c>
      <c r="AR187" s="24" t="s">
        <v>199</v>
      </c>
      <c r="AT187" s="24" t="s">
        <v>194</v>
      </c>
      <c r="AU187" s="24" t="s">
        <v>85</v>
      </c>
      <c r="AY187" s="24" t="s">
        <v>192</v>
      </c>
      <c r="BE187" s="213">
        <f t="shared" si="44"/>
        <v>0</v>
      </c>
      <c r="BF187" s="213">
        <f t="shared" si="45"/>
        <v>0</v>
      </c>
      <c r="BG187" s="213">
        <f t="shared" si="46"/>
        <v>0</v>
      </c>
      <c r="BH187" s="213">
        <f t="shared" si="47"/>
        <v>0</v>
      </c>
      <c r="BI187" s="213">
        <f t="shared" si="48"/>
        <v>0</v>
      </c>
      <c r="BJ187" s="24" t="s">
        <v>83</v>
      </c>
      <c r="BK187" s="213">
        <f t="shared" si="49"/>
        <v>0</v>
      </c>
      <c r="BL187" s="24" t="s">
        <v>199</v>
      </c>
      <c r="BM187" s="24" t="s">
        <v>298</v>
      </c>
    </row>
    <row r="188" spans="2:65" s="1" customFormat="1" ht="114.75" customHeight="1">
      <c r="B188" s="41"/>
      <c r="C188" s="202" t="s">
        <v>776</v>
      </c>
      <c r="D188" s="202" t="s">
        <v>194</v>
      </c>
      <c r="E188" s="203" t="s">
        <v>1615</v>
      </c>
      <c r="F188" s="204" t="s">
        <v>1616</v>
      </c>
      <c r="G188" s="205" t="s">
        <v>1251</v>
      </c>
      <c r="H188" s="206">
        <v>1</v>
      </c>
      <c r="I188" s="207"/>
      <c r="J188" s="208">
        <f t="shared" si="40"/>
        <v>0</v>
      </c>
      <c r="K188" s="204" t="s">
        <v>21</v>
      </c>
      <c r="L188" s="61"/>
      <c r="M188" s="209" t="s">
        <v>21</v>
      </c>
      <c r="N188" s="210" t="s">
        <v>46</v>
      </c>
      <c r="O188" s="42"/>
      <c r="P188" s="211">
        <f t="shared" si="41"/>
        <v>0</v>
      </c>
      <c r="Q188" s="211">
        <v>0</v>
      </c>
      <c r="R188" s="211">
        <f t="shared" si="42"/>
        <v>0</v>
      </c>
      <c r="S188" s="211">
        <v>0</v>
      </c>
      <c r="T188" s="212">
        <f t="shared" si="43"/>
        <v>0</v>
      </c>
      <c r="AR188" s="24" t="s">
        <v>199</v>
      </c>
      <c r="AT188" s="24" t="s">
        <v>194</v>
      </c>
      <c r="AU188" s="24" t="s">
        <v>85</v>
      </c>
      <c r="AY188" s="24" t="s">
        <v>192</v>
      </c>
      <c r="BE188" s="213">
        <f t="shared" si="44"/>
        <v>0</v>
      </c>
      <c r="BF188" s="213">
        <f t="shared" si="45"/>
        <v>0</v>
      </c>
      <c r="BG188" s="213">
        <f t="shared" si="46"/>
        <v>0</v>
      </c>
      <c r="BH188" s="213">
        <f t="shared" si="47"/>
        <v>0</v>
      </c>
      <c r="BI188" s="213">
        <f t="shared" si="48"/>
        <v>0</v>
      </c>
      <c r="BJ188" s="24" t="s">
        <v>83</v>
      </c>
      <c r="BK188" s="213">
        <f t="shared" si="49"/>
        <v>0</v>
      </c>
      <c r="BL188" s="24" t="s">
        <v>199</v>
      </c>
      <c r="BM188" s="24" t="s">
        <v>640</v>
      </c>
    </row>
    <row r="189" spans="2:65" s="1" customFormat="1" ht="51" customHeight="1">
      <c r="B189" s="41"/>
      <c r="C189" s="202" t="s">
        <v>782</v>
      </c>
      <c r="D189" s="202" t="s">
        <v>194</v>
      </c>
      <c r="E189" s="203" t="s">
        <v>1617</v>
      </c>
      <c r="F189" s="204" t="s">
        <v>1618</v>
      </c>
      <c r="G189" s="205" t="s">
        <v>1251</v>
      </c>
      <c r="H189" s="206">
        <v>1</v>
      </c>
      <c r="I189" s="207"/>
      <c r="J189" s="208">
        <f t="shared" si="40"/>
        <v>0</v>
      </c>
      <c r="K189" s="204" t="s">
        <v>21</v>
      </c>
      <c r="L189" s="61"/>
      <c r="M189" s="209" t="s">
        <v>21</v>
      </c>
      <c r="N189" s="210" t="s">
        <v>46</v>
      </c>
      <c r="O189" s="42"/>
      <c r="P189" s="211">
        <f t="shared" si="41"/>
        <v>0</v>
      </c>
      <c r="Q189" s="211">
        <v>0</v>
      </c>
      <c r="R189" s="211">
        <f t="shared" si="42"/>
        <v>0</v>
      </c>
      <c r="S189" s="211">
        <v>0</v>
      </c>
      <c r="T189" s="212">
        <f t="shared" si="43"/>
        <v>0</v>
      </c>
      <c r="AR189" s="24" t="s">
        <v>199</v>
      </c>
      <c r="AT189" s="24" t="s">
        <v>194</v>
      </c>
      <c r="AU189" s="24" t="s">
        <v>85</v>
      </c>
      <c r="AY189" s="24" t="s">
        <v>192</v>
      </c>
      <c r="BE189" s="213">
        <f t="shared" si="44"/>
        <v>0</v>
      </c>
      <c r="BF189" s="213">
        <f t="shared" si="45"/>
        <v>0</v>
      </c>
      <c r="BG189" s="213">
        <f t="shared" si="46"/>
        <v>0</v>
      </c>
      <c r="BH189" s="213">
        <f t="shared" si="47"/>
        <v>0</v>
      </c>
      <c r="BI189" s="213">
        <f t="shared" si="48"/>
        <v>0</v>
      </c>
      <c r="BJ189" s="24" t="s">
        <v>83</v>
      </c>
      <c r="BK189" s="213">
        <f t="shared" si="49"/>
        <v>0</v>
      </c>
      <c r="BL189" s="24" t="s">
        <v>199</v>
      </c>
      <c r="BM189" s="24" t="s">
        <v>649</v>
      </c>
    </row>
    <row r="190" spans="2:65" s="1" customFormat="1" ht="25.5" customHeight="1">
      <c r="B190" s="41"/>
      <c r="C190" s="202" t="s">
        <v>787</v>
      </c>
      <c r="D190" s="202" t="s">
        <v>194</v>
      </c>
      <c r="E190" s="203" t="s">
        <v>1619</v>
      </c>
      <c r="F190" s="204" t="s">
        <v>1620</v>
      </c>
      <c r="G190" s="205" t="s">
        <v>1251</v>
      </c>
      <c r="H190" s="206">
        <v>1</v>
      </c>
      <c r="I190" s="207"/>
      <c r="J190" s="208">
        <f t="shared" si="40"/>
        <v>0</v>
      </c>
      <c r="K190" s="204" t="s">
        <v>21</v>
      </c>
      <c r="L190" s="61"/>
      <c r="M190" s="209" t="s">
        <v>21</v>
      </c>
      <c r="N190" s="210" t="s">
        <v>46</v>
      </c>
      <c r="O190" s="42"/>
      <c r="P190" s="211">
        <f t="shared" si="41"/>
        <v>0</v>
      </c>
      <c r="Q190" s="211">
        <v>0</v>
      </c>
      <c r="R190" s="211">
        <f t="shared" si="42"/>
        <v>0</v>
      </c>
      <c r="S190" s="211">
        <v>0</v>
      </c>
      <c r="T190" s="212">
        <f t="shared" si="43"/>
        <v>0</v>
      </c>
      <c r="AR190" s="24" t="s">
        <v>199</v>
      </c>
      <c r="AT190" s="24" t="s">
        <v>194</v>
      </c>
      <c r="AU190" s="24" t="s">
        <v>85</v>
      </c>
      <c r="AY190" s="24" t="s">
        <v>192</v>
      </c>
      <c r="BE190" s="213">
        <f t="shared" si="44"/>
        <v>0</v>
      </c>
      <c r="BF190" s="213">
        <f t="shared" si="45"/>
        <v>0</v>
      </c>
      <c r="BG190" s="213">
        <f t="shared" si="46"/>
        <v>0</v>
      </c>
      <c r="BH190" s="213">
        <f t="shared" si="47"/>
        <v>0</v>
      </c>
      <c r="BI190" s="213">
        <f t="shared" si="48"/>
        <v>0</v>
      </c>
      <c r="BJ190" s="24" t="s">
        <v>83</v>
      </c>
      <c r="BK190" s="213">
        <f t="shared" si="49"/>
        <v>0</v>
      </c>
      <c r="BL190" s="24" t="s">
        <v>199</v>
      </c>
      <c r="BM190" s="24" t="s">
        <v>493</v>
      </c>
    </row>
    <row r="191" spans="2:65" s="1" customFormat="1" ht="38.25" customHeight="1">
      <c r="B191" s="41"/>
      <c r="C191" s="202" t="s">
        <v>793</v>
      </c>
      <c r="D191" s="202" t="s">
        <v>194</v>
      </c>
      <c r="E191" s="203" t="s">
        <v>1621</v>
      </c>
      <c r="F191" s="204" t="s">
        <v>1622</v>
      </c>
      <c r="G191" s="205" t="s">
        <v>1251</v>
      </c>
      <c r="H191" s="206">
        <v>1</v>
      </c>
      <c r="I191" s="207"/>
      <c r="J191" s="208">
        <f t="shared" si="40"/>
        <v>0</v>
      </c>
      <c r="K191" s="204" t="s">
        <v>21</v>
      </c>
      <c r="L191" s="61"/>
      <c r="M191" s="209" t="s">
        <v>21</v>
      </c>
      <c r="N191" s="210" t="s">
        <v>46</v>
      </c>
      <c r="O191" s="42"/>
      <c r="P191" s="211">
        <f t="shared" si="41"/>
        <v>0</v>
      </c>
      <c r="Q191" s="211">
        <v>0</v>
      </c>
      <c r="R191" s="211">
        <f t="shared" si="42"/>
        <v>0</v>
      </c>
      <c r="S191" s="211">
        <v>0</v>
      </c>
      <c r="T191" s="212">
        <f t="shared" si="43"/>
        <v>0</v>
      </c>
      <c r="AR191" s="24" t="s">
        <v>199</v>
      </c>
      <c r="AT191" s="24" t="s">
        <v>194</v>
      </c>
      <c r="AU191" s="24" t="s">
        <v>85</v>
      </c>
      <c r="AY191" s="24" t="s">
        <v>192</v>
      </c>
      <c r="BE191" s="213">
        <f t="shared" si="44"/>
        <v>0</v>
      </c>
      <c r="BF191" s="213">
        <f t="shared" si="45"/>
        <v>0</v>
      </c>
      <c r="BG191" s="213">
        <f t="shared" si="46"/>
        <v>0</v>
      </c>
      <c r="BH191" s="213">
        <f t="shared" si="47"/>
        <v>0</v>
      </c>
      <c r="BI191" s="213">
        <f t="shared" si="48"/>
        <v>0</v>
      </c>
      <c r="BJ191" s="24" t="s">
        <v>83</v>
      </c>
      <c r="BK191" s="213">
        <f t="shared" si="49"/>
        <v>0</v>
      </c>
      <c r="BL191" s="24" t="s">
        <v>199</v>
      </c>
      <c r="BM191" s="24" t="s">
        <v>1623</v>
      </c>
    </row>
    <row r="192" spans="2:65" s="1" customFormat="1" ht="51" customHeight="1">
      <c r="B192" s="41"/>
      <c r="C192" s="202" t="s">
        <v>798</v>
      </c>
      <c r="D192" s="202" t="s">
        <v>194</v>
      </c>
      <c r="E192" s="203" t="s">
        <v>1624</v>
      </c>
      <c r="F192" s="204" t="s">
        <v>1625</v>
      </c>
      <c r="G192" s="205" t="s">
        <v>1251</v>
      </c>
      <c r="H192" s="206">
        <v>1</v>
      </c>
      <c r="I192" s="207"/>
      <c r="J192" s="208">
        <f t="shared" si="40"/>
        <v>0</v>
      </c>
      <c r="K192" s="204" t="s">
        <v>21</v>
      </c>
      <c r="L192" s="61"/>
      <c r="M192" s="209" t="s">
        <v>21</v>
      </c>
      <c r="N192" s="210" t="s">
        <v>46</v>
      </c>
      <c r="O192" s="42"/>
      <c r="P192" s="211">
        <f t="shared" si="41"/>
        <v>0</v>
      </c>
      <c r="Q192" s="211">
        <v>0</v>
      </c>
      <c r="R192" s="211">
        <f t="shared" si="42"/>
        <v>0</v>
      </c>
      <c r="S192" s="211">
        <v>0</v>
      </c>
      <c r="T192" s="212">
        <f t="shared" si="43"/>
        <v>0</v>
      </c>
      <c r="AR192" s="24" t="s">
        <v>199</v>
      </c>
      <c r="AT192" s="24" t="s">
        <v>194</v>
      </c>
      <c r="AU192" s="24" t="s">
        <v>85</v>
      </c>
      <c r="AY192" s="24" t="s">
        <v>192</v>
      </c>
      <c r="BE192" s="213">
        <f t="shared" si="44"/>
        <v>0</v>
      </c>
      <c r="BF192" s="213">
        <f t="shared" si="45"/>
        <v>0</v>
      </c>
      <c r="BG192" s="213">
        <f t="shared" si="46"/>
        <v>0</v>
      </c>
      <c r="BH192" s="213">
        <f t="shared" si="47"/>
        <v>0</v>
      </c>
      <c r="BI192" s="213">
        <f t="shared" si="48"/>
        <v>0</v>
      </c>
      <c r="BJ192" s="24" t="s">
        <v>83</v>
      </c>
      <c r="BK192" s="213">
        <f t="shared" si="49"/>
        <v>0</v>
      </c>
      <c r="BL192" s="24" t="s">
        <v>199</v>
      </c>
      <c r="BM192" s="24" t="s">
        <v>1626</v>
      </c>
    </row>
    <row r="193" spans="2:65" s="1" customFormat="1" ht="38.25" customHeight="1">
      <c r="B193" s="41"/>
      <c r="C193" s="202" t="s">
        <v>802</v>
      </c>
      <c r="D193" s="202" t="s">
        <v>194</v>
      </c>
      <c r="E193" s="203" t="s">
        <v>1627</v>
      </c>
      <c r="F193" s="204" t="s">
        <v>1628</v>
      </c>
      <c r="G193" s="205" t="s">
        <v>1251</v>
      </c>
      <c r="H193" s="206">
        <v>1</v>
      </c>
      <c r="I193" s="207"/>
      <c r="J193" s="208">
        <f t="shared" si="40"/>
        <v>0</v>
      </c>
      <c r="K193" s="204" t="s">
        <v>21</v>
      </c>
      <c r="L193" s="61"/>
      <c r="M193" s="209" t="s">
        <v>21</v>
      </c>
      <c r="N193" s="210" t="s">
        <v>46</v>
      </c>
      <c r="O193" s="42"/>
      <c r="P193" s="211">
        <f t="shared" si="41"/>
        <v>0</v>
      </c>
      <c r="Q193" s="211">
        <v>0</v>
      </c>
      <c r="R193" s="211">
        <f t="shared" si="42"/>
        <v>0</v>
      </c>
      <c r="S193" s="211">
        <v>0</v>
      </c>
      <c r="T193" s="212">
        <f t="shared" si="43"/>
        <v>0</v>
      </c>
      <c r="AR193" s="24" t="s">
        <v>199</v>
      </c>
      <c r="AT193" s="24" t="s">
        <v>194</v>
      </c>
      <c r="AU193" s="24" t="s">
        <v>85</v>
      </c>
      <c r="AY193" s="24" t="s">
        <v>192</v>
      </c>
      <c r="BE193" s="213">
        <f t="shared" si="44"/>
        <v>0</v>
      </c>
      <c r="BF193" s="213">
        <f t="shared" si="45"/>
        <v>0</v>
      </c>
      <c r="BG193" s="213">
        <f t="shared" si="46"/>
        <v>0</v>
      </c>
      <c r="BH193" s="213">
        <f t="shared" si="47"/>
        <v>0</v>
      </c>
      <c r="BI193" s="213">
        <f t="shared" si="48"/>
        <v>0</v>
      </c>
      <c r="BJ193" s="24" t="s">
        <v>83</v>
      </c>
      <c r="BK193" s="213">
        <f t="shared" si="49"/>
        <v>0</v>
      </c>
      <c r="BL193" s="24" t="s">
        <v>199</v>
      </c>
      <c r="BM193" s="24" t="s">
        <v>1629</v>
      </c>
    </row>
    <row r="194" spans="2:65" s="1" customFormat="1" ht="38.25" customHeight="1">
      <c r="B194" s="41"/>
      <c r="C194" s="202" t="s">
        <v>807</v>
      </c>
      <c r="D194" s="202" t="s">
        <v>194</v>
      </c>
      <c r="E194" s="203" t="s">
        <v>1630</v>
      </c>
      <c r="F194" s="204" t="s">
        <v>1631</v>
      </c>
      <c r="G194" s="205" t="s">
        <v>1251</v>
      </c>
      <c r="H194" s="206">
        <v>1</v>
      </c>
      <c r="I194" s="207"/>
      <c r="J194" s="208">
        <f t="shared" si="40"/>
        <v>0</v>
      </c>
      <c r="K194" s="204" t="s">
        <v>21</v>
      </c>
      <c r="L194" s="61"/>
      <c r="M194" s="209" t="s">
        <v>21</v>
      </c>
      <c r="N194" s="210" t="s">
        <v>46</v>
      </c>
      <c r="O194" s="42"/>
      <c r="P194" s="211">
        <f t="shared" si="41"/>
        <v>0</v>
      </c>
      <c r="Q194" s="211">
        <v>0</v>
      </c>
      <c r="R194" s="211">
        <f t="shared" si="42"/>
        <v>0</v>
      </c>
      <c r="S194" s="211">
        <v>0</v>
      </c>
      <c r="T194" s="212">
        <f t="shared" si="43"/>
        <v>0</v>
      </c>
      <c r="AR194" s="24" t="s">
        <v>199</v>
      </c>
      <c r="AT194" s="24" t="s">
        <v>194</v>
      </c>
      <c r="AU194" s="24" t="s">
        <v>85</v>
      </c>
      <c r="AY194" s="24" t="s">
        <v>192</v>
      </c>
      <c r="BE194" s="213">
        <f t="shared" si="44"/>
        <v>0</v>
      </c>
      <c r="BF194" s="213">
        <f t="shared" si="45"/>
        <v>0</v>
      </c>
      <c r="BG194" s="213">
        <f t="shared" si="46"/>
        <v>0</v>
      </c>
      <c r="BH194" s="213">
        <f t="shared" si="47"/>
        <v>0</v>
      </c>
      <c r="BI194" s="213">
        <f t="shared" si="48"/>
        <v>0</v>
      </c>
      <c r="BJ194" s="24" t="s">
        <v>83</v>
      </c>
      <c r="BK194" s="213">
        <f t="shared" si="49"/>
        <v>0</v>
      </c>
      <c r="BL194" s="24" t="s">
        <v>199</v>
      </c>
      <c r="BM194" s="24" t="s">
        <v>1632</v>
      </c>
    </row>
    <row r="195" spans="2:65" s="1" customFormat="1" ht="16.5" customHeight="1">
      <c r="B195" s="41"/>
      <c r="C195" s="202" t="s">
        <v>812</v>
      </c>
      <c r="D195" s="202" t="s">
        <v>194</v>
      </c>
      <c r="E195" s="203" t="s">
        <v>1633</v>
      </c>
      <c r="F195" s="204" t="s">
        <v>1634</v>
      </c>
      <c r="G195" s="205" t="s">
        <v>1251</v>
      </c>
      <c r="H195" s="206">
        <v>1</v>
      </c>
      <c r="I195" s="207"/>
      <c r="J195" s="208">
        <f t="shared" si="40"/>
        <v>0</v>
      </c>
      <c r="K195" s="204" t="s">
        <v>21</v>
      </c>
      <c r="L195" s="61"/>
      <c r="M195" s="209" t="s">
        <v>21</v>
      </c>
      <c r="N195" s="210" t="s">
        <v>46</v>
      </c>
      <c r="O195" s="42"/>
      <c r="P195" s="211">
        <f t="shared" si="41"/>
        <v>0</v>
      </c>
      <c r="Q195" s="211">
        <v>0</v>
      </c>
      <c r="R195" s="211">
        <f t="shared" si="42"/>
        <v>0</v>
      </c>
      <c r="S195" s="211">
        <v>0</v>
      </c>
      <c r="T195" s="212">
        <f t="shared" si="43"/>
        <v>0</v>
      </c>
      <c r="AR195" s="24" t="s">
        <v>199</v>
      </c>
      <c r="AT195" s="24" t="s">
        <v>194</v>
      </c>
      <c r="AU195" s="24" t="s">
        <v>85</v>
      </c>
      <c r="AY195" s="24" t="s">
        <v>192</v>
      </c>
      <c r="BE195" s="213">
        <f t="shared" si="44"/>
        <v>0</v>
      </c>
      <c r="BF195" s="213">
        <f t="shared" si="45"/>
        <v>0</v>
      </c>
      <c r="BG195" s="213">
        <f t="shared" si="46"/>
        <v>0</v>
      </c>
      <c r="BH195" s="213">
        <f t="shared" si="47"/>
        <v>0</v>
      </c>
      <c r="BI195" s="213">
        <f t="shared" si="48"/>
        <v>0</v>
      </c>
      <c r="BJ195" s="24" t="s">
        <v>83</v>
      </c>
      <c r="BK195" s="213">
        <f t="shared" si="49"/>
        <v>0</v>
      </c>
      <c r="BL195" s="24" t="s">
        <v>199</v>
      </c>
      <c r="BM195" s="24" t="s">
        <v>1635</v>
      </c>
    </row>
    <row r="196" spans="2:65" s="1" customFormat="1" ht="16.5" customHeight="1">
      <c r="B196" s="41"/>
      <c r="C196" s="202" t="s">
        <v>820</v>
      </c>
      <c r="D196" s="202" t="s">
        <v>194</v>
      </c>
      <c r="E196" s="203" t="s">
        <v>1636</v>
      </c>
      <c r="F196" s="204" t="s">
        <v>1637</v>
      </c>
      <c r="G196" s="205" t="s">
        <v>1251</v>
      </c>
      <c r="H196" s="206">
        <v>1</v>
      </c>
      <c r="I196" s="207"/>
      <c r="J196" s="208">
        <f t="shared" si="40"/>
        <v>0</v>
      </c>
      <c r="K196" s="204" t="s">
        <v>21</v>
      </c>
      <c r="L196" s="61"/>
      <c r="M196" s="209" t="s">
        <v>21</v>
      </c>
      <c r="N196" s="210" t="s">
        <v>46</v>
      </c>
      <c r="O196" s="42"/>
      <c r="P196" s="211">
        <f t="shared" si="41"/>
        <v>0</v>
      </c>
      <c r="Q196" s="211">
        <v>0</v>
      </c>
      <c r="R196" s="211">
        <f t="shared" si="42"/>
        <v>0</v>
      </c>
      <c r="S196" s="211">
        <v>0</v>
      </c>
      <c r="T196" s="212">
        <f t="shared" si="43"/>
        <v>0</v>
      </c>
      <c r="AR196" s="24" t="s">
        <v>199</v>
      </c>
      <c r="AT196" s="24" t="s">
        <v>194</v>
      </c>
      <c r="AU196" s="24" t="s">
        <v>85</v>
      </c>
      <c r="AY196" s="24" t="s">
        <v>192</v>
      </c>
      <c r="BE196" s="213">
        <f t="shared" si="44"/>
        <v>0</v>
      </c>
      <c r="BF196" s="213">
        <f t="shared" si="45"/>
        <v>0</v>
      </c>
      <c r="BG196" s="213">
        <f t="shared" si="46"/>
        <v>0</v>
      </c>
      <c r="BH196" s="213">
        <f t="shared" si="47"/>
        <v>0</v>
      </c>
      <c r="BI196" s="213">
        <f t="shared" si="48"/>
        <v>0</v>
      </c>
      <c r="BJ196" s="24" t="s">
        <v>83</v>
      </c>
      <c r="BK196" s="213">
        <f t="shared" si="49"/>
        <v>0</v>
      </c>
      <c r="BL196" s="24" t="s">
        <v>199</v>
      </c>
      <c r="BM196" s="24" t="s">
        <v>1638</v>
      </c>
    </row>
    <row r="197" spans="2:65" s="1" customFormat="1" ht="16.5" customHeight="1">
      <c r="B197" s="41"/>
      <c r="C197" s="202" t="s">
        <v>827</v>
      </c>
      <c r="D197" s="202" t="s">
        <v>194</v>
      </c>
      <c r="E197" s="203" t="s">
        <v>1639</v>
      </c>
      <c r="F197" s="204" t="s">
        <v>1640</v>
      </c>
      <c r="G197" s="205" t="s">
        <v>1251</v>
      </c>
      <c r="H197" s="206">
        <v>1</v>
      </c>
      <c r="I197" s="207"/>
      <c r="J197" s="208">
        <f t="shared" si="40"/>
        <v>0</v>
      </c>
      <c r="K197" s="204" t="s">
        <v>21</v>
      </c>
      <c r="L197" s="61"/>
      <c r="M197" s="209" t="s">
        <v>21</v>
      </c>
      <c r="N197" s="257" t="s">
        <v>46</v>
      </c>
      <c r="O197" s="258"/>
      <c r="P197" s="259">
        <f t="shared" si="41"/>
        <v>0</v>
      </c>
      <c r="Q197" s="259">
        <v>0</v>
      </c>
      <c r="R197" s="259">
        <f t="shared" si="42"/>
        <v>0</v>
      </c>
      <c r="S197" s="259">
        <v>0</v>
      </c>
      <c r="T197" s="260">
        <f t="shared" si="43"/>
        <v>0</v>
      </c>
      <c r="AR197" s="24" t="s">
        <v>199</v>
      </c>
      <c r="AT197" s="24" t="s">
        <v>194</v>
      </c>
      <c r="AU197" s="24" t="s">
        <v>85</v>
      </c>
      <c r="AY197" s="24" t="s">
        <v>192</v>
      </c>
      <c r="BE197" s="213">
        <f t="shared" si="44"/>
        <v>0</v>
      </c>
      <c r="BF197" s="213">
        <f t="shared" si="45"/>
        <v>0</v>
      </c>
      <c r="BG197" s="213">
        <f t="shared" si="46"/>
        <v>0</v>
      </c>
      <c r="BH197" s="213">
        <f t="shared" si="47"/>
        <v>0</v>
      </c>
      <c r="BI197" s="213">
        <f t="shared" si="48"/>
        <v>0</v>
      </c>
      <c r="BJ197" s="24" t="s">
        <v>83</v>
      </c>
      <c r="BK197" s="213">
        <f t="shared" si="49"/>
        <v>0</v>
      </c>
      <c r="BL197" s="24" t="s">
        <v>199</v>
      </c>
      <c r="BM197" s="24" t="s">
        <v>1641</v>
      </c>
    </row>
    <row r="198" spans="2:12" s="1" customFormat="1" ht="6.9" customHeight="1">
      <c r="B198" s="56"/>
      <c r="C198" s="57"/>
      <c r="D198" s="57"/>
      <c r="E198" s="57"/>
      <c r="F198" s="57"/>
      <c r="G198" s="57"/>
      <c r="H198" s="57"/>
      <c r="I198" s="149"/>
      <c r="J198" s="57"/>
      <c r="K198" s="57"/>
      <c r="L198" s="61"/>
    </row>
  </sheetData>
  <sheetProtection algorithmName="SHA-512" hashValue="xKMYc/ALJDghDabVimPrjp4EBiFzFoMuPVw+0UpNm3Rm9/2N6dW8i6JTQKpu6aS4BNwC01BSiD/WYY/8m8zbLQ==" saltValue="l/z4DJrTsLT8fyrgjTmywyrlxnGCjynG9OOLk4OHkVAZOrnu19B+wDulIBp6j7CEqQZ+26P5FJVXQb8uRFy8tA==" spinCount="100000" sheet="1" objects="1" scenarios="1" formatColumns="0" formatRows="0" autoFilter="0"/>
  <autoFilter ref="C89:K197"/>
  <mergeCells count="13">
    <mergeCell ref="E82:H82"/>
    <mergeCell ref="G1:H1"/>
    <mergeCell ref="L2:V2"/>
    <mergeCell ref="E49:H49"/>
    <mergeCell ref="E51:H51"/>
    <mergeCell ref="J55:J5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132</v>
      </c>
      <c r="G1" s="392" t="s">
        <v>133</v>
      </c>
      <c r="H1" s="392"/>
      <c r="I1" s="124"/>
      <c r="J1" s="123" t="s">
        <v>134</v>
      </c>
      <c r="K1" s="122" t="s">
        <v>135</v>
      </c>
      <c r="L1" s="123" t="s">
        <v>136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114</v>
      </c>
    </row>
    <row r="3" spans="2:46" ht="6.9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85</v>
      </c>
    </row>
    <row r="4" spans="2:46" ht="36.9" customHeight="1">
      <c r="B4" s="28"/>
      <c r="C4" s="29"/>
      <c r="D4" s="30" t="s">
        <v>143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2:11" ht="16.5" customHeight="1">
      <c r="B7" s="28"/>
      <c r="C7" s="29"/>
      <c r="D7" s="29"/>
      <c r="E7" s="384" t="str">
        <f>'Rekapitulace stavby'!K6</f>
        <v>Výstavba nové haly odborného výcviku SOU Stavební Plzeň</v>
      </c>
      <c r="F7" s="385"/>
      <c r="G7" s="385"/>
      <c r="H7" s="385"/>
      <c r="I7" s="127"/>
      <c r="J7" s="29"/>
      <c r="K7" s="31"/>
    </row>
    <row r="8" spans="2:11" ht="13.2">
      <c r="B8" s="28"/>
      <c r="C8" s="29"/>
      <c r="D8" s="37" t="s">
        <v>150</v>
      </c>
      <c r="E8" s="29"/>
      <c r="F8" s="29"/>
      <c r="G8" s="29"/>
      <c r="H8" s="29"/>
      <c r="I8" s="127"/>
      <c r="J8" s="29"/>
      <c r="K8" s="31"/>
    </row>
    <row r="9" spans="2:11" s="1" customFormat="1" ht="16.5" customHeight="1">
      <c r="B9" s="41"/>
      <c r="C9" s="42"/>
      <c r="D9" s="42"/>
      <c r="E9" s="384" t="s">
        <v>1215</v>
      </c>
      <c r="F9" s="387"/>
      <c r="G9" s="387"/>
      <c r="H9" s="387"/>
      <c r="I9" s="128"/>
      <c r="J9" s="42"/>
      <c r="K9" s="45"/>
    </row>
    <row r="10" spans="2:11" s="1" customFormat="1" ht="13.2">
      <c r="B10" s="41"/>
      <c r="C10" s="42"/>
      <c r="D10" s="37" t="s">
        <v>1216</v>
      </c>
      <c r="E10" s="42"/>
      <c r="F10" s="42"/>
      <c r="G10" s="42"/>
      <c r="H10" s="42"/>
      <c r="I10" s="128"/>
      <c r="J10" s="42"/>
      <c r="K10" s="45"/>
    </row>
    <row r="11" spans="2:11" s="1" customFormat="1" ht="36.9" customHeight="1">
      <c r="B11" s="41"/>
      <c r="C11" s="42"/>
      <c r="D11" s="42"/>
      <c r="E11" s="386" t="s">
        <v>1642</v>
      </c>
      <c r="F11" s="387"/>
      <c r="G11" s="387"/>
      <c r="H11" s="387"/>
      <c r="I11" s="128"/>
      <c r="J11" s="42"/>
      <c r="K11" s="45"/>
    </row>
    <row r="12" spans="2:11" s="1" customFormat="1" ht="12">
      <c r="B12" s="41"/>
      <c r="C12" s="42"/>
      <c r="D12" s="42"/>
      <c r="E12" s="42"/>
      <c r="F12" s="42"/>
      <c r="G12" s="42"/>
      <c r="H12" s="42"/>
      <c r="I12" s="128"/>
      <c r="J12" s="42"/>
      <c r="K12" s="45"/>
    </row>
    <row r="13" spans="2:11" s="1" customFormat="1" ht="14.4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9" t="s">
        <v>22</v>
      </c>
      <c r="J13" s="35" t="s">
        <v>21</v>
      </c>
      <c r="K13" s="45"/>
    </row>
    <row r="14" spans="2:11" s="1" customFormat="1" ht="14.4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29" t="s">
        <v>25</v>
      </c>
      <c r="J14" s="130" t="str">
        <f>'Rekapitulace stavby'!AN8</f>
        <v>2. 11. 2017</v>
      </c>
      <c r="K14" s="45"/>
    </row>
    <row r="15" spans="2:11" s="1" customFormat="1" ht="10.8" customHeight="1">
      <c r="B15" s="41"/>
      <c r="C15" s="42"/>
      <c r="D15" s="42"/>
      <c r="E15" s="42"/>
      <c r="F15" s="42"/>
      <c r="G15" s="42"/>
      <c r="H15" s="42"/>
      <c r="I15" s="128"/>
      <c r="J15" s="42"/>
      <c r="K15" s="45"/>
    </row>
    <row r="16" spans="2:11" s="1" customFormat="1" ht="14.4" customHeight="1">
      <c r="B16" s="41"/>
      <c r="C16" s="42"/>
      <c r="D16" s="37" t="s">
        <v>27</v>
      </c>
      <c r="E16" s="42"/>
      <c r="F16" s="42"/>
      <c r="G16" s="42"/>
      <c r="H16" s="42"/>
      <c r="I16" s="129" t="s">
        <v>28</v>
      </c>
      <c r="J16" s="35" t="s">
        <v>29</v>
      </c>
      <c r="K16" s="45"/>
    </row>
    <row r="17" spans="2:11" s="1" customFormat="1" ht="18" customHeight="1">
      <c r="B17" s="41"/>
      <c r="C17" s="42"/>
      <c r="D17" s="42"/>
      <c r="E17" s="35" t="s">
        <v>30</v>
      </c>
      <c r="F17" s="42"/>
      <c r="G17" s="42"/>
      <c r="H17" s="42"/>
      <c r="I17" s="129" t="s">
        <v>31</v>
      </c>
      <c r="J17" s="35" t="s">
        <v>32</v>
      </c>
      <c r="K17" s="45"/>
    </row>
    <row r="18" spans="2:11" s="1" customFormat="1" ht="6.9" customHeight="1">
      <c r="B18" s="41"/>
      <c r="C18" s="42"/>
      <c r="D18" s="42"/>
      <c r="E18" s="42"/>
      <c r="F18" s="42"/>
      <c r="G18" s="42"/>
      <c r="H18" s="42"/>
      <c r="I18" s="128"/>
      <c r="J18" s="42"/>
      <c r="K18" s="45"/>
    </row>
    <row r="19" spans="2:11" s="1" customFormat="1" ht="14.4" customHeight="1">
      <c r="B19" s="41"/>
      <c r="C19" s="42"/>
      <c r="D19" s="37" t="s">
        <v>33</v>
      </c>
      <c r="E19" s="42"/>
      <c r="F19" s="42"/>
      <c r="G19" s="42"/>
      <c r="H19" s="42"/>
      <c r="I19" s="129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9" t="s">
        <v>31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" customHeight="1">
      <c r="B21" s="41"/>
      <c r="C21" s="42"/>
      <c r="D21" s="42"/>
      <c r="E21" s="42"/>
      <c r="F21" s="42"/>
      <c r="G21" s="42"/>
      <c r="H21" s="42"/>
      <c r="I21" s="128"/>
      <c r="J21" s="42"/>
      <c r="K21" s="45"/>
    </row>
    <row r="22" spans="2:11" s="1" customFormat="1" ht="14.4" customHeight="1">
      <c r="B22" s="41"/>
      <c r="C22" s="42"/>
      <c r="D22" s="37" t="s">
        <v>35</v>
      </c>
      <c r="E22" s="42"/>
      <c r="F22" s="42"/>
      <c r="G22" s="42"/>
      <c r="H22" s="42"/>
      <c r="I22" s="129" t="s">
        <v>28</v>
      </c>
      <c r="J22" s="35" t="s">
        <v>36</v>
      </c>
      <c r="K22" s="45"/>
    </row>
    <row r="23" spans="2:11" s="1" customFormat="1" ht="18" customHeight="1">
      <c r="B23" s="41"/>
      <c r="C23" s="42"/>
      <c r="D23" s="42"/>
      <c r="E23" s="35" t="s">
        <v>37</v>
      </c>
      <c r="F23" s="42"/>
      <c r="G23" s="42"/>
      <c r="H23" s="42"/>
      <c r="I23" s="129" t="s">
        <v>31</v>
      </c>
      <c r="J23" s="35" t="s">
        <v>38</v>
      </c>
      <c r="K23" s="45"/>
    </row>
    <row r="24" spans="2:11" s="1" customFormat="1" ht="6.9" customHeight="1">
      <c r="B24" s="41"/>
      <c r="C24" s="42"/>
      <c r="D24" s="42"/>
      <c r="E24" s="42"/>
      <c r="F24" s="42"/>
      <c r="G24" s="42"/>
      <c r="H24" s="42"/>
      <c r="I24" s="128"/>
      <c r="J24" s="42"/>
      <c r="K24" s="45"/>
    </row>
    <row r="25" spans="2:11" s="1" customFormat="1" ht="14.4" customHeight="1">
      <c r="B25" s="41"/>
      <c r="C25" s="42"/>
      <c r="D25" s="37" t="s">
        <v>40</v>
      </c>
      <c r="E25" s="42"/>
      <c r="F25" s="42"/>
      <c r="G25" s="42"/>
      <c r="H25" s="42"/>
      <c r="I25" s="128"/>
      <c r="J25" s="42"/>
      <c r="K25" s="45"/>
    </row>
    <row r="26" spans="2:11" s="7" customFormat="1" ht="16.5" customHeight="1">
      <c r="B26" s="131"/>
      <c r="C26" s="132"/>
      <c r="D26" s="132"/>
      <c r="E26" s="348" t="s">
        <v>21</v>
      </c>
      <c r="F26" s="348"/>
      <c r="G26" s="348"/>
      <c r="H26" s="348"/>
      <c r="I26" s="133"/>
      <c r="J26" s="132"/>
      <c r="K26" s="134"/>
    </row>
    <row r="27" spans="2:11" s="1" customFormat="1" ht="6.9" customHeight="1">
      <c r="B27" s="41"/>
      <c r="C27" s="42"/>
      <c r="D27" s="42"/>
      <c r="E27" s="42"/>
      <c r="F27" s="42"/>
      <c r="G27" s="42"/>
      <c r="H27" s="42"/>
      <c r="I27" s="128"/>
      <c r="J27" s="42"/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5"/>
      <c r="J28" s="85"/>
      <c r="K28" s="136"/>
    </row>
    <row r="29" spans="2:11" s="1" customFormat="1" ht="25.35" customHeight="1">
      <c r="B29" s="41"/>
      <c r="C29" s="42"/>
      <c r="D29" s="137" t="s">
        <v>41</v>
      </c>
      <c r="E29" s="42"/>
      <c r="F29" s="42"/>
      <c r="G29" s="42"/>
      <c r="H29" s="42"/>
      <c r="I29" s="128"/>
      <c r="J29" s="138">
        <f>ROUND(J116,2)</f>
        <v>0</v>
      </c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5"/>
      <c r="J30" s="85"/>
      <c r="K30" s="136"/>
    </row>
    <row r="31" spans="2:11" s="1" customFormat="1" ht="14.4" customHeight="1">
      <c r="B31" s="41"/>
      <c r="C31" s="42"/>
      <c r="D31" s="42"/>
      <c r="E31" s="42"/>
      <c r="F31" s="46" t="s">
        <v>43</v>
      </c>
      <c r="G31" s="42"/>
      <c r="H31" s="42"/>
      <c r="I31" s="139" t="s">
        <v>42</v>
      </c>
      <c r="J31" s="46" t="s">
        <v>44</v>
      </c>
      <c r="K31" s="45"/>
    </row>
    <row r="32" spans="2:11" s="1" customFormat="1" ht="14.4" customHeight="1">
      <c r="B32" s="41"/>
      <c r="C32" s="42"/>
      <c r="D32" s="49" t="s">
        <v>45</v>
      </c>
      <c r="E32" s="49" t="s">
        <v>46</v>
      </c>
      <c r="F32" s="140">
        <f>ROUND(SUM(BE116:BE236),2)</f>
        <v>0</v>
      </c>
      <c r="G32" s="42"/>
      <c r="H32" s="42"/>
      <c r="I32" s="141">
        <v>0.21</v>
      </c>
      <c r="J32" s="140">
        <f>ROUND(ROUND((SUM(BE116:BE236)),2)*I32,2)</f>
        <v>0</v>
      </c>
      <c r="K32" s="45"/>
    </row>
    <row r="33" spans="2:11" s="1" customFormat="1" ht="14.4" customHeight="1">
      <c r="B33" s="41"/>
      <c r="C33" s="42"/>
      <c r="D33" s="42"/>
      <c r="E33" s="49" t="s">
        <v>47</v>
      </c>
      <c r="F33" s="140">
        <f>ROUND(SUM(BF116:BF236),2)</f>
        <v>0</v>
      </c>
      <c r="G33" s="42"/>
      <c r="H33" s="42"/>
      <c r="I33" s="141">
        <v>0.15</v>
      </c>
      <c r="J33" s="140">
        <f>ROUND(ROUND((SUM(BF116:BF236)),2)*I33,2)</f>
        <v>0</v>
      </c>
      <c r="K33" s="45"/>
    </row>
    <row r="34" spans="2:11" s="1" customFormat="1" ht="14.4" customHeight="1" hidden="1">
      <c r="B34" s="41"/>
      <c r="C34" s="42"/>
      <c r="D34" s="42"/>
      <c r="E34" s="49" t="s">
        <v>48</v>
      </c>
      <c r="F34" s="140">
        <f>ROUND(SUM(BG116:BG236),2)</f>
        <v>0</v>
      </c>
      <c r="G34" s="42"/>
      <c r="H34" s="42"/>
      <c r="I34" s="141">
        <v>0.21</v>
      </c>
      <c r="J34" s="140">
        <v>0</v>
      </c>
      <c r="K34" s="45"/>
    </row>
    <row r="35" spans="2:11" s="1" customFormat="1" ht="14.4" customHeight="1" hidden="1">
      <c r="B35" s="41"/>
      <c r="C35" s="42"/>
      <c r="D35" s="42"/>
      <c r="E35" s="49" t="s">
        <v>49</v>
      </c>
      <c r="F35" s="140">
        <f>ROUND(SUM(BH116:BH236),2)</f>
        <v>0</v>
      </c>
      <c r="G35" s="42"/>
      <c r="H35" s="42"/>
      <c r="I35" s="141">
        <v>0.15</v>
      </c>
      <c r="J35" s="140">
        <v>0</v>
      </c>
      <c r="K35" s="45"/>
    </row>
    <row r="36" spans="2:11" s="1" customFormat="1" ht="14.4" customHeight="1" hidden="1">
      <c r="B36" s="41"/>
      <c r="C36" s="42"/>
      <c r="D36" s="42"/>
      <c r="E36" s="49" t="s">
        <v>50</v>
      </c>
      <c r="F36" s="140">
        <f>ROUND(SUM(BI116:BI236),2)</f>
        <v>0</v>
      </c>
      <c r="G36" s="42"/>
      <c r="H36" s="42"/>
      <c r="I36" s="141">
        <v>0</v>
      </c>
      <c r="J36" s="140">
        <v>0</v>
      </c>
      <c r="K36" s="45"/>
    </row>
    <row r="37" spans="2:11" s="1" customFormat="1" ht="6.9" customHeight="1">
      <c r="B37" s="41"/>
      <c r="C37" s="42"/>
      <c r="D37" s="42"/>
      <c r="E37" s="42"/>
      <c r="F37" s="42"/>
      <c r="G37" s="42"/>
      <c r="H37" s="42"/>
      <c r="I37" s="128"/>
      <c r="J37" s="42"/>
      <c r="K37" s="45"/>
    </row>
    <row r="38" spans="2:11" s="1" customFormat="1" ht="25.35" customHeight="1">
      <c r="B38" s="41"/>
      <c r="C38" s="142"/>
      <c r="D38" s="143" t="s">
        <v>51</v>
      </c>
      <c r="E38" s="79"/>
      <c r="F38" s="79"/>
      <c r="G38" s="144" t="s">
        <v>52</v>
      </c>
      <c r="H38" s="145" t="s">
        <v>53</v>
      </c>
      <c r="I38" s="146"/>
      <c r="J38" s="147">
        <f>SUM(J29:J36)</f>
        <v>0</v>
      </c>
      <c r="K38" s="148"/>
    </row>
    <row r="39" spans="2:11" s="1" customFormat="1" ht="14.4" customHeight="1">
      <c r="B39" s="56"/>
      <c r="C39" s="57"/>
      <c r="D39" s="57"/>
      <c r="E39" s="57"/>
      <c r="F39" s="57"/>
      <c r="G39" s="57"/>
      <c r="H39" s="57"/>
      <c r="I39" s="149"/>
      <c r="J39" s="57"/>
      <c r="K39" s="58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1"/>
      <c r="C44" s="30" t="s">
        <v>152</v>
      </c>
      <c r="D44" s="42"/>
      <c r="E44" s="42"/>
      <c r="F44" s="42"/>
      <c r="G44" s="42"/>
      <c r="H44" s="42"/>
      <c r="I44" s="128"/>
      <c r="J44" s="42"/>
      <c r="K44" s="45"/>
    </row>
    <row r="45" spans="2:11" s="1" customFormat="1" ht="6.9" customHeight="1">
      <c r="B45" s="41"/>
      <c r="C45" s="42"/>
      <c r="D45" s="42"/>
      <c r="E45" s="42"/>
      <c r="F45" s="42"/>
      <c r="G45" s="42"/>
      <c r="H45" s="42"/>
      <c r="I45" s="128"/>
      <c r="J45" s="42"/>
      <c r="K45" s="45"/>
    </row>
    <row r="46" spans="2:11" s="1" customFormat="1" ht="14.4" customHeight="1">
      <c r="B46" s="41"/>
      <c r="C46" s="37" t="s">
        <v>18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16.5" customHeight="1">
      <c r="B47" s="41"/>
      <c r="C47" s="42"/>
      <c r="D47" s="42"/>
      <c r="E47" s="384" t="str">
        <f>E7</f>
        <v>Výstavba nové haly odborného výcviku SOU Stavební Plzeň</v>
      </c>
      <c r="F47" s="385"/>
      <c r="G47" s="385"/>
      <c r="H47" s="385"/>
      <c r="I47" s="128"/>
      <c r="J47" s="42"/>
      <c r="K47" s="45"/>
    </row>
    <row r="48" spans="2:11" ht="13.2">
      <c r="B48" s="28"/>
      <c r="C48" s="37" t="s">
        <v>150</v>
      </c>
      <c r="D48" s="29"/>
      <c r="E48" s="29"/>
      <c r="F48" s="29"/>
      <c r="G48" s="29"/>
      <c r="H48" s="29"/>
      <c r="I48" s="127"/>
      <c r="J48" s="29"/>
      <c r="K48" s="31"/>
    </row>
    <row r="49" spans="2:11" s="1" customFormat="1" ht="16.5" customHeight="1">
      <c r="B49" s="41"/>
      <c r="C49" s="42"/>
      <c r="D49" s="42"/>
      <c r="E49" s="384" t="s">
        <v>1215</v>
      </c>
      <c r="F49" s="387"/>
      <c r="G49" s="387"/>
      <c r="H49" s="387"/>
      <c r="I49" s="128"/>
      <c r="J49" s="42"/>
      <c r="K49" s="45"/>
    </row>
    <row r="50" spans="2:11" s="1" customFormat="1" ht="14.4" customHeight="1">
      <c r="B50" s="41"/>
      <c r="C50" s="37" t="s">
        <v>1216</v>
      </c>
      <c r="D50" s="42"/>
      <c r="E50" s="42"/>
      <c r="F50" s="42"/>
      <c r="G50" s="42"/>
      <c r="H50" s="42"/>
      <c r="I50" s="128"/>
      <c r="J50" s="42"/>
      <c r="K50" s="45"/>
    </row>
    <row r="51" spans="2:11" s="1" customFormat="1" ht="17.25" customHeight="1">
      <c r="B51" s="41"/>
      <c r="C51" s="42"/>
      <c r="D51" s="42"/>
      <c r="E51" s="386" t="str">
        <f>E11</f>
        <v>D.1.4.3 - VZT</v>
      </c>
      <c r="F51" s="387"/>
      <c r="G51" s="387"/>
      <c r="H51" s="387"/>
      <c r="I51" s="128"/>
      <c r="J51" s="42"/>
      <c r="K51" s="45"/>
    </row>
    <row r="52" spans="2:11" s="1" customFormat="1" ht="6.9" customHeight="1">
      <c r="B52" s="41"/>
      <c r="C52" s="42"/>
      <c r="D52" s="42"/>
      <c r="E52" s="42"/>
      <c r="F52" s="42"/>
      <c r="G52" s="42"/>
      <c r="H52" s="42"/>
      <c r="I52" s="128"/>
      <c r="J52" s="42"/>
      <c r="K52" s="45"/>
    </row>
    <row r="53" spans="2:11" s="1" customFormat="1" ht="18" customHeight="1">
      <c r="B53" s="41"/>
      <c r="C53" s="37" t="s">
        <v>23</v>
      </c>
      <c r="D53" s="42"/>
      <c r="E53" s="42"/>
      <c r="F53" s="35" t="str">
        <f>F14</f>
        <v>Borská 2718/55, 301 00 Plzeň – Jižní Předměstí</v>
      </c>
      <c r="G53" s="42"/>
      <c r="H53" s="42"/>
      <c r="I53" s="129" t="s">
        <v>25</v>
      </c>
      <c r="J53" s="130" t="str">
        <f>IF(J14="","",J14)</f>
        <v>2. 11. 2017</v>
      </c>
      <c r="K53" s="45"/>
    </row>
    <row r="54" spans="2:11" s="1" customFormat="1" ht="6.9" customHeight="1">
      <c r="B54" s="41"/>
      <c r="C54" s="42"/>
      <c r="D54" s="42"/>
      <c r="E54" s="42"/>
      <c r="F54" s="42"/>
      <c r="G54" s="42"/>
      <c r="H54" s="42"/>
      <c r="I54" s="128"/>
      <c r="J54" s="42"/>
      <c r="K54" s="45"/>
    </row>
    <row r="55" spans="2:11" s="1" customFormat="1" ht="13.2">
      <c r="B55" s="41"/>
      <c r="C55" s="37" t="s">
        <v>27</v>
      </c>
      <c r="D55" s="42"/>
      <c r="E55" s="42"/>
      <c r="F55" s="35" t="str">
        <f>E17</f>
        <v>Střední odborné učiliště stavební</v>
      </c>
      <c r="G55" s="42"/>
      <c r="H55" s="42"/>
      <c r="I55" s="129" t="s">
        <v>35</v>
      </c>
      <c r="J55" s="348" t="str">
        <f>E23</f>
        <v>Statika - Dynamika, s.r.o.</v>
      </c>
      <c r="K55" s="45"/>
    </row>
    <row r="56" spans="2:11" s="1" customFormat="1" ht="14.4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8"/>
      <c r="J56" s="388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8"/>
      <c r="J57" s="42"/>
      <c r="K57" s="45"/>
    </row>
    <row r="58" spans="2:11" s="1" customFormat="1" ht="29.25" customHeight="1">
      <c r="B58" s="41"/>
      <c r="C58" s="154" t="s">
        <v>153</v>
      </c>
      <c r="D58" s="142"/>
      <c r="E58" s="142"/>
      <c r="F58" s="142"/>
      <c r="G58" s="142"/>
      <c r="H58" s="142"/>
      <c r="I58" s="155"/>
      <c r="J58" s="156" t="s">
        <v>154</v>
      </c>
      <c r="K58" s="157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8"/>
      <c r="J59" s="42"/>
      <c r="K59" s="45"/>
    </row>
    <row r="60" spans="2:47" s="1" customFormat="1" ht="29.25" customHeight="1">
      <c r="B60" s="41"/>
      <c r="C60" s="158" t="s">
        <v>155</v>
      </c>
      <c r="D60" s="42"/>
      <c r="E60" s="42"/>
      <c r="F60" s="42"/>
      <c r="G60" s="42"/>
      <c r="H60" s="42"/>
      <c r="I60" s="128"/>
      <c r="J60" s="138">
        <f>J116</f>
        <v>0</v>
      </c>
      <c r="K60" s="45"/>
      <c r="AU60" s="24" t="s">
        <v>156</v>
      </c>
    </row>
    <row r="61" spans="2:11" s="8" customFormat="1" ht="24.9" customHeight="1">
      <c r="B61" s="159"/>
      <c r="C61" s="160"/>
      <c r="D61" s="161" t="s">
        <v>1643</v>
      </c>
      <c r="E61" s="162"/>
      <c r="F61" s="162"/>
      <c r="G61" s="162"/>
      <c r="H61" s="162"/>
      <c r="I61" s="163"/>
      <c r="J61" s="164">
        <f>J117</f>
        <v>0</v>
      </c>
      <c r="K61" s="165"/>
    </row>
    <row r="62" spans="2:11" s="9" customFormat="1" ht="19.95" customHeight="1">
      <c r="B62" s="166"/>
      <c r="C62" s="167"/>
      <c r="D62" s="168" t="s">
        <v>1644</v>
      </c>
      <c r="E62" s="169"/>
      <c r="F62" s="169"/>
      <c r="G62" s="169"/>
      <c r="H62" s="169"/>
      <c r="I62" s="170"/>
      <c r="J62" s="171">
        <f>J118</f>
        <v>0</v>
      </c>
      <c r="K62" s="172"/>
    </row>
    <row r="63" spans="2:11" s="9" customFormat="1" ht="14.85" customHeight="1">
      <c r="B63" s="166"/>
      <c r="C63" s="167"/>
      <c r="D63" s="168" t="s">
        <v>1645</v>
      </c>
      <c r="E63" s="169"/>
      <c r="F63" s="169"/>
      <c r="G63" s="169"/>
      <c r="H63" s="169"/>
      <c r="I63" s="170"/>
      <c r="J63" s="171">
        <f>J119</f>
        <v>0</v>
      </c>
      <c r="K63" s="172"/>
    </row>
    <row r="64" spans="2:11" s="9" customFormat="1" ht="14.85" customHeight="1">
      <c r="B64" s="166"/>
      <c r="C64" s="167"/>
      <c r="D64" s="168" t="s">
        <v>1646</v>
      </c>
      <c r="E64" s="169"/>
      <c r="F64" s="169"/>
      <c r="G64" s="169"/>
      <c r="H64" s="169"/>
      <c r="I64" s="170"/>
      <c r="J64" s="171">
        <f>J121</f>
        <v>0</v>
      </c>
      <c r="K64" s="172"/>
    </row>
    <row r="65" spans="2:11" s="9" customFormat="1" ht="14.85" customHeight="1">
      <c r="B65" s="166"/>
      <c r="C65" s="167"/>
      <c r="D65" s="168" t="s">
        <v>1647</v>
      </c>
      <c r="E65" s="169"/>
      <c r="F65" s="169"/>
      <c r="G65" s="169"/>
      <c r="H65" s="169"/>
      <c r="I65" s="170"/>
      <c r="J65" s="171">
        <f>J123</f>
        <v>0</v>
      </c>
      <c r="K65" s="172"/>
    </row>
    <row r="66" spans="2:11" s="9" customFormat="1" ht="14.85" customHeight="1">
      <c r="B66" s="166"/>
      <c r="C66" s="167"/>
      <c r="D66" s="168" t="s">
        <v>1648</v>
      </c>
      <c r="E66" s="169"/>
      <c r="F66" s="169"/>
      <c r="G66" s="169"/>
      <c r="H66" s="169"/>
      <c r="I66" s="170"/>
      <c r="J66" s="171">
        <f>J125</f>
        <v>0</v>
      </c>
      <c r="K66" s="172"/>
    </row>
    <row r="67" spans="2:11" s="9" customFormat="1" ht="14.85" customHeight="1">
      <c r="B67" s="166"/>
      <c r="C67" s="167"/>
      <c r="D67" s="168" t="s">
        <v>1649</v>
      </c>
      <c r="E67" s="169"/>
      <c r="F67" s="169"/>
      <c r="G67" s="169"/>
      <c r="H67" s="169"/>
      <c r="I67" s="170"/>
      <c r="J67" s="171">
        <f>J127</f>
        <v>0</v>
      </c>
      <c r="K67" s="172"/>
    </row>
    <row r="68" spans="2:11" s="9" customFormat="1" ht="14.85" customHeight="1">
      <c r="B68" s="166"/>
      <c r="C68" s="167"/>
      <c r="D68" s="168" t="s">
        <v>1650</v>
      </c>
      <c r="E68" s="169"/>
      <c r="F68" s="169"/>
      <c r="G68" s="169"/>
      <c r="H68" s="169"/>
      <c r="I68" s="170"/>
      <c r="J68" s="171">
        <f>J129</f>
        <v>0</v>
      </c>
      <c r="K68" s="172"/>
    </row>
    <row r="69" spans="2:11" s="9" customFormat="1" ht="14.85" customHeight="1">
      <c r="B69" s="166"/>
      <c r="C69" s="167"/>
      <c r="D69" s="168" t="s">
        <v>1651</v>
      </c>
      <c r="E69" s="169"/>
      <c r="F69" s="169"/>
      <c r="G69" s="169"/>
      <c r="H69" s="169"/>
      <c r="I69" s="170"/>
      <c r="J69" s="171">
        <f>J131</f>
        <v>0</v>
      </c>
      <c r="K69" s="172"/>
    </row>
    <row r="70" spans="2:11" s="9" customFormat="1" ht="14.85" customHeight="1">
      <c r="B70" s="166"/>
      <c r="C70" s="167"/>
      <c r="D70" s="168" t="s">
        <v>1652</v>
      </c>
      <c r="E70" s="169"/>
      <c r="F70" s="169"/>
      <c r="G70" s="169"/>
      <c r="H70" s="169"/>
      <c r="I70" s="170"/>
      <c r="J70" s="171">
        <f>J135</f>
        <v>0</v>
      </c>
      <c r="K70" s="172"/>
    </row>
    <row r="71" spans="2:11" s="9" customFormat="1" ht="19.95" customHeight="1">
      <c r="B71" s="166"/>
      <c r="C71" s="167"/>
      <c r="D71" s="168" t="s">
        <v>1653</v>
      </c>
      <c r="E71" s="169"/>
      <c r="F71" s="169"/>
      <c r="G71" s="169"/>
      <c r="H71" s="169"/>
      <c r="I71" s="170"/>
      <c r="J71" s="171">
        <f>J137</f>
        <v>0</v>
      </c>
      <c r="K71" s="172"/>
    </row>
    <row r="72" spans="2:11" s="9" customFormat="1" ht="14.85" customHeight="1">
      <c r="B72" s="166"/>
      <c r="C72" s="167"/>
      <c r="D72" s="168" t="s">
        <v>1654</v>
      </c>
      <c r="E72" s="169"/>
      <c r="F72" s="169"/>
      <c r="G72" s="169"/>
      <c r="H72" s="169"/>
      <c r="I72" s="170"/>
      <c r="J72" s="171">
        <f>J142</f>
        <v>0</v>
      </c>
      <c r="K72" s="172"/>
    </row>
    <row r="73" spans="2:11" s="9" customFormat="1" ht="14.85" customHeight="1">
      <c r="B73" s="166"/>
      <c r="C73" s="167"/>
      <c r="D73" s="168" t="s">
        <v>1655</v>
      </c>
      <c r="E73" s="169"/>
      <c r="F73" s="169"/>
      <c r="G73" s="169"/>
      <c r="H73" s="169"/>
      <c r="I73" s="170"/>
      <c r="J73" s="171">
        <f>J157</f>
        <v>0</v>
      </c>
      <c r="K73" s="172"/>
    </row>
    <row r="74" spans="2:11" s="9" customFormat="1" ht="14.85" customHeight="1">
      <c r="B74" s="166"/>
      <c r="C74" s="167"/>
      <c r="D74" s="168" t="s">
        <v>1656</v>
      </c>
      <c r="E74" s="169"/>
      <c r="F74" s="169"/>
      <c r="G74" s="169"/>
      <c r="H74" s="169"/>
      <c r="I74" s="170"/>
      <c r="J74" s="171">
        <f>J165</f>
        <v>0</v>
      </c>
      <c r="K74" s="172"/>
    </row>
    <row r="75" spans="2:11" s="9" customFormat="1" ht="14.85" customHeight="1">
      <c r="B75" s="166"/>
      <c r="C75" s="167"/>
      <c r="D75" s="168" t="s">
        <v>1657</v>
      </c>
      <c r="E75" s="169"/>
      <c r="F75" s="169"/>
      <c r="G75" s="169"/>
      <c r="H75" s="169"/>
      <c r="I75" s="170"/>
      <c r="J75" s="171">
        <f>J167</f>
        <v>0</v>
      </c>
      <c r="K75" s="172"/>
    </row>
    <row r="76" spans="2:11" s="9" customFormat="1" ht="14.85" customHeight="1">
      <c r="B76" s="166"/>
      <c r="C76" s="167"/>
      <c r="D76" s="168" t="s">
        <v>1658</v>
      </c>
      <c r="E76" s="169"/>
      <c r="F76" s="169"/>
      <c r="G76" s="169"/>
      <c r="H76" s="169"/>
      <c r="I76" s="170"/>
      <c r="J76" s="171">
        <f>J169</f>
        <v>0</v>
      </c>
      <c r="K76" s="172"/>
    </row>
    <row r="77" spans="2:11" s="9" customFormat="1" ht="14.85" customHeight="1">
      <c r="B77" s="166"/>
      <c r="C77" s="167"/>
      <c r="D77" s="168" t="s">
        <v>1659</v>
      </c>
      <c r="E77" s="169"/>
      <c r="F77" s="169"/>
      <c r="G77" s="169"/>
      <c r="H77" s="169"/>
      <c r="I77" s="170"/>
      <c r="J77" s="171">
        <f>J173</f>
        <v>0</v>
      </c>
      <c r="K77" s="172"/>
    </row>
    <row r="78" spans="2:11" s="9" customFormat="1" ht="14.85" customHeight="1">
      <c r="B78" s="166"/>
      <c r="C78" s="167"/>
      <c r="D78" s="168" t="s">
        <v>1660</v>
      </c>
      <c r="E78" s="169"/>
      <c r="F78" s="169"/>
      <c r="G78" s="169"/>
      <c r="H78" s="169"/>
      <c r="I78" s="170"/>
      <c r="J78" s="171">
        <f>J175</f>
        <v>0</v>
      </c>
      <c r="K78" s="172"/>
    </row>
    <row r="79" spans="2:11" s="9" customFormat="1" ht="14.85" customHeight="1">
      <c r="B79" s="166"/>
      <c r="C79" s="167"/>
      <c r="D79" s="168" t="s">
        <v>1651</v>
      </c>
      <c r="E79" s="169"/>
      <c r="F79" s="169"/>
      <c r="G79" s="169"/>
      <c r="H79" s="169"/>
      <c r="I79" s="170"/>
      <c r="J79" s="171">
        <f>J177</f>
        <v>0</v>
      </c>
      <c r="K79" s="172"/>
    </row>
    <row r="80" spans="2:11" s="9" customFormat="1" ht="14.85" customHeight="1">
      <c r="B80" s="166"/>
      <c r="C80" s="167"/>
      <c r="D80" s="168" t="s">
        <v>1661</v>
      </c>
      <c r="E80" s="169"/>
      <c r="F80" s="169"/>
      <c r="G80" s="169"/>
      <c r="H80" s="169"/>
      <c r="I80" s="170"/>
      <c r="J80" s="171">
        <f>J179</f>
        <v>0</v>
      </c>
      <c r="K80" s="172"/>
    </row>
    <row r="81" spans="2:11" s="9" customFormat="1" ht="14.85" customHeight="1">
      <c r="B81" s="166"/>
      <c r="C81" s="167"/>
      <c r="D81" s="168" t="s">
        <v>1652</v>
      </c>
      <c r="E81" s="169"/>
      <c r="F81" s="169"/>
      <c r="G81" s="169"/>
      <c r="H81" s="169"/>
      <c r="I81" s="170"/>
      <c r="J81" s="171">
        <f>J189</f>
        <v>0</v>
      </c>
      <c r="K81" s="172"/>
    </row>
    <row r="82" spans="2:11" s="9" customFormat="1" ht="19.95" customHeight="1">
      <c r="B82" s="166"/>
      <c r="C82" s="167"/>
      <c r="D82" s="168" t="s">
        <v>1662</v>
      </c>
      <c r="E82" s="169"/>
      <c r="F82" s="169"/>
      <c r="G82" s="169"/>
      <c r="H82" s="169"/>
      <c r="I82" s="170"/>
      <c r="J82" s="171">
        <f>J191</f>
        <v>0</v>
      </c>
      <c r="K82" s="172"/>
    </row>
    <row r="83" spans="2:11" s="9" customFormat="1" ht="14.85" customHeight="1">
      <c r="B83" s="166"/>
      <c r="C83" s="167"/>
      <c r="D83" s="168" t="s">
        <v>1663</v>
      </c>
      <c r="E83" s="169"/>
      <c r="F83" s="169"/>
      <c r="G83" s="169"/>
      <c r="H83" s="169"/>
      <c r="I83" s="170"/>
      <c r="J83" s="171">
        <f>J192</f>
        <v>0</v>
      </c>
      <c r="K83" s="172"/>
    </row>
    <row r="84" spans="2:11" s="9" customFormat="1" ht="14.85" customHeight="1">
      <c r="B84" s="166"/>
      <c r="C84" s="167"/>
      <c r="D84" s="168" t="s">
        <v>1652</v>
      </c>
      <c r="E84" s="169"/>
      <c r="F84" s="169"/>
      <c r="G84" s="169"/>
      <c r="H84" s="169"/>
      <c r="I84" s="170"/>
      <c r="J84" s="171">
        <f>J197</f>
        <v>0</v>
      </c>
      <c r="K84" s="172"/>
    </row>
    <row r="85" spans="2:11" s="9" customFormat="1" ht="19.95" customHeight="1">
      <c r="B85" s="166"/>
      <c r="C85" s="167"/>
      <c r="D85" s="168" t="s">
        <v>1664</v>
      </c>
      <c r="E85" s="169"/>
      <c r="F85" s="169"/>
      <c r="G85" s="169"/>
      <c r="H85" s="169"/>
      <c r="I85" s="170"/>
      <c r="J85" s="171">
        <f>J199</f>
        <v>0</v>
      </c>
      <c r="K85" s="172"/>
    </row>
    <row r="86" spans="2:11" s="9" customFormat="1" ht="14.85" customHeight="1">
      <c r="B86" s="166"/>
      <c r="C86" s="167"/>
      <c r="D86" s="168" t="s">
        <v>1665</v>
      </c>
      <c r="E86" s="169"/>
      <c r="F86" s="169"/>
      <c r="G86" s="169"/>
      <c r="H86" s="169"/>
      <c r="I86" s="170"/>
      <c r="J86" s="171">
        <f>J201</f>
        <v>0</v>
      </c>
      <c r="K86" s="172"/>
    </row>
    <row r="87" spans="2:11" s="9" customFormat="1" ht="14.85" customHeight="1">
      <c r="B87" s="166"/>
      <c r="C87" s="167"/>
      <c r="D87" s="168" t="s">
        <v>1666</v>
      </c>
      <c r="E87" s="169"/>
      <c r="F87" s="169"/>
      <c r="G87" s="169"/>
      <c r="H87" s="169"/>
      <c r="I87" s="170"/>
      <c r="J87" s="171">
        <f>J203</f>
        <v>0</v>
      </c>
      <c r="K87" s="172"/>
    </row>
    <row r="88" spans="2:11" s="9" customFormat="1" ht="14.85" customHeight="1">
      <c r="B88" s="166"/>
      <c r="C88" s="167"/>
      <c r="D88" s="168" t="s">
        <v>1667</v>
      </c>
      <c r="E88" s="169"/>
      <c r="F88" s="169"/>
      <c r="G88" s="169"/>
      <c r="H88" s="169"/>
      <c r="I88" s="170"/>
      <c r="J88" s="171">
        <f>J205</f>
        <v>0</v>
      </c>
      <c r="K88" s="172"/>
    </row>
    <row r="89" spans="2:11" s="9" customFormat="1" ht="14.85" customHeight="1">
      <c r="B89" s="166"/>
      <c r="C89" s="167"/>
      <c r="D89" s="168" t="s">
        <v>1659</v>
      </c>
      <c r="E89" s="169"/>
      <c r="F89" s="169"/>
      <c r="G89" s="169"/>
      <c r="H89" s="169"/>
      <c r="I89" s="170"/>
      <c r="J89" s="171">
        <f>J207</f>
        <v>0</v>
      </c>
      <c r="K89" s="172"/>
    </row>
    <row r="90" spans="2:11" s="9" customFormat="1" ht="14.85" customHeight="1">
      <c r="B90" s="166"/>
      <c r="C90" s="167"/>
      <c r="D90" s="168" t="s">
        <v>1660</v>
      </c>
      <c r="E90" s="169"/>
      <c r="F90" s="169"/>
      <c r="G90" s="169"/>
      <c r="H90" s="169"/>
      <c r="I90" s="170"/>
      <c r="J90" s="171">
        <f>J209</f>
        <v>0</v>
      </c>
      <c r="K90" s="172"/>
    </row>
    <row r="91" spans="2:11" s="9" customFormat="1" ht="14.85" customHeight="1">
      <c r="B91" s="166"/>
      <c r="C91" s="167"/>
      <c r="D91" s="168" t="s">
        <v>1668</v>
      </c>
      <c r="E91" s="169"/>
      <c r="F91" s="169"/>
      <c r="G91" s="169"/>
      <c r="H91" s="169"/>
      <c r="I91" s="170"/>
      <c r="J91" s="171">
        <f>J211</f>
        <v>0</v>
      </c>
      <c r="K91" s="172"/>
    </row>
    <row r="92" spans="2:11" s="9" customFormat="1" ht="14.85" customHeight="1">
      <c r="B92" s="166"/>
      <c r="C92" s="167"/>
      <c r="D92" s="168" t="s">
        <v>1652</v>
      </c>
      <c r="E92" s="169"/>
      <c r="F92" s="169"/>
      <c r="G92" s="169"/>
      <c r="H92" s="169"/>
      <c r="I92" s="170"/>
      <c r="J92" s="171">
        <f>J213</f>
        <v>0</v>
      </c>
      <c r="K92" s="172"/>
    </row>
    <row r="93" spans="2:11" s="8" customFormat="1" ht="24.9" customHeight="1">
      <c r="B93" s="159"/>
      <c r="C93" s="160"/>
      <c r="D93" s="161" t="s">
        <v>1669</v>
      </c>
      <c r="E93" s="162"/>
      <c r="F93" s="162"/>
      <c r="G93" s="162"/>
      <c r="H93" s="162"/>
      <c r="I93" s="163"/>
      <c r="J93" s="164">
        <f>J215</f>
        <v>0</v>
      </c>
      <c r="K93" s="165"/>
    </row>
    <row r="94" spans="2:11" s="8" customFormat="1" ht="24.9" customHeight="1">
      <c r="B94" s="159"/>
      <c r="C94" s="160"/>
      <c r="D94" s="161" t="s">
        <v>1670</v>
      </c>
      <c r="E94" s="162"/>
      <c r="F94" s="162"/>
      <c r="G94" s="162"/>
      <c r="H94" s="162"/>
      <c r="I94" s="163"/>
      <c r="J94" s="164">
        <f>J232</f>
        <v>0</v>
      </c>
      <c r="K94" s="165"/>
    </row>
    <row r="95" spans="2:11" s="1" customFormat="1" ht="21.75" customHeight="1">
      <c r="B95" s="41"/>
      <c r="C95" s="42"/>
      <c r="D95" s="42"/>
      <c r="E95" s="42"/>
      <c r="F95" s="42"/>
      <c r="G95" s="42"/>
      <c r="H95" s="42"/>
      <c r="I95" s="128"/>
      <c r="J95" s="42"/>
      <c r="K95" s="45"/>
    </row>
    <row r="96" spans="2:11" s="1" customFormat="1" ht="6.9" customHeight="1">
      <c r="B96" s="56"/>
      <c r="C96" s="57"/>
      <c r="D96" s="57"/>
      <c r="E96" s="57"/>
      <c r="F96" s="57"/>
      <c r="G96" s="57"/>
      <c r="H96" s="57"/>
      <c r="I96" s="149"/>
      <c r="J96" s="57"/>
      <c r="K96" s="58"/>
    </row>
    <row r="100" spans="2:12" s="1" customFormat="1" ht="6.9" customHeight="1">
      <c r="B100" s="59"/>
      <c r="C100" s="60"/>
      <c r="D100" s="60"/>
      <c r="E100" s="60"/>
      <c r="F100" s="60"/>
      <c r="G100" s="60"/>
      <c r="H100" s="60"/>
      <c r="I100" s="152"/>
      <c r="J100" s="60"/>
      <c r="K100" s="60"/>
      <c r="L100" s="61"/>
    </row>
    <row r="101" spans="2:12" s="1" customFormat="1" ht="36.9" customHeight="1">
      <c r="B101" s="41"/>
      <c r="C101" s="62" t="s">
        <v>176</v>
      </c>
      <c r="D101" s="63"/>
      <c r="E101" s="63"/>
      <c r="F101" s="63"/>
      <c r="G101" s="63"/>
      <c r="H101" s="63"/>
      <c r="I101" s="173"/>
      <c r="J101" s="63"/>
      <c r="K101" s="63"/>
      <c r="L101" s="61"/>
    </row>
    <row r="102" spans="2:12" s="1" customFormat="1" ht="6.9" customHeight="1">
      <c r="B102" s="41"/>
      <c r="C102" s="63"/>
      <c r="D102" s="63"/>
      <c r="E102" s="63"/>
      <c r="F102" s="63"/>
      <c r="G102" s="63"/>
      <c r="H102" s="63"/>
      <c r="I102" s="173"/>
      <c r="J102" s="63"/>
      <c r="K102" s="63"/>
      <c r="L102" s="61"/>
    </row>
    <row r="103" spans="2:12" s="1" customFormat="1" ht="14.4" customHeight="1">
      <c r="B103" s="41"/>
      <c r="C103" s="65" t="s">
        <v>18</v>
      </c>
      <c r="D103" s="63"/>
      <c r="E103" s="63"/>
      <c r="F103" s="63"/>
      <c r="G103" s="63"/>
      <c r="H103" s="63"/>
      <c r="I103" s="173"/>
      <c r="J103" s="63"/>
      <c r="K103" s="63"/>
      <c r="L103" s="61"/>
    </row>
    <row r="104" spans="2:12" s="1" customFormat="1" ht="16.5" customHeight="1">
      <c r="B104" s="41"/>
      <c r="C104" s="63"/>
      <c r="D104" s="63"/>
      <c r="E104" s="389" t="str">
        <f>E7</f>
        <v>Výstavba nové haly odborného výcviku SOU Stavební Plzeň</v>
      </c>
      <c r="F104" s="390"/>
      <c r="G104" s="390"/>
      <c r="H104" s="390"/>
      <c r="I104" s="173"/>
      <c r="J104" s="63"/>
      <c r="K104" s="63"/>
      <c r="L104" s="61"/>
    </row>
    <row r="105" spans="2:12" ht="13.2">
      <c r="B105" s="28"/>
      <c r="C105" s="65" t="s">
        <v>150</v>
      </c>
      <c r="D105" s="261"/>
      <c r="E105" s="261"/>
      <c r="F105" s="261"/>
      <c r="G105" s="261"/>
      <c r="H105" s="261"/>
      <c r="J105" s="261"/>
      <c r="K105" s="261"/>
      <c r="L105" s="262"/>
    </row>
    <row r="106" spans="2:12" s="1" customFormat="1" ht="16.5" customHeight="1">
      <c r="B106" s="41"/>
      <c r="C106" s="63"/>
      <c r="D106" s="63"/>
      <c r="E106" s="389" t="s">
        <v>1215</v>
      </c>
      <c r="F106" s="391"/>
      <c r="G106" s="391"/>
      <c r="H106" s="391"/>
      <c r="I106" s="173"/>
      <c r="J106" s="63"/>
      <c r="K106" s="63"/>
      <c r="L106" s="61"/>
    </row>
    <row r="107" spans="2:12" s="1" customFormat="1" ht="14.4" customHeight="1">
      <c r="B107" s="41"/>
      <c r="C107" s="65" t="s">
        <v>1216</v>
      </c>
      <c r="D107" s="63"/>
      <c r="E107" s="63"/>
      <c r="F107" s="63"/>
      <c r="G107" s="63"/>
      <c r="H107" s="63"/>
      <c r="I107" s="173"/>
      <c r="J107" s="63"/>
      <c r="K107" s="63"/>
      <c r="L107" s="61"/>
    </row>
    <row r="108" spans="2:12" s="1" customFormat="1" ht="17.25" customHeight="1">
      <c r="B108" s="41"/>
      <c r="C108" s="63"/>
      <c r="D108" s="63"/>
      <c r="E108" s="359" t="str">
        <f>E11</f>
        <v>D.1.4.3 - VZT</v>
      </c>
      <c r="F108" s="391"/>
      <c r="G108" s="391"/>
      <c r="H108" s="391"/>
      <c r="I108" s="173"/>
      <c r="J108" s="63"/>
      <c r="K108" s="63"/>
      <c r="L108" s="61"/>
    </row>
    <row r="109" spans="2:12" s="1" customFormat="1" ht="6.9" customHeight="1">
      <c r="B109" s="41"/>
      <c r="C109" s="63"/>
      <c r="D109" s="63"/>
      <c r="E109" s="63"/>
      <c r="F109" s="63"/>
      <c r="G109" s="63"/>
      <c r="H109" s="63"/>
      <c r="I109" s="173"/>
      <c r="J109" s="63"/>
      <c r="K109" s="63"/>
      <c r="L109" s="61"/>
    </row>
    <row r="110" spans="2:12" s="1" customFormat="1" ht="18" customHeight="1">
      <c r="B110" s="41"/>
      <c r="C110" s="65" t="s">
        <v>23</v>
      </c>
      <c r="D110" s="63"/>
      <c r="E110" s="63"/>
      <c r="F110" s="174" t="str">
        <f>F14</f>
        <v>Borská 2718/55, 301 00 Plzeň – Jižní Předměstí</v>
      </c>
      <c r="G110" s="63"/>
      <c r="H110" s="63"/>
      <c r="I110" s="175" t="s">
        <v>25</v>
      </c>
      <c r="J110" s="73" t="str">
        <f>IF(J14="","",J14)</f>
        <v>2. 11. 2017</v>
      </c>
      <c r="K110" s="63"/>
      <c r="L110" s="61"/>
    </row>
    <row r="111" spans="2:12" s="1" customFormat="1" ht="6.9" customHeight="1">
      <c r="B111" s="41"/>
      <c r="C111" s="63"/>
      <c r="D111" s="63"/>
      <c r="E111" s="63"/>
      <c r="F111" s="63"/>
      <c r="G111" s="63"/>
      <c r="H111" s="63"/>
      <c r="I111" s="173"/>
      <c r="J111" s="63"/>
      <c r="K111" s="63"/>
      <c r="L111" s="61"/>
    </row>
    <row r="112" spans="2:12" s="1" customFormat="1" ht="13.2">
      <c r="B112" s="41"/>
      <c r="C112" s="65" t="s">
        <v>27</v>
      </c>
      <c r="D112" s="63"/>
      <c r="E112" s="63"/>
      <c r="F112" s="174" t="str">
        <f>E17</f>
        <v>Střední odborné učiliště stavební</v>
      </c>
      <c r="G112" s="63"/>
      <c r="H112" s="63"/>
      <c r="I112" s="175" t="s">
        <v>35</v>
      </c>
      <c r="J112" s="174" t="str">
        <f>E23</f>
        <v>Statika - Dynamika, s.r.o.</v>
      </c>
      <c r="K112" s="63"/>
      <c r="L112" s="61"/>
    </row>
    <row r="113" spans="2:12" s="1" customFormat="1" ht="14.4" customHeight="1">
      <c r="B113" s="41"/>
      <c r="C113" s="65" t="s">
        <v>33</v>
      </c>
      <c r="D113" s="63"/>
      <c r="E113" s="63"/>
      <c r="F113" s="174" t="str">
        <f>IF(E20="","",E20)</f>
        <v/>
      </c>
      <c r="G113" s="63"/>
      <c r="H113" s="63"/>
      <c r="I113" s="173"/>
      <c r="J113" s="63"/>
      <c r="K113" s="63"/>
      <c r="L113" s="61"/>
    </row>
    <row r="114" spans="2:12" s="1" customFormat="1" ht="10.35" customHeight="1">
      <c r="B114" s="41"/>
      <c r="C114" s="63"/>
      <c r="D114" s="63"/>
      <c r="E114" s="63"/>
      <c r="F114" s="63"/>
      <c r="G114" s="63"/>
      <c r="H114" s="63"/>
      <c r="I114" s="173"/>
      <c r="J114" s="63"/>
      <c r="K114" s="63"/>
      <c r="L114" s="61"/>
    </row>
    <row r="115" spans="2:20" s="10" customFormat="1" ht="29.25" customHeight="1">
      <c r="B115" s="176"/>
      <c r="C115" s="177" t="s">
        <v>177</v>
      </c>
      <c r="D115" s="178" t="s">
        <v>60</v>
      </c>
      <c r="E115" s="178" t="s">
        <v>56</v>
      </c>
      <c r="F115" s="178" t="s">
        <v>178</v>
      </c>
      <c r="G115" s="178" t="s">
        <v>179</v>
      </c>
      <c r="H115" s="178" t="s">
        <v>180</v>
      </c>
      <c r="I115" s="179" t="s">
        <v>181</v>
      </c>
      <c r="J115" s="178" t="s">
        <v>154</v>
      </c>
      <c r="K115" s="180" t="s">
        <v>182</v>
      </c>
      <c r="L115" s="181"/>
      <c r="M115" s="81" t="s">
        <v>183</v>
      </c>
      <c r="N115" s="82" t="s">
        <v>45</v>
      </c>
      <c r="O115" s="82" t="s">
        <v>184</v>
      </c>
      <c r="P115" s="82" t="s">
        <v>185</v>
      </c>
      <c r="Q115" s="82" t="s">
        <v>186</v>
      </c>
      <c r="R115" s="82" t="s">
        <v>187</v>
      </c>
      <c r="S115" s="82" t="s">
        <v>188</v>
      </c>
      <c r="T115" s="83" t="s">
        <v>189</v>
      </c>
    </row>
    <row r="116" spans="2:63" s="1" customFormat="1" ht="29.25" customHeight="1">
      <c r="B116" s="41"/>
      <c r="C116" s="87" t="s">
        <v>155</v>
      </c>
      <c r="D116" s="63"/>
      <c r="E116" s="63"/>
      <c r="F116" s="63"/>
      <c r="G116" s="63"/>
      <c r="H116" s="63"/>
      <c r="I116" s="173"/>
      <c r="J116" s="182">
        <f>BK116</f>
        <v>0</v>
      </c>
      <c r="K116" s="63"/>
      <c r="L116" s="61"/>
      <c r="M116" s="84"/>
      <c r="N116" s="85"/>
      <c r="O116" s="85"/>
      <c r="P116" s="183">
        <f>P117+P215+P232</f>
        <v>0</v>
      </c>
      <c r="Q116" s="85"/>
      <c r="R116" s="183">
        <f>R117+R215+R232</f>
        <v>0</v>
      </c>
      <c r="S116" s="85"/>
      <c r="T116" s="184">
        <f>T117+T215+T232</f>
        <v>0</v>
      </c>
      <c r="AT116" s="24" t="s">
        <v>74</v>
      </c>
      <c r="AU116" s="24" t="s">
        <v>156</v>
      </c>
      <c r="BK116" s="185">
        <f>BK117+BK215+BK232</f>
        <v>0</v>
      </c>
    </row>
    <row r="117" spans="2:63" s="11" customFormat="1" ht="37.35" customHeight="1">
      <c r="B117" s="186"/>
      <c r="C117" s="187"/>
      <c r="D117" s="188" t="s">
        <v>74</v>
      </c>
      <c r="E117" s="189" t="s">
        <v>1456</v>
      </c>
      <c r="F117" s="189" t="s">
        <v>1671</v>
      </c>
      <c r="G117" s="187"/>
      <c r="H117" s="187"/>
      <c r="I117" s="190"/>
      <c r="J117" s="191">
        <f>BK117</f>
        <v>0</v>
      </c>
      <c r="K117" s="187"/>
      <c r="L117" s="192"/>
      <c r="M117" s="193"/>
      <c r="N117" s="194"/>
      <c r="O117" s="194"/>
      <c r="P117" s="195">
        <f>P118+P137+P191+P199</f>
        <v>0</v>
      </c>
      <c r="Q117" s="194"/>
      <c r="R117" s="195">
        <f>R118+R137+R191+R199</f>
        <v>0</v>
      </c>
      <c r="S117" s="194"/>
      <c r="T117" s="196">
        <f>T118+T137+T191+T199</f>
        <v>0</v>
      </c>
      <c r="AR117" s="197" t="s">
        <v>83</v>
      </c>
      <c r="AT117" s="198" t="s">
        <v>74</v>
      </c>
      <c r="AU117" s="198" t="s">
        <v>75</v>
      </c>
      <c r="AY117" s="197" t="s">
        <v>192</v>
      </c>
      <c r="BK117" s="199">
        <f>BK118+BK137+BK191+BK199</f>
        <v>0</v>
      </c>
    </row>
    <row r="118" spans="2:63" s="11" customFormat="1" ht="19.95" customHeight="1">
      <c r="B118" s="186"/>
      <c r="C118" s="187"/>
      <c r="D118" s="188" t="s">
        <v>74</v>
      </c>
      <c r="E118" s="200" t="s">
        <v>1458</v>
      </c>
      <c r="F118" s="200" t="s">
        <v>1672</v>
      </c>
      <c r="G118" s="187"/>
      <c r="H118" s="187"/>
      <c r="I118" s="190"/>
      <c r="J118" s="201">
        <f>BK118</f>
        <v>0</v>
      </c>
      <c r="K118" s="187"/>
      <c r="L118" s="192"/>
      <c r="M118" s="193"/>
      <c r="N118" s="194"/>
      <c r="O118" s="194"/>
      <c r="P118" s="195">
        <f>P119+P121+P123+P125+P127+P129+P131+P135</f>
        <v>0</v>
      </c>
      <c r="Q118" s="194"/>
      <c r="R118" s="195">
        <f>R119+R121+R123+R125+R127+R129+R131+R135</f>
        <v>0</v>
      </c>
      <c r="S118" s="194"/>
      <c r="T118" s="196">
        <f>T119+T121+T123+T125+T127+T129+T131+T135</f>
        <v>0</v>
      </c>
      <c r="AR118" s="197" t="s">
        <v>83</v>
      </c>
      <c r="AT118" s="198" t="s">
        <v>74</v>
      </c>
      <c r="AU118" s="198" t="s">
        <v>83</v>
      </c>
      <c r="AY118" s="197" t="s">
        <v>192</v>
      </c>
      <c r="BK118" s="199">
        <f>BK119+BK121+BK123+BK125+BK127+BK129+BK131+BK135</f>
        <v>0</v>
      </c>
    </row>
    <row r="119" spans="2:63" s="11" customFormat="1" ht="14.85" customHeight="1">
      <c r="B119" s="186"/>
      <c r="C119" s="187"/>
      <c r="D119" s="188" t="s">
        <v>74</v>
      </c>
      <c r="E119" s="200" t="s">
        <v>1673</v>
      </c>
      <c r="F119" s="200" t="s">
        <v>1674</v>
      </c>
      <c r="G119" s="187"/>
      <c r="H119" s="187"/>
      <c r="I119" s="190"/>
      <c r="J119" s="201">
        <f>BK119</f>
        <v>0</v>
      </c>
      <c r="K119" s="187"/>
      <c r="L119" s="192"/>
      <c r="M119" s="193"/>
      <c r="N119" s="194"/>
      <c r="O119" s="194"/>
      <c r="P119" s="195">
        <f>P120</f>
        <v>0</v>
      </c>
      <c r="Q119" s="194"/>
      <c r="R119" s="195">
        <f>R120</f>
        <v>0</v>
      </c>
      <c r="S119" s="194"/>
      <c r="T119" s="196">
        <f>T120</f>
        <v>0</v>
      </c>
      <c r="AR119" s="197" t="s">
        <v>83</v>
      </c>
      <c r="AT119" s="198" t="s">
        <v>74</v>
      </c>
      <c r="AU119" s="198" t="s">
        <v>85</v>
      </c>
      <c r="AY119" s="197" t="s">
        <v>192</v>
      </c>
      <c r="BK119" s="199">
        <f>BK120</f>
        <v>0</v>
      </c>
    </row>
    <row r="120" spans="2:65" s="1" customFormat="1" ht="16.5" customHeight="1">
      <c r="B120" s="41"/>
      <c r="C120" s="202" t="s">
        <v>75</v>
      </c>
      <c r="D120" s="202" t="s">
        <v>194</v>
      </c>
      <c r="E120" s="203" t="s">
        <v>1675</v>
      </c>
      <c r="F120" s="204" t="s">
        <v>1676</v>
      </c>
      <c r="G120" s="205" t="s">
        <v>1251</v>
      </c>
      <c r="H120" s="206">
        <v>2</v>
      </c>
      <c r="I120" s="207"/>
      <c r="J120" s="208">
        <f>ROUND(I120*H120,2)</f>
        <v>0</v>
      </c>
      <c r="K120" s="204" t="s">
        <v>21</v>
      </c>
      <c r="L120" s="61"/>
      <c r="M120" s="209" t="s">
        <v>21</v>
      </c>
      <c r="N120" s="210" t="s">
        <v>46</v>
      </c>
      <c r="O120" s="42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4" t="s">
        <v>199</v>
      </c>
      <c r="AT120" s="24" t="s">
        <v>194</v>
      </c>
      <c r="AU120" s="24" t="s">
        <v>95</v>
      </c>
      <c r="AY120" s="24" t="s">
        <v>192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4" t="s">
        <v>83</v>
      </c>
      <c r="BK120" s="213">
        <f>ROUND(I120*H120,2)</f>
        <v>0</v>
      </c>
      <c r="BL120" s="24" t="s">
        <v>199</v>
      </c>
      <c r="BM120" s="24" t="s">
        <v>199</v>
      </c>
    </row>
    <row r="121" spans="2:63" s="11" customFormat="1" ht="22.35" customHeight="1">
      <c r="B121" s="186"/>
      <c r="C121" s="187"/>
      <c r="D121" s="188" t="s">
        <v>74</v>
      </c>
      <c r="E121" s="200" t="s">
        <v>1677</v>
      </c>
      <c r="F121" s="200" t="s">
        <v>1678</v>
      </c>
      <c r="G121" s="187"/>
      <c r="H121" s="187"/>
      <c r="I121" s="190"/>
      <c r="J121" s="201">
        <f>BK121</f>
        <v>0</v>
      </c>
      <c r="K121" s="187"/>
      <c r="L121" s="192"/>
      <c r="M121" s="193"/>
      <c r="N121" s="194"/>
      <c r="O121" s="194"/>
      <c r="P121" s="195">
        <f>P122</f>
        <v>0</v>
      </c>
      <c r="Q121" s="194"/>
      <c r="R121" s="195">
        <f>R122</f>
        <v>0</v>
      </c>
      <c r="S121" s="194"/>
      <c r="T121" s="196">
        <f>T122</f>
        <v>0</v>
      </c>
      <c r="AR121" s="197" t="s">
        <v>83</v>
      </c>
      <c r="AT121" s="198" t="s">
        <v>74</v>
      </c>
      <c r="AU121" s="198" t="s">
        <v>85</v>
      </c>
      <c r="AY121" s="197" t="s">
        <v>192</v>
      </c>
      <c r="BK121" s="199">
        <f>BK122</f>
        <v>0</v>
      </c>
    </row>
    <row r="122" spans="2:65" s="1" customFormat="1" ht="25.5" customHeight="1">
      <c r="B122" s="41"/>
      <c r="C122" s="202" t="s">
        <v>75</v>
      </c>
      <c r="D122" s="202" t="s">
        <v>194</v>
      </c>
      <c r="E122" s="203" t="s">
        <v>1679</v>
      </c>
      <c r="F122" s="204" t="s">
        <v>1680</v>
      </c>
      <c r="G122" s="205" t="s">
        <v>1251</v>
      </c>
      <c r="H122" s="206">
        <v>4</v>
      </c>
      <c r="I122" s="207"/>
      <c r="J122" s="208">
        <f>ROUND(I122*H122,2)</f>
        <v>0</v>
      </c>
      <c r="K122" s="204" t="s">
        <v>21</v>
      </c>
      <c r="L122" s="61"/>
      <c r="M122" s="209" t="s">
        <v>21</v>
      </c>
      <c r="N122" s="210" t="s">
        <v>46</v>
      </c>
      <c r="O122" s="42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AR122" s="24" t="s">
        <v>199</v>
      </c>
      <c r="AT122" s="24" t="s">
        <v>194</v>
      </c>
      <c r="AU122" s="24" t="s">
        <v>95</v>
      </c>
      <c r="AY122" s="24" t="s">
        <v>192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4" t="s">
        <v>83</v>
      </c>
      <c r="BK122" s="213">
        <f>ROUND(I122*H122,2)</f>
        <v>0</v>
      </c>
      <c r="BL122" s="24" t="s">
        <v>199</v>
      </c>
      <c r="BM122" s="24" t="s">
        <v>221</v>
      </c>
    </row>
    <row r="123" spans="2:63" s="11" customFormat="1" ht="22.35" customHeight="1">
      <c r="B123" s="186"/>
      <c r="C123" s="187"/>
      <c r="D123" s="188" t="s">
        <v>74</v>
      </c>
      <c r="E123" s="200" t="s">
        <v>1681</v>
      </c>
      <c r="F123" s="200" t="s">
        <v>1682</v>
      </c>
      <c r="G123" s="187"/>
      <c r="H123" s="187"/>
      <c r="I123" s="190"/>
      <c r="J123" s="201">
        <f>BK123</f>
        <v>0</v>
      </c>
      <c r="K123" s="187"/>
      <c r="L123" s="192"/>
      <c r="M123" s="193"/>
      <c r="N123" s="194"/>
      <c r="O123" s="194"/>
      <c r="P123" s="195">
        <f>P124</f>
        <v>0</v>
      </c>
      <c r="Q123" s="194"/>
      <c r="R123" s="195">
        <f>R124</f>
        <v>0</v>
      </c>
      <c r="S123" s="194"/>
      <c r="T123" s="196">
        <f>T124</f>
        <v>0</v>
      </c>
      <c r="AR123" s="197" t="s">
        <v>83</v>
      </c>
      <c r="AT123" s="198" t="s">
        <v>74</v>
      </c>
      <c r="AU123" s="198" t="s">
        <v>85</v>
      </c>
      <c r="AY123" s="197" t="s">
        <v>192</v>
      </c>
      <c r="BK123" s="199">
        <f>BK124</f>
        <v>0</v>
      </c>
    </row>
    <row r="124" spans="2:65" s="1" customFormat="1" ht="16.5" customHeight="1">
      <c r="B124" s="41"/>
      <c r="C124" s="202" t="s">
        <v>75</v>
      </c>
      <c r="D124" s="202" t="s">
        <v>194</v>
      </c>
      <c r="E124" s="203" t="s">
        <v>1683</v>
      </c>
      <c r="F124" s="204" t="s">
        <v>1684</v>
      </c>
      <c r="G124" s="205" t="s">
        <v>1251</v>
      </c>
      <c r="H124" s="206">
        <v>2</v>
      </c>
      <c r="I124" s="207"/>
      <c r="J124" s="208">
        <f>ROUND(I124*H124,2)</f>
        <v>0</v>
      </c>
      <c r="K124" s="204" t="s">
        <v>21</v>
      </c>
      <c r="L124" s="61"/>
      <c r="M124" s="209" t="s">
        <v>21</v>
      </c>
      <c r="N124" s="210" t="s">
        <v>46</v>
      </c>
      <c r="O124" s="42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AR124" s="24" t="s">
        <v>199</v>
      </c>
      <c r="AT124" s="24" t="s">
        <v>194</v>
      </c>
      <c r="AU124" s="24" t="s">
        <v>95</v>
      </c>
      <c r="AY124" s="24" t="s">
        <v>192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4" t="s">
        <v>83</v>
      </c>
      <c r="BK124" s="213">
        <f>ROUND(I124*H124,2)</f>
        <v>0</v>
      </c>
      <c r="BL124" s="24" t="s">
        <v>199</v>
      </c>
      <c r="BM124" s="24" t="s">
        <v>233</v>
      </c>
    </row>
    <row r="125" spans="2:63" s="11" customFormat="1" ht="22.35" customHeight="1">
      <c r="B125" s="186"/>
      <c r="C125" s="187"/>
      <c r="D125" s="188" t="s">
        <v>74</v>
      </c>
      <c r="E125" s="200" t="s">
        <v>1685</v>
      </c>
      <c r="F125" s="200" t="s">
        <v>1686</v>
      </c>
      <c r="G125" s="187"/>
      <c r="H125" s="187"/>
      <c r="I125" s="190"/>
      <c r="J125" s="201">
        <f>BK125</f>
        <v>0</v>
      </c>
      <c r="K125" s="187"/>
      <c r="L125" s="192"/>
      <c r="M125" s="193"/>
      <c r="N125" s="194"/>
      <c r="O125" s="194"/>
      <c r="P125" s="195">
        <f>P126</f>
        <v>0</v>
      </c>
      <c r="Q125" s="194"/>
      <c r="R125" s="195">
        <f>R126</f>
        <v>0</v>
      </c>
      <c r="S125" s="194"/>
      <c r="T125" s="196">
        <f>T126</f>
        <v>0</v>
      </c>
      <c r="AR125" s="197" t="s">
        <v>83</v>
      </c>
      <c r="AT125" s="198" t="s">
        <v>74</v>
      </c>
      <c r="AU125" s="198" t="s">
        <v>85</v>
      </c>
      <c r="AY125" s="197" t="s">
        <v>192</v>
      </c>
      <c r="BK125" s="199">
        <f>BK126</f>
        <v>0</v>
      </c>
    </row>
    <row r="126" spans="2:65" s="1" customFormat="1" ht="63.75" customHeight="1">
      <c r="B126" s="41"/>
      <c r="C126" s="202" t="s">
        <v>75</v>
      </c>
      <c r="D126" s="202" t="s">
        <v>194</v>
      </c>
      <c r="E126" s="203" t="s">
        <v>1687</v>
      </c>
      <c r="F126" s="204" t="s">
        <v>1688</v>
      </c>
      <c r="G126" s="205" t="s">
        <v>1251</v>
      </c>
      <c r="H126" s="206">
        <v>14</v>
      </c>
      <c r="I126" s="207"/>
      <c r="J126" s="208">
        <f>ROUND(I126*H126,2)</f>
        <v>0</v>
      </c>
      <c r="K126" s="204" t="s">
        <v>21</v>
      </c>
      <c r="L126" s="61"/>
      <c r="M126" s="209" t="s">
        <v>21</v>
      </c>
      <c r="N126" s="210" t="s">
        <v>46</v>
      </c>
      <c r="O126" s="42"/>
      <c r="P126" s="211">
        <f>O126*H126</f>
        <v>0</v>
      </c>
      <c r="Q126" s="211">
        <v>0</v>
      </c>
      <c r="R126" s="211">
        <f>Q126*H126</f>
        <v>0</v>
      </c>
      <c r="S126" s="211">
        <v>0</v>
      </c>
      <c r="T126" s="212">
        <f>S126*H126</f>
        <v>0</v>
      </c>
      <c r="AR126" s="24" t="s">
        <v>199</v>
      </c>
      <c r="AT126" s="24" t="s">
        <v>194</v>
      </c>
      <c r="AU126" s="24" t="s">
        <v>95</v>
      </c>
      <c r="AY126" s="24" t="s">
        <v>192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24" t="s">
        <v>83</v>
      </c>
      <c r="BK126" s="213">
        <f>ROUND(I126*H126,2)</f>
        <v>0</v>
      </c>
      <c r="BL126" s="24" t="s">
        <v>199</v>
      </c>
      <c r="BM126" s="24" t="s">
        <v>248</v>
      </c>
    </row>
    <row r="127" spans="2:63" s="11" customFormat="1" ht="22.35" customHeight="1">
      <c r="B127" s="186"/>
      <c r="C127" s="187"/>
      <c r="D127" s="188" t="s">
        <v>74</v>
      </c>
      <c r="E127" s="200" t="s">
        <v>1689</v>
      </c>
      <c r="F127" s="200" t="s">
        <v>1690</v>
      </c>
      <c r="G127" s="187"/>
      <c r="H127" s="187"/>
      <c r="I127" s="190"/>
      <c r="J127" s="201">
        <f>BK127</f>
        <v>0</v>
      </c>
      <c r="K127" s="187"/>
      <c r="L127" s="192"/>
      <c r="M127" s="193"/>
      <c r="N127" s="194"/>
      <c r="O127" s="194"/>
      <c r="P127" s="195">
        <f>P128</f>
        <v>0</v>
      </c>
      <c r="Q127" s="194"/>
      <c r="R127" s="195">
        <f>R128</f>
        <v>0</v>
      </c>
      <c r="S127" s="194"/>
      <c r="T127" s="196">
        <f>T128</f>
        <v>0</v>
      </c>
      <c r="AR127" s="197" t="s">
        <v>83</v>
      </c>
      <c r="AT127" s="198" t="s">
        <v>74</v>
      </c>
      <c r="AU127" s="198" t="s">
        <v>85</v>
      </c>
      <c r="AY127" s="197" t="s">
        <v>192</v>
      </c>
      <c r="BK127" s="199">
        <f>BK128</f>
        <v>0</v>
      </c>
    </row>
    <row r="128" spans="2:65" s="1" customFormat="1" ht="38.25" customHeight="1">
      <c r="B128" s="41"/>
      <c r="C128" s="202" t="s">
        <v>75</v>
      </c>
      <c r="D128" s="202" t="s">
        <v>194</v>
      </c>
      <c r="E128" s="203" t="s">
        <v>1691</v>
      </c>
      <c r="F128" s="204" t="s">
        <v>1692</v>
      </c>
      <c r="G128" s="205" t="s">
        <v>1317</v>
      </c>
      <c r="H128" s="206">
        <v>20</v>
      </c>
      <c r="I128" s="207"/>
      <c r="J128" s="208">
        <f>ROUND(I128*H128,2)</f>
        <v>0</v>
      </c>
      <c r="K128" s="204" t="s">
        <v>21</v>
      </c>
      <c r="L128" s="61"/>
      <c r="M128" s="209" t="s">
        <v>21</v>
      </c>
      <c r="N128" s="210" t="s">
        <v>46</v>
      </c>
      <c r="O128" s="42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AR128" s="24" t="s">
        <v>199</v>
      </c>
      <c r="AT128" s="24" t="s">
        <v>194</v>
      </c>
      <c r="AU128" s="24" t="s">
        <v>95</v>
      </c>
      <c r="AY128" s="24" t="s">
        <v>192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24" t="s">
        <v>83</v>
      </c>
      <c r="BK128" s="213">
        <f>ROUND(I128*H128,2)</f>
        <v>0</v>
      </c>
      <c r="BL128" s="24" t="s">
        <v>199</v>
      </c>
      <c r="BM128" s="24" t="s">
        <v>259</v>
      </c>
    </row>
    <row r="129" spans="2:63" s="11" customFormat="1" ht="22.35" customHeight="1">
      <c r="B129" s="186"/>
      <c r="C129" s="187"/>
      <c r="D129" s="188" t="s">
        <v>74</v>
      </c>
      <c r="E129" s="200" t="s">
        <v>1693</v>
      </c>
      <c r="F129" s="200" t="s">
        <v>1694</v>
      </c>
      <c r="G129" s="187"/>
      <c r="H129" s="187"/>
      <c r="I129" s="190"/>
      <c r="J129" s="201">
        <f>BK129</f>
        <v>0</v>
      </c>
      <c r="K129" s="187"/>
      <c r="L129" s="192"/>
      <c r="M129" s="193"/>
      <c r="N129" s="194"/>
      <c r="O129" s="194"/>
      <c r="P129" s="195">
        <f>P130</f>
        <v>0</v>
      </c>
      <c r="Q129" s="194"/>
      <c r="R129" s="195">
        <f>R130</f>
        <v>0</v>
      </c>
      <c r="S129" s="194"/>
      <c r="T129" s="196">
        <f>T130</f>
        <v>0</v>
      </c>
      <c r="AR129" s="197" t="s">
        <v>83</v>
      </c>
      <c r="AT129" s="198" t="s">
        <v>74</v>
      </c>
      <c r="AU129" s="198" t="s">
        <v>85</v>
      </c>
      <c r="AY129" s="197" t="s">
        <v>192</v>
      </c>
      <c r="BK129" s="199">
        <f>BK130</f>
        <v>0</v>
      </c>
    </row>
    <row r="130" spans="2:65" s="1" customFormat="1" ht="16.5" customHeight="1">
      <c r="B130" s="41"/>
      <c r="C130" s="202" t="s">
        <v>75</v>
      </c>
      <c r="D130" s="202" t="s">
        <v>194</v>
      </c>
      <c r="E130" s="203" t="s">
        <v>1695</v>
      </c>
      <c r="F130" s="204" t="s">
        <v>1696</v>
      </c>
      <c r="G130" s="205" t="s">
        <v>1251</v>
      </c>
      <c r="H130" s="206">
        <v>2</v>
      </c>
      <c r="I130" s="207"/>
      <c r="J130" s="208">
        <f>ROUND(I130*H130,2)</f>
        <v>0</v>
      </c>
      <c r="K130" s="204" t="s">
        <v>21</v>
      </c>
      <c r="L130" s="61"/>
      <c r="M130" s="209" t="s">
        <v>21</v>
      </c>
      <c r="N130" s="210" t="s">
        <v>46</v>
      </c>
      <c r="O130" s="42"/>
      <c r="P130" s="211">
        <f>O130*H130</f>
        <v>0</v>
      </c>
      <c r="Q130" s="211">
        <v>0</v>
      </c>
      <c r="R130" s="211">
        <f>Q130*H130</f>
        <v>0</v>
      </c>
      <c r="S130" s="211">
        <v>0</v>
      </c>
      <c r="T130" s="212">
        <f>S130*H130</f>
        <v>0</v>
      </c>
      <c r="AR130" s="24" t="s">
        <v>199</v>
      </c>
      <c r="AT130" s="24" t="s">
        <v>194</v>
      </c>
      <c r="AU130" s="24" t="s">
        <v>95</v>
      </c>
      <c r="AY130" s="24" t="s">
        <v>192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24" t="s">
        <v>83</v>
      </c>
      <c r="BK130" s="213">
        <f>ROUND(I130*H130,2)</f>
        <v>0</v>
      </c>
      <c r="BL130" s="24" t="s">
        <v>199</v>
      </c>
      <c r="BM130" s="24" t="s">
        <v>267</v>
      </c>
    </row>
    <row r="131" spans="2:63" s="11" customFormat="1" ht="22.35" customHeight="1">
      <c r="B131" s="186"/>
      <c r="C131" s="187"/>
      <c r="D131" s="188" t="s">
        <v>74</v>
      </c>
      <c r="E131" s="200" t="s">
        <v>1697</v>
      </c>
      <c r="F131" s="200" t="s">
        <v>1698</v>
      </c>
      <c r="G131" s="187"/>
      <c r="H131" s="187"/>
      <c r="I131" s="190"/>
      <c r="J131" s="201">
        <f>BK131</f>
        <v>0</v>
      </c>
      <c r="K131" s="187"/>
      <c r="L131" s="192"/>
      <c r="M131" s="193"/>
      <c r="N131" s="194"/>
      <c r="O131" s="194"/>
      <c r="P131" s="195">
        <f>SUM(P132:P134)</f>
        <v>0</v>
      </c>
      <c r="Q131" s="194"/>
      <c r="R131" s="195">
        <f>SUM(R132:R134)</f>
        <v>0</v>
      </c>
      <c r="S131" s="194"/>
      <c r="T131" s="196">
        <f>SUM(T132:T134)</f>
        <v>0</v>
      </c>
      <c r="AR131" s="197" t="s">
        <v>83</v>
      </c>
      <c r="AT131" s="198" t="s">
        <v>74</v>
      </c>
      <c r="AU131" s="198" t="s">
        <v>85</v>
      </c>
      <c r="AY131" s="197" t="s">
        <v>192</v>
      </c>
      <c r="BK131" s="199">
        <f>SUM(BK132:BK134)</f>
        <v>0</v>
      </c>
    </row>
    <row r="132" spans="2:65" s="1" customFormat="1" ht="16.5" customHeight="1">
      <c r="B132" s="41"/>
      <c r="C132" s="202" t="s">
        <v>75</v>
      </c>
      <c r="D132" s="202" t="s">
        <v>194</v>
      </c>
      <c r="E132" s="203" t="s">
        <v>1699</v>
      </c>
      <c r="F132" s="204" t="s">
        <v>1700</v>
      </c>
      <c r="G132" s="205" t="s">
        <v>1317</v>
      </c>
      <c r="H132" s="206">
        <v>10</v>
      </c>
      <c r="I132" s="207"/>
      <c r="J132" s="208">
        <f>ROUND(I132*H132,2)</f>
        <v>0</v>
      </c>
      <c r="K132" s="204" t="s">
        <v>21</v>
      </c>
      <c r="L132" s="61"/>
      <c r="M132" s="209" t="s">
        <v>21</v>
      </c>
      <c r="N132" s="210" t="s">
        <v>46</v>
      </c>
      <c r="O132" s="42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AR132" s="24" t="s">
        <v>199</v>
      </c>
      <c r="AT132" s="24" t="s">
        <v>194</v>
      </c>
      <c r="AU132" s="24" t="s">
        <v>95</v>
      </c>
      <c r="AY132" s="24" t="s">
        <v>192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24" t="s">
        <v>83</v>
      </c>
      <c r="BK132" s="213">
        <f>ROUND(I132*H132,2)</f>
        <v>0</v>
      </c>
      <c r="BL132" s="24" t="s">
        <v>199</v>
      </c>
      <c r="BM132" s="24" t="s">
        <v>303</v>
      </c>
    </row>
    <row r="133" spans="2:65" s="1" customFormat="1" ht="16.5" customHeight="1">
      <c r="B133" s="41"/>
      <c r="C133" s="202" t="s">
        <v>75</v>
      </c>
      <c r="D133" s="202" t="s">
        <v>194</v>
      </c>
      <c r="E133" s="203" t="s">
        <v>1701</v>
      </c>
      <c r="F133" s="204" t="s">
        <v>1702</v>
      </c>
      <c r="G133" s="205" t="s">
        <v>1317</v>
      </c>
      <c r="H133" s="206">
        <v>18</v>
      </c>
      <c r="I133" s="207"/>
      <c r="J133" s="208">
        <f>ROUND(I133*H133,2)</f>
        <v>0</v>
      </c>
      <c r="K133" s="204" t="s">
        <v>21</v>
      </c>
      <c r="L133" s="61"/>
      <c r="M133" s="209" t="s">
        <v>21</v>
      </c>
      <c r="N133" s="210" t="s">
        <v>46</v>
      </c>
      <c r="O133" s="42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AR133" s="24" t="s">
        <v>199</v>
      </c>
      <c r="AT133" s="24" t="s">
        <v>194</v>
      </c>
      <c r="AU133" s="24" t="s">
        <v>95</v>
      </c>
      <c r="AY133" s="24" t="s">
        <v>192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4" t="s">
        <v>83</v>
      </c>
      <c r="BK133" s="213">
        <f>ROUND(I133*H133,2)</f>
        <v>0</v>
      </c>
      <c r="BL133" s="24" t="s">
        <v>199</v>
      </c>
      <c r="BM133" s="24" t="s">
        <v>316</v>
      </c>
    </row>
    <row r="134" spans="2:65" s="1" customFormat="1" ht="25.5" customHeight="1">
      <c r="B134" s="41"/>
      <c r="C134" s="202" t="s">
        <v>75</v>
      </c>
      <c r="D134" s="202" t="s">
        <v>194</v>
      </c>
      <c r="E134" s="203" t="s">
        <v>1703</v>
      </c>
      <c r="F134" s="204" t="s">
        <v>1704</v>
      </c>
      <c r="G134" s="205" t="s">
        <v>1251</v>
      </c>
      <c r="H134" s="206">
        <v>2</v>
      </c>
      <c r="I134" s="207"/>
      <c r="J134" s="208">
        <f>ROUND(I134*H134,2)</f>
        <v>0</v>
      </c>
      <c r="K134" s="204" t="s">
        <v>21</v>
      </c>
      <c r="L134" s="61"/>
      <c r="M134" s="209" t="s">
        <v>21</v>
      </c>
      <c r="N134" s="210" t="s">
        <v>46</v>
      </c>
      <c r="O134" s="42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AR134" s="24" t="s">
        <v>199</v>
      </c>
      <c r="AT134" s="24" t="s">
        <v>194</v>
      </c>
      <c r="AU134" s="24" t="s">
        <v>95</v>
      </c>
      <c r="AY134" s="24" t="s">
        <v>192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24" t="s">
        <v>83</v>
      </c>
      <c r="BK134" s="213">
        <f>ROUND(I134*H134,2)</f>
        <v>0</v>
      </c>
      <c r="BL134" s="24" t="s">
        <v>199</v>
      </c>
      <c r="BM134" s="24" t="s">
        <v>330</v>
      </c>
    </row>
    <row r="135" spans="2:63" s="11" customFormat="1" ht="22.35" customHeight="1">
      <c r="B135" s="186"/>
      <c r="C135" s="187"/>
      <c r="D135" s="188" t="s">
        <v>74</v>
      </c>
      <c r="E135" s="200" t="s">
        <v>1705</v>
      </c>
      <c r="F135" s="200" t="s">
        <v>1706</v>
      </c>
      <c r="G135" s="187"/>
      <c r="H135" s="187"/>
      <c r="I135" s="190"/>
      <c r="J135" s="201">
        <f>BK135</f>
        <v>0</v>
      </c>
      <c r="K135" s="187"/>
      <c r="L135" s="192"/>
      <c r="M135" s="193"/>
      <c r="N135" s="194"/>
      <c r="O135" s="194"/>
      <c r="P135" s="195">
        <f>P136</f>
        <v>0</v>
      </c>
      <c r="Q135" s="194"/>
      <c r="R135" s="195">
        <f>R136</f>
        <v>0</v>
      </c>
      <c r="S135" s="194"/>
      <c r="T135" s="196">
        <f>T136</f>
        <v>0</v>
      </c>
      <c r="AR135" s="197" t="s">
        <v>83</v>
      </c>
      <c r="AT135" s="198" t="s">
        <v>74</v>
      </c>
      <c r="AU135" s="198" t="s">
        <v>85</v>
      </c>
      <c r="AY135" s="197" t="s">
        <v>192</v>
      </c>
      <c r="BK135" s="199">
        <f>BK136</f>
        <v>0</v>
      </c>
    </row>
    <row r="136" spans="2:65" s="1" customFormat="1" ht="16.5" customHeight="1">
      <c r="B136" s="41"/>
      <c r="C136" s="202" t="s">
        <v>75</v>
      </c>
      <c r="D136" s="202" t="s">
        <v>194</v>
      </c>
      <c r="E136" s="203" t="s">
        <v>1707</v>
      </c>
      <c r="F136" s="204" t="s">
        <v>1708</v>
      </c>
      <c r="G136" s="205" t="s">
        <v>1251</v>
      </c>
      <c r="H136" s="206">
        <v>1</v>
      </c>
      <c r="I136" s="207"/>
      <c r="J136" s="208">
        <f>ROUND(I136*H136,2)</f>
        <v>0</v>
      </c>
      <c r="K136" s="204" t="s">
        <v>21</v>
      </c>
      <c r="L136" s="61"/>
      <c r="M136" s="209" t="s">
        <v>21</v>
      </c>
      <c r="N136" s="210" t="s">
        <v>46</v>
      </c>
      <c r="O136" s="42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AR136" s="24" t="s">
        <v>199</v>
      </c>
      <c r="AT136" s="24" t="s">
        <v>194</v>
      </c>
      <c r="AU136" s="24" t="s">
        <v>95</v>
      </c>
      <c r="AY136" s="24" t="s">
        <v>192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24" t="s">
        <v>83</v>
      </c>
      <c r="BK136" s="213">
        <f>ROUND(I136*H136,2)</f>
        <v>0</v>
      </c>
      <c r="BL136" s="24" t="s">
        <v>199</v>
      </c>
      <c r="BM136" s="24" t="s">
        <v>345</v>
      </c>
    </row>
    <row r="137" spans="2:63" s="11" customFormat="1" ht="29.85" customHeight="1">
      <c r="B137" s="186"/>
      <c r="C137" s="187"/>
      <c r="D137" s="188" t="s">
        <v>74</v>
      </c>
      <c r="E137" s="200" t="s">
        <v>1480</v>
      </c>
      <c r="F137" s="200" t="s">
        <v>1709</v>
      </c>
      <c r="G137" s="187"/>
      <c r="H137" s="187"/>
      <c r="I137" s="190"/>
      <c r="J137" s="201">
        <f>BK137</f>
        <v>0</v>
      </c>
      <c r="K137" s="187"/>
      <c r="L137" s="192"/>
      <c r="M137" s="193"/>
      <c r="N137" s="194"/>
      <c r="O137" s="194"/>
      <c r="P137" s="195">
        <f>P138+SUM(P139:P142)+P157+P165+P167+P169+P173+P175+P177+P179+P189</f>
        <v>0</v>
      </c>
      <c r="Q137" s="194"/>
      <c r="R137" s="195">
        <f>R138+SUM(R139:R142)+R157+R165+R167+R169+R173+R175+R177+R179+R189</f>
        <v>0</v>
      </c>
      <c r="S137" s="194"/>
      <c r="T137" s="196">
        <f>T138+SUM(T139:T142)+T157+T165+T167+T169+T173+T175+T177+T179+T189</f>
        <v>0</v>
      </c>
      <c r="AR137" s="197" t="s">
        <v>83</v>
      </c>
      <c r="AT137" s="198" t="s">
        <v>74</v>
      </c>
      <c r="AU137" s="198" t="s">
        <v>83</v>
      </c>
      <c r="AY137" s="197" t="s">
        <v>192</v>
      </c>
      <c r="BK137" s="199">
        <f>BK138+SUM(BK139:BK142)+BK157+BK165+BK167+BK169+BK173+BK175+BK177+BK179+BK189</f>
        <v>0</v>
      </c>
    </row>
    <row r="138" spans="2:65" s="1" customFormat="1" ht="51" customHeight="1">
      <c r="B138" s="41"/>
      <c r="C138" s="202" t="s">
        <v>75</v>
      </c>
      <c r="D138" s="202" t="s">
        <v>194</v>
      </c>
      <c r="E138" s="203" t="s">
        <v>1710</v>
      </c>
      <c r="F138" s="204" t="s">
        <v>1711</v>
      </c>
      <c r="G138" s="205" t="s">
        <v>1251</v>
      </c>
      <c r="H138" s="206">
        <v>1</v>
      </c>
      <c r="I138" s="207"/>
      <c r="J138" s="208">
        <f>ROUND(I138*H138,2)</f>
        <v>0</v>
      </c>
      <c r="K138" s="204" t="s">
        <v>21</v>
      </c>
      <c r="L138" s="61"/>
      <c r="M138" s="209" t="s">
        <v>21</v>
      </c>
      <c r="N138" s="210" t="s">
        <v>46</v>
      </c>
      <c r="O138" s="42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AR138" s="24" t="s">
        <v>199</v>
      </c>
      <c r="AT138" s="24" t="s">
        <v>194</v>
      </c>
      <c r="AU138" s="24" t="s">
        <v>85</v>
      </c>
      <c r="AY138" s="24" t="s">
        <v>192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24" t="s">
        <v>83</v>
      </c>
      <c r="BK138" s="213">
        <f>ROUND(I138*H138,2)</f>
        <v>0</v>
      </c>
      <c r="BL138" s="24" t="s">
        <v>199</v>
      </c>
      <c r="BM138" s="24" t="s">
        <v>355</v>
      </c>
    </row>
    <row r="139" spans="2:65" s="1" customFormat="1" ht="16.5" customHeight="1">
      <c r="B139" s="41"/>
      <c r="C139" s="202" t="s">
        <v>75</v>
      </c>
      <c r="D139" s="202" t="s">
        <v>194</v>
      </c>
      <c r="E139" s="203" t="s">
        <v>1712</v>
      </c>
      <c r="F139" s="204" t="s">
        <v>1713</v>
      </c>
      <c r="G139" s="205" t="s">
        <v>1251</v>
      </c>
      <c r="H139" s="206">
        <v>2</v>
      </c>
      <c r="I139" s="207"/>
      <c r="J139" s="208">
        <f>ROUND(I139*H139,2)</f>
        <v>0</v>
      </c>
      <c r="K139" s="204" t="s">
        <v>21</v>
      </c>
      <c r="L139" s="61"/>
      <c r="M139" s="209" t="s">
        <v>21</v>
      </c>
      <c r="N139" s="210" t="s">
        <v>46</v>
      </c>
      <c r="O139" s="42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AR139" s="24" t="s">
        <v>199</v>
      </c>
      <c r="AT139" s="24" t="s">
        <v>194</v>
      </c>
      <c r="AU139" s="24" t="s">
        <v>85</v>
      </c>
      <c r="AY139" s="24" t="s">
        <v>192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24" t="s">
        <v>83</v>
      </c>
      <c r="BK139" s="213">
        <f>ROUND(I139*H139,2)</f>
        <v>0</v>
      </c>
      <c r="BL139" s="24" t="s">
        <v>199</v>
      </c>
      <c r="BM139" s="24" t="s">
        <v>369</v>
      </c>
    </row>
    <row r="140" spans="2:65" s="1" customFormat="1" ht="25.5" customHeight="1">
      <c r="B140" s="41"/>
      <c r="C140" s="202" t="s">
        <v>75</v>
      </c>
      <c r="D140" s="202" t="s">
        <v>194</v>
      </c>
      <c r="E140" s="203" t="s">
        <v>1714</v>
      </c>
      <c r="F140" s="204" t="s">
        <v>1715</v>
      </c>
      <c r="G140" s="205" t="s">
        <v>1251</v>
      </c>
      <c r="H140" s="206">
        <v>1</v>
      </c>
      <c r="I140" s="207"/>
      <c r="J140" s="208">
        <f>ROUND(I140*H140,2)</f>
        <v>0</v>
      </c>
      <c r="K140" s="204" t="s">
        <v>21</v>
      </c>
      <c r="L140" s="61"/>
      <c r="M140" s="209" t="s">
        <v>21</v>
      </c>
      <c r="N140" s="210" t="s">
        <v>46</v>
      </c>
      <c r="O140" s="42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AR140" s="24" t="s">
        <v>199</v>
      </c>
      <c r="AT140" s="24" t="s">
        <v>194</v>
      </c>
      <c r="AU140" s="24" t="s">
        <v>85</v>
      </c>
      <c r="AY140" s="24" t="s">
        <v>192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24" t="s">
        <v>83</v>
      </c>
      <c r="BK140" s="213">
        <f>ROUND(I140*H140,2)</f>
        <v>0</v>
      </c>
      <c r="BL140" s="24" t="s">
        <v>199</v>
      </c>
      <c r="BM140" s="24" t="s">
        <v>380</v>
      </c>
    </row>
    <row r="141" spans="2:65" s="1" customFormat="1" ht="38.25" customHeight="1">
      <c r="B141" s="41"/>
      <c r="C141" s="202" t="s">
        <v>75</v>
      </c>
      <c r="D141" s="202" t="s">
        <v>194</v>
      </c>
      <c r="E141" s="203" t="s">
        <v>1716</v>
      </c>
      <c r="F141" s="204" t="s">
        <v>1717</v>
      </c>
      <c r="G141" s="205" t="s">
        <v>1251</v>
      </c>
      <c r="H141" s="206">
        <v>1</v>
      </c>
      <c r="I141" s="207"/>
      <c r="J141" s="208">
        <f>ROUND(I141*H141,2)</f>
        <v>0</v>
      </c>
      <c r="K141" s="204" t="s">
        <v>21</v>
      </c>
      <c r="L141" s="61"/>
      <c r="M141" s="209" t="s">
        <v>21</v>
      </c>
      <c r="N141" s="210" t="s">
        <v>46</v>
      </c>
      <c r="O141" s="42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AR141" s="24" t="s">
        <v>199</v>
      </c>
      <c r="AT141" s="24" t="s">
        <v>194</v>
      </c>
      <c r="AU141" s="24" t="s">
        <v>85</v>
      </c>
      <c r="AY141" s="24" t="s">
        <v>192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24" t="s">
        <v>83</v>
      </c>
      <c r="BK141" s="213">
        <f>ROUND(I141*H141,2)</f>
        <v>0</v>
      </c>
      <c r="BL141" s="24" t="s">
        <v>199</v>
      </c>
      <c r="BM141" s="24" t="s">
        <v>393</v>
      </c>
    </row>
    <row r="142" spans="2:63" s="11" customFormat="1" ht="22.35" customHeight="1">
      <c r="B142" s="186"/>
      <c r="C142" s="187"/>
      <c r="D142" s="188" t="s">
        <v>74</v>
      </c>
      <c r="E142" s="200" t="s">
        <v>1718</v>
      </c>
      <c r="F142" s="200" t="s">
        <v>1719</v>
      </c>
      <c r="G142" s="187"/>
      <c r="H142" s="187"/>
      <c r="I142" s="190"/>
      <c r="J142" s="201">
        <f>BK142</f>
        <v>0</v>
      </c>
      <c r="K142" s="187"/>
      <c r="L142" s="192"/>
      <c r="M142" s="193"/>
      <c r="N142" s="194"/>
      <c r="O142" s="194"/>
      <c r="P142" s="195">
        <f>SUM(P143:P156)</f>
        <v>0</v>
      </c>
      <c r="Q142" s="194"/>
      <c r="R142" s="195">
        <f>SUM(R143:R156)</f>
        <v>0</v>
      </c>
      <c r="S142" s="194"/>
      <c r="T142" s="196">
        <f>SUM(T143:T156)</f>
        <v>0</v>
      </c>
      <c r="AR142" s="197" t="s">
        <v>83</v>
      </c>
      <c r="AT142" s="198" t="s">
        <v>74</v>
      </c>
      <c r="AU142" s="198" t="s">
        <v>85</v>
      </c>
      <c r="AY142" s="197" t="s">
        <v>192</v>
      </c>
      <c r="BK142" s="199">
        <f>SUM(BK143:BK156)</f>
        <v>0</v>
      </c>
    </row>
    <row r="143" spans="2:65" s="1" customFormat="1" ht="16.5" customHeight="1">
      <c r="B143" s="41"/>
      <c r="C143" s="202" t="s">
        <v>75</v>
      </c>
      <c r="D143" s="202" t="s">
        <v>194</v>
      </c>
      <c r="E143" s="203" t="s">
        <v>1720</v>
      </c>
      <c r="F143" s="204" t="s">
        <v>1721</v>
      </c>
      <c r="G143" s="205" t="s">
        <v>1251</v>
      </c>
      <c r="H143" s="206">
        <v>1</v>
      </c>
      <c r="I143" s="207"/>
      <c r="J143" s="208">
        <f aca="true" t="shared" si="0" ref="J143:J156">ROUND(I143*H143,2)</f>
        <v>0</v>
      </c>
      <c r="K143" s="204" t="s">
        <v>21</v>
      </c>
      <c r="L143" s="61"/>
      <c r="M143" s="209" t="s">
        <v>21</v>
      </c>
      <c r="N143" s="210" t="s">
        <v>46</v>
      </c>
      <c r="O143" s="42"/>
      <c r="P143" s="211">
        <f aca="true" t="shared" si="1" ref="P143:P156">O143*H143</f>
        <v>0</v>
      </c>
      <c r="Q143" s="211">
        <v>0</v>
      </c>
      <c r="R143" s="211">
        <f aca="true" t="shared" si="2" ref="R143:R156">Q143*H143</f>
        <v>0</v>
      </c>
      <c r="S143" s="211">
        <v>0</v>
      </c>
      <c r="T143" s="212">
        <f aca="true" t="shared" si="3" ref="T143:T156">S143*H143</f>
        <v>0</v>
      </c>
      <c r="AR143" s="24" t="s">
        <v>199</v>
      </c>
      <c r="AT143" s="24" t="s">
        <v>194</v>
      </c>
      <c r="AU143" s="24" t="s">
        <v>95</v>
      </c>
      <c r="AY143" s="24" t="s">
        <v>192</v>
      </c>
      <c r="BE143" s="213">
        <f aca="true" t="shared" si="4" ref="BE143:BE156">IF(N143="základní",J143,0)</f>
        <v>0</v>
      </c>
      <c r="BF143" s="213">
        <f aca="true" t="shared" si="5" ref="BF143:BF156">IF(N143="snížená",J143,0)</f>
        <v>0</v>
      </c>
      <c r="BG143" s="213">
        <f aca="true" t="shared" si="6" ref="BG143:BG156">IF(N143="zákl. přenesená",J143,0)</f>
        <v>0</v>
      </c>
      <c r="BH143" s="213">
        <f aca="true" t="shared" si="7" ref="BH143:BH156">IF(N143="sníž. přenesená",J143,0)</f>
        <v>0</v>
      </c>
      <c r="BI143" s="213">
        <f aca="true" t="shared" si="8" ref="BI143:BI156">IF(N143="nulová",J143,0)</f>
        <v>0</v>
      </c>
      <c r="BJ143" s="24" t="s">
        <v>83</v>
      </c>
      <c r="BK143" s="213">
        <f aca="true" t="shared" si="9" ref="BK143:BK156">ROUND(I143*H143,2)</f>
        <v>0</v>
      </c>
      <c r="BL143" s="24" t="s">
        <v>199</v>
      </c>
      <c r="BM143" s="24" t="s">
        <v>405</v>
      </c>
    </row>
    <row r="144" spans="2:65" s="1" customFormat="1" ht="16.5" customHeight="1">
      <c r="B144" s="41"/>
      <c r="C144" s="202" t="s">
        <v>75</v>
      </c>
      <c r="D144" s="202" t="s">
        <v>194</v>
      </c>
      <c r="E144" s="203" t="s">
        <v>1722</v>
      </c>
      <c r="F144" s="204" t="s">
        <v>1723</v>
      </c>
      <c r="G144" s="205" t="s">
        <v>1251</v>
      </c>
      <c r="H144" s="206">
        <v>2</v>
      </c>
      <c r="I144" s="207"/>
      <c r="J144" s="208">
        <f t="shared" si="0"/>
        <v>0</v>
      </c>
      <c r="K144" s="204" t="s">
        <v>21</v>
      </c>
      <c r="L144" s="61"/>
      <c r="M144" s="209" t="s">
        <v>21</v>
      </c>
      <c r="N144" s="210" t="s">
        <v>46</v>
      </c>
      <c r="O144" s="42"/>
      <c r="P144" s="211">
        <f t="shared" si="1"/>
        <v>0</v>
      </c>
      <c r="Q144" s="211">
        <v>0</v>
      </c>
      <c r="R144" s="211">
        <f t="shared" si="2"/>
        <v>0</v>
      </c>
      <c r="S144" s="211">
        <v>0</v>
      </c>
      <c r="T144" s="212">
        <f t="shared" si="3"/>
        <v>0</v>
      </c>
      <c r="AR144" s="24" t="s">
        <v>199</v>
      </c>
      <c r="AT144" s="24" t="s">
        <v>194</v>
      </c>
      <c r="AU144" s="24" t="s">
        <v>95</v>
      </c>
      <c r="AY144" s="24" t="s">
        <v>192</v>
      </c>
      <c r="BE144" s="213">
        <f t="shared" si="4"/>
        <v>0</v>
      </c>
      <c r="BF144" s="213">
        <f t="shared" si="5"/>
        <v>0</v>
      </c>
      <c r="BG144" s="213">
        <f t="shared" si="6"/>
        <v>0</v>
      </c>
      <c r="BH144" s="213">
        <f t="shared" si="7"/>
        <v>0</v>
      </c>
      <c r="BI144" s="213">
        <f t="shared" si="8"/>
        <v>0</v>
      </c>
      <c r="BJ144" s="24" t="s">
        <v>83</v>
      </c>
      <c r="BK144" s="213">
        <f t="shared" si="9"/>
        <v>0</v>
      </c>
      <c r="BL144" s="24" t="s">
        <v>199</v>
      </c>
      <c r="BM144" s="24" t="s">
        <v>417</v>
      </c>
    </row>
    <row r="145" spans="2:65" s="1" customFormat="1" ht="16.5" customHeight="1">
      <c r="B145" s="41"/>
      <c r="C145" s="202" t="s">
        <v>75</v>
      </c>
      <c r="D145" s="202" t="s">
        <v>194</v>
      </c>
      <c r="E145" s="203" t="s">
        <v>1724</v>
      </c>
      <c r="F145" s="204" t="s">
        <v>1725</v>
      </c>
      <c r="G145" s="205" t="s">
        <v>1251</v>
      </c>
      <c r="H145" s="206">
        <v>6</v>
      </c>
      <c r="I145" s="207"/>
      <c r="J145" s="208">
        <f t="shared" si="0"/>
        <v>0</v>
      </c>
      <c r="K145" s="204" t="s">
        <v>21</v>
      </c>
      <c r="L145" s="61"/>
      <c r="M145" s="209" t="s">
        <v>21</v>
      </c>
      <c r="N145" s="210" t="s">
        <v>46</v>
      </c>
      <c r="O145" s="42"/>
      <c r="P145" s="211">
        <f t="shared" si="1"/>
        <v>0</v>
      </c>
      <c r="Q145" s="211">
        <v>0</v>
      </c>
      <c r="R145" s="211">
        <f t="shared" si="2"/>
        <v>0</v>
      </c>
      <c r="S145" s="211">
        <v>0</v>
      </c>
      <c r="T145" s="212">
        <f t="shared" si="3"/>
        <v>0</v>
      </c>
      <c r="AR145" s="24" t="s">
        <v>199</v>
      </c>
      <c r="AT145" s="24" t="s">
        <v>194</v>
      </c>
      <c r="AU145" s="24" t="s">
        <v>95</v>
      </c>
      <c r="AY145" s="24" t="s">
        <v>192</v>
      </c>
      <c r="BE145" s="213">
        <f t="shared" si="4"/>
        <v>0</v>
      </c>
      <c r="BF145" s="213">
        <f t="shared" si="5"/>
        <v>0</v>
      </c>
      <c r="BG145" s="213">
        <f t="shared" si="6"/>
        <v>0</v>
      </c>
      <c r="BH145" s="213">
        <f t="shared" si="7"/>
        <v>0</v>
      </c>
      <c r="BI145" s="213">
        <f t="shared" si="8"/>
        <v>0</v>
      </c>
      <c r="BJ145" s="24" t="s">
        <v>83</v>
      </c>
      <c r="BK145" s="213">
        <f t="shared" si="9"/>
        <v>0</v>
      </c>
      <c r="BL145" s="24" t="s">
        <v>199</v>
      </c>
      <c r="BM145" s="24" t="s">
        <v>431</v>
      </c>
    </row>
    <row r="146" spans="2:65" s="1" customFormat="1" ht="16.5" customHeight="1">
      <c r="B146" s="41"/>
      <c r="C146" s="202" t="s">
        <v>75</v>
      </c>
      <c r="D146" s="202" t="s">
        <v>194</v>
      </c>
      <c r="E146" s="203" t="s">
        <v>1726</v>
      </c>
      <c r="F146" s="204" t="s">
        <v>1727</v>
      </c>
      <c r="G146" s="205" t="s">
        <v>1251</v>
      </c>
      <c r="H146" s="206">
        <v>1</v>
      </c>
      <c r="I146" s="207"/>
      <c r="J146" s="208">
        <f t="shared" si="0"/>
        <v>0</v>
      </c>
      <c r="K146" s="204" t="s">
        <v>21</v>
      </c>
      <c r="L146" s="61"/>
      <c r="M146" s="209" t="s">
        <v>21</v>
      </c>
      <c r="N146" s="210" t="s">
        <v>46</v>
      </c>
      <c r="O146" s="42"/>
      <c r="P146" s="211">
        <f t="shared" si="1"/>
        <v>0</v>
      </c>
      <c r="Q146" s="211">
        <v>0</v>
      </c>
      <c r="R146" s="211">
        <f t="shared" si="2"/>
        <v>0</v>
      </c>
      <c r="S146" s="211">
        <v>0</v>
      </c>
      <c r="T146" s="212">
        <f t="shared" si="3"/>
        <v>0</v>
      </c>
      <c r="AR146" s="24" t="s">
        <v>199</v>
      </c>
      <c r="AT146" s="24" t="s">
        <v>194</v>
      </c>
      <c r="AU146" s="24" t="s">
        <v>95</v>
      </c>
      <c r="AY146" s="24" t="s">
        <v>192</v>
      </c>
      <c r="BE146" s="213">
        <f t="shared" si="4"/>
        <v>0</v>
      </c>
      <c r="BF146" s="213">
        <f t="shared" si="5"/>
        <v>0</v>
      </c>
      <c r="BG146" s="213">
        <f t="shared" si="6"/>
        <v>0</v>
      </c>
      <c r="BH146" s="213">
        <f t="shared" si="7"/>
        <v>0</v>
      </c>
      <c r="BI146" s="213">
        <f t="shared" si="8"/>
        <v>0</v>
      </c>
      <c r="BJ146" s="24" t="s">
        <v>83</v>
      </c>
      <c r="BK146" s="213">
        <f t="shared" si="9"/>
        <v>0</v>
      </c>
      <c r="BL146" s="24" t="s">
        <v>199</v>
      </c>
      <c r="BM146" s="24" t="s">
        <v>441</v>
      </c>
    </row>
    <row r="147" spans="2:65" s="1" customFormat="1" ht="16.5" customHeight="1">
      <c r="B147" s="41"/>
      <c r="C147" s="202" t="s">
        <v>75</v>
      </c>
      <c r="D147" s="202" t="s">
        <v>194</v>
      </c>
      <c r="E147" s="203" t="s">
        <v>1728</v>
      </c>
      <c r="F147" s="204" t="s">
        <v>1729</v>
      </c>
      <c r="G147" s="205" t="s">
        <v>1251</v>
      </c>
      <c r="H147" s="206">
        <v>1</v>
      </c>
      <c r="I147" s="207"/>
      <c r="J147" s="208">
        <f t="shared" si="0"/>
        <v>0</v>
      </c>
      <c r="K147" s="204" t="s">
        <v>21</v>
      </c>
      <c r="L147" s="61"/>
      <c r="M147" s="209" t="s">
        <v>21</v>
      </c>
      <c r="N147" s="210" t="s">
        <v>46</v>
      </c>
      <c r="O147" s="42"/>
      <c r="P147" s="211">
        <f t="shared" si="1"/>
        <v>0</v>
      </c>
      <c r="Q147" s="211">
        <v>0</v>
      </c>
      <c r="R147" s="211">
        <f t="shared" si="2"/>
        <v>0</v>
      </c>
      <c r="S147" s="211">
        <v>0</v>
      </c>
      <c r="T147" s="212">
        <f t="shared" si="3"/>
        <v>0</v>
      </c>
      <c r="AR147" s="24" t="s">
        <v>199</v>
      </c>
      <c r="AT147" s="24" t="s">
        <v>194</v>
      </c>
      <c r="AU147" s="24" t="s">
        <v>95</v>
      </c>
      <c r="AY147" s="24" t="s">
        <v>192</v>
      </c>
      <c r="BE147" s="213">
        <f t="shared" si="4"/>
        <v>0</v>
      </c>
      <c r="BF147" s="213">
        <f t="shared" si="5"/>
        <v>0</v>
      </c>
      <c r="BG147" s="213">
        <f t="shared" si="6"/>
        <v>0</v>
      </c>
      <c r="BH147" s="213">
        <f t="shared" si="7"/>
        <v>0</v>
      </c>
      <c r="BI147" s="213">
        <f t="shared" si="8"/>
        <v>0</v>
      </c>
      <c r="BJ147" s="24" t="s">
        <v>83</v>
      </c>
      <c r="BK147" s="213">
        <f t="shared" si="9"/>
        <v>0</v>
      </c>
      <c r="BL147" s="24" t="s">
        <v>199</v>
      </c>
      <c r="BM147" s="24" t="s">
        <v>455</v>
      </c>
    </row>
    <row r="148" spans="2:65" s="1" customFormat="1" ht="16.5" customHeight="1">
      <c r="B148" s="41"/>
      <c r="C148" s="202" t="s">
        <v>75</v>
      </c>
      <c r="D148" s="202" t="s">
        <v>194</v>
      </c>
      <c r="E148" s="203" t="s">
        <v>1730</v>
      </c>
      <c r="F148" s="204" t="s">
        <v>1731</v>
      </c>
      <c r="G148" s="205" t="s">
        <v>1251</v>
      </c>
      <c r="H148" s="206">
        <v>1</v>
      </c>
      <c r="I148" s="207"/>
      <c r="J148" s="208">
        <f t="shared" si="0"/>
        <v>0</v>
      </c>
      <c r="K148" s="204" t="s">
        <v>21</v>
      </c>
      <c r="L148" s="61"/>
      <c r="M148" s="209" t="s">
        <v>21</v>
      </c>
      <c r="N148" s="210" t="s">
        <v>46</v>
      </c>
      <c r="O148" s="42"/>
      <c r="P148" s="211">
        <f t="shared" si="1"/>
        <v>0</v>
      </c>
      <c r="Q148" s="211">
        <v>0</v>
      </c>
      <c r="R148" s="211">
        <f t="shared" si="2"/>
        <v>0</v>
      </c>
      <c r="S148" s="211">
        <v>0</v>
      </c>
      <c r="T148" s="212">
        <f t="shared" si="3"/>
        <v>0</v>
      </c>
      <c r="AR148" s="24" t="s">
        <v>199</v>
      </c>
      <c r="AT148" s="24" t="s">
        <v>194</v>
      </c>
      <c r="AU148" s="24" t="s">
        <v>95</v>
      </c>
      <c r="AY148" s="24" t="s">
        <v>192</v>
      </c>
      <c r="BE148" s="213">
        <f t="shared" si="4"/>
        <v>0</v>
      </c>
      <c r="BF148" s="213">
        <f t="shared" si="5"/>
        <v>0</v>
      </c>
      <c r="BG148" s="213">
        <f t="shared" si="6"/>
        <v>0</v>
      </c>
      <c r="BH148" s="213">
        <f t="shared" si="7"/>
        <v>0</v>
      </c>
      <c r="BI148" s="213">
        <f t="shared" si="8"/>
        <v>0</v>
      </c>
      <c r="BJ148" s="24" t="s">
        <v>83</v>
      </c>
      <c r="BK148" s="213">
        <f t="shared" si="9"/>
        <v>0</v>
      </c>
      <c r="BL148" s="24" t="s">
        <v>199</v>
      </c>
      <c r="BM148" s="24" t="s">
        <v>467</v>
      </c>
    </row>
    <row r="149" spans="2:65" s="1" customFormat="1" ht="25.5" customHeight="1">
      <c r="B149" s="41"/>
      <c r="C149" s="202" t="s">
        <v>75</v>
      </c>
      <c r="D149" s="202" t="s">
        <v>194</v>
      </c>
      <c r="E149" s="203" t="s">
        <v>1732</v>
      </c>
      <c r="F149" s="204" t="s">
        <v>1733</v>
      </c>
      <c r="G149" s="205" t="s">
        <v>1251</v>
      </c>
      <c r="H149" s="206">
        <v>1</v>
      </c>
      <c r="I149" s="207"/>
      <c r="J149" s="208">
        <f t="shared" si="0"/>
        <v>0</v>
      </c>
      <c r="K149" s="204" t="s">
        <v>21</v>
      </c>
      <c r="L149" s="61"/>
      <c r="M149" s="209" t="s">
        <v>21</v>
      </c>
      <c r="N149" s="210" t="s">
        <v>46</v>
      </c>
      <c r="O149" s="42"/>
      <c r="P149" s="211">
        <f t="shared" si="1"/>
        <v>0</v>
      </c>
      <c r="Q149" s="211">
        <v>0</v>
      </c>
      <c r="R149" s="211">
        <f t="shared" si="2"/>
        <v>0</v>
      </c>
      <c r="S149" s="211">
        <v>0</v>
      </c>
      <c r="T149" s="212">
        <f t="shared" si="3"/>
        <v>0</v>
      </c>
      <c r="AR149" s="24" t="s">
        <v>199</v>
      </c>
      <c r="AT149" s="24" t="s">
        <v>194</v>
      </c>
      <c r="AU149" s="24" t="s">
        <v>95</v>
      </c>
      <c r="AY149" s="24" t="s">
        <v>192</v>
      </c>
      <c r="BE149" s="213">
        <f t="shared" si="4"/>
        <v>0</v>
      </c>
      <c r="BF149" s="213">
        <f t="shared" si="5"/>
        <v>0</v>
      </c>
      <c r="BG149" s="213">
        <f t="shared" si="6"/>
        <v>0</v>
      </c>
      <c r="BH149" s="213">
        <f t="shared" si="7"/>
        <v>0</v>
      </c>
      <c r="BI149" s="213">
        <f t="shared" si="8"/>
        <v>0</v>
      </c>
      <c r="BJ149" s="24" t="s">
        <v>83</v>
      </c>
      <c r="BK149" s="213">
        <f t="shared" si="9"/>
        <v>0</v>
      </c>
      <c r="BL149" s="24" t="s">
        <v>199</v>
      </c>
      <c r="BM149" s="24" t="s">
        <v>478</v>
      </c>
    </row>
    <row r="150" spans="2:65" s="1" customFormat="1" ht="25.5" customHeight="1">
      <c r="B150" s="41"/>
      <c r="C150" s="202" t="s">
        <v>75</v>
      </c>
      <c r="D150" s="202" t="s">
        <v>194</v>
      </c>
      <c r="E150" s="203" t="s">
        <v>1734</v>
      </c>
      <c r="F150" s="204" t="s">
        <v>1735</v>
      </c>
      <c r="G150" s="205" t="s">
        <v>1251</v>
      </c>
      <c r="H150" s="206">
        <v>1</v>
      </c>
      <c r="I150" s="207"/>
      <c r="J150" s="208">
        <f t="shared" si="0"/>
        <v>0</v>
      </c>
      <c r="K150" s="204" t="s">
        <v>21</v>
      </c>
      <c r="L150" s="61"/>
      <c r="M150" s="209" t="s">
        <v>21</v>
      </c>
      <c r="N150" s="210" t="s">
        <v>46</v>
      </c>
      <c r="O150" s="42"/>
      <c r="P150" s="211">
        <f t="shared" si="1"/>
        <v>0</v>
      </c>
      <c r="Q150" s="211">
        <v>0</v>
      </c>
      <c r="R150" s="211">
        <f t="shared" si="2"/>
        <v>0</v>
      </c>
      <c r="S150" s="211">
        <v>0</v>
      </c>
      <c r="T150" s="212">
        <f t="shared" si="3"/>
        <v>0</v>
      </c>
      <c r="AR150" s="24" t="s">
        <v>199</v>
      </c>
      <c r="AT150" s="24" t="s">
        <v>194</v>
      </c>
      <c r="AU150" s="24" t="s">
        <v>95</v>
      </c>
      <c r="AY150" s="24" t="s">
        <v>192</v>
      </c>
      <c r="BE150" s="213">
        <f t="shared" si="4"/>
        <v>0</v>
      </c>
      <c r="BF150" s="213">
        <f t="shared" si="5"/>
        <v>0</v>
      </c>
      <c r="BG150" s="213">
        <f t="shared" si="6"/>
        <v>0</v>
      </c>
      <c r="BH150" s="213">
        <f t="shared" si="7"/>
        <v>0</v>
      </c>
      <c r="BI150" s="213">
        <f t="shared" si="8"/>
        <v>0</v>
      </c>
      <c r="BJ150" s="24" t="s">
        <v>83</v>
      </c>
      <c r="BK150" s="213">
        <f t="shared" si="9"/>
        <v>0</v>
      </c>
      <c r="BL150" s="24" t="s">
        <v>199</v>
      </c>
      <c r="BM150" s="24" t="s">
        <v>501</v>
      </c>
    </row>
    <row r="151" spans="2:65" s="1" customFormat="1" ht="25.5" customHeight="1">
      <c r="B151" s="41"/>
      <c r="C151" s="202" t="s">
        <v>75</v>
      </c>
      <c r="D151" s="202" t="s">
        <v>194</v>
      </c>
      <c r="E151" s="203" t="s">
        <v>1736</v>
      </c>
      <c r="F151" s="204" t="s">
        <v>1737</v>
      </c>
      <c r="G151" s="205" t="s">
        <v>1251</v>
      </c>
      <c r="H151" s="206">
        <v>1</v>
      </c>
      <c r="I151" s="207"/>
      <c r="J151" s="208">
        <f t="shared" si="0"/>
        <v>0</v>
      </c>
      <c r="K151" s="204" t="s">
        <v>21</v>
      </c>
      <c r="L151" s="61"/>
      <c r="M151" s="209" t="s">
        <v>21</v>
      </c>
      <c r="N151" s="210" t="s">
        <v>46</v>
      </c>
      <c r="O151" s="42"/>
      <c r="P151" s="211">
        <f t="shared" si="1"/>
        <v>0</v>
      </c>
      <c r="Q151" s="211">
        <v>0</v>
      </c>
      <c r="R151" s="211">
        <f t="shared" si="2"/>
        <v>0</v>
      </c>
      <c r="S151" s="211">
        <v>0</v>
      </c>
      <c r="T151" s="212">
        <f t="shared" si="3"/>
        <v>0</v>
      </c>
      <c r="AR151" s="24" t="s">
        <v>199</v>
      </c>
      <c r="AT151" s="24" t="s">
        <v>194</v>
      </c>
      <c r="AU151" s="24" t="s">
        <v>95</v>
      </c>
      <c r="AY151" s="24" t="s">
        <v>192</v>
      </c>
      <c r="BE151" s="213">
        <f t="shared" si="4"/>
        <v>0</v>
      </c>
      <c r="BF151" s="213">
        <f t="shared" si="5"/>
        <v>0</v>
      </c>
      <c r="BG151" s="213">
        <f t="shared" si="6"/>
        <v>0</v>
      </c>
      <c r="BH151" s="213">
        <f t="shared" si="7"/>
        <v>0</v>
      </c>
      <c r="BI151" s="213">
        <f t="shared" si="8"/>
        <v>0</v>
      </c>
      <c r="BJ151" s="24" t="s">
        <v>83</v>
      </c>
      <c r="BK151" s="213">
        <f t="shared" si="9"/>
        <v>0</v>
      </c>
      <c r="BL151" s="24" t="s">
        <v>199</v>
      </c>
      <c r="BM151" s="24" t="s">
        <v>517</v>
      </c>
    </row>
    <row r="152" spans="2:65" s="1" customFormat="1" ht="25.5" customHeight="1">
      <c r="B152" s="41"/>
      <c r="C152" s="202" t="s">
        <v>75</v>
      </c>
      <c r="D152" s="202" t="s">
        <v>194</v>
      </c>
      <c r="E152" s="203" t="s">
        <v>1738</v>
      </c>
      <c r="F152" s="204" t="s">
        <v>1704</v>
      </c>
      <c r="G152" s="205" t="s">
        <v>1251</v>
      </c>
      <c r="H152" s="206">
        <v>1</v>
      </c>
      <c r="I152" s="207"/>
      <c r="J152" s="208">
        <f t="shared" si="0"/>
        <v>0</v>
      </c>
      <c r="K152" s="204" t="s">
        <v>21</v>
      </c>
      <c r="L152" s="61"/>
      <c r="M152" s="209" t="s">
        <v>21</v>
      </c>
      <c r="N152" s="210" t="s">
        <v>46</v>
      </c>
      <c r="O152" s="42"/>
      <c r="P152" s="211">
        <f t="shared" si="1"/>
        <v>0</v>
      </c>
      <c r="Q152" s="211">
        <v>0</v>
      </c>
      <c r="R152" s="211">
        <f t="shared" si="2"/>
        <v>0</v>
      </c>
      <c r="S152" s="211">
        <v>0</v>
      </c>
      <c r="T152" s="212">
        <f t="shared" si="3"/>
        <v>0</v>
      </c>
      <c r="AR152" s="24" t="s">
        <v>199</v>
      </c>
      <c r="AT152" s="24" t="s">
        <v>194</v>
      </c>
      <c r="AU152" s="24" t="s">
        <v>95</v>
      </c>
      <c r="AY152" s="24" t="s">
        <v>192</v>
      </c>
      <c r="BE152" s="213">
        <f t="shared" si="4"/>
        <v>0</v>
      </c>
      <c r="BF152" s="213">
        <f t="shared" si="5"/>
        <v>0</v>
      </c>
      <c r="BG152" s="213">
        <f t="shared" si="6"/>
        <v>0</v>
      </c>
      <c r="BH152" s="213">
        <f t="shared" si="7"/>
        <v>0</v>
      </c>
      <c r="BI152" s="213">
        <f t="shared" si="8"/>
        <v>0</v>
      </c>
      <c r="BJ152" s="24" t="s">
        <v>83</v>
      </c>
      <c r="BK152" s="213">
        <f t="shared" si="9"/>
        <v>0</v>
      </c>
      <c r="BL152" s="24" t="s">
        <v>199</v>
      </c>
      <c r="BM152" s="24" t="s">
        <v>527</v>
      </c>
    </row>
    <row r="153" spans="2:65" s="1" customFormat="1" ht="25.5" customHeight="1">
      <c r="B153" s="41"/>
      <c r="C153" s="202" t="s">
        <v>75</v>
      </c>
      <c r="D153" s="202" t="s">
        <v>194</v>
      </c>
      <c r="E153" s="203" t="s">
        <v>1739</v>
      </c>
      <c r="F153" s="204" t="s">
        <v>1740</v>
      </c>
      <c r="G153" s="205" t="s">
        <v>1251</v>
      </c>
      <c r="H153" s="206">
        <v>1</v>
      </c>
      <c r="I153" s="207"/>
      <c r="J153" s="208">
        <f t="shared" si="0"/>
        <v>0</v>
      </c>
      <c r="K153" s="204" t="s">
        <v>21</v>
      </c>
      <c r="L153" s="61"/>
      <c r="M153" s="209" t="s">
        <v>21</v>
      </c>
      <c r="N153" s="210" t="s">
        <v>46</v>
      </c>
      <c r="O153" s="42"/>
      <c r="P153" s="211">
        <f t="shared" si="1"/>
        <v>0</v>
      </c>
      <c r="Q153" s="211">
        <v>0</v>
      </c>
      <c r="R153" s="211">
        <f t="shared" si="2"/>
        <v>0</v>
      </c>
      <c r="S153" s="211">
        <v>0</v>
      </c>
      <c r="T153" s="212">
        <f t="shared" si="3"/>
        <v>0</v>
      </c>
      <c r="AR153" s="24" t="s">
        <v>199</v>
      </c>
      <c r="AT153" s="24" t="s">
        <v>194</v>
      </c>
      <c r="AU153" s="24" t="s">
        <v>95</v>
      </c>
      <c r="AY153" s="24" t="s">
        <v>192</v>
      </c>
      <c r="BE153" s="213">
        <f t="shared" si="4"/>
        <v>0</v>
      </c>
      <c r="BF153" s="213">
        <f t="shared" si="5"/>
        <v>0</v>
      </c>
      <c r="BG153" s="213">
        <f t="shared" si="6"/>
        <v>0</v>
      </c>
      <c r="BH153" s="213">
        <f t="shared" si="7"/>
        <v>0</v>
      </c>
      <c r="BI153" s="213">
        <f t="shared" si="8"/>
        <v>0</v>
      </c>
      <c r="BJ153" s="24" t="s">
        <v>83</v>
      </c>
      <c r="BK153" s="213">
        <f t="shared" si="9"/>
        <v>0</v>
      </c>
      <c r="BL153" s="24" t="s">
        <v>199</v>
      </c>
      <c r="BM153" s="24" t="s">
        <v>539</v>
      </c>
    </row>
    <row r="154" spans="2:65" s="1" customFormat="1" ht="25.5" customHeight="1">
      <c r="B154" s="41"/>
      <c r="C154" s="202" t="s">
        <v>75</v>
      </c>
      <c r="D154" s="202" t="s">
        <v>194</v>
      </c>
      <c r="E154" s="203" t="s">
        <v>1741</v>
      </c>
      <c r="F154" s="204" t="s">
        <v>1742</v>
      </c>
      <c r="G154" s="205" t="s">
        <v>1251</v>
      </c>
      <c r="H154" s="206">
        <v>1</v>
      </c>
      <c r="I154" s="207"/>
      <c r="J154" s="208">
        <f t="shared" si="0"/>
        <v>0</v>
      </c>
      <c r="K154" s="204" t="s">
        <v>21</v>
      </c>
      <c r="L154" s="61"/>
      <c r="M154" s="209" t="s">
        <v>21</v>
      </c>
      <c r="N154" s="210" t="s">
        <v>46</v>
      </c>
      <c r="O154" s="42"/>
      <c r="P154" s="211">
        <f t="shared" si="1"/>
        <v>0</v>
      </c>
      <c r="Q154" s="211">
        <v>0</v>
      </c>
      <c r="R154" s="211">
        <f t="shared" si="2"/>
        <v>0</v>
      </c>
      <c r="S154" s="211">
        <v>0</v>
      </c>
      <c r="T154" s="212">
        <f t="shared" si="3"/>
        <v>0</v>
      </c>
      <c r="AR154" s="24" t="s">
        <v>199</v>
      </c>
      <c r="AT154" s="24" t="s">
        <v>194</v>
      </c>
      <c r="AU154" s="24" t="s">
        <v>95</v>
      </c>
      <c r="AY154" s="24" t="s">
        <v>192</v>
      </c>
      <c r="BE154" s="213">
        <f t="shared" si="4"/>
        <v>0</v>
      </c>
      <c r="BF154" s="213">
        <f t="shared" si="5"/>
        <v>0</v>
      </c>
      <c r="BG154" s="213">
        <f t="shared" si="6"/>
        <v>0</v>
      </c>
      <c r="BH154" s="213">
        <f t="shared" si="7"/>
        <v>0</v>
      </c>
      <c r="BI154" s="213">
        <f t="shared" si="8"/>
        <v>0</v>
      </c>
      <c r="BJ154" s="24" t="s">
        <v>83</v>
      </c>
      <c r="BK154" s="213">
        <f t="shared" si="9"/>
        <v>0</v>
      </c>
      <c r="BL154" s="24" t="s">
        <v>199</v>
      </c>
      <c r="BM154" s="24" t="s">
        <v>551</v>
      </c>
    </row>
    <row r="155" spans="2:65" s="1" customFormat="1" ht="25.5" customHeight="1">
      <c r="B155" s="41"/>
      <c r="C155" s="202" t="s">
        <v>75</v>
      </c>
      <c r="D155" s="202" t="s">
        <v>194</v>
      </c>
      <c r="E155" s="203" t="s">
        <v>1743</v>
      </c>
      <c r="F155" s="204" t="s">
        <v>1744</v>
      </c>
      <c r="G155" s="205" t="s">
        <v>1251</v>
      </c>
      <c r="H155" s="206">
        <v>5</v>
      </c>
      <c r="I155" s="207"/>
      <c r="J155" s="208">
        <f t="shared" si="0"/>
        <v>0</v>
      </c>
      <c r="K155" s="204" t="s">
        <v>21</v>
      </c>
      <c r="L155" s="61"/>
      <c r="M155" s="209" t="s">
        <v>21</v>
      </c>
      <c r="N155" s="210" t="s">
        <v>46</v>
      </c>
      <c r="O155" s="42"/>
      <c r="P155" s="211">
        <f t="shared" si="1"/>
        <v>0</v>
      </c>
      <c r="Q155" s="211">
        <v>0</v>
      </c>
      <c r="R155" s="211">
        <f t="shared" si="2"/>
        <v>0</v>
      </c>
      <c r="S155" s="211">
        <v>0</v>
      </c>
      <c r="T155" s="212">
        <f t="shared" si="3"/>
        <v>0</v>
      </c>
      <c r="AR155" s="24" t="s">
        <v>199</v>
      </c>
      <c r="AT155" s="24" t="s">
        <v>194</v>
      </c>
      <c r="AU155" s="24" t="s">
        <v>95</v>
      </c>
      <c r="AY155" s="24" t="s">
        <v>192</v>
      </c>
      <c r="BE155" s="213">
        <f t="shared" si="4"/>
        <v>0</v>
      </c>
      <c r="BF155" s="213">
        <f t="shared" si="5"/>
        <v>0</v>
      </c>
      <c r="BG155" s="213">
        <f t="shared" si="6"/>
        <v>0</v>
      </c>
      <c r="BH155" s="213">
        <f t="shared" si="7"/>
        <v>0</v>
      </c>
      <c r="BI155" s="213">
        <f t="shared" si="8"/>
        <v>0</v>
      </c>
      <c r="BJ155" s="24" t="s">
        <v>83</v>
      </c>
      <c r="BK155" s="213">
        <f t="shared" si="9"/>
        <v>0</v>
      </c>
      <c r="BL155" s="24" t="s">
        <v>199</v>
      </c>
      <c r="BM155" s="24" t="s">
        <v>569</v>
      </c>
    </row>
    <row r="156" spans="2:65" s="1" customFormat="1" ht="25.5" customHeight="1">
      <c r="B156" s="41"/>
      <c r="C156" s="202" t="s">
        <v>75</v>
      </c>
      <c r="D156" s="202" t="s">
        <v>194</v>
      </c>
      <c r="E156" s="203" t="s">
        <v>1745</v>
      </c>
      <c r="F156" s="204" t="s">
        <v>1746</v>
      </c>
      <c r="G156" s="205" t="s">
        <v>1251</v>
      </c>
      <c r="H156" s="206">
        <v>1</v>
      </c>
      <c r="I156" s="207"/>
      <c r="J156" s="208">
        <f t="shared" si="0"/>
        <v>0</v>
      </c>
      <c r="K156" s="204" t="s">
        <v>21</v>
      </c>
      <c r="L156" s="61"/>
      <c r="M156" s="209" t="s">
        <v>21</v>
      </c>
      <c r="N156" s="210" t="s">
        <v>46</v>
      </c>
      <c r="O156" s="42"/>
      <c r="P156" s="211">
        <f t="shared" si="1"/>
        <v>0</v>
      </c>
      <c r="Q156" s="211">
        <v>0</v>
      </c>
      <c r="R156" s="211">
        <f t="shared" si="2"/>
        <v>0</v>
      </c>
      <c r="S156" s="211">
        <v>0</v>
      </c>
      <c r="T156" s="212">
        <f t="shared" si="3"/>
        <v>0</v>
      </c>
      <c r="AR156" s="24" t="s">
        <v>199</v>
      </c>
      <c r="AT156" s="24" t="s">
        <v>194</v>
      </c>
      <c r="AU156" s="24" t="s">
        <v>95</v>
      </c>
      <c r="AY156" s="24" t="s">
        <v>192</v>
      </c>
      <c r="BE156" s="213">
        <f t="shared" si="4"/>
        <v>0</v>
      </c>
      <c r="BF156" s="213">
        <f t="shared" si="5"/>
        <v>0</v>
      </c>
      <c r="BG156" s="213">
        <f t="shared" si="6"/>
        <v>0</v>
      </c>
      <c r="BH156" s="213">
        <f t="shared" si="7"/>
        <v>0</v>
      </c>
      <c r="BI156" s="213">
        <f t="shared" si="8"/>
        <v>0</v>
      </c>
      <c r="BJ156" s="24" t="s">
        <v>83</v>
      </c>
      <c r="BK156" s="213">
        <f t="shared" si="9"/>
        <v>0</v>
      </c>
      <c r="BL156" s="24" t="s">
        <v>199</v>
      </c>
      <c r="BM156" s="24" t="s">
        <v>1320</v>
      </c>
    </row>
    <row r="157" spans="2:63" s="11" customFormat="1" ht="22.35" customHeight="1">
      <c r="B157" s="186"/>
      <c r="C157" s="187"/>
      <c r="D157" s="188" t="s">
        <v>74</v>
      </c>
      <c r="E157" s="200" t="s">
        <v>1747</v>
      </c>
      <c r="F157" s="200" t="s">
        <v>1748</v>
      </c>
      <c r="G157" s="187"/>
      <c r="H157" s="187"/>
      <c r="I157" s="190"/>
      <c r="J157" s="201">
        <f>BK157</f>
        <v>0</v>
      </c>
      <c r="K157" s="187"/>
      <c r="L157" s="192"/>
      <c r="M157" s="193"/>
      <c r="N157" s="194"/>
      <c r="O157" s="194"/>
      <c r="P157" s="195">
        <f>SUM(P158:P164)</f>
        <v>0</v>
      </c>
      <c r="Q157" s="194"/>
      <c r="R157" s="195">
        <f>SUM(R158:R164)</f>
        <v>0</v>
      </c>
      <c r="S157" s="194"/>
      <c r="T157" s="196">
        <f>SUM(T158:T164)</f>
        <v>0</v>
      </c>
      <c r="AR157" s="197" t="s">
        <v>83</v>
      </c>
      <c r="AT157" s="198" t="s">
        <v>74</v>
      </c>
      <c r="AU157" s="198" t="s">
        <v>85</v>
      </c>
      <c r="AY157" s="197" t="s">
        <v>192</v>
      </c>
      <c r="BK157" s="199">
        <f>SUM(BK158:BK164)</f>
        <v>0</v>
      </c>
    </row>
    <row r="158" spans="2:65" s="1" customFormat="1" ht="51" customHeight="1">
      <c r="B158" s="41"/>
      <c r="C158" s="202" t="s">
        <v>75</v>
      </c>
      <c r="D158" s="202" t="s">
        <v>194</v>
      </c>
      <c r="E158" s="203" t="s">
        <v>1749</v>
      </c>
      <c r="F158" s="204" t="s">
        <v>1750</v>
      </c>
      <c r="G158" s="205" t="s">
        <v>1317</v>
      </c>
      <c r="H158" s="206">
        <v>4</v>
      </c>
      <c r="I158" s="207"/>
      <c r="J158" s="208">
        <f aca="true" t="shared" si="10" ref="J158:J164">ROUND(I158*H158,2)</f>
        <v>0</v>
      </c>
      <c r="K158" s="204" t="s">
        <v>21</v>
      </c>
      <c r="L158" s="61"/>
      <c r="M158" s="209" t="s">
        <v>21</v>
      </c>
      <c r="N158" s="210" t="s">
        <v>46</v>
      </c>
      <c r="O158" s="42"/>
      <c r="P158" s="211">
        <f aca="true" t="shared" si="11" ref="P158:P164">O158*H158</f>
        <v>0</v>
      </c>
      <c r="Q158" s="211">
        <v>0</v>
      </c>
      <c r="R158" s="211">
        <f aca="true" t="shared" si="12" ref="R158:R164">Q158*H158</f>
        <v>0</v>
      </c>
      <c r="S158" s="211">
        <v>0</v>
      </c>
      <c r="T158" s="212">
        <f aca="true" t="shared" si="13" ref="T158:T164">S158*H158</f>
        <v>0</v>
      </c>
      <c r="AR158" s="24" t="s">
        <v>199</v>
      </c>
      <c r="AT158" s="24" t="s">
        <v>194</v>
      </c>
      <c r="AU158" s="24" t="s">
        <v>95</v>
      </c>
      <c r="AY158" s="24" t="s">
        <v>192</v>
      </c>
      <c r="BE158" s="213">
        <f aca="true" t="shared" si="14" ref="BE158:BE164">IF(N158="základní",J158,0)</f>
        <v>0</v>
      </c>
      <c r="BF158" s="213">
        <f aca="true" t="shared" si="15" ref="BF158:BF164">IF(N158="snížená",J158,0)</f>
        <v>0</v>
      </c>
      <c r="BG158" s="213">
        <f aca="true" t="shared" si="16" ref="BG158:BG164">IF(N158="zákl. přenesená",J158,0)</f>
        <v>0</v>
      </c>
      <c r="BH158" s="213">
        <f aca="true" t="shared" si="17" ref="BH158:BH164">IF(N158="sníž. přenesená",J158,0)</f>
        <v>0</v>
      </c>
      <c r="BI158" s="213">
        <f aca="true" t="shared" si="18" ref="BI158:BI164">IF(N158="nulová",J158,0)</f>
        <v>0</v>
      </c>
      <c r="BJ158" s="24" t="s">
        <v>83</v>
      </c>
      <c r="BK158" s="213">
        <f aca="true" t="shared" si="19" ref="BK158:BK164">ROUND(I158*H158,2)</f>
        <v>0</v>
      </c>
      <c r="BL158" s="24" t="s">
        <v>199</v>
      </c>
      <c r="BM158" s="24" t="s">
        <v>577</v>
      </c>
    </row>
    <row r="159" spans="2:65" s="1" customFormat="1" ht="51" customHeight="1">
      <c r="B159" s="41"/>
      <c r="C159" s="202" t="s">
        <v>75</v>
      </c>
      <c r="D159" s="202" t="s">
        <v>194</v>
      </c>
      <c r="E159" s="203" t="s">
        <v>1751</v>
      </c>
      <c r="F159" s="204" t="s">
        <v>1752</v>
      </c>
      <c r="G159" s="205" t="s">
        <v>1317</v>
      </c>
      <c r="H159" s="206">
        <v>3</v>
      </c>
      <c r="I159" s="207"/>
      <c r="J159" s="208">
        <f t="shared" si="10"/>
        <v>0</v>
      </c>
      <c r="K159" s="204" t="s">
        <v>21</v>
      </c>
      <c r="L159" s="61"/>
      <c r="M159" s="209" t="s">
        <v>21</v>
      </c>
      <c r="N159" s="210" t="s">
        <v>46</v>
      </c>
      <c r="O159" s="42"/>
      <c r="P159" s="211">
        <f t="shared" si="11"/>
        <v>0</v>
      </c>
      <c r="Q159" s="211">
        <v>0</v>
      </c>
      <c r="R159" s="211">
        <f t="shared" si="12"/>
        <v>0</v>
      </c>
      <c r="S159" s="211">
        <v>0</v>
      </c>
      <c r="T159" s="212">
        <f t="shared" si="13"/>
        <v>0</v>
      </c>
      <c r="AR159" s="24" t="s">
        <v>199</v>
      </c>
      <c r="AT159" s="24" t="s">
        <v>194</v>
      </c>
      <c r="AU159" s="24" t="s">
        <v>95</v>
      </c>
      <c r="AY159" s="24" t="s">
        <v>192</v>
      </c>
      <c r="BE159" s="213">
        <f t="shared" si="14"/>
        <v>0</v>
      </c>
      <c r="BF159" s="213">
        <f t="shared" si="15"/>
        <v>0</v>
      </c>
      <c r="BG159" s="213">
        <f t="shared" si="16"/>
        <v>0</v>
      </c>
      <c r="BH159" s="213">
        <f t="shared" si="17"/>
        <v>0</v>
      </c>
      <c r="BI159" s="213">
        <f t="shared" si="18"/>
        <v>0</v>
      </c>
      <c r="BJ159" s="24" t="s">
        <v>83</v>
      </c>
      <c r="BK159" s="213">
        <f t="shared" si="19"/>
        <v>0</v>
      </c>
      <c r="BL159" s="24" t="s">
        <v>199</v>
      </c>
      <c r="BM159" s="24" t="s">
        <v>590</v>
      </c>
    </row>
    <row r="160" spans="2:65" s="1" customFormat="1" ht="51" customHeight="1">
      <c r="B160" s="41"/>
      <c r="C160" s="202" t="s">
        <v>75</v>
      </c>
      <c r="D160" s="202" t="s">
        <v>194</v>
      </c>
      <c r="E160" s="203" t="s">
        <v>1753</v>
      </c>
      <c r="F160" s="204" t="s">
        <v>1754</v>
      </c>
      <c r="G160" s="205" t="s">
        <v>1317</v>
      </c>
      <c r="H160" s="206">
        <v>3</v>
      </c>
      <c r="I160" s="207"/>
      <c r="J160" s="208">
        <f t="shared" si="10"/>
        <v>0</v>
      </c>
      <c r="K160" s="204" t="s">
        <v>21</v>
      </c>
      <c r="L160" s="61"/>
      <c r="M160" s="209" t="s">
        <v>21</v>
      </c>
      <c r="N160" s="210" t="s">
        <v>46</v>
      </c>
      <c r="O160" s="42"/>
      <c r="P160" s="211">
        <f t="shared" si="11"/>
        <v>0</v>
      </c>
      <c r="Q160" s="211">
        <v>0</v>
      </c>
      <c r="R160" s="211">
        <f t="shared" si="12"/>
        <v>0</v>
      </c>
      <c r="S160" s="211">
        <v>0</v>
      </c>
      <c r="T160" s="212">
        <f t="shared" si="13"/>
        <v>0</v>
      </c>
      <c r="AR160" s="24" t="s">
        <v>199</v>
      </c>
      <c r="AT160" s="24" t="s">
        <v>194</v>
      </c>
      <c r="AU160" s="24" t="s">
        <v>95</v>
      </c>
      <c r="AY160" s="24" t="s">
        <v>192</v>
      </c>
      <c r="BE160" s="213">
        <f t="shared" si="14"/>
        <v>0</v>
      </c>
      <c r="BF160" s="213">
        <f t="shared" si="15"/>
        <v>0</v>
      </c>
      <c r="BG160" s="213">
        <f t="shared" si="16"/>
        <v>0</v>
      </c>
      <c r="BH160" s="213">
        <f t="shared" si="17"/>
        <v>0</v>
      </c>
      <c r="BI160" s="213">
        <f t="shared" si="18"/>
        <v>0</v>
      </c>
      <c r="BJ160" s="24" t="s">
        <v>83</v>
      </c>
      <c r="BK160" s="213">
        <f t="shared" si="19"/>
        <v>0</v>
      </c>
      <c r="BL160" s="24" t="s">
        <v>199</v>
      </c>
      <c r="BM160" s="24" t="s">
        <v>599</v>
      </c>
    </row>
    <row r="161" spans="2:65" s="1" customFormat="1" ht="51" customHeight="1">
      <c r="B161" s="41"/>
      <c r="C161" s="202" t="s">
        <v>75</v>
      </c>
      <c r="D161" s="202" t="s">
        <v>194</v>
      </c>
      <c r="E161" s="203" t="s">
        <v>1755</v>
      </c>
      <c r="F161" s="204" t="s">
        <v>1756</v>
      </c>
      <c r="G161" s="205" t="s">
        <v>1317</v>
      </c>
      <c r="H161" s="206">
        <v>3</v>
      </c>
      <c r="I161" s="207"/>
      <c r="J161" s="208">
        <f t="shared" si="10"/>
        <v>0</v>
      </c>
      <c r="K161" s="204" t="s">
        <v>21</v>
      </c>
      <c r="L161" s="61"/>
      <c r="M161" s="209" t="s">
        <v>21</v>
      </c>
      <c r="N161" s="210" t="s">
        <v>46</v>
      </c>
      <c r="O161" s="42"/>
      <c r="P161" s="211">
        <f t="shared" si="11"/>
        <v>0</v>
      </c>
      <c r="Q161" s="211">
        <v>0</v>
      </c>
      <c r="R161" s="211">
        <f t="shared" si="12"/>
        <v>0</v>
      </c>
      <c r="S161" s="211">
        <v>0</v>
      </c>
      <c r="T161" s="212">
        <f t="shared" si="13"/>
        <v>0</v>
      </c>
      <c r="AR161" s="24" t="s">
        <v>199</v>
      </c>
      <c r="AT161" s="24" t="s">
        <v>194</v>
      </c>
      <c r="AU161" s="24" t="s">
        <v>95</v>
      </c>
      <c r="AY161" s="24" t="s">
        <v>192</v>
      </c>
      <c r="BE161" s="213">
        <f t="shared" si="14"/>
        <v>0</v>
      </c>
      <c r="BF161" s="213">
        <f t="shared" si="15"/>
        <v>0</v>
      </c>
      <c r="BG161" s="213">
        <f t="shared" si="16"/>
        <v>0</v>
      </c>
      <c r="BH161" s="213">
        <f t="shared" si="17"/>
        <v>0</v>
      </c>
      <c r="BI161" s="213">
        <f t="shared" si="18"/>
        <v>0</v>
      </c>
      <c r="BJ161" s="24" t="s">
        <v>83</v>
      </c>
      <c r="BK161" s="213">
        <f t="shared" si="19"/>
        <v>0</v>
      </c>
      <c r="BL161" s="24" t="s">
        <v>199</v>
      </c>
      <c r="BM161" s="24" t="s">
        <v>613</v>
      </c>
    </row>
    <row r="162" spans="2:65" s="1" customFormat="1" ht="51" customHeight="1">
      <c r="B162" s="41"/>
      <c r="C162" s="202" t="s">
        <v>75</v>
      </c>
      <c r="D162" s="202" t="s">
        <v>194</v>
      </c>
      <c r="E162" s="203" t="s">
        <v>1757</v>
      </c>
      <c r="F162" s="204" t="s">
        <v>1758</v>
      </c>
      <c r="G162" s="205" t="s">
        <v>1317</v>
      </c>
      <c r="H162" s="206">
        <v>9</v>
      </c>
      <c r="I162" s="207"/>
      <c r="J162" s="208">
        <f t="shared" si="10"/>
        <v>0</v>
      </c>
      <c r="K162" s="204" t="s">
        <v>21</v>
      </c>
      <c r="L162" s="61"/>
      <c r="M162" s="209" t="s">
        <v>21</v>
      </c>
      <c r="N162" s="210" t="s">
        <v>46</v>
      </c>
      <c r="O162" s="42"/>
      <c r="P162" s="211">
        <f t="shared" si="11"/>
        <v>0</v>
      </c>
      <c r="Q162" s="211">
        <v>0</v>
      </c>
      <c r="R162" s="211">
        <f t="shared" si="12"/>
        <v>0</v>
      </c>
      <c r="S162" s="211">
        <v>0</v>
      </c>
      <c r="T162" s="212">
        <f t="shared" si="13"/>
        <v>0</v>
      </c>
      <c r="AR162" s="24" t="s">
        <v>199</v>
      </c>
      <c r="AT162" s="24" t="s">
        <v>194</v>
      </c>
      <c r="AU162" s="24" t="s">
        <v>95</v>
      </c>
      <c r="AY162" s="24" t="s">
        <v>192</v>
      </c>
      <c r="BE162" s="213">
        <f t="shared" si="14"/>
        <v>0</v>
      </c>
      <c r="BF162" s="213">
        <f t="shared" si="15"/>
        <v>0</v>
      </c>
      <c r="BG162" s="213">
        <f t="shared" si="16"/>
        <v>0</v>
      </c>
      <c r="BH162" s="213">
        <f t="shared" si="17"/>
        <v>0</v>
      </c>
      <c r="BI162" s="213">
        <f t="shared" si="18"/>
        <v>0</v>
      </c>
      <c r="BJ162" s="24" t="s">
        <v>83</v>
      </c>
      <c r="BK162" s="213">
        <f t="shared" si="19"/>
        <v>0</v>
      </c>
      <c r="BL162" s="24" t="s">
        <v>199</v>
      </c>
      <c r="BM162" s="24" t="s">
        <v>624</v>
      </c>
    </row>
    <row r="163" spans="2:65" s="1" customFormat="1" ht="51" customHeight="1">
      <c r="B163" s="41"/>
      <c r="C163" s="202" t="s">
        <v>75</v>
      </c>
      <c r="D163" s="202" t="s">
        <v>194</v>
      </c>
      <c r="E163" s="203" t="s">
        <v>1759</v>
      </c>
      <c r="F163" s="204" t="s">
        <v>1760</v>
      </c>
      <c r="G163" s="205" t="s">
        <v>1317</v>
      </c>
      <c r="H163" s="206">
        <v>12</v>
      </c>
      <c r="I163" s="207"/>
      <c r="J163" s="208">
        <f t="shared" si="10"/>
        <v>0</v>
      </c>
      <c r="K163" s="204" t="s">
        <v>21</v>
      </c>
      <c r="L163" s="61"/>
      <c r="M163" s="209" t="s">
        <v>21</v>
      </c>
      <c r="N163" s="210" t="s">
        <v>46</v>
      </c>
      <c r="O163" s="42"/>
      <c r="P163" s="211">
        <f t="shared" si="11"/>
        <v>0</v>
      </c>
      <c r="Q163" s="211">
        <v>0</v>
      </c>
      <c r="R163" s="211">
        <f t="shared" si="12"/>
        <v>0</v>
      </c>
      <c r="S163" s="211">
        <v>0</v>
      </c>
      <c r="T163" s="212">
        <f t="shared" si="13"/>
        <v>0</v>
      </c>
      <c r="AR163" s="24" t="s">
        <v>199</v>
      </c>
      <c r="AT163" s="24" t="s">
        <v>194</v>
      </c>
      <c r="AU163" s="24" t="s">
        <v>95</v>
      </c>
      <c r="AY163" s="24" t="s">
        <v>192</v>
      </c>
      <c r="BE163" s="213">
        <f t="shared" si="14"/>
        <v>0</v>
      </c>
      <c r="BF163" s="213">
        <f t="shared" si="15"/>
        <v>0</v>
      </c>
      <c r="BG163" s="213">
        <f t="shared" si="16"/>
        <v>0</v>
      </c>
      <c r="BH163" s="213">
        <f t="shared" si="17"/>
        <v>0</v>
      </c>
      <c r="BI163" s="213">
        <f t="shared" si="18"/>
        <v>0</v>
      </c>
      <c r="BJ163" s="24" t="s">
        <v>83</v>
      </c>
      <c r="BK163" s="213">
        <f t="shared" si="19"/>
        <v>0</v>
      </c>
      <c r="BL163" s="24" t="s">
        <v>199</v>
      </c>
      <c r="BM163" s="24" t="s">
        <v>667</v>
      </c>
    </row>
    <row r="164" spans="2:65" s="1" customFormat="1" ht="51" customHeight="1">
      <c r="B164" s="41"/>
      <c r="C164" s="202" t="s">
        <v>75</v>
      </c>
      <c r="D164" s="202" t="s">
        <v>194</v>
      </c>
      <c r="E164" s="203" t="s">
        <v>1761</v>
      </c>
      <c r="F164" s="204" t="s">
        <v>1762</v>
      </c>
      <c r="G164" s="205" t="s">
        <v>1317</v>
      </c>
      <c r="H164" s="206">
        <v>12</v>
      </c>
      <c r="I164" s="207"/>
      <c r="J164" s="208">
        <f t="shared" si="10"/>
        <v>0</v>
      </c>
      <c r="K164" s="204" t="s">
        <v>21</v>
      </c>
      <c r="L164" s="61"/>
      <c r="M164" s="209" t="s">
        <v>21</v>
      </c>
      <c r="N164" s="210" t="s">
        <v>46</v>
      </c>
      <c r="O164" s="42"/>
      <c r="P164" s="211">
        <f t="shared" si="11"/>
        <v>0</v>
      </c>
      <c r="Q164" s="211">
        <v>0</v>
      </c>
      <c r="R164" s="211">
        <f t="shared" si="12"/>
        <v>0</v>
      </c>
      <c r="S164" s="211">
        <v>0</v>
      </c>
      <c r="T164" s="212">
        <f t="shared" si="13"/>
        <v>0</v>
      </c>
      <c r="AR164" s="24" t="s">
        <v>199</v>
      </c>
      <c r="AT164" s="24" t="s">
        <v>194</v>
      </c>
      <c r="AU164" s="24" t="s">
        <v>95</v>
      </c>
      <c r="AY164" s="24" t="s">
        <v>192</v>
      </c>
      <c r="BE164" s="213">
        <f t="shared" si="14"/>
        <v>0</v>
      </c>
      <c r="BF164" s="213">
        <f t="shared" si="15"/>
        <v>0</v>
      </c>
      <c r="BG164" s="213">
        <f t="shared" si="16"/>
        <v>0</v>
      </c>
      <c r="BH164" s="213">
        <f t="shared" si="17"/>
        <v>0</v>
      </c>
      <c r="BI164" s="213">
        <f t="shared" si="18"/>
        <v>0</v>
      </c>
      <c r="BJ164" s="24" t="s">
        <v>83</v>
      </c>
      <c r="BK164" s="213">
        <f t="shared" si="19"/>
        <v>0</v>
      </c>
      <c r="BL164" s="24" t="s">
        <v>199</v>
      </c>
      <c r="BM164" s="24" t="s">
        <v>678</v>
      </c>
    </row>
    <row r="165" spans="2:63" s="11" customFormat="1" ht="22.35" customHeight="1">
      <c r="B165" s="186"/>
      <c r="C165" s="187"/>
      <c r="D165" s="188" t="s">
        <v>74</v>
      </c>
      <c r="E165" s="200" t="s">
        <v>1763</v>
      </c>
      <c r="F165" s="200" t="s">
        <v>1764</v>
      </c>
      <c r="G165" s="187"/>
      <c r="H165" s="187"/>
      <c r="I165" s="190"/>
      <c r="J165" s="201">
        <f>BK165</f>
        <v>0</v>
      </c>
      <c r="K165" s="187"/>
      <c r="L165" s="192"/>
      <c r="M165" s="193"/>
      <c r="N165" s="194"/>
      <c r="O165" s="194"/>
      <c r="P165" s="195">
        <f>P166</f>
        <v>0</v>
      </c>
      <c r="Q165" s="194"/>
      <c r="R165" s="195">
        <f>R166</f>
        <v>0</v>
      </c>
      <c r="S165" s="194"/>
      <c r="T165" s="196">
        <f>T166</f>
        <v>0</v>
      </c>
      <c r="AR165" s="197" t="s">
        <v>83</v>
      </c>
      <c r="AT165" s="198" t="s">
        <v>74</v>
      </c>
      <c r="AU165" s="198" t="s">
        <v>85</v>
      </c>
      <c r="AY165" s="197" t="s">
        <v>192</v>
      </c>
      <c r="BK165" s="199">
        <f>BK166</f>
        <v>0</v>
      </c>
    </row>
    <row r="166" spans="2:65" s="1" customFormat="1" ht="16.5" customHeight="1">
      <c r="B166" s="41"/>
      <c r="C166" s="202" t="s">
        <v>75</v>
      </c>
      <c r="D166" s="202" t="s">
        <v>194</v>
      </c>
      <c r="E166" s="203" t="s">
        <v>1765</v>
      </c>
      <c r="F166" s="204" t="s">
        <v>1766</v>
      </c>
      <c r="G166" s="205" t="s">
        <v>139</v>
      </c>
      <c r="H166" s="206">
        <v>165</v>
      </c>
      <c r="I166" s="207"/>
      <c r="J166" s="208">
        <f>ROUND(I166*H166,2)</f>
        <v>0</v>
      </c>
      <c r="K166" s="204" t="s">
        <v>21</v>
      </c>
      <c r="L166" s="61"/>
      <c r="M166" s="209" t="s">
        <v>21</v>
      </c>
      <c r="N166" s="210" t="s">
        <v>46</v>
      </c>
      <c r="O166" s="42"/>
      <c r="P166" s="211">
        <f>O166*H166</f>
        <v>0</v>
      </c>
      <c r="Q166" s="211">
        <v>0</v>
      </c>
      <c r="R166" s="211">
        <f>Q166*H166</f>
        <v>0</v>
      </c>
      <c r="S166" s="211">
        <v>0</v>
      </c>
      <c r="T166" s="212">
        <f>S166*H166</f>
        <v>0</v>
      </c>
      <c r="AR166" s="24" t="s">
        <v>199</v>
      </c>
      <c r="AT166" s="24" t="s">
        <v>194</v>
      </c>
      <c r="AU166" s="24" t="s">
        <v>95</v>
      </c>
      <c r="AY166" s="24" t="s">
        <v>192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24" t="s">
        <v>83</v>
      </c>
      <c r="BK166" s="213">
        <f>ROUND(I166*H166,2)</f>
        <v>0</v>
      </c>
      <c r="BL166" s="24" t="s">
        <v>199</v>
      </c>
      <c r="BM166" s="24" t="s">
        <v>690</v>
      </c>
    </row>
    <row r="167" spans="2:63" s="11" customFormat="1" ht="22.35" customHeight="1">
      <c r="B167" s="186"/>
      <c r="C167" s="187"/>
      <c r="D167" s="188" t="s">
        <v>74</v>
      </c>
      <c r="E167" s="200" t="s">
        <v>1767</v>
      </c>
      <c r="F167" s="200" t="s">
        <v>1768</v>
      </c>
      <c r="G167" s="187"/>
      <c r="H167" s="187"/>
      <c r="I167" s="190"/>
      <c r="J167" s="201">
        <f>BK167</f>
        <v>0</v>
      </c>
      <c r="K167" s="187"/>
      <c r="L167" s="192"/>
      <c r="M167" s="193"/>
      <c r="N167" s="194"/>
      <c r="O167" s="194"/>
      <c r="P167" s="195">
        <f>P168</f>
        <v>0</v>
      </c>
      <c r="Q167" s="194"/>
      <c r="R167" s="195">
        <f>R168</f>
        <v>0</v>
      </c>
      <c r="S167" s="194"/>
      <c r="T167" s="196">
        <f>T168</f>
        <v>0</v>
      </c>
      <c r="AR167" s="197" t="s">
        <v>83</v>
      </c>
      <c r="AT167" s="198" t="s">
        <v>74</v>
      </c>
      <c r="AU167" s="198" t="s">
        <v>85</v>
      </c>
      <c r="AY167" s="197" t="s">
        <v>192</v>
      </c>
      <c r="BK167" s="199">
        <f>BK168</f>
        <v>0</v>
      </c>
    </row>
    <row r="168" spans="2:65" s="1" customFormat="1" ht="16.5" customHeight="1">
      <c r="B168" s="41"/>
      <c r="C168" s="202" t="s">
        <v>75</v>
      </c>
      <c r="D168" s="202" t="s">
        <v>194</v>
      </c>
      <c r="E168" s="203" t="s">
        <v>1769</v>
      </c>
      <c r="F168" s="204" t="s">
        <v>1770</v>
      </c>
      <c r="G168" s="205" t="s">
        <v>1251</v>
      </c>
      <c r="H168" s="206">
        <v>2</v>
      </c>
      <c r="I168" s="207"/>
      <c r="J168" s="208">
        <f>ROUND(I168*H168,2)</f>
        <v>0</v>
      </c>
      <c r="K168" s="204" t="s">
        <v>21</v>
      </c>
      <c r="L168" s="61"/>
      <c r="M168" s="209" t="s">
        <v>21</v>
      </c>
      <c r="N168" s="210" t="s">
        <v>46</v>
      </c>
      <c r="O168" s="42"/>
      <c r="P168" s="211">
        <f>O168*H168</f>
        <v>0</v>
      </c>
      <c r="Q168" s="211">
        <v>0</v>
      </c>
      <c r="R168" s="211">
        <f>Q168*H168</f>
        <v>0</v>
      </c>
      <c r="S168" s="211">
        <v>0</v>
      </c>
      <c r="T168" s="212">
        <f>S168*H168</f>
        <v>0</v>
      </c>
      <c r="AR168" s="24" t="s">
        <v>199</v>
      </c>
      <c r="AT168" s="24" t="s">
        <v>194</v>
      </c>
      <c r="AU168" s="24" t="s">
        <v>95</v>
      </c>
      <c r="AY168" s="24" t="s">
        <v>192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24" t="s">
        <v>83</v>
      </c>
      <c r="BK168" s="213">
        <f>ROUND(I168*H168,2)</f>
        <v>0</v>
      </c>
      <c r="BL168" s="24" t="s">
        <v>199</v>
      </c>
      <c r="BM168" s="24" t="s">
        <v>703</v>
      </c>
    </row>
    <row r="169" spans="2:63" s="11" customFormat="1" ht="22.35" customHeight="1">
      <c r="B169" s="186"/>
      <c r="C169" s="187"/>
      <c r="D169" s="188" t="s">
        <v>74</v>
      </c>
      <c r="E169" s="200" t="s">
        <v>1771</v>
      </c>
      <c r="F169" s="200" t="s">
        <v>1772</v>
      </c>
      <c r="G169" s="187"/>
      <c r="H169" s="187"/>
      <c r="I169" s="190"/>
      <c r="J169" s="201">
        <f>BK169</f>
        <v>0</v>
      </c>
      <c r="K169" s="187"/>
      <c r="L169" s="192"/>
      <c r="M169" s="193"/>
      <c r="N169" s="194"/>
      <c r="O169" s="194"/>
      <c r="P169" s="195">
        <f>SUM(P170:P172)</f>
        <v>0</v>
      </c>
      <c r="Q169" s="194"/>
      <c r="R169" s="195">
        <f>SUM(R170:R172)</f>
        <v>0</v>
      </c>
      <c r="S169" s="194"/>
      <c r="T169" s="196">
        <f>SUM(T170:T172)</f>
        <v>0</v>
      </c>
      <c r="AR169" s="197" t="s">
        <v>83</v>
      </c>
      <c r="AT169" s="198" t="s">
        <v>74</v>
      </c>
      <c r="AU169" s="198" t="s">
        <v>85</v>
      </c>
      <c r="AY169" s="197" t="s">
        <v>192</v>
      </c>
      <c r="BK169" s="199">
        <f>SUM(BK170:BK172)</f>
        <v>0</v>
      </c>
    </row>
    <row r="170" spans="2:65" s="1" customFormat="1" ht="16.5" customHeight="1">
      <c r="B170" s="41"/>
      <c r="C170" s="202" t="s">
        <v>75</v>
      </c>
      <c r="D170" s="202" t="s">
        <v>194</v>
      </c>
      <c r="E170" s="203" t="s">
        <v>1773</v>
      </c>
      <c r="F170" s="204" t="s">
        <v>1774</v>
      </c>
      <c r="G170" s="205" t="s">
        <v>1251</v>
      </c>
      <c r="H170" s="206">
        <v>1</v>
      </c>
      <c r="I170" s="207"/>
      <c r="J170" s="208">
        <f>ROUND(I170*H170,2)</f>
        <v>0</v>
      </c>
      <c r="K170" s="204" t="s">
        <v>21</v>
      </c>
      <c r="L170" s="61"/>
      <c r="M170" s="209" t="s">
        <v>21</v>
      </c>
      <c r="N170" s="210" t="s">
        <v>46</v>
      </c>
      <c r="O170" s="42"/>
      <c r="P170" s="211">
        <f>O170*H170</f>
        <v>0</v>
      </c>
      <c r="Q170" s="211">
        <v>0</v>
      </c>
      <c r="R170" s="211">
        <f>Q170*H170</f>
        <v>0</v>
      </c>
      <c r="S170" s="211">
        <v>0</v>
      </c>
      <c r="T170" s="212">
        <f>S170*H170</f>
        <v>0</v>
      </c>
      <c r="AR170" s="24" t="s">
        <v>199</v>
      </c>
      <c r="AT170" s="24" t="s">
        <v>194</v>
      </c>
      <c r="AU170" s="24" t="s">
        <v>95</v>
      </c>
      <c r="AY170" s="24" t="s">
        <v>192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24" t="s">
        <v>83</v>
      </c>
      <c r="BK170" s="213">
        <f>ROUND(I170*H170,2)</f>
        <v>0</v>
      </c>
      <c r="BL170" s="24" t="s">
        <v>199</v>
      </c>
      <c r="BM170" s="24" t="s">
        <v>713</v>
      </c>
    </row>
    <row r="171" spans="2:65" s="1" customFormat="1" ht="16.5" customHeight="1">
      <c r="B171" s="41"/>
      <c r="C171" s="202" t="s">
        <v>75</v>
      </c>
      <c r="D171" s="202" t="s">
        <v>194</v>
      </c>
      <c r="E171" s="203" t="s">
        <v>1775</v>
      </c>
      <c r="F171" s="204" t="s">
        <v>1776</v>
      </c>
      <c r="G171" s="205" t="s">
        <v>1251</v>
      </c>
      <c r="H171" s="206">
        <v>1</v>
      </c>
      <c r="I171" s="207"/>
      <c r="J171" s="208">
        <f>ROUND(I171*H171,2)</f>
        <v>0</v>
      </c>
      <c r="K171" s="204" t="s">
        <v>21</v>
      </c>
      <c r="L171" s="61"/>
      <c r="M171" s="209" t="s">
        <v>21</v>
      </c>
      <c r="N171" s="210" t="s">
        <v>46</v>
      </c>
      <c r="O171" s="42"/>
      <c r="P171" s="211">
        <f>O171*H171</f>
        <v>0</v>
      </c>
      <c r="Q171" s="211">
        <v>0</v>
      </c>
      <c r="R171" s="211">
        <f>Q171*H171</f>
        <v>0</v>
      </c>
      <c r="S171" s="211">
        <v>0</v>
      </c>
      <c r="T171" s="212">
        <f>S171*H171</f>
        <v>0</v>
      </c>
      <c r="AR171" s="24" t="s">
        <v>199</v>
      </c>
      <c r="AT171" s="24" t="s">
        <v>194</v>
      </c>
      <c r="AU171" s="24" t="s">
        <v>95</v>
      </c>
      <c r="AY171" s="24" t="s">
        <v>192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24" t="s">
        <v>83</v>
      </c>
      <c r="BK171" s="213">
        <f>ROUND(I171*H171,2)</f>
        <v>0</v>
      </c>
      <c r="BL171" s="24" t="s">
        <v>199</v>
      </c>
      <c r="BM171" s="24" t="s">
        <v>725</v>
      </c>
    </row>
    <row r="172" spans="2:65" s="1" customFormat="1" ht="25.5" customHeight="1">
      <c r="B172" s="41"/>
      <c r="C172" s="202" t="s">
        <v>75</v>
      </c>
      <c r="D172" s="202" t="s">
        <v>194</v>
      </c>
      <c r="E172" s="203" t="s">
        <v>1777</v>
      </c>
      <c r="F172" s="204" t="s">
        <v>1778</v>
      </c>
      <c r="G172" s="205" t="s">
        <v>1251</v>
      </c>
      <c r="H172" s="206">
        <v>1</v>
      </c>
      <c r="I172" s="207"/>
      <c r="J172" s="208">
        <f>ROUND(I172*H172,2)</f>
        <v>0</v>
      </c>
      <c r="K172" s="204" t="s">
        <v>21</v>
      </c>
      <c r="L172" s="61"/>
      <c r="M172" s="209" t="s">
        <v>21</v>
      </c>
      <c r="N172" s="210" t="s">
        <v>46</v>
      </c>
      <c r="O172" s="42"/>
      <c r="P172" s="211">
        <f>O172*H172</f>
        <v>0</v>
      </c>
      <c r="Q172" s="211">
        <v>0</v>
      </c>
      <c r="R172" s="211">
        <f>Q172*H172</f>
        <v>0</v>
      </c>
      <c r="S172" s="211">
        <v>0</v>
      </c>
      <c r="T172" s="212">
        <f>S172*H172</f>
        <v>0</v>
      </c>
      <c r="AR172" s="24" t="s">
        <v>199</v>
      </c>
      <c r="AT172" s="24" t="s">
        <v>194</v>
      </c>
      <c r="AU172" s="24" t="s">
        <v>95</v>
      </c>
      <c r="AY172" s="24" t="s">
        <v>192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24" t="s">
        <v>83</v>
      </c>
      <c r="BK172" s="213">
        <f>ROUND(I172*H172,2)</f>
        <v>0</v>
      </c>
      <c r="BL172" s="24" t="s">
        <v>199</v>
      </c>
      <c r="BM172" s="24" t="s">
        <v>734</v>
      </c>
    </row>
    <row r="173" spans="2:63" s="11" customFormat="1" ht="22.35" customHeight="1">
      <c r="B173" s="186"/>
      <c r="C173" s="187"/>
      <c r="D173" s="188" t="s">
        <v>74</v>
      </c>
      <c r="E173" s="200" t="s">
        <v>1779</v>
      </c>
      <c r="F173" s="200" t="s">
        <v>1780</v>
      </c>
      <c r="G173" s="187"/>
      <c r="H173" s="187"/>
      <c r="I173" s="190"/>
      <c r="J173" s="201">
        <f>BK173</f>
        <v>0</v>
      </c>
      <c r="K173" s="187"/>
      <c r="L173" s="192"/>
      <c r="M173" s="193"/>
      <c r="N173" s="194"/>
      <c r="O173" s="194"/>
      <c r="P173" s="195">
        <f>P174</f>
        <v>0</v>
      </c>
      <c r="Q173" s="194"/>
      <c r="R173" s="195">
        <f>R174</f>
        <v>0</v>
      </c>
      <c r="S173" s="194"/>
      <c r="T173" s="196">
        <f>T174</f>
        <v>0</v>
      </c>
      <c r="AR173" s="197" t="s">
        <v>83</v>
      </c>
      <c r="AT173" s="198" t="s">
        <v>74</v>
      </c>
      <c r="AU173" s="198" t="s">
        <v>85</v>
      </c>
      <c r="AY173" s="197" t="s">
        <v>192</v>
      </c>
      <c r="BK173" s="199">
        <f>BK174</f>
        <v>0</v>
      </c>
    </row>
    <row r="174" spans="2:65" s="1" customFormat="1" ht="16.5" customHeight="1">
      <c r="B174" s="41"/>
      <c r="C174" s="202" t="s">
        <v>75</v>
      </c>
      <c r="D174" s="202" t="s">
        <v>194</v>
      </c>
      <c r="E174" s="203" t="s">
        <v>1781</v>
      </c>
      <c r="F174" s="204" t="s">
        <v>1782</v>
      </c>
      <c r="G174" s="205" t="s">
        <v>585</v>
      </c>
      <c r="H174" s="206">
        <v>6</v>
      </c>
      <c r="I174" s="207"/>
      <c r="J174" s="208">
        <f>ROUND(I174*H174,2)</f>
        <v>0</v>
      </c>
      <c r="K174" s="204" t="s">
        <v>21</v>
      </c>
      <c r="L174" s="61"/>
      <c r="M174" s="209" t="s">
        <v>21</v>
      </c>
      <c r="N174" s="210" t="s">
        <v>46</v>
      </c>
      <c r="O174" s="42"/>
      <c r="P174" s="211">
        <f>O174*H174</f>
        <v>0</v>
      </c>
      <c r="Q174" s="211">
        <v>0</v>
      </c>
      <c r="R174" s="211">
        <f>Q174*H174</f>
        <v>0</v>
      </c>
      <c r="S174" s="211">
        <v>0</v>
      </c>
      <c r="T174" s="212">
        <f>S174*H174</f>
        <v>0</v>
      </c>
      <c r="AR174" s="24" t="s">
        <v>199</v>
      </c>
      <c r="AT174" s="24" t="s">
        <v>194</v>
      </c>
      <c r="AU174" s="24" t="s">
        <v>95</v>
      </c>
      <c r="AY174" s="24" t="s">
        <v>192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24" t="s">
        <v>83</v>
      </c>
      <c r="BK174" s="213">
        <f>ROUND(I174*H174,2)</f>
        <v>0</v>
      </c>
      <c r="BL174" s="24" t="s">
        <v>199</v>
      </c>
      <c r="BM174" s="24" t="s">
        <v>745</v>
      </c>
    </row>
    <row r="175" spans="2:63" s="11" customFormat="1" ht="22.35" customHeight="1">
      <c r="B175" s="186"/>
      <c r="C175" s="187"/>
      <c r="D175" s="188" t="s">
        <v>74</v>
      </c>
      <c r="E175" s="200" t="s">
        <v>1783</v>
      </c>
      <c r="F175" s="200" t="s">
        <v>1784</v>
      </c>
      <c r="G175" s="187"/>
      <c r="H175" s="187"/>
      <c r="I175" s="190"/>
      <c r="J175" s="201">
        <f>BK175</f>
        <v>0</v>
      </c>
      <c r="K175" s="187"/>
      <c r="L175" s="192"/>
      <c r="M175" s="193"/>
      <c r="N175" s="194"/>
      <c r="O175" s="194"/>
      <c r="P175" s="195">
        <f>P176</f>
        <v>0</v>
      </c>
      <c r="Q175" s="194"/>
      <c r="R175" s="195">
        <f>R176</f>
        <v>0</v>
      </c>
      <c r="S175" s="194"/>
      <c r="T175" s="196">
        <f>T176</f>
        <v>0</v>
      </c>
      <c r="AR175" s="197" t="s">
        <v>83</v>
      </c>
      <c r="AT175" s="198" t="s">
        <v>74</v>
      </c>
      <c r="AU175" s="198" t="s">
        <v>85</v>
      </c>
      <c r="AY175" s="197" t="s">
        <v>192</v>
      </c>
      <c r="BK175" s="199">
        <f>BK176</f>
        <v>0</v>
      </c>
    </row>
    <row r="176" spans="2:65" s="1" customFormat="1" ht="16.5" customHeight="1">
      <c r="B176" s="41"/>
      <c r="C176" s="202" t="s">
        <v>75</v>
      </c>
      <c r="D176" s="202" t="s">
        <v>194</v>
      </c>
      <c r="E176" s="203" t="s">
        <v>1785</v>
      </c>
      <c r="F176" s="204" t="s">
        <v>1786</v>
      </c>
      <c r="G176" s="205" t="s">
        <v>1317</v>
      </c>
      <c r="H176" s="206">
        <v>0.8</v>
      </c>
      <c r="I176" s="207"/>
      <c r="J176" s="208">
        <f>ROUND(I176*H176,2)</f>
        <v>0</v>
      </c>
      <c r="K176" s="204" t="s">
        <v>21</v>
      </c>
      <c r="L176" s="61"/>
      <c r="M176" s="209" t="s">
        <v>21</v>
      </c>
      <c r="N176" s="210" t="s">
        <v>46</v>
      </c>
      <c r="O176" s="42"/>
      <c r="P176" s="211">
        <f>O176*H176</f>
        <v>0</v>
      </c>
      <c r="Q176" s="211">
        <v>0</v>
      </c>
      <c r="R176" s="211">
        <f>Q176*H176</f>
        <v>0</v>
      </c>
      <c r="S176" s="211">
        <v>0</v>
      </c>
      <c r="T176" s="212">
        <f>S176*H176</f>
        <v>0</v>
      </c>
      <c r="AR176" s="24" t="s">
        <v>199</v>
      </c>
      <c r="AT176" s="24" t="s">
        <v>194</v>
      </c>
      <c r="AU176" s="24" t="s">
        <v>95</v>
      </c>
      <c r="AY176" s="24" t="s">
        <v>192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24" t="s">
        <v>83</v>
      </c>
      <c r="BK176" s="213">
        <f>ROUND(I176*H176,2)</f>
        <v>0</v>
      </c>
      <c r="BL176" s="24" t="s">
        <v>199</v>
      </c>
      <c r="BM176" s="24" t="s">
        <v>753</v>
      </c>
    </row>
    <row r="177" spans="2:63" s="11" customFormat="1" ht="22.35" customHeight="1">
      <c r="B177" s="186"/>
      <c r="C177" s="187"/>
      <c r="D177" s="188" t="s">
        <v>74</v>
      </c>
      <c r="E177" s="200" t="s">
        <v>1697</v>
      </c>
      <c r="F177" s="200" t="s">
        <v>1698</v>
      </c>
      <c r="G177" s="187"/>
      <c r="H177" s="187"/>
      <c r="I177" s="190"/>
      <c r="J177" s="201">
        <f>BK177</f>
        <v>0</v>
      </c>
      <c r="K177" s="187"/>
      <c r="L177" s="192"/>
      <c r="M177" s="193"/>
      <c r="N177" s="194"/>
      <c r="O177" s="194"/>
      <c r="P177" s="195">
        <f>P178</f>
        <v>0</v>
      </c>
      <c r="Q177" s="194"/>
      <c r="R177" s="195">
        <f>R178</f>
        <v>0</v>
      </c>
      <c r="S177" s="194"/>
      <c r="T177" s="196">
        <f>T178</f>
        <v>0</v>
      </c>
      <c r="AR177" s="197" t="s">
        <v>83</v>
      </c>
      <c r="AT177" s="198" t="s">
        <v>74</v>
      </c>
      <c r="AU177" s="198" t="s">
        <v>85</v>
      </c>
      <c r="AY177" s="197" t="s">
        <v>192</v>
      </c>
      <c r="BK177" s="199">
        <f>BK178</f>
        <v>0</v>
      </c>
    </row>
    <row r="178" spans="2:65" s="1" customFormat="1" ht="16.5" customHeight="1">
      <c r="B178" s="41"/>
      <c r="C178" s="202" t="s">
        <v>75</v>
      </c>
      <c r="D178" s="202" t="s">
        <v>194</v>
      </c>
      <c r="E178" s="203" t="s">
        <v>1787</v>
      </c>
      <c r="F178" s="204" t="s">
        <v>1788</v>
      </c>
      <c r="G178" s="205" t="s">
        <v>1317</v>
      </c>
      <c r="H178" s="206">
        <v>4.6</v>
      </c>
      <c r="I178" s="207"/>
      <c r="J178" s="208">
        <f>ROUND(I178*H178,2)</f>
        <v>0</v>
      </c>
      <c r="K178" s="204" t="s">
        <v>21</v>
      </c>
      <c r="L178" s="61"/>
      <c r="M178" s="209" t="s">
        <v>21</v>
      </c>
      <c r="N178" s="210" t="s">
        <v>46</v>
      </c>
      <c r="O178" s="42"/>
      <c r="P178" s="211">
        <f>O178*H178</f>
        <v>0</v>
      </c>
      <c r="Q178" s="211">
        <v>0</v>
      </c>
      <c r="R178" s="211">
        <f>Q178*H178</f>
        <v>0</v>
      </c>
      <c r="S178" s="211">
        <v>0</v>
      </c>
      <c r="T178" s="212">
        <f>S178*H178</f>
        <v>0</v>
      </c>
      <c r="AR178" s="24" t="s">
        <v>199</v>
      </c>
      <c r="AT178" s="24" t="s">
        <v>194</v>
      </c>
      <c r="AU178" s="24" t="s">
        <v>95</v>
      </c>
      <c r="AY178" s="24" t="s">
        <v>192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24" t="s">
        <v>83</v>
      </c>
      <c r="BK178" s="213">
        <f>ROUND(I178*H178,2)</f>
        <v>0</v>
      </c>
      <c r="BL178" s="24" t="s">
        <v>199</v>
      </c>
      <c r="BM178" s="24" t="s">
        <v>765</v>
      </c>
    </row>
    <row r="179" spans="2:63" s="11" customFormat="1" ht="22.35" customHeight="1">
      <c r="B179" s="186"/>
      <c r="C179" s="187"/>
      <c r="D179" s="188" t="s">
        <v>74</v>
      </c>
      <c r="E179" s="200" t="s">
        <v>1789</v>
      </c>
      <c r="F179" s="200" t="s">
        <v>1790</v>
      </c>
      <c r="G179" s="187"/>
      <c r="H179" s="187"/>
      <c r="I179" s="190"/>
      <c r="J179" s="201">
        <f>BK179</f>
        <v>0</v>
      </c>
      <c r="K179" s="187"/>
      <c r="L179" s="192"/>
      <c r="M179" s="193"/>
      <c r="N179" s="194"/>
      <c r="O179" s="194"/>
      <c r="P179" s="195">
        <f>SUM(P180:P188)</f>
        <v>0</v>
      </c>
      <c r="Q179" s="194"/>
      <c r="R179" s="195">
        <f>SUM(R180:R188)</f>
        <v>0</v>
      </c>
      <c r="S179" s="194"/>
      <c r="T179" s="196">
        <f>SUM(T180:T188)</f>
        <v>0</v>
      </c>
      <c r="AR179" s="197" t="s">
        <v>83</v>
      </c>
      <c r="AT179" s="198" t="s">
        <v>74</v>
      </c>
      <c r="AU179" s="198" t="s">
        <v>85</v>
      </c>
      <c r="AY179" s="197" t="s">
        <v>192</v>
      </c>
      <c r="BK179" s="199">
        <f>SUM(BK180:BK188)</f>
        <v>0</v>
      </c>
    </row>
    <row r="180" spans="2:65" s="1" customFormat="1" ht="16.5" customHeight="1">
      <c r="B180" s="41"/>
      <c r="C180" s="202" t="s">
        <v>75</v>
      </c>
      <c r="D180" s="202" t="s">
        <v>194</v>
      </c>
      <c r="E180" s="203" t="s">
        <v>1791</v>
      </c>
      <c r="F180" s="204" t="s">
        <v>1792</v>
      </c>
      <c r="G180" s="205" t="s">
        <v>1317</v>
      </c>
      <c r="H180" s="206">
        <v>0.5</v>
      </c>
      <c r="I180" s="207"/>
      <c r="J180" s="208">
        <f aca="true" t="shared" si="20" ref="J180:J188">ROUND(I180*H180,2)</f>
        <v>0</v>
      </c>
      <c r="K180" s="204" t="s">
        <v>21</v>
      </c>
      <c r="L180" s="61"/>
      <c r="M180" s="209" t="s">
        <v>21</v>
      </c>
      <c r="N180" s="210" t="s">
        <v>46</v>
      </c>
      <c r="O180" s="42"/>
      <c r="P180" s="211">
        <f aca="true" t="shared" si="21" ref="P180:P188">O180*H180</f>
        <v>0</v>
      </c>
      <c r="Q180" s="211">
        <v>0</v>
      </c>
      <c r="R180" s="211">
        <f aca="true" t="shared" si="22" ref="R180:R188">Q180*H180</f>
        <v>0</v>
      </c>
      <c r="S180" s="211">
        <v>0</v>
      </c>
      <c r="T180" s="212">
        <f aca="true" t="shared" si="23" ref="T180:T188">S180*H180</f>
        <v>0</v>
      </c>
      <c r="AR180" s="24" t="s">
        <v>199</v>
      </c>
      <c r="AT180" s="24" t="s">
        <v>194</v>
      </c>
      <c r="AU180" s="24" t="s">
        <v>95</v>
      </c>
      <c r="AY180" s="24" t="s">
        <v>192</v>
      </c>
      <c r="BE180" s="213">
        <f aca="true" t="shared" si="24" ref="BE180:BE188">IF(N180="základní",J180,0)</f>
        <v>0</v>
      </c>
      <c r="BF180" s="213">
        <f aca="true" t="shared" si="25" ref="BF180:BF188">IF(N180="snížená",J180,0)</f>
        <v>0</v>
      </c>
      <c r="BG180" s="213">
        <f aca="true" t="shared" si="26" ref="BG180:BG188">IF(N180="zákl. přenesená",J180,0)</f>
        <v>0</v>
      </c>
      <c r="BH180" s="213">
        <f aca="true" t="shared" si="27" ref="BH180:BH188">IF(N180="sníž. přenesená",J180,0)</f>
        <v>0</v>
      </c>
      <c r="BI180" s="213">
        <f aca="true" t="shared" si="28" ref="BI180:BI188">IF(N180="nulová",J180,0)</f>
        <v>0</v>
      </c>
      <c r="BJ180" s="24" t="s">
        <v>83</v>
      </c>
      <c r="BK180" s="213">
        <f aca="true" t="shared" si="29" ref="BK180:BK188">ROUND(I180*H180,2)</f>
        <v>0</v>
      </c>
      <c r="BL180" s="24" t="s">
        <v>199</v>
      </c>
      <c r="BM180" s="24" t="s">
        <v>776</v>
      </c>
    </row>
    <row r="181" spans="2:65" s="1" customFormat="1" ht="16.5" customHeight="1">
      <c r="B181" s="41"/>
      <c r="C181" s="202" t="s">
        <v>75</v>
      </c>
      <c r="D181" s="202" t="s">
        <v>194</v>
      </c>
      <c r="E181" s="203" t="s">
        <v>1793</v>
      </c>
      <c r="F181" s="204" t="s">
        <v>1794</v>
      </c>
      <c r="G181" s="205" t="s">
        <v>1317</v>
      </c>
      <c r="H181" s="206">
        <v>4.3</v>
      </c>
      <c r="I181" s="207"/>
      <c r="J181" s="208">
        <f t="shared" si="20"/>
        <v>0</v>
      </c>
      <c r="K181" s="204" t="s">
        <v>21</v>
      </c>
      <c r="L181" s="61"/>
      <c r="M181" s="209" t="s">
        <v>21</v>
      </c>
      <c r="N181" s="210" t="s">
        <v>46</v>
      </c>
      <c r="O181" s="42"/>
      <c r="P181" s="211">
        <f t="shared" si="21"/>
        <v>0</v>
      </c>
      <c r="Q181" s="211">
        <v>0</v>
      </c>
      <c r="R181" s="211">
        <f t="shared" si="22"/>
        <v>0</v>
      </c>
      <c r="S181" s="211">
        <v>0</v>
      </c>
      <c r="T181" s="212">
        <f t="shared" si="23"/>
        <v>0</v>
      </c>
      <c r="AR181" s="24" t="s">
        <v>199</v>
      </c>
      <c r="AT181" s="24" t="s">
        <v>194</v>
      </c>
      <c r="AU181" s="24" t="s">
        <v>95</v>
      </c>
      <c r="AY181" s="24" t="s">
        <v>192</v>
      </c>
      <c r="BE181" s="213">
        <f t="shared" si="24"/>
        <v>0</v>
      </c>
      <c r="BF181" s="213">
        <f t="shared" si="25"/>
        <v>0</v>
      </c>
      <c r="BG181" s="213">
        <f t="shared" si="26"/>
        <v>0</v>
      </c>
      <c r="BH181" s="213">
        <f t="shared" si="27"/>
        <v>0</v>
      </c>
      <c r="BI181" s="213">
        <f t="shared" si="28"/>
        <v>0</v>
      </c>
      <c r="BJ181" s="24" t="s">
        <v>83</v>
      </c>
      <c r="BK181" s="213">
        <f t="shared" si="29"/>
        <v>0</v>
      </c>
      <c r="BL181" s="24" t="s">
        <v>199</v>
      </c>
      <c r="BM181" s="24" t="s">
        <v>787</v>
      </c>
    </row>
    <row r="182" spans="2:65" s="1" customFormat="1" ht="16.5" customHeight="1">
      <c r="B182" s="41"/>
      <c r="C182" s="202" t="s">
        <v>75</v>
      </c>
      <c r="D182" s="202" t="s">
        <v>194</v>
      </c>
      <c r="E182" s="203" t="s">
        <v>1699</v>
      </c>
      <c r="F182" s="204" t="s">
        <v>1700</v>
      </c>
      <c r="G182" s="205" t="s">
        <v>1317</v>
      </c>
      <c r="H182" s="206">
        <v>15.2</v>
      </c>
      <c r="I182" s="207"/>
      <c r="J182" s="208">
        <f t="shared" si="20"/>
        <v>0</v>
      </c>
      <c r="K182" s="204" t="s">
        <v>21</v>
      </c>
      <c r="L182" s="61"/>
      <c r="M182" s="209" t="s">
        <v>21</v>
      </c>
      <c r="N182" s="210" t="s">
        <v>46</v>
      </c>
      <c r="O182" s="42"/>
      <c r="P182" s="211">
        <f t="shared" si="21"/>
        <v>0</v>
      </c>
      <c r="Q182" s="211">
        <v>0</v>
      </c>
      <c r="R182" s="211">
        <f t="shared" si="22"/>
        <v>0</v>
      </c>
      <c r="S182" s="211">
        <v>0</v>
      </c>
      <c r="T182" s="212">
        <f t="shared" si="23"/>
        <v>0</v>
      </c>
      <c r="AR182" s="24" t="s">
        <v>199</v>
      </c>
      <c r="AT182" s="24" t="s">
        <v>194</v>
      </c>
      <c r="AU182" s="24" t="s">
        <v>95</v>
      </c>
      <c r="AY182" s="24" t="s">
        <v>192</v>
      </c>
      <c r="BE182" s="213">
        <f t="shared" si="24"/>
        <v>0</v>
      </c>
      <c r="BF182" s="213">
        <f t="shared" si="25"/>
        <v>0</v>
      </c>
      <c r="BG182" s="213">
        <f t="shared" si="26"/>
        <v>0</v>
      </c>
      <c r="BH182" s="213">
        <f t="shared" si="27"/>
        <v>0</v>
      </c>
      <c r="BI182" s="213">
        <f t="shared" si="28"/>
        <v>0</v>
      </c>
      <c r="BJ182" s="24" t="s">
        <v>83</v>
      </c>
      <c r="BK182" s="213">
        <f t="shared" si="29"/>
        <v>0</v>
      </c>
      <c r="BL182" s="24" t="s">
        <v>199</v>
      </c>
      <c r="BM182" s="24" t="s">
        <v>798</v>
      </c>
    </row>
    <row r="183" spans="2:65" s="1" customFormat="1" ht="16.5" customHeight="1">
      <c r="B183" s="41"/>
      <c r="C183" s="202" t="s">
        <v>75</v>
      </c>
      <c r="D183" s="202" t="s">
        <v>194</v>
      </c>
      <c r="E183" s="203" t="s">
        <v>1795</v>
      </c>
      <c r="F183" s="204" t="s">
        <v>1796</v>
      </c>
      <c r="G183" s="205" t="s">
        <v>1317</v>
      </c>
      <c r="H183" s="206">
        <v>53.1</v>
      </c>
      <c r="I183" s="207"/>
      <c r="J183" s="208">
        <f t="shared" si="20"/>
        <v>0</v>
      </c>
      <c r="K183" s="204" t="s">
        <v>21</v>
      </c>
      <c r="L183" s="61"/>
      <c r="M183" s="209" t="s">
        <v>21</v>
      </c>
      <c r="N183" s="210" t="s">
        <v>46</v>
      </c>
      <c r="O183" s="42"/>
      <c r="P183" s="211">
        <f t="shared" si="21"/>
        <v>0</v>
      </c>
      <c r="Q183" s="211">
        <v>0</v>
      </c>
      <c r="R183" s="211">
        <f t="shared" si="22"/>
        <v>0</v>
      </c>
      <c r="S183" s="211">
        <v>0</v>
      </c>
      <c r="T183" s="212">
        <f t="shared" si="23"/>
        <v>0</v>
      </c>
      <c r="AR183" s="24" t="s">
        <v>199</v>
      </c>
      <c r="AT183" s="24" t="s">
        <v>194</v>
      </c>
      <c r="AU183" s="24" t="s">
        <v>95</v>
      </c>
      <c r="AY183" s="24" t="s">
        <v>192</v>
      </c>
      <c r="BE183" s="213">
        <f t="shared" si="24"/>
        <v>0</v>
      </c>
      <c r="BF183" s="213">
        <f t="shared" si="25"/>
        <v>0</v>
      </c>
      <c r="BG183" s="213">
        <f t="shared" si="26"/>
        <v>0</v>
      </c>
      <c r="BH183" s="213">
        <f t="shared" si="27"/>
        <v>0</v>
      </c>
      <c r="BI183" s="213">
        <f t="shared" si="28"/>
        <v>0</v>
      </c>
      <c r="BJ183" s="24" t="s">
        <v>83</v>
      </c>
      <c r="BK183" s="213">
        <f t="shared" si="29"/>
        <v>0</v>
      </c>
      <c r="BL183" s="24" t="s">
        <v>199</v>
      </c>
      <c r="BM183" s="24" t="s">
        <v>807</v>
      </c>
    </row>
    <row r="184" spans="2:65" s="1" customFormat="1" ht="16.5" customHeight="1">
      <c r="B184" s="41"/>
      <c r="C184" s="202" t="s">
        <v>75</v>
      </c>
      <c r="D184" s="202" t="s">
        <v>194</v>
      </c>
      <c r="E184" s="203" t="s">
        <v>1797</v>
      </c>
      <c r="F184" s="204" t="s">
        <v>1798</v>
      </c>
      <c r="G184" s="205" t="s">
        <v>1317</v>
      </c>
      <c r="H184" s="206">
        <v>40.1</v>
      </c>
      <c r="I184" s="207"/>
      <c r="J184" s="208">
        <f t="shared" si="20"/>
        <v>0</v>
      </c>
      <c r="K184" s="204" t="s">
        <v>21</v>
      </c>
      <c r="L184" s="61"/>
      <c r="M184" s="209" t="s">
        <v>21</v>
      </c>
      <c r="N184" s="210" t="s">
        <v>46</v>
      </c>
      <c r="O184" s="42"/>
      <c r="P184" s="211">
        <f t="shared" si="21"/>
        <v>0</v>
      </c>
      <c r="Q184" s="211">
        <v>0</v>
      </c>
      <c r="R184" s="211">
        <f t="shared" si="22"/>
        <v>0</v>
      </c>
      <c r="S184" s="211">
        <v>0</v>
      </c>
      <c r="T184" s="212">
        <f t="shared" si="23"/>
        <v>0</v>
      </c>
      <c r="AR184" s="24" t="s">
        <v>199</v>
      </c>
      <c r="AT184" s="24" t="s">
        <v>194</v>
      </c>
      <c r="AU184" s="24" t="s">
        <v>95</v>
      </c>
      <c r="AY184" s="24" t="s">
        <v>192</v>
      </c>
      <c r="BE184" s="213">
        <f t="shared" si="24"/>
        <v>0</v>
      </c>
      <c r="BF184" s="213">
        <f t="shared" si="25"/>
        <v>0</v>
      </c>
      <c r="BG184" s="213">
        <f t="shared" si="26"/>
        <v>0</v>
      </c>
      <c r="BH184" s="213">
        <f t="shared" si="27"/>
        <v>0</v>
      </c>
      <c r="BI184" s="213">
        <f t="shared" si="28"/>
        <v>0</v>
      </c>
      <c r="BJ184" s="24" t="s">
        <v>83</v>
      </c>
      <c r="BK184" s="213">
        <f t="shared" si="29"/>
        <v>0</v>
      </c>
      <c r="BL184" s="24" t="s">
        <v>199</v>
      </c>
      <c r="BM184" s="24" t="s">
        <v>820</v>
      </c>
    </row>
    <row r="185" spans="2:65" s="1" customFormat="1" ht="16.5" customHeight="1">
      <c r="B185" s="41"/>
      <c r="C185" s="202" t="s">
        <v>75</v>
      </c>
      <c r="D185" s="202" t="s">
        <v>194</v>
      </c>
      <c r="E185" s="203" t="s">
        <v>1799</v>
      </c>
      <c r="F185" s="204" t="s">
        <v>1800</v>
      </c>
      <c r="G185" s="205" t="s">
        <v>1317</v>
      </c>
      <c r="H185" s="206">
        <v>25.8</v>
      </c>
      <c r="I185" s="207"/>
      <c r="J185" s="208">
        <f t="shared" si="20"/>
        <v>0</v>
      </c>
      <c r="K185" s="204" t="s">
        <v>21</v>
      </c>
      <c r="L185" s="61"/>
      <c r="M185" s="209" t="s">
        <v>21</v>
      </c>
      <c r="N185" s="210" t="s">
        <v>46</v>
      </c>
      <c r="O185" s="42"/>
      <c r="P185" s="211">
        <f t="shared" si="21"/>
        <v>0</v>
      </c>
      <c r="Q185" s="211">
        <v>0</v>
      </c>
      <c r="R185" s="211">
        <f t="shared" si="22"/>
        <v>0</v>
      </c>
      <c r="S185" s="211">
        <v>0</v>
      </c>
      <c r="T185" s="212">
        <f t="shared" si="23"/>
        <v>0</v>
      </c>
      <c r="AR185" s="24" t="s">
        <v>199</v>
      </c>
      <c r="AT185" s="24" t="s">
        <v>194</v>
      </c>
      <c r="AU185" s="24" t="s">
        <v>95</v>
      </c>
      <c r="AY185" s="24" t="s">
        <v>192</v>
      </c>
      <c r="BE185" s="213">
        <f t="shared" si="24"/>
        <v>0</v>
      </c>
      <c r="BF185" s="213">
        <f t="shared" si="25"/>
        <v>0</v>
      </c>
      <c r="BG185" s="213">
        <f t="shared" si="26"/>
        <v>0</v>
      </c>
      <c r="BH185" s="213">
        <f t="shared" si="27"/>
        <v>0</v>
      </c>
      <c r="BI185" s="213">
        <f t="shared" si="28"/>
        <v>0</v>
      </c>
      <c r="BJ185" s="24" t="s">
        <v>83</v>
      </c>
      <c r="BK185" s="213">
        <f t="shared" si="29"/>
        <v>0</v>
      </c>
      <c r="BL185" s="24" t="s">
        <v>199</v>
      </c>
      <c r="BM185" s="24" t="s">
        <v>831</v>
      </c>
    </row>
    <row r="186" spans="2:65" s="1" customFormat="1" ht="16.5" customHeight="1">
      <c r="B186" s="41"/>
      <c r="C186" s="202" t="s">
        <v>75</v>
      </c>
      <c r="D186" s="202" t="s">
        <v>194</v>
      </c>
      <c r="E186" s="203" t="s">
        <v>1801</v>
      </c>
      <c r="F186" s="204" t="s">
        <v>1802</v>
      </c>
      <c r="G186" s="205" t="s">
        <v>1317</v>
      </c>
      <c r="H186" s="206">
        <v>11.8</v>
      </c>
      <c r="I186" s="207"/>
      <c r="J186" s="208">
        <f t="shared" si="20"/>
        <v>0</v>
      </c>
      <c r="K186" s="204" t="s">
        <v>21</v>
      </c>
      <c r="L186" s="61"/>
      <c r="M186" s="209" t="s">
        <v>21</v>
      </c>
      <c r="N186" s="210" t="s">
        <v>46</v>
      </c>
      <c r="O186" s="42"/>
      <c r="P186" s="211">
        <f t="shared" si="21"/>
        <v>0</v>
      </c>
      <c r="Q186" s="211">
        <v>0</v>
      </c>
      <c r="R186" s="211">
        <f t="shared" si="22"/>
        <v>0</v>
      </c>
      <c r="S186" s="211">
        <v>0</v>
      </c>
      <c r="T186" s="212">
        <f t="shared" si="23"/>
        <v>0</v>
      </c>
      <c r="AR186" s="24" t="s">
        <v>199</v>
      </c>
      <c r="AT186" s="24" t="s">
        <v>194</v>
      </c>
      <c r="AU186" s="24" t="s">
        <v>95</v>
      </c>
      <c r="AY186" s="24" t="s">
        <v>192</v>
      </c>
      <c r="BE186" s="213">
        <f t="shared" si="24"/>
        <v>0</v>
      </c>
      <c r="BF186" s="213">
        <f t="shared" si="25"/>
        <v>0</v>
      </c>
      <c r="BG186" s="213">
        <f t="shared" si="26"/>
        <v>0</v>
      </c>
      <c r="BH186" s="213">
        <f t="shared" si="27"/>
        <v>0</v>
      </c>
      <c r="BI186" s="213">
        <f t="shared" si="28"/>
        <v>0</v>
      </c>
      <c r="BJ186" s="24" t="s">
        <v>83</v>
      </c>
      <c r="BK186" s="213">
        <f t="shared" si="29"/>
        <v>0</v>
      </c>
      <c r="BL186" s="24" t="s">
        <v>199</v>
      </c>
      <c r="BM186" s="24" t="s">
        <v>844</v>
      </c>
    </row>
    <row r="187" spans="2:65" s="1" customFormat="1" ht="16.5" customHeight="1">
      <c r="B187" s="41"/>
      <c r="C187" s="202" t="s">
        <v>75</v>
      </c>
      <c r="D187" s="202" t="s">
        <v>194</v>
      </c>
      <c r="E187" s="203" t="s">
        <v>1803</v>
      </c>
      <c r="F187" s="204" t="s">
        <v>1804</v>
      </c>
      <c r="G187" s="205" t="s">
        <v>1317</v>
      </c>
      <c r="H187" s="206">
        <v>24.4</v>
      </c>
      <c r="I187" s="207"/>
      <c r="J187" s="208">
        <f t="shared" si="20"/>
        <v>0</v>
      </c>
      <c r="K187" s="204" t="s">
        <v>21</v>
      </c>
      <c r="L187" s="61"/>
      <c r="M187" s="209" t="s">
        <v>21</v>
      </c>
      <c r="N187" s="210" t="s">
        <v>46</v>
      </c>
      <c r="O187" s="42"/>
      <c r="P187" s="211">
        <f t="shared" si="21"/>
        <v>0</v>
      </c>
      <c r="Q187" s="211">
        <v>0</v>
      </c>
      <c r="R187" s="211">
        <f t="shared" si="22"/>
        <v>0</v>
      </c>
      <c r="S187" s="211">
        <v>0</v>
      </c>
      <c r="T187" s="212">
        <f t="shared" si="23"/>
        <v>0</v>
      </c>
      <c r="AR187" s="24" t="s">
        <v>199</v>
      </c>
      <c r="AT187" s="24" t="s">
        <v>194</v>
      </c>
      <c r="AU187" s="24" t="s">
        <v>95</v>
      </c>
      <c r="AY187" s="24" t="s">
        <v>192</v>
      </c>
      <c r="BE187" s="213">
        <f t="shared" si="24"/>
        <v>0</v>
      </c>
      <c r="BF187" s="213">
        <f t="shared" si="25"/>
        <v>0</v>
      </c>
      <c r="BG187" s="213">
        <f t="shared" si="26"/>
        <v>0</v>
      </c>
      <c r="BH187" s="213">
        <f t="shared" si="27"/>
        <v>0</v>
      </c>
      <c r="BI187" s="213">
        <f t="shared" si="28"/>
        <v>0</v>
      </c>
      <c r="BJ187" s="24" t="s">
        <v>83</v>
      </c>
      <c r="BK187" s="213">
        <f t="shared" si="29"/>
        <v>0</v>
      </c>
      <c r="BL187" s="24" t="s">
        <v>199</v>
      </c>
      <c r="BM187" s="24" t="s">
        <v>857</v>
      </c>
    </row>
    <row r="188" spans="2:65" s="1" customFormat="1" ht="16.5" customHeight="1">
      <c r="B188" s="41"/>
      <c r="C188" s="202" t="s">
        <v>75</v>
      </c>
      <c r="D188" s="202" t="s">
        <v>194</v>
      </c>
      <c r="E188" s="203" t="s">
        <v>1805</v>
      </c>
      <c r="F188" s="204" t="s">
        <v>1806</v>
      </c>
      <c r="G188" s="205" t="s">
        <v>1317</v>
      </c>
      <c r="H188" s="206">
        <v>2.3</v>
      </c>
      <c r="I188" s="207"/>
      <c r="J188" s="208">
        <f t="shared" si="20"/>
        <v>0</v>
      </c>
      <c r="K188" s="204" t="s">
        <v>21</v>
      </c>
      <c r="L188" s="61"/>
      <c r="M188" s="209" t="s">
        <v>21</v>
      </c>
      <c r="N188" s="210" t="s">
        <v>46</v>
      </c>
      <c r="O188" s="42"/>
      <c r="P188" s="211">
        <f t="shared" si="21"/>
        <v>0</v>
      </c>
      <c r="Q188" s="211">
        <v>0</v>
      </c>
      <c r="R188" s="211">
        <f t="shared" si="22"/>
        <v>0</v>
      </c>
      <c r="S188" s="211">
        <v>0</v>
      </c>
      <c r="T188" s="212">
        <f t="shared" si="23"/>
        <v>0</v>
      </c>
      <c r="AR188" s="24" t="s">
        <v>199</v>
      </c>
      <c r="AT188" s="24" t="s">
        <v>194</v>
      </c>
      <c r="AU188" s="24" t="s">
        <v>95</v>
      </c>
      <c r="AY188" s="24" t="s">
        <v>192</v>
      </c>
      <c r="BE188" s="213">
        <f t="shared" si="24"/>
        <v>0</v>
      </c>
      <c r="BF188" s="213">
        <f t="shared" si="25"/>
        <v>0</v>
      </c>
      <c r="BG188" s="213">
        <f t="shared" si="26"/>
        <v>0</v>
      </c>
      <c r="BH188" s="213">
        <f t="shared" si="27"/>
        <v>0</v>
      </c>
      <c r="BI188" s="213">
        <f t="shared" si="28"/>
        <v>0</v>
      </c>
      <c r="BJ188" s="24" t="s">
        <v>83</v>
      </c>
      <c r="BK188" s="213">
        <f t="shared" si="29"/>
        <v>0</v>
      </c>
      <c r="BL188" s="24" t="s">
        <v>199</v>
      </c>
      <c r="BM188" s="24" t="s">
        <v>869</v>
      </c>
    </row>
    <row r="189" spans="2:63" s="11" customFormat="1" ht="22.35" customHeight="1">
      <c r="B189" s="186"/>
      <c r="C189" s="187"/>
      <c r="D189" s="188" t="s">
        <v>74</v>
      </c>
      <c r="E189" s="200" t="s">
        <v>1705</v>
      </c>
      <c r="F189" s="200" t="s">
        <v>1706</v>
      </c>
      <c r="G189" s="187"/>
      <c r="H189" s="187"/>
      <c r="I189" s="190"/>
      <c r="J189" s="201">
        <f>BK189</f>
        <v>0</v>
      </c>
      <c r="K189" s="187"/>
      <c r="L189" s="192"/>
      <c r="M189" s="193"/>
      <c r="N189" s="194"/>
      <c r="O189" s="194"/>
      <c r="P189" s="195">
        <f>P190</f>
        <v>0</v>
      </c>
      <c r="Q189" s="194"/>
      <c r="R189" s="195">
        <f>R190</f>
        <v>0</v>
      </c>
      <c r="S189" s="194"/>
      <c r="T189" s="196">
        <f>T190</f>
        <v>0</v>
      </c>
      <c r="AR189" s="197" t="s">
        <v>83</v>
      </c>
      <c r="AT189" s="198" t="s">
        <v>74</v>
      </c>
      <c r="AU189" s="198" t="s">
        <v>85</v>
      </c>
      <c r="AY189" s="197" t="s">
        <v>192</v>
      </c>
      <c r="BK189" s="199">
        <f>BK190</f>
        <v>0</v>
      </c>
    </row>
    <row r="190" spans="2:65" s="1" customFormat="1" ht="16.5" customHeight="1">
      <c r="B190" s="41"/>
      <c r="C190" s="202" t="s">
        <v>75</v>
      </c>
      <c r="D190" s="202" t="s">
        <v>194</v>
      </c>
      <c r="E190" s="203" t="s">
        <v>1807</v>
      </c>
      <c r="F190" s="204" t="s">
        <v>1708</v>
      </c>
      <c r="G190" s="205" t="s">
        <v>1251</v>
      </c>
      <c r="H190" s="206">
        <v>1</v>
      </c>
      <c r="I190" s="207"/>
      <c r="J190" s="208">
        <f>ROUND(I190*H190,2)</f>
        <v>0</v>
      </c>
      <c r="K190" s="204" t="s">
        <v>21</v>
      </c>
      <c r="L190" s="61"/>
      <c r="M190" s="209" t="s">
        <v>21</v>
      </c>
      <c r="N190" s="210" t="s">
        <v>46</v>
      </c>
      <c r="O190" s="42"/>
      <c r="P190" s="211">
        <f>O190*H190</f>
        <v>0</v>
      </c>
      <c r="Q190" s="211">
        <v>0</v>
      </c>
      <c r="R190" s="211">
        <f>Q190*H190</f>
        <v>0</v>
      </c>
      <c r="S190" s="211">
        <v>0</v>
      </c>
      <c r="T190" s="212">
        <f>S190*H190</f>
        <v>0</v>
      </c>
      <c r="AR190" s="24" t="s">
        <v>199</v>
      </c>
      <c r="AT190" s="24" t="s">
        <v>194</v>
      </c>
      <c r="AU190" s="24" t="s">
        <v>95</v>
      </c>
      <c r="AY190" s="24" t="s">
        <v>192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24" t="s">
        <v>83</v>
      </c>
      <c r="BK190" s="213">
        <f>ROUND(I190*H190,2)</f>
        <v>0</v>
      </c>
      <c r="BL190" s="24" t="s">
        <v>199</v>
      </c>
      <c r="BM190" s="24" t="s">
        <v>877</v>
      </c>
    </row>
    <row r="191" spans="2:63" s="11" customFormat="1" ht="29.85" customHeight="1">
      <c r="B191" s="186"/>
      <c r="C191" s="187"/>
      <c r="D191" s="188" t="s">
        <v>74</v>
      </c>
      <c r="E191" s="200" t="s">
        <v>1500</v>
      </c>
      <c r="F191" s="200" t="s">
        <v>1808</v>
      </c>
      <c r="G191" s="187"/>
      <c r="H191" s="187"/>
      <c r="I191" s="190"/>
      <c r="J191" s="201">
        <f>BK191</f>
        <v>0</v>
      </c>
      <c r="K191" s="187"/>
      <c r="L191" s="192"/>
      <c r="M191" s="193"/>
      <c r="N191" s="194"/>
      <c r="O191" s="194"/>
      <c r="P191" s="195">
        <f>P192+P197</f>
        <v>0</v>
      </c>
      <c r="Q191" s="194"/>
      <c r="R191" s="195">
        <f>R192+R197</f>
        <v>0</v>
      </c>
      <c r="S191" s="194"/>
      <c r="T191" s="196">
        <f>T192+T197</f>
        <v>0</v>
      </c>
      <c r="AR191" s="197" t="s">
        <v>83</v>
      </c>
      <c r="AT191" s="198" t="s">
        <v>74</v>
      </c>
      <c r="AU191" s="198" t="s">
        <v>83</v>
      </c>
      <c r="AY191" s="197" t="s">
        <v>192</v>
      </c>
      <c r="BK191" s="199">
        <f>BK192+BK197</f>
        <v>0</v>
      </c>
    </row>
    <row r="192" spans="2:63" s="11" customFormat="1" ht="14.85" customHeight="1">
      <c r="B192" s="186"/>
      <c r="C192" s="187"/>
      <c r="D192" s="188" t="s">
        <v>74</v>
      </c>
      <c r="E192" s="200" t="s">
        <v>1809</v>
      </c>
      <c r="F192" s="200" t="s">
        <v>1810</v>
      </c>
      <c r="G192" s="187"/>
      <c r="H192" s="187"/>
      <c r="I192" s="190"/>
      <c r="J192" s="201">
        <f>BK192</f>
        <v>0</v>
      </c>
      <c r="K192" s="187"/>
      <c r="L192" s="192"/>
      <c r="M192" s="193"/>
      <c r="N192" s="194"/>
      <c r="O192" s="194"/>
      <c r="P192" s="195">
        <f>SUM(P193:P196)</f>
        <v>0</v>
      </c>
      <c r="Q192" s="194"/>
      <c r="R192" s="195">
        <f>SUM(R193:R196)</f>
        <v>0</v>
      </c>
      <c r="S192" s="194"/>
      <c r="T192" s="196">
        <f>SUM(T193:T196)</f>
        <v>0</v>
      </c>
      <c r="AR192" s="197" t="s">
        <v>83</v>
      </c>
      <c r="AT192" s="198" t="s">
        <v>74</v>
      </c>
      <c r="AU192" s="198" t="s">
        <v>85</v>
      </c>
      <c r="AY192" s="197" t="s">
        <v>192</v>
      </c>
      <c r="BK192" s="199">
        <f>SUM(BK193:BK196)</f>
        <v>0</v>
      </c>
    </row>
    <row r="193" spans="2:65" s="1" customFormat="1" ht="25.5" customHeight="1">
      <c r="B193" s="41"/>
      <c r="C193" s="202" t="s">
        <v>75</v>
      </c>
      <c r="D193" s="202" t="s">
        <v>194</v>
      </c>
      <c r="E193" s="203" t="s">
        <v>1811</v>
      </c>
      <c r="F193" s="204" t="s">
        <v>1812</v>
      </c>
      <c r="G193" s="205" t="s">
        <v>1251</v>
      </c>
      <c r="H193" s="206">
        <v>4</v>
      </c>
      <c r="I193" s="207"/>
      <c r="J193" s="208">
        <f>ROUND(I193*H193,2)</f>
        <v>0</v>
      </c>
      <c r="K193" s="204" t="s">
        <v>21</v>
      </c>
      <c r="L193" s="61"/>
      <c r="M193" s="209" t="s">
        <v>21</v>
      </c>
      <c r="N193" s="210" t="s">
        <v>46</v>
      </c>
      <c r="O193" s="42"/>
      <c r="P193" s="211">
        <f>O193*H193</f>
        <v>0</v>
      </c>
      <c r="Q193" s="211">
        <v>0</v>
      </c>
      <c r="R193" s="211">
        <f>Q193*H193</f>
        <v>0</v>
      </c>
      <c r="S193" s="211">
        <v>0</v>
      </c>
      <c r="T193" s="212">
        <f>S193*H193</f>
        <v>0</v>
      </c>
      <c r="AR193" s="24" t="s">
        <v>199</v>
      </c>
      <c r="AT193" s="24" t="s">
        <v>194</v>
      </c>
      <c r="AU193" s="24" t="s">
        <v>95</v>
      </c>
      <c r="AY193" s="24" t="s">
        <v>192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24" t="s">
        <v>83</v>
      </c>
      <c r="BK193" s="213">
        <f>ROUND(I193*H193,2)</f>
        <v>0</v>
      </c>
      <c r="BL193" s="24" t="s">
        <v>199</v>
      </c>
      <c r="BM193" s="24" t="s">
        <v>892</v>
      </c>
    </row>
    <row r="194" spans="2:65" s="1" customFormat="1" ht="16.5" customHeight="1">
      <c r="B194" s="41"/>
      <c r="C194" s="202" t="s">
        <v>75</v>
      </c>
      <c r="D194" s="202" t="s">
        <v>194</v>
      </c>
      <c r="E194" s="203" t="s">
        <v>1813</v>
      </c>
      <c r="F194" s="204" t="s">
        <v>1814</v>
      </c>
      <c r="G194" s="205" t="s">
        <v>1251</v>
      </c>
      <c r="H194" s="206">
        <v>4</v>
      </c>
      <c r="I194" s="207"/>
      <c r="J194" s="208">
        <f>ROUND(I194*H194,2)</f>
        <v>0</v>
      </c>
      <c r="K194" s="204" t="s">
        <v>21</v>
      </c>
      <c r="L194" s="61"/>
      <c r="M194" s="209" t="s">
        <v>21</v>
      </c>
      <c r="N194" s="210" t="s">
        <v>46</v>
      </c>
      <c r="O194" s="42"/>
      <c r="P194" s="211">
        <f>O194*H194</f>
        <v>0</v>
      </c>
      <c r="Q194" s="211">
        <v>0</v>
      </c>
      <c r="R194" s="211">
        <f>Q194*H194</f>
        <v>0</v>
      </c>
      <c r="S194" s="211">
        <v>0</v>
      </c>
      <c r="T194" s="212">
        <f>S194*H194</f>
        <v>0</v>
      </c>
      <c r="AR194" s="24" t="s">
        <v>199</v>
      </c>
      <c r="AT194" s="24" t="s">
        <v>194</v>
      </c>
      <c r="AU194" s="24" t="s">
        <v>95</v>
      </c>
      <c r="AY194" s="24" t="s">
        <v>192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24" t="s">
        <v>83</v>
      </c>
      <c r="BK194" s="213">
        <f>ROUND(I194*H194,2)</f>
        <v>0</v>
      </c>
      <c r="BL194" s="24" t="s">
        <v>199</v>
      </c>
      <c r="BM194" s="24" t="s">
        <v>901</v>
      </c>
    </row>
    <row r="195" spans="2:65" s="1" customFormat="1" ht="16.5" customHeight="1">
      <c r="B195" s="41"/>
      <c r="C195" s="202" t="s">
        <v>75</v>
      </c>
      <c r="D195" s="202" t="s">
        <v>194</v>
      </c>
      <c r="E195" s="203" t="s">
        <v>1815</v>
      </c>
      <c r="F195" s="204" t="s">
        <v>1816</v>
      </c>
      <c r="G195" s="205" t="s">
        <v>1251</v>
      </c>
      <c r="H195" s="206">
        <v>4</v>
      </c>
      <c r="I195" s="207"/>
      <c r="J195" s="208">
        <f>ROUND(I195*H195,2)</f>
        <v>0</v>
      </c>
      <c r="K195" s="204" t="s">
        <v>21</v>
      </c>
      <c r="L195" s="61"/>
      <c r="M195" s="209" t="s">
        <v>21</v>
      </c>
      <c r="N195" s="210" t="s">
        <v>46</v>
      </c>
      <c r="O195" s="42"/>
      <c r="P195" s="211">
        <f>O195*H195</f>
        <v>0</v>
      </c>
      <c r="Q195" s="211">
        <v>0</v>
      </c>
      <c r="R195" s="211">
        <f>Q195*H195</f>
        <v>0</v>
      </c>
      <c r="S195" s="211">
        <v>0</v>
      </c>
      <c r="T195" s="212">
        <f>S195*H195</f>
        <v>0</v>
      </c>
      <c r="AR195" s="24" t="s">
        <v>199</v>
      </c>
      <c r="AT195" s="24" t="s">
        <v>194</v>
      </c>
      <c r="AU195" s="24" t="s">
        <v>95</v>
      </c>
      <c r="AY195" s="24" t="s">
        <v>192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24" t="s">
        <v>83</v>
      </c>
      <c r="BK195" s="213">
        <f>ROUND(I195*H195,2)</f>
        <v>0</v>
      </c>
      <c r="BL195" s="24" t="s">
        <v>199</v>
      </c>
      <c r="BM195" s="24" t="s">
        <v>909</v>
      </c>
    </row>
    <row r="196" spans="2:65" s="1" customFormat="1" ht="16.5" customHeight="1">
      <c r="B196" s="41"/>
      <c r="C196" s="202" t="s">
        <v>75</v>
      </c>
      <c r="D196" s="202" t="s">
        <v>194</v>
      </c>
      <c r="E196" s="203" t="s">
        <v>1817</v>
      </c>
      <c r="F196" s="204" t="s">
        <v>1818</v>
      </c>
      <c r="G196" s="205" t="s">
        <v>1251</v>
      </c>
      <c r="H196" s="206">
        <v>4</v>
      </c>
      <c r="I196" s="207"/>
      <c r="J196" s="208">
        <f>ROUND(I196*H196,2)</f>
        <v>0</v>
      </c>
      <c r="K196" s="204" t="s">
        <v>21</v>
      </c>
      <c r="L196" s="61"/>
      <c r="M196" s="209" t="s">
        <v>21</v>
      </c>
      <c r="N196" s="210" t="s">
        <v>46</v>
      </c>
      <c r="O196" s="42"/>
      <c r="P196" s="211">
        <f>O196*H196</f>
        <v>0</v>
      </c>
      <c r="Q196" s="211">
        <v>0</v>
      </c>
      <c r="R196" s="211">
        <f>Q196*H196</f>
        <v>0</v>
      </c>
      <c r="S196" s="211">
        <v>0</v>
      </c>
      <c r="T196" s="212">
        <f>S196*H196</f>
        <v>0</v>
      </c>
      <c r="AR196" s="24" t="s">
        <v>199</v>
      </c>
      <c r="AT196" s="24" t="s">
        <v>194</v>
      </c>
      <c r="AU196" s="24" t="s">
        <v>95</v>
      </c>
      <c r="AY196" s="24" t="s">
        <v>192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24" t="s">
        <v>83</v>
      </c>
      <c r="BK196" s="213">
        <f>ROUND(I196*H196,2)</f>
        <v>0</v>
      </c>
      <c r="BL196" s="24" t="s">
        <v>199</v>
      </c>
      <c r="BM196" s="24" t="s">
        <v>917</v>
      </c>
    </row>
    <row r="197" spans="2:63" s="11" customFormat="1" ht="22.35" customHeight="1">
      <c r="B197" s="186"/>
      <c r="C197" s="187"/>
      <c r="D197" s="188" t="s">
        <v>74</v>
      </c>
      <c r="E197" s="200" t="s">
        <v>1705</v>
      </c>
      <c r="F197" s="200" t="s">
        <v>1706</v>
      </c>
      <c r="G197" s="187"/>
      <c r="H197" s="187"/>
      <c r="I197" s="190"/>
      <c r="J197" s="201">
        <f>BK197</f>
        <v>0</v>
      </c>
      <c r="K197" s="187"/>
      <c r="L197" s="192"/>
      <c r="M197" s="193"/>
      <c r="N197" s="194"/>
      <c r="O197" s="194"/>
      <c r="P197" s="195">
        <f>P198</f>
        <v>0</v>
      </c>
      <c r="Q197" s="194"/>
      <c r="R197" s="195">
        <f>R198</f>
        <v>0</v>
      </c>
      <c r="S197" s="194"/>
      <c r="T197" s="196">
        <f>T198</f>
        <v>0</v>
      </c>
      <c r="AR197" s="197" t="s">
        <v>83</v>
      </c>
      <c r="AT197" s="198" t="s">
        <v>74</v>
      </c>
      <c r="AU197" s="198" t="s">
        <v>85</v>
      </c>
      <c r="AY197" s="197" t="s">
        <v>192</v>
      </c>
      <c r="BK197" s="199">
        <f>BK198</f>
        <v>0</v>
      </c>
    </row>
    <row r="198" spans="2:65" s="1" customFormat="1" ht="16.5" customHeight="1">
      <c r="B198" s="41"/>
      <c r="C198" s="202" t="s">
        <v>75</v>
      </c>
      <c r="D198" s="202" t="s">
        <v>194</v>
      </c>
      <c r="E198" s="203" t="s">
        <v>1819</v>
      </c>
      <c r="F198" s="204" t="s">
        <v>1708</v>
      </c>
      <c r="G198" s="205" t="s">
        <v>1251</v>
      </c>
      <c r="H198" s="206">
        <v>1</v>
      </c>
      <c r="I198" s="207"/>
      <c r="J198" s="208">
        <f>ROUND(I198*H198,2)</f>
        <v>0</v>
      </c>
      <c r="K198" s="204" t="s">
        <v>21</v>
      </c>
      <c r="L198" s="61"/>
      <c r="M198" s="209" t="s">
        <v>21</v>
      </c>
      <c r="N198" s="210" t="s">
        <v>46</v>
      </c>
      <c r="O198" s="42"/>
      <c r="P198" s="211">
        <f>O198*H198</f>
        <v>0</v>
      </c>
      <c r="Q198" s="211">
        <v>0</v>
      </c>
      <c r="R198" s="211">
        <f>Q198*H198</f>
        <v>0</v>
      </c>
      <c r="S198" s="211">
        <v>0</v>
      </c>
      <c r="T198" s="212">
        <f>S198*H198</f>
        <v>0</v>
      </c>
      <c r="AR198" s="24" t="s">
        <v>199</v>
      </c>
      <c r="AT198" s="24" t="s">
        <v>194</v>
      </c>
      <c r="AU198" s="24" t="s">
        <v>95</v>
      </c>
      <c r="AY198" s="24" t="s">
        <v>192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24" t="s">
        <v>83</v>
      </c>
      <c r="BK198" s="213">
        <f>ROUND(I198*H198,2)</f>
        <v>0</v>
      </c>
      <c r="BL198" s="24" t="s">
        <v>199</v>
      </c>
      <c r="BM198" s="24" t="s">
        <v>925</v>
      </c>
    </row>
    <row r="199" spans="2:63" s="11" customFormat="1" ht="29.85" customHeight="1">
      <c r="B199" s="186"/>
      <c r="C199" s="187"/>
      <c r="D199" s="188" t="s">
        <v>74</v>
      </c>
      <c r="E199" s="200" t="s">
        <v>1557</v>
      </c>
      <c r="F199" s="200" t="s">
        <v>1820</v>
      </c>
      <c r="G199" s="187"/>
      <c r="H199" s="187"/>
      <c r="I199" s="190"/>
      <c r="J199" s="201">
        <f>BK199</f>
        <v>0</v>
      </c>
      <c r="K199" s="187"/>
      <c r="L199" s="192"/>
      <c r="M199" s="193"/>
      <c r="N199" s="194"/>
      <c r="O199" s="194"/>
      <c r="P199" s="195">
        <f>P200+P201+P203+P205+P207+P209+P211+P213</f>
        <v>0</v>
      </c>
      <c r="Q199" s="194"/>
      <c r="R199" s="195">
        <f>R200+R201+R203+R205+R207+R209+R211+R213</f>
        <v>0</v>
      </c>
      <c r="S199" s="194"/>
      <c r="T199" s="196">
        <f>T200+T201+T203+T205+T207+T209+T211+T213</f>
        <v>0</v>
      </c>
      <c r="AR199" s="197" t="s">
        <v>83</v>
      </c>
      <c r="AT199" s="198" t="s">
        <v>74</v>
      </c>
      <c r="AU199" s="198" t="s">
        <v>83</v>
      </c>
      <c r="AY199" s="197" t="s">
        <v>192</v>
      </c>
      <c r="BK199" s="199">
        <f>BK200+BK201+BK203+BK205+BK207+BK209+BK211+BK213</f>
        <v>0</v>
      </c>
    </row>
    <row r="200" spans="2:65" s="1" customFormat="1" ht="16.5" customHeight="1">
      <c r="B200" s="41"/>
      <c r="C200" s="202" t="s">
        <v>75</v>
      </c>
      <c r="D200" s="202" t="s">
        <v>194</v>
      </c>
      <c r="E200" s="203" t="s">
        <v>1821</v>
      </c>
      <c r="F200" s="204" t="s">
        <v>1822</v>
      </c>
      <c r="G200" s="205" t="s">
        <v>1251</v>
      </c>
      <c r="H200" s="206">
        <v>1</v>
      </c>
      <c r="I200" s="207"/>
      <c r="J200" s="208">
        <f>ROUND(I200*H200,2)</f>
        <v>0</v>
      </c>
      <c r="K200" s="204" t="s">
        <v>21</v>
      </c>
      <c r="L200" s="61"/>
      <c r="M200" s="209" t="s">
        <v>21</v>
      </c>
      <c r="N200" s="210" t="s">
        <v>46</v>
      </c>
      <c r="O200" s="42"/>
      <c r="P200" s="211">
        <f>O200*H200</f>
        <v>0</v>
      </c>
      <c r="Q200" s="211">
        <v>0</v>
      </c>
      <c r="R200" s="211">
        <f>Q200*H200</f>
        <v>0</v>
      </c>
      <c r="S200" s="211">
        <v>0</v>
      </c>
      <c r="T200" s="212">
        <f>S200*H200</f>
        <v>0</v>
      </c>
      <c r="AR200" s="24" t="s">
        <v>199</v>
      </c>
      <c r="AT200" s="24" t="s">
        <v>194</v>
      </c>
      <c r="AU200" s="24" t="s">
        <v>85</v>
      </c>
      <c r="AY200" s="24" t="s">
        <v>192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24" t="s">
        <v>83</v>
      </c>
      <c r="BK200" s="213">
        <f>ROUND(I200*H200,2)</f>
        <v>0</v>
      </c>
      <c r="BL200" s="24" t="s">
        <v>199</v>
      </c>
      <c r="BM200" s="24" t="s">
        <v>933</v>
      </c>
    </row>
    <row r="201" spans="2:63" s="11" customFormat="1" ht="22.35" customHeight="1">
      <c r="B201" s="186"/>
      <c r="C201" s="187"/>
      <c r="D201" s="188" t="s">
        <v>74</v>
      </c>
      <c r="E201" s="200" t="s">
        <v>1823</v>
      </c>
      <c r="F201" s="200" t="s">
        <v>1824</v>
      </c>
      <c r="G201" s="187"/>
      <c r="H201" s="187"/>
      <c r="I201" s="190"/>
      <c r="J201" s="201">
        <f>BK201</f>
        <v>0</v>
      </c>
      <c r="K201" s="187"/>
      <c r="L201" s="192"/>
      <c r="M201" s="193"/>
      <c r="N201" s="194"/>
      <c r="O201" s="194"/>
      <c r="P201" s="195">
        <f>P202</f>
        <v>0</v>
      </c>
      <c r="Q201" s="194"/>
      <c r="R201" s="195">
        <f>R202</f>
        <v>0</v>
      </c>
      <c r="S201" s="194"/>
      <c r="T201" s="196">
        <f>T202</f>
        <v>0</v>
      </c>
      <c r="AR201" s="197" t="s">
        <v>83</v>
      </c>
      <c r="AT201" s="198" t="s">
        <v>74</v>
      </c>
      <c r="AU201" s="198" t="s">
        <v>85</v>
      </c>
      <c r="AY201" s="197" t="s">
        <v>192</v>
      </c>
      <c r="BK201" s="199">
        <f>BK202</f>
        <v>0</v>
      </c>
    </row>
    <row r="202" spans="2:65" s="1" customFormat="1" ht="16.5" customHeight="1">
      <c r="B202" s="41"/>
      <c r="C202" s="202" t="s">
        <v>75</v>
      </c>
      <c r="D202" s="202" t="s">
        <v>194</v>
      </c>
      <c r="E202" s="203" t="s">
        <v>1825</v>
      </c>
      <c r="F202" s="204" t="s">
        <v>1826</v>
      </c>
      <c r="G202" s="205" t="s">
        <v>1251</v>
      </c>
      <c r="H202" s="206">
        <v>1</v>
      </c>
      <c r="I202" s="207"/>
      <c r="J202" s="208">
        <f>ROUND(I202*H202,2)</f>
        <v>0</v>
      </c>
      <c r="K202" s="204" t="s">
        <v>21</v>
      </c>
      <c r="L202" s="61"/>
      <c r="M202" s="209" t="s">
        <v>21</v>
      </c>
      <c r="N202" s="210" t="s">
        <v>46</v>
      </c>
      <c r="O202" s="42"/>
      <c r="P202" s="211">
        <f>O202*H202</f>
        <v>0</v>
      </c>
      <c r="Q202" s="211">
        <v>0</v>
      </c>
      <c r="R202" s="211">
        <f>Q202*H202</f>
        <v>0</v>
      </c>
      <c r="S202" s="211">
        <v>0</v>
      </c>
      <c r="T202" s="212">
        <f>S202*H202</f>
        <v>0</v>
      </c>
      <c r="AR202" s="24" t="s">
        <v>199</v>
      </c>
      <c r="AT202" s="24" t="s">
        <v>194</v>
      </c>
      <c r="AU202" s="24" t="s">
        <v>95</v>
      </c>
      <c r="AY202" s="24" t="s">
        <v>192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24" t="s">
        <v>83</v>
      </c>
      <c r="BK202" s="213">
        <f>ROUND(I202*H202,2)</f>
        <v>0</v>
      </c>
      <c r="BL202" s="24" t="s">
        <v>199</v>
      </c>
      <c r="BM202" s="24" t="s">
        <v>941</v>
      </c>
    </row>
    <row r="203" spans="2:63" s="11" customFormat="1" ht="22.35" customHeight="1">
      <c r="B203" s="186"/>
      <c r="C203" s="187"/>
      <c r="D203" s="188" t="s">
        <v>74</v>
      </c>
      <c r="E203" s="200" t="s">
        <v>1827</v>
      </c>
      <c r="F203" s="200" t="s">
        <v>1828</v>
      </c>
      <c r="G203" s="187"/>
      <c r="H203" s="187"/>
      <c r="I203" s="190"/>
      <c r="J203" s="201">
        <f>BK203</f>
        <v>0</v>
      </c>
      <c r="K203" s="187"/>
      <c r="L203" s="192"/>
      <c r="M203" s="193"/>
      <c r="N203" s="194"/>
      <c r="O203" s="194"/>
      <c r="P203" s="195">
        <f>P204</f>
        <v>0</v>
      </c>
      <c r="Q203" s="194"/>
      <c r="R203" s="195">
        <f>R204</f>
        <v>0</v>
      </c>
      <c r="S203" s="194"/>
      <c r="T203" s="196">
        <f>T204</f>
        <v>0</v>
      </c>
      <c r="AR203" s="197" t="s">
        <v>83</v>
      </c>
      <c r="AT203" s="198" t="s">
        <v>74</v>
      </c>
      <c r="AU203" s="198" t="s">
        <v>85</v>
      </c>
      <c r="AY203" s="197" t="s">
        <v>192</v>
      </c>
      <c r="BK203" s="199">
        <f>BK204</f>
        <v>0</v>
      </c>
    </row>
    <row r="204" spans="2:65" s="1" customFormat="1" ht="63.75" customHeight="1">
      <c r="B204" s="41"/>
      <c r="C204" s="202" t="s">
        <v>75</v>
      </c>
      <c r="D204" s="202" t="s">
        <v>194</v>
      </c>
      <c r="E204" s="203" t="s">
        <v>1829</v>
      </c>
      <c r="F204" s="204" t="s">
        <v>1830</v>
      </c>
      <c r="G204" s="205" t="s">
        <v>1251</v>
      </c>
      <c r="H204" s="206">
        <v>1</v>
      </c>
      <c r="I204" s="207"/>
      <c r="J204" s="208">
        <f>ROUND(I204*H204,2)</f>
        <v>0</v>
      </c>
      <c r="K204" s="204" t="s">
        <v>21</v>
      </c>
      <c r="L204" s="61"/>
      <c r="M204" s="209" t="s">
        <v>21</v>
      </c>
      <c r="N204" s="210" t="s">
        <v>46</v>
      </c>
      <c r="O204" s="42"/>
      <c r="P204" s="211">
        <f>O204*H204</f>
        <v>0</v>
      </c>
      <c r="Q204" s="211">
        <v>0</v>
      </c>
      <c r="R204" s="211">
        <f>Q204*H204</f>
        <v>0</v>
      </c>
      <c r="S204" s="211">
        <v>0</v>
      </c>
      <c r="T204" s="212">
        <f>S204*H204</f>
        <v>0</v>
      </c>
      <c r="AR204" s="24" t="s">
        <v>199</v>
      </c>
      <c r="AT204" s="24" t="s">
        <v>194</v>
      </c>
      <c r="AU204" s="24" t="s">
        <v>95</v>
      </c>
      <c r="AY204" s="24" t="s">
        <v>192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24" t="s">
        <v>83</v>
      </c>
      <c r="BK204" s="213">
        <f>ROUND(I204*H204,2)</f>
        <v>0</v>
      </c>
      <c r="BL204" s="24" t="s">
        <v>199</v>
      </c>
      <c r="BM204" s="24" t="s">
        <v>949</v>
      </c>
    </row>
    <row r="205" spans="2:63" s="11" customFormat="1" ht="22.35" customHeight="1">
      <c r="B205" s="186"/>
      <c r="C205" s="187"/>
      <c r="D205" s="188" t="s">
        <v>74</v>
      </c>
      <c r="E205" s="200" t="s">
        <v>1831</v>
      </c>
      <c r="F205" s="200" t="s">
        <v>1832</v>
      </c>
      <c r="G205" s="187"/>
      <c r="H205" s="187"/>
      <c r="I205" s="190"/>
      <c r="J205" s="201">
        <f>BK205</f>
        <v>0</v>
      </c>
      <c r="K205" s="187"/>
      <c r="L205" s="192"/>
      <c r="M205" s="193"/>
      <c r="N205" s="194"/>
      <c r="O205" s="194"/>
      <c r="P205" s="195">
        <f>P206</f>
        <v>0</v>
      </c>
      <c r="Q205" s="194"/>
      <c r="R205" s="195">
        <f>R206</f>
        <v>0</v>
      </c>
      <c r="S205" s="194"/>
      <c r="T205" s="196">
        <f>T206</f>
        <v>0</v>
      </c>
      <c r="AR205" s="197" t="s">
        <v>83</v>
      </c>
      <c r="AT205" s="198" t="s">
        <v>74</v>
      </c>
      <c r="AU205" s="198" t="s">
        <v>85</v>
      </c>
      <c r="AY205" s="197" t="s">
        <v>192</v>
      </c>
      <c r="BK205" s="199">
        <f>BK206</f>
        <v>0</v>
      </c>
    </row>
    <row r="206" spans="2:65" s="1" customFormat="1" ht="25.5" customHeight="1">
      <c r="B206" s="41"/>
      <c r="C206" s="202" t="s">
        <v>75</v>
      </c>
      <c r="D206" s="202" t="s">
        <v>194</v>
      </c>
      <c r="E206" s="203" t="s">
        <v>1833</v>
      </c>
      <c r="F206" s="204" t="s">
        <v>1834</v>
      </c>
      <c r="G206" s="205" t="s">
        <v>1251</v>
      </c>
      <c r="H206" s="206">
        <v>1</v>
      </c>
      <c r="I206" s="207"/>
      <c r="J206" s="208">
        <f>ROUND(I206*H206,2)</f>
        <v>0</v>
      </c>
      <c r="K206" s="204" t="s">
        <v>21</v>
      </c>
      <c r="L206" s="61"/>
      <c r="M206" s="209" t="s">
        <v>21</v>
      </c>
      <c r="N206" s="210" t="s">
        <v>46</v>
      </c>
      <c r="O206" s="42"/>
      <c r="P206" s="211">
        <f>O206*H206</f>
        <v>0</v>
      </c>
      <c r="Q206" s="211">
        <v>0</v>
      </c>
      <c r="R206" s="211">
        <f>Q206*H206</f>
        <v>0</v>
      </c>
      <c r="S206" s="211">
        <v>0</v>
      </c>
      <c r="T206" s="212">
        <f>S206*H206</f>
        <v>0</v>
      </c>
      <c r="AR206" s="24" t="s">
        <v>199</v>
      </c>
      <c r="AT206" s="24" t="s">
        <v>194</v>
      </c>
      <c r="AU206" s="24" t="s">
        <v>95</v>
      </c>
      <c r="AY206" s="24" t="s">
        <v>192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24" t="s">
        <v>83</v>
      </c>
      <c r="BK206" s="213">
        <f>ROUND(I206*H206,2)</f>
        <v>0</v>
      </c>
      <c r="BL206" s="24" t="s">
        <v>199</v>
      </c>
      <c r="BM206" s="24" t="s">
        <v>957</v>
      </c>
    </row>
    <row r="207" spans="2:63" s="11" customFormat="1" ht="22.35" customHeight="1">
      <c r="B207" s="186"/>
      <c r="C207" s="187"/>
      <c r="D207" s="188" t="s">
        <v>74</v>
      </c>
      <c r="E207" s="200" t="s">
        <v>1779</v>
      </c>
      <c r="F207" s="200" t="s">
        <v>1780</v>
      </c>
      <c r="G207" s="187"/>
      <c r="H207" s="187"/>
      <c r="I207" s="190"/>
      <c r="J207" s="201">
        <f>BK207</f>
        <v>0</v>
      </c>
      <c r="K207" s="187"/>
      <c r="L207" s="192"/>
      <c r="M207" s="193"/>
      <c r="N207" s="194"/>
      <c r="O207" s="194"/>
      <c r="P207" s="195">
        <f>P208</f>
        <v>0</v>
      </c>
      <c r="Q207" s="194"/>
      <c r="R207" s="195">
        <f>R208</f>
        <v>0</v>
      </c>
      <c r="S207" s="194"/>
      <c r="T207" s="196">
        <f>T208</f>
        <v>0</v>
      </c>
      <c r="AR207" s="197" t="s">
        <v>83</v>
      </c>
      <c r="AT207" s="198" t="s">
        <v>74</v>
      </c>
      <c r="AU207" s="198" t="s">
        <v>85</v>
      </c>
      <c r="AY207" s="197" t="s">
        <v>192</v>
      </c>
      <c r="BK207" s="199">
        <f>BK208</f>
        <v>0</v>
      </c>
    </row>
    <row r="208" spans="2:65" s="1" customFormat="1" ht="16.5" customHeight="1">
      <c r="B208" s="41"/>
      <c r="C208" s="202" t="s">
        <v>75</v>
      </c>
      <c r="D208" s="202" t="s">
        <v>194</v>
      </c>
      <c r="E208" s="203" t="s">
        <v>1781</v>
      </c>
      <c r="F208" s="204" t="s">
        <v>1782</v>
      </c>
      <c r="G208" s="205" t="s">
        <v>585</v>
      </c>
      <c r="H208" s="206">
        <v>2</v>
      </c>
      <c r="I208" s="207"/>
      <c r="J208" s="208">
        <f>ROUND(I208*H208,2)</f>
        <v>0</v>
      </c>
      <c r="K208" s="204" t="s">
        <v>21</v>
      </c>
      <c r="L208" s="61"/>
      <c r="M208" s="209" t="s">
        <v>21</v>
      </c>
      <c r="N208" s="210" t="s">
        <v>46</v>
      </c>
      <c r="O208" s="42"/>
      <c r="P208" s="211">
        <f>O208*H208</f>
        <v>0</v>
      </c>
      <c r="Q208" s="211">
        <v>0</v>
      </c>
      <c r="R208" s="211">
        <f>Q208*H208</f>
        <v>0</v>
      </c>
      <c r="S208" s="211">
        <v>0</v>
      </c>
      <c r="T208" s="212">
        <f>S208*H208</f>
        <v>0</v>
      </c>
      <c r="AR208" s="24" t="s">
        <v>199</v>
      </c>
      <c r="AT208" s="24" t="s">
        <v>194</v>
      </c>
      <c r="AU208" s="24" t="s">
        <v>95</v>
      </c>
      <c r="AY208" s="24" t="s">
        <v>192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24" t="s">
        <v>83</v>
      </c>
      <c r="BK208" s="213">
        <f>ROUND(I208*H208,2)</f>
        <v>0</v>
      </c>
      <c r="BL208" s="24" t="s">
        <v>199</v>
      </c>
      <c r="BM208" s="24" t="s">
        <v>965</v>
      </c>
    </row>
    <row r="209" spans="2:63" s="11" customFormat="1" ht="22.35" customHeight="1">
      <c r="B209" s="186"/>
      <c r="C209" s="187"/>
      <c r="D209" s="188" t="s">
        <v>74</v>
      </c>
      <c r="E209" s="200" t="s">
        <v>1783</v>
      </c>
      <c r="F209" s="200" t="s">
        <v>1784</v>
      </c>
      <c r="G209" s="187"/>
      <c r="H209" s="187"/>
      <c r="I209" s="190"/>
      <c r="J209" s="201">
        <f>BK209</f>
        <v>0</v>
      </c>
      <c r="K209" s="187"/>
      <c r="L209" s="192"/>
      <c r="M209" s="193"/>
      <c r="N209" s="194"/>
      <c r="O209" s="194"/>
      <c r="P209" s="195">
        <f>P210</f>
        <v>0</v>
      </c>
      <c r="Q209" s="194"/>
      <c r="R209" s="195">
        <f>R210</f>
        <v>0</v>
      </c>
      <c r="S209" s="194"/>
      <c r="T209" s="196">
        <f>T210</f>
        <v>0</v>
      </c>
      <c r="AR209" s="197" t="s">
        <v>83</v>
      </c>
      <c r="AT209" s="198" t="s">
        <v>74</v>
      </c>
      <c r="AU209" s="198" t="s">
        <v>85</v>
      </c>
      <c r="AY209" s="197" t="s">
        <v>192</v>
      </c>
      <c r="BK209" s="199">
        <f>BK210</f>
        <v>0</v>
      </c>
    </row>
    <row r="210" spans="2:65" s="1" customFormat="1" ht="16.5" customHeight="1">
      <c r="B210" s="41"/>
      <c r="C210" s="202" t="s">
        <v>75</v>
      </c>
      <c r="D210" s="202" t="s">
        <v>194</v>
      </c>
      <c r="E210" s="203" t="s">
        <v>1835</v>
      </c>
      <c r="F210" s="204" t="s">
        <v>1836</v>
      </c>
      <c r="G210" s="205" t="s">
        <v>1317</v>
      </c>
      <c r="H210" s="206">
        <v>0.5</v>
      </c>
      <c r="I210" s="207"/>
      <c r="J210" s="208">
        <f>ROUND(I210*H210,2)</f>
        <v>0</v>
      </c>
      <c r="K210" s="204" t="s">
        <v>21</v>
      </c>
      <c r="L210" s="61"/>
      <c r="M210" s="209" t="s">
        <v>21</v>
      </c>
      <c r="N210" s="210" t="s">
        <v>46</v>
      </c>
      <c r="O210" s="42"/>
      <c r="P210" s="211">
        <f>O210*H210</f>
        <v>0</v>
      </c>
      <c r="Q210" s="211">
        <v>0</v>
      </c>
      <c r="R210" s="211">
        <f>Q210*H210</f>
        <v>0</v>
      </c>
      <c r="S210" s="211">
        <v>0</v>
      </c>
      <c r="T210" s="212">
        <f>S210*H210</f>
        <v>0</v>
      </c>
      <c r="AR210" s="24" t="s">
        <v>199</v>
      </c>
      <c r="AT210" s="24" t="s">
        <v>194</v>
      </c>
      <c r="AU210" s="24" t="s">
        <v>95</v>
      </c>
      <c r="AY210" s="24" t="s">
        <v>192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24" t="s">
        <v>83</v>
      </c>
      <c r="BK210" s="213">
        <f>ROUND(I210*H210,2)</f>
        <v>0</v>
      </c>
      <c r="BL210" s="24" t="s">
        <v>199</v>
      </c>
      <c r="BM210" s="24" t="s">
        <v>977</v>
      </c>
    </row>
    <row r="211" spans="2:63" s="11" customFormat="1" ht="22.35" customHeight="1">
      <c r="B211" s="186"/>
      <c r="C211" s="187"/>
      <c r="D211" s="188" t="s">
        <v>74</v>
      </c>
      <c r="E211" s="200" t="s">
        <v>1837</v>
      </c>
      <c r="F211" s="200" t="s">
        <v>1838</v>
      </c>
      <c r="G211" s="187"/>
      <c r="H211" s="187"/>
      <c r="I211" s="190"/>
      <c r="J211" s="201">
        <f>BK211</f>
        <v>0</v>
      </c>
      <c r="K211" s="187"/>
      <c r="L211" s="192"/>
      <c r="M211" s="193"/>
      <c r="N211" s="194"/>
      <c r="O211" s="194"/>
      <c r="P211" s="195">
        <f>P212</f>
        <v>0</v>
      </c>
      <c r="Q211" s="194"/>
      <c r="R211" s="195">
        <f>R212</f>
        <v>0</v>
      </c>
      <c r="S211" s="194"/>
      <c r="T211" s="196">
        <f>T212</f>
        <v>0</v>
      </c>
      <c r="AR211" s="197" t="s">
        <v>83</v>
      </c>
      <c r="AT211" s="198" t="s">
        <v>74</v>
      </c>
      <c r="AU211" s="198" t="s">
        <v>85</v>
      </c>
      <c r="AY211" s="197" t="s">
        <v>192</v>
      </c>
      <c r="BK211" s="199">
        <f>BK212</f>
        <v>0</v>
      </c>
    </row>
    <row r="212" spans="2:65" s="1" customFormat="1" ht="16.5" customHeight="1">
      <c r="B212" s="41"/>
      <c r="C212" s="202" t="s">
        <v>75</v>
      </c>
      <c r="D212" s="202" t="s">
        <v>194</v>
      </c>
      <c r="E212" s="203" t="s">
        <v>1839</v>
      </c>
      <c r="F212" s="204" t="s">
        <v>1840</v>
      </c>
      <c r="G212" s="205" t="s">
        <v>1317</v>
      </c>
      <c r="H212" s="206">
        <v>9.5</v>
      </c>
      <c r="I212" s="207"/>
      <c r="J212" s="208">
        <f>ROUND(I212*H212,2)</f>
        <v>0</v>
      </c>
      <c r="K212" s="204" t="s">
        <v>21</v>
      </c>
      <c r="L212" s="61"/>
      <c r="M212" s="209" t="s">
        <v>21</v>
      </c>
      <c r="N212" s="210" t="s">
        <v>46</v>
      </c>
      <c r="O212" s="42"/>
      <c r="P212" s="211">
        <f>O212*H212</f>
        <v>0</v>
      </c>
      <c r="Q212" s="211">
        <v>0</v>
      </c>
      <c r="R212" s="211">
        <f>Q212*H212</f>
        <v>0</v>
      </c>
      <c r="S212" s="211">
        <v>0</v>
      </c>
      <c r="T212" s="212">
        <f>S212*H212</f>
        <v>0</v>
      </c>
      <c r="AR212" s="24" t="s">
        <v>199</v>
      </c>
      <c r="AT212" s="24" t="s">
        <v>194</v>
      </c>
      <c r="AU212" s="24" t="s">
        <v>95</v>
      </c>
      <c r="AY212" s="24" t="s">
        <v>192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24" t="s">
        <v>83</v>
      </c>
      <c r="BK212" s="213">
        <f>ROUND(I212*H212,2)</f>
        <v>0</v>
      </c>
      <c r="BL212" s="24" t="s">
        <v>199</v>
      </c>
      <c r="BM212" s="24" t="s">
        <v>987</v>
      </c>
    </row>
    <row r="213" spans="2:63" s="11" customFormat="1" ht="22.35" customHeight="1">
      <c r="B213" s="186"/>
      <c r="C213" s="187"/>
      <c r="D213" s="188" t="s">
        <v>74</v>
      </c>
      <c r="E213" s="200" t="s">
        <v>1705</v>
      </c>
      <c r="F213" s="200" t="s">
        <v>1706</v>
      </c>
      <c r="G213" s="187"/>
      <c r="H213" s="187"/>
      <c r="I213" s="190"/>
      <c r="J213" s="201">
        <f>BK213</f>
        <v>0</v>
      </c>
      <c r="K213" s="187"/>
      <c r="L213" s="192"/>
      <c r="M213" s="193"/>
      <c r="N213" s="194"/>
      <c r="O213" s="194"/>
      <c r="P213" s="195">
        <f>P214</f>
        <v>0</v>
      </c>
      <c r="Q213" s="194"/>
      <c r="R213" s="195">
        <f>R214</f>
        <v>0</v>
      </c>
      <c r="S213" s="194"/>
      <c r="T213" s="196">
        <f>T214</f>
        <v>0</v>
      </c>
      <c r="AR213" s="197" t="s">
        <v>83</v>
      </c>
      <c r="AT213" s="198" t="s">
        <v>74</v>
      </c>
      <c r="AU213" s="198" t="s">
        <v>85</v>
      </c>
      <c r="AY213" s="197" t="s">
        <v>192</v>
      </c>
      <c r="BK213" s="199">
        <f>BK214</f>
        <v>0</v>
      </c>
    </row>
    <row r="214" spans="2:65" s="1" customFormat="1" ht="16.5" customHeight="1">
      <c r="B214" s="41"/>
      <c r="C214" s="202" t="s">
        <v>75</v>
      </c>
      <c r="D214" s="202" t="s">
        <v>194</v>
      </c>
      <c r="E214" s="203" t="s">
        <v>1841</v>
      </c>
      <c r="F214" s="204" t="s">
        <v>1708</v>
      </c>
      <c r="G214" s="205" t="s">
        <v>1251</v>
      </c>
      <c r="H214" s="206">
        <v>1</v>
      </c>
      <c r="I214" s="207"/>
      <c r="J214" s="208">
        <f>ROUND(I214*H214,2)</f>
        <v>0</v>
      </c>
      <c r="K214" s="204" t="s">
        <v>21</v>
      </c>
      <c r="L214" s="61"/>
      <c r="M214" s="209" t="s">
        <v>21</v>
      </c>
      <c r="N214" s="210" t="s">
        <v>46</v>
      </c>
      <c r="O214" s="42"/>
      <c r="P214" s="211">
        <f>O214*H214</f>
        <v>0</v>
      </c>
      <c r="Q214" s="211">
        <v>0</v>
      </c>
      <c r="R214" s="211">
        <f>Q214*H214</f>
        <v>0</v>
      </c>
      <c r="S214" s="211">
        <v>0</v>
      </c>
      <c r="T214" s="212">
        <f>S214*H214</f>
        <v>0</v>
      </c>
      <c r="AR214" s="24" t="s">
        <v>199</v>
      </c>
      <c r="AT214" s="24" t="s">
        <v>194</v>
      </c>
      <c r="AU214" s="24" t="s">
        <v>95</v>
      </c>
      <c r="AY214" s="24" t="s">
        <v>192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24" t="s">
        <v>83</v>
      </c>
      <c r="BK214" s="213">
        <f>ROUND(I214*H214,2)</f>
        <v>0</v>
      </c>
      <c r="BL214" s="24" t="s">
        <v>199</v>
      </c>
      <c r="BM214" s="24" t="s">
        <v>995</v>
      </c>
    </row>
    <row r="215" spans="2:63" s="11" customFormat="1" ht="37.35" customHeight="1">
      <c r="B215" s="186"/>
      <c r="C215" s="187"/>
      <c r="D215" s="188" t="s">
        <v>74</v>
      </c>
      <c r="E215" s="189" t="s">
        <v>1587</v>
      </c>
      <c r="F215" s="189" t="s">
        <v>1842</v>
      </c>
      <c r="G215" s="187"/>
      <c r="H215" s="187"/>
      <c r="I215" s="190"/>
      <c r="J215" s="191">
        <f>BK215</f>
        <v>0</v>
      </c>
      <c r="K215" s="187"/>
      <c r="L215" s="192"/>
      <c r="M215" s="193"/>
      <c r="N215" s="194"/>
      <c r="O215" s="194"/>
      <c r="P215" s="195">
        <f>SUM(P216:P231)</f>
        <v>0</v>
      </c>
      <c r="Q215" s="194"/>
      <c r="R215" s="195">
        <f>SUM(R216:R231)</f>
        <v>0</v>
      </c>
      <c r="S215" s="194"/>
      <c r="T215" s="196">
        <f>SUM(T216:T231)</f>
        <v>0</v>
      </c>
      <c r="AR215" s="197" t="s">
        <v>83</v>
      </c>
      <c r="AT215" s="198" t="s">
        <v>74</v>
      </c>
      <c r="AU215" s="198" t="s">
        <v>75</v>
      </c>
      <c r="AY215" s="197" t="s">
        <v>192</v>
      </c>
      <c r="BK215" s="199">
        <f>SUM(BK216:BK231)</f>
        <v>0</v>
      </c>
    </row>
    <row r="216" spans="2:65" s="1" customFormat="1" ht="38.25" customHeight="1">
      <c r="B216" s="41"/>
      <c r="C216" s="202" t="s">
        <v>75</v>
      </c>
      <c r="D216" s="202" t="s">
        <v>194</v>
      </c>
      <c r="E216" s="203" t="s">
        <v>1843</v>
      </c>
      <c r="F216" s="204" t="s">
        <v>1604</v>
      </c>
      <c r="G216" s="205" t="s">
        <v>1251</v>
      </c>
      <c r="H216" s="206">
        <v>1</v>
      </c>
      <c r="I216" s="207"/>
      <c r="J216" s="208">
        <f aca="true" t="shared" si="30" ref="J216:J231">ROUND(I216*H216,2)</f>
        <v>0</v>
      </c>
      <c r="K216" s="204" t="s">
        <v>21</v>
      </c>
      <c r="L216" s="61"/>
      <c r="M216" s="209" t="s">
        <v>21</v>
      </c>
      <c r="N216" s="210" t="s">
        <v>46</v>
      </c>
      <c r="O216" s="42"/>
      <c r="P216" s="211">
        <f aca="true" t="shared" si="31" ref="P216:P231">O216*H216</f>
        <v>0</v>
      </c>
      <c r="Q216" s="211">
        <v>0</v>
      </c>
      <c r="R216" s="211">
        <f aca="true" t="shared" si="32" ref="R216:R231">Q216*H216</f>
        <v>0</v>
      </c>
      <c r="S216" s="211">
        <v>0</v>
      </c>
      <c r="T216" s="212">
        <f aca="true" t="shared" si="33" ref="T216:T231">S216*H216</f>
        <v>0</v>
      </c>
      <c r="AR216" s="24" t="s">
        <v>199</v>
      </c>
      <c r="AT216" s="24" t="s">
        <v>194</v>
      </c>
      <c r="AU216" s="24" t="s">
        <v>83</v>
      </c>
      <c r="AY216" s="24" t="s">
        <v>192</v>
      </c>
      <c r="BE216" s="213">
        <f aca="true" t="shared" si="34" ref="BE216:BE231">IF(N216="základní",J216,0)</f>
        <v>0</v>
      </c>
      <c r="BF216" s="213">
        <f aca="true" t="shared" si="35" ref="BF216:BF231">IF(N216="snížená",J216,0)</f>
        <v>0</v>
      </c>
      <c r="BG216" s="213">
        <f aca="true" t="shared" si="36" ref="BG216:BG231">IF(N216="zákl. přenesená",J216,0)</f>
        <v>0</v>
      </c>
      <c r="BH216" s="213">
        <f aca="true" t="shared" si="37" ref="BH216:BH231">IF(N216="sníž. přenesená",J216,0)</f>
        <v>0</v>
      </c>
      <c r="BI216" s="213">
        <f aca="true" t="shared" si="38" ref="BI216:BI231">IF(N216="nulová",J216,0)</f>
        <v>0</v>
      </c>
      <c r="BJ216" s="24" t="s">
        <v>83</v>
      </c>
      <c r="BK216" s="213">
        <f aca="true" t="shared" si="39" ref="BK216:BK231">ROUND(I216*H216,2)</f>
        <v>0</v>
      </c>
      <c r="BL216" s="24" t="s">
        <v>199</v>
      </c>
      <c r="BM216" s="24" t="s">
        <v>1003</v>
      </c>
    </row>
    <row r="217" spans="2:65" s="1" customFormat="1" ht="38.25" customHeight="1">
      <c r="B217" s="41"/>
      <c r="C217" s="202" t="s">
        <v>75</v>
      </c>
      <c r="D217" s="202" t="s">
        <v>194</v>
      </c>
      <c r="E217" s="203" t="s">
        <v>1605</v>
      </c>
      <c r="F217" s="204" t="s">
        <v>1606</v>
      </c>
      <c r="G217" s="205" t="s">
        <v>1426</v>
      </c>
      <c r="H217" s="206">
        <v>60</v>
      </c>
      <c r="I217" s="207"/>
      <c r="J217" s="208">
        <f t="shared" si="30"/>
        <v>0</v>
      </c>
      <c r="K217" s="204" t="s">
        <v>21</v>
      </c>
      <c r="L217" s="61"/>
      <c r="M217" s="209" t="s">
        <v>21</v>
      </c>
      <c r="N217" s="210" t="s">
        <v>46</v>
      </c>
      <c r="O217" s="42"/>
      <c r="P217" s="211">
        <f t="shared" si="31"/>
        <v>0</v>
      </c>
      <c r="Q217" s="211">
        <v>0</v>
      </c>
      <c r="R217" s="211">
        <f t="shared" si="32"/>
        <v>0</v>
      </c>
      <c r="S217" s="211">
        <v>0</v>
      </c>
      <c r="T217" s="212">
        <f t="shared" si="33"/>
        <v>0</v>
      </c>
      <c r="AR217" s="24" t="s">
        <v>199</v>
      </c>
      <c r="AT217" s="24" t="s">
        <v>194</v>
      </c>
      <c r="AU217" s="24" t="s">
        <v>83</v>
      </c>
      <c r="AY217" s="24" t="s">
        <v>192</v>
      </c>
      <c r="BE217" s="213">
        <f t="shared" si="34"/>
        <v>0</v>
      </c>
      <c r="BF217" s="213">
        <f t="shared" si="35"/>
        <v>0</v>
      </c>
      <c r="BG217" s="213">
        <f t="shared" si="36"/>
        <v>0</v>
      </c>
      <c r="BH217" s="213">
        <f t="shared" si="37"/>
        <v>0</v>
      </c>
      <c r="BI217" s="213">
        <f t="shared" si="38"/>
        <v>0</v>
      </c>
      <c r="BJ217" s="24" t="s">
        <v>83</v>
      </c>
      <c r="BK217" s="213">
        <f t="shared" si="39"/>
        <v>0</v>
      </c>
      <c r="BL217" s="24" t="s">
        <v>199</v>
      </c>
      <c r="BM217" s="24" t="s">
        <v>1011</v>
      </c>
    </row>
    <row r="218" spans="2:65" s="1" customFormat="1" ht="63.75" customHeight="1">
      <c r="B218" s="41"/>
      <c r="C218" s="202" t="s">
        <v>75</v>
      </c>
      <c r="D218" s="202" t="s">
        <v>194</v>
      </c>
      <c r="E218" s="203" t="s">
        <v>1607</v>
      </c>
      <c r="F218" s="204" t="s">
        <v>1608</v>
      </c>
      <c r="G218" s="205" t="s">
        <v>1426</v>
      </c>
      <c r="H218" s="206">
        <v>16</v>
      </c>
      <c r="I218" s="207"/>
      <c r="J218" s="208">
        <f t="shared" si="30"/>
        <v>0</v>
      </c>
      <c r="K218" s="204" t="s">
        <v>21</v>
      </c>
      <c r="L218" s="61"/>
      <c r="M218" s="209" t="s">
        <v>21</v>
      </c>
      <c r="N218" s="210" t="s">
        <v>46</v>
      </c>
      <c r="O218" s="42"/>
      <c r="P218" s="211">
        <f t="shared" si="31"/>
        <v>0</v>
      </c>
      <c r="Q218" s="211">
        <v>0</v>
      </c>
      <c r="R218" s="211">
        <f t="shared" si="32"/>
        <v>0</v>
      </c>
      <c r="S218" s="211">
        <v>0</v>
      </c>
      <c r="T218" s="212">
        <f t="shared" si="33"/>
        <v>0</v>
      </c>
      <c r="AR218" s="24" t="s">
        <v>199</v>
      </c>
      <c r="AT218" s="24" t="s">
        <v>194</v>
      </c>
      <c r="AU218" s="24" t="s">
        <v>83</v>
      </c>
      <c r="AY218" s="24" t="s">
        <v>192</v>
      </c>
      <c r="BE218" s="213">
        <f t="shared" si="34"/>
        <v>0</v>
      </c>
      <c r="BF218" s="213">
        <f t="shared" si="35"/>
        <v>0</v>
      </c>
      <c r="BG218" s="213">
        <f t="shared" si="36"/>
        <v>0</v>
      </c>
      <c r="BH218" s="213">
        <f t="shared" si="37"/>
        <v>0</v>
      </c>
      <c r="BI218" s="213">
        <f t="shared" si="38"/>
        <v>0</v>
      </c>
      <c r="BJ218" s="24" t="s">
        <v>83</v>
      </c>
      <c r="BK218" s="213">
        <f t="shared" si="39"/>
        <v>0</v>
      </c>
      <c r="BL218" s="24" t="s">
        <v>199</v>
      </c>
      <c r="BM218" s="24" t="s">
        <v>1019</v>
      </c>
    </row>
    <row r="219" spans="2:65" s="1" customFormat="1" ht="16.5" customHeight="1">
      <c r="B219" s="41"/>
      <c r="C219" s="202" t="s">
        <v>75</v>
      </c>
      <c r="D219" s="202" t="s">
        <v>194</v>
      </c>
      <c r="E219" s="203" t="s">
        <v>1609</v>
      </c>
      <c r="F219" s="204" t="s">
        <v>1610</v>
      </c>
      <c r="G219" s="205" t="s">
        <v>1426</v>
      </c>
      <c r="H219" s="206">
        <v>30</v>
      </c>
      <c r="I219" s="207"/>
      <c r="J219" s="208">
        <f t="shared" si="30"/>
        <v>0</v>
      </c>
      <c r="K219" s="204" t="s">
        <v>21</v>
      </c>
      <c r="L219" s="61"/>
      <c r="M219" s="209" t="s">
        <v>21</v>
      </c>
      <c r="N219" s="210" t="s">
        <v>46</v>
      </c>
      <c r="O219" s="42"/>
      <c r="P219" s="211">
        <f t="shared" si="31"/>
        <v>0</v>
      </c>
      <c r="Q219" s="211">
        <v>0</v>
      </c>
      <c r="R219" s="211">
        <f t="shared" si="32"/>
        <v>0</v>
      </c>
      <c r="S219" s="211">
        <v>0</v>
      </c>
      <c r="T219" s="212">
        <f t="shared" si="33"/>
        <v>0</v>
      </c>
      <c r="AR219" s="24" t="s">
        <v>199</v>
      </c>
      <c r="AT219" s="24" t="s">
        <v>194</v>
      </c>
      <c r="AU219" s="24" t="s">
        <v>83</v>
      </c>
      <c r="AY219" s="24" t="s">
        <v>192</v>
      </c>
      <c r="BE219" s="213">
        <f t="shared" si="34"/>
        <v>0</v>
      </c>
      <c r="BF219" s="213">
        <f t="shared" si="35"/>
        <v>0</v>
      </c>
      <c r="BG219" s="213">
        <f t="shared" si="36"/>
        <v>0</v>
      </c>
      <c r="BH219" s="213">
        <f t="shared" si="37"/>
        <v>0</v>
      </c>
      <c r="BI219" s="213">
        <f t="shared" si="38"/>
        <v>0</v>
      </c>
      <c r="BJ219" s="24" t="s">
        <v>83</v>
      </c>
      <c r="BK219" s="213">
        <f t="shared" si="39"/>
        <v>0</v>
      </c>
      <c r="BL219" s="24" t="s">
        <v>199</v>
      </c>
      <c r="BM219" s="24" t="s">
        <v>1027</v>
      </c>
    </row>
    <row r="220" spans="2:65" s="1" customFormat="1" ht="16.5" customHeight="1">
      <c r="B220" s="41"/>
      <c r="C220" s="202" t="s">
        <v>75</v>
      </c>
      <c r="D220" s="202" t="s">
        <v>194</v>
      </c>
      <c r="E220" s="203" t="s">
        <v>1844</v>
      </c>
      <c r="F220" s="204" t="s">
        <v>1845</v>
      </c>
      <c r="G220" s="205" t="s">
        <v>1426</v>
      </c>
      <c r="H220" s="206">
        <v>60</v>
      </c>
      <c r="I220" s="207"/>
      <c r="J220" s="208">
        <f t="shared" si="30"/>
        <v>0</v>
      </c>
      <c r="K220" s="204" t="s">
        <v>21</v>
      </c>
      <c r="L220" s="61"/>
      <c r="M220" s="209" t="s">
        <v>21</v>
      </c>
      <c r="N220" s="210" t="s">
        <v>46</v>
      </c>
      <c r="O220" s="42"/>
      <c r="P220" s="211">
        <f t="shared" si="31"/>
        <v>0</v>
      </c>
      <c r="Q220" s="211">
        <v>0</v>
      </c>
      <c r="R220" s="211">
        <f t="shared" si="32"/>
        <v>0</v>
      </c>
      <c r="S220" s="211">
        <v>0</v>
      </c>
      <c r="T220" s="212">
        <f t="shared" si="33"/>
        <v>0</v>
      </c>
      <c r="AR220" s="24" t="s">
        <v>199</v>
      </c>
      <c r="AT220" s="24" t="s">
        <v>194</v>
      </c>
      <c r="AU220" s="24" t="s">
        <v>83</v>
      </c>
      <c r="AY220" s="24" t="s">
        <v>192</v>
      </c>
      <c r="BE220" s="213">
        <f t="shared" si="34"/>
        <v>0</v>
      </c>
      <c r="BF220" s="213">
        <f t="shared" si="35"/>
        <v>0</v>
      </c>
      <c r="BG220" s="213">
        <f t="shared" si="36"/>
        <v>0</v>
      </c>
      <c r="BH220" s="213">
        <f t="shared" si="37"/>
        <v>0</v>
      </c>
      <c r="BI220" s="213">
        <f t="shared" si="38"/>
        <v>0</v>
      </c>
      <c r="BJ220" s="24" t="s">
        <v>83</v>
      </c>
      <c r="BK220" s="213">
        <f t="shared" si="39"/>
        <v>0</v>
      </c>
      <c r="BL220" s="24" t="s">
        <v>199</v>
      </c>
      <c r="BM220" s="24" t="s">
        <v>1035</v>
      </c>
    </row>
    <row r="221" spans="2:65" s="1" customFormat="1" ht="114.75" customHeight="1">
      <c r="B221" s="41"/>
      <c r="C221" s="202" t="s">
        <v>75</v>
      </c>
      <c r="D221" s="202" t="s">
        <v>194</v>
      </c>
      <c r="E221" s="203" t="s">
        <v>1846</v>
      </c>
      <c r="F221" s="204" t="s">
        <v>1614</v>
      </c>
      <c r="G221" s="205" t="s">
        <v>1251</v>
      </c>
      <c r="H221" s="206">
        <v>1</v>
      </c>
      <c r="I221" s="207"/>
      <c r="J221" s="208">
        <f t="shared" si="30"/>
        <v>0</v>
      </c>
      <c r="K221" s="204" t="s">
        <v>21</v>
      </c>
      <c r="L221" s="61"/>
      <c r="M221" s="209" t="s">
        <v>21</v>
      </c>
      <c r="N221" s="210" t="s">
        <v>46</v>
      </c>
      <c r="O221" s="42"/>
      <c r="P221" s="211">
        <f t="shared" si="31"/>
        <v>0</v>
      </c>
      <c r="Q221" s="211">
        <v>0</v>
      </c>
      <c r="R221" s="211">
        <f t="shared" si="32"/>
        <v>0</v>
      </c>
      <c r="S221" s="211">
        <v>0</v>
      </c>
      <c r="T221" s="212">
        <f t="shared" si="33"/>
        <v>0</v>
      </c>
      <c r="AR221" s="24" t="s">
        <v>199</v>
      </c>
      <c r="AT221" s="24" t="s">
        <v>194</v>
      </c>
      <c r="AU221" s="24" t="s">
        <v>83</v>
      </c>
      <c r="AY221" s="24" t="s">
        <v>192</v>
      </c>
      <c r="BE221" s="213">
        <f t="shared" si="34"/>
        <v>0</v>
      </c>
      <c r="BF221" s="213">
        <f t="shared" si="35"/>
        <v>0</v>
      </c>
      <c r="BG221" s="213">
        <f t="shared" si="36"/>
        <v>0</v>
      </c>
      <c r="BH221" s="213">
        <f t="shared" si="37"/>
        <v>0</v>
      </c>
      <c r="BI221" s="213">
        <f t="shared" si="38"/>
        <v>0</v>
      </c>
      <c r="BJ221" s="24" t="s">
        <v>83</v>
      </c>
      <c r="BK221" s="213">
        <f t="shared" si="39"/>
        <v>0</v>
      </c>
      <c r="BL221" s="24" t="s">
        <v>199</v>
      </c>
      <c r="BM221" s="24" t="s">
        <v>1045</v>
      </c>
    </row>
    <row r="222" spans="2:65" s="1" customFormat="1" ht="114.75" customHeight="1">
      <c r="B222" s="41"/>
      <c r="C222" s="202" t="s">
        <v>75</v>
      </c>
      <c r="D222" s="202" t="s">
        <v>194</v>
      </c>
      <c r="E222" s="203" t="s">
        <v>1847</v>
      </c>
      <c r="F222" s="204" t="s">
        <v>1616</v>
      </c>
      <c r="G222" s="205" t="s">
        <v>1251</v>
      </c>
      <c r="H222" s="206">
        <v>1</v>
      </c>
      <c r="I222" s="207"/>
      <c r="J222" s="208">
        <f t="shared" si="30"/>
        <v>0</v>
      </c>
      <c r="K222" s="204" t="s">
        <v>21</v>
      </c>
      <c r="L222" s="61"/>
      <c r="M222" s="209" t="s">
        <v>21</v>
      </c>
      <c r="N222" s="210" t="s">
        <v>46</v>
      </c>
      <c r="O222" s="42"/>
      <c r="P222" s="211">
        <f t="shared" si="31"/>
        <v>0</v>
      </c>
      <c r="Q222" s="211">
        <v>0</v>
      </c>
      <c r="R222" s="211">
        <f t="shared" si="32"/>
        <v>0</v>
      </c>
      <c r="S222" s="211">
        <v>0</v>
      </c>
      <c r="T222" s="212">
        <f t="shared" si="33"/>
        <v>0</v>
      </c>
      <c r="AR222" s="24" t="s">
        <v>199</v>
      </c>
      <c r="AT222" s="24" t="s">
        <v>194</v>
      </c>
      <c r="AU222" s="24" t="s">
        <v>83</v>
      </c>
      <c r="AY222" s="24" t="s">
        <v>192</v>
      </c>
      <c r="BE222" s="213">
        <f t="shared" si="34"/>
        <v>0</v>
      </c>
      <c r="BF222" s="213">
        <f t="shared" si="35"/>
        <v>0</v>
      </c>
      <c r="BG222" s="213">
        <f t="shared" si="36"/>
        <v>0</v>
      </c>
      <c r="BH222" s="213">
        <f t="shared" si="37"/>
        <v>0</v>
      </c>
      <c r="BI222" s="213">
        <f t="shared" si="38"/>
        <v>0</v>
      </c>
      <c r="BJ222" s="24" t="s">
        <v>83</v>
      </c>
      <c r="BK222" s="213">
        <f t="shared" si="39"/>
        <v>0</v>
      </c>
      <c r="BL222" s="24" t="s">
        <v>199</v>
      </c>
      <c r="BM222" s="24" t="s">
        <v>1053</v>
      </c>
    </row>
    <row r="223" spans="2:65" s="1" customFormat="1" ht="51" customHeight="1">
      <c r="B223" s="41"/>
      <c r="C223" s="202" t="s">
        <v>75</v>
      </c>
      <c r="D223" s="202" t="s">
        <v>194</v>
      </c>
      <c r="E223" s="203" t="s">
        <v>1617</v>
      </c>
      <c r="F223" s="204" t="s">
        <v>1618</v>
      </c>
      <c r="G223" s="205" t="s">
        <v>1251</v>
      </c>
      <c r="H223" s="206">
        <v>1</v>
      </c>
      <c r="I223" s="207"/>
      <c r="J223" s="208">
        <f t="shared" si="30"/>
        <v>0</v>
      </c>
      <c r="K223" s="204" t="s">
        <v>21</v>
      </c>
      <c r="L223" s="61"/>
      <c r="M223" s="209" t="s">
        <v>21</v>
      </c>
      <c r="N223" s="210" t="s">
        <v>46</v>
      </c>
      <c r="O223" s="42"/>
      <c r="P223" s="211">
        <f t="shared" si="31"/>
        <v>0</v>
      </c>
      <c r="Q223" s="211">
        <v>0</v>
      </c>
      <c r="R223" s="211">
        <f t="shared" si="32"/>
        <v>0</v>
      </c>
      <c r="S223" s="211">
        <v>0</v>
      </c>
      <c r="T223" s="212">
        <f t="shared" si="33"/>
        <v>0</v>
      </c>
      <c r="AR223" s="24" t="s">
        <v>199</v>
      </c>
      <c r="AT223" s="24" t="s">
        <v>194</v>
      </c>
      <c r="AU223" s="24" t="s">
        <v>83</v>
      </c>
      <c r="AY223" s="24" t="s">
        <v>192</v>
      </c>
      <c r="BE223" s="213">
        <f t="shared" si="34"/>
        <v>0</v>
      </c>
      <c r="BF223" s="213">
        <f t="shared" si="35"/>
        <v>0</v>
      </c>
      <c r="BG223" s="213">
        <f t="shared" si="36"/>
        <v>0</v>
      </c>
      <c r="BH223" s="213">
        <f t="shared" si="37"/>
        <v>0</v>
      </c>
      <c r="BI223" s="213">
        <f t="shared" si="38"/>
        <v>0</v>
      </c>
      <c r="BJ223" s="24" t="s">
        <v>83</v>
      </c>
      <c r="BK223" s="213">
        <f t="shared" si="39"/>
        <v>0</v>
      </c>
      <c r="BL223" s="24" t="s">
        <v>199</v>
      </c>
      <c r="BM223" s="24" t="s">
        <v>1061</v>
      </c>
    </row>
    <row r="224" spans="2:65" s="1" customFormat="1" ht="25.5" customHeight="1">
      <c r="B224" s="41"/>
      <c r="C224" s="202" t="s">
        <v>75</v>
      </c>
      <c r="D224" s="202" t="s">
        <v>194</v>
      </c>
      <c r="E224" s="203" t="s">
        <v>1848</v>
      </c>
      <c r="F224" s="204" t="s">
        <v>1620</v>
      </c>
      <c r="G224" s="205" t="s">
        <v>1251</v>
      </c>
      <c r="H224" s="206">
        <v>1</v>
      </c>
      <c r="I224" s="207"/>
      <c r="J224" s="208">
        <f t="shared" si="30"/>
        <v>0</v>
      </c>
      <c r="K224" s="204" t="s">
        <v>21</v>
      </c>
      <c r="L224" s="61"/>
      <c r="M224" s="209" t="s">
        <v>21</v>
      </c>
      <c r="N224" s="210" t="s">
        <v>46</v>
      </c>
      <c r="O224" s="42"/>
      <c r="P224" s="211">
        <f t="shared" si="31"/>
        <v>0</v>
      </c>
      <c r="Q224" s="211">
        <v>0</v>
      </c>
      <c r="R224" s="211">
        <f t="shared" si="32"/>
        <v>0</v>
      </c>
      <c r="S224" s="211">
        <v>0</v>
      </c>
      <c r="T224" s="212">
        <f t="shared" si="33"/>
        <v>0</v>
      </c>
      <c r="AR224" s="24" t="s">
        <v>199</v>
      </c>
      <c r="AT224" s="24" t="s">
        <v>194</v>
      </c>
      <c r="AU224" s="24" t="s">
        <v>83</v>
      </c>
      <c r="AY224" s="24" t="s">
        <v>192</v>
      </c>
      <c r="BE224" s="213">
        <f t="shared" si="34"/>
        <v>0</v>
      </c>
      <c r="BF224" s="213">
        <f t="shared" si="35"/>
        <v>0</v>
      </c>
      <c r="BG224" s="213">
        <f t="shared" si="36"/>
        <v>0</v>
      </c>
      <c r="BH224" s="213">
        <f t="shared" si="37"/>
        <v>0</v>
      </c>
      <c r="BI224" s="213">
        <f t="shared" si="38"/>
        <v>0</v>
      </c>
      <c r="BJ224" s="24" t="s">
        <v>83</v>
      </c>
      <c r="BK224" s="213">
        <f t="shared" si="39"/>
        <v>0</v>
      </c>
      <c r="BL224" s="24" t="s">
        <v>199</v>
      </c>
      <c r="BM224" s="24" t="s">
        <v>1069</v>
      </c>
    </row>
    <row r="225" spans="2:65" s="1" customFormat="1" ht="38.25" customHeight="1">
      <c r="B225" s="41"/>
      <c r="C225" s="202" t="s">
        <v>75</v>
      </c>
      <c r="D225" s="202" t="s">
        <v>194</v>
      </c>
      <c r="E225" s="203" t="s">
        <v>1849</v>
      </c>
      <c r="F225" s="204" t="s">
        <v>1622</v>
      </c>
      <c r="G225" s="205" t="s">
        <v>1251</v>
      </c>
      <c r="H225" s="206">
        <v>1</v>
      </c>
      <c r="I225" s="207"/>
      <c r="J225" s="208">
        <f t="shared" si="30"/>
        <v>0</v>
      </c>
      <c r="K225" s="204" t="s">
        <v>21</v>
      </c>
      <c r="L225" s="61"/>
      <c r="M225" s="209" t="s">
        <v>21</v>
      </c>
      <c r="N225" s="210" t="s">
        <v>46</v>
      </c>
      <c r="O225" s="42"/>
      <c r="P225" s="211">
        <f t="shared" si="31"/>
        <v>0</v>
      </c>
      <c r="Q225" s="211">
        <v>0</v>
      </c>
      <c r="R225" s="211">
        <f t="shared" si="32"/>
        <v>0</v>
      </c>
      <c r="S225" s="211">
        <v>0</v>
      </c>
      <c r="T225" s="212">
        <f t="shared" si="33"/>
        <v>0</v>
      </c>
      <c r="AR225" s="24" t="s">
        <v>199</v>
      </c>
      <c r="AT225" s="24" t="s">
        <v>194</v>
      </c>
      <c r="AU225" s="24" t="s">
        <v>83</v>
      </c>
      <c r="AY225" s="24" t="s">
        <v>192</v>
      </c>
      <c r="BE225" s="213">
        <f t="shared" si="34"/>
        <v>0</v>
      </c>
      <c r="BF225" s="213">
        <f t="shared" si="35"/>
        <v>0</v>
      </c>
      <c r="BG225" s="213">
        <f t="shared" si="36"/>
        <v>0</v>
      </c>
      <c r="BH225" s="213">
        <f t="shared" si="37"/>
        <v>0</v>
      </c>
      <c r="BI225" s="213">
        <f t="shared" si="38"/>
        <v>0</v>
      </c>
      <c r="BJ225" s="24" t="s">
        <v>83</v>
      </c>
      <c r="BK225" s="213">
        <f t="shared" si="39"/>
        <v>0</v>
      </c>
      <c r="BL225" s="24" t="s">
        <v>199</v>
      </c>
      <c r="BM225" s="24" t="s">
        <v>1077</v>
      </c>
    </row>
    <row r="226" spans="2:65" s="1" customFormat="1" ht="51" customHeight="1">
      <c r="B226" s="41"/>
      <c r="C226" s="202" t="s">
        <v>75</v>
      </c>
      <c r="D226" s="202" t="s">
        <v>194</v>
      </c>
      <c r="E226" s="203" t="s">
        <v>1850</v>
      </c>
      <c r="F226" s="204" t="s">
        <v>1625</v>
      </c>
      <c r="G226" s="205" t="s">
        <v>1251</v>
      </c>
      <c r="H226" s="206">
        <v>1</v>
      </c>
      <c r="I226" s="207"/>
      <c r="J226" s="208">
        <f t="shared" si="30"/>
        <v>0</v>
      </c>
      <c r="K226" s="204" t="s">
        <v>21</v>
      </c>
      <c r="L226" s="61"/>
      <c r="M226" s="209" t="s">
        <v>21</v>
      </c>
      <c r="N226" s="210" t="s">
        <v>46</v>
      </c>
      <c r="O226" s="42"/>
      <c r="P226" s="211">
        <f t="shared" si="31"/>
        <v>0</v>
      </c>
      <c r="Q226" s="211">
        <v>0</v>
      </c>
      <c r="R226" s="211">
        <f t="shared" si="32"/>
        <v>0</v>
      </c>
      <c r="S226" s="211">
        <v>0</v>
      </c>
      <c r="T226" s="212">
        <f t="shared" si="33"/>
        <v>0</v>
      </c>
      <c r="AR226" s="24" t="s">
        <v>199</v>
      </c>
      <c r="AT226" s="24" t="s">
        <v>194</v>
      </c>
      <c r="AU226" s="24" t="s">
        <v>83</v>
      </c>
      <c r="AY226" s="24" t="s">
        <v>192</v>
      </c>
      <c r="BE226" s="213">
        <f t="shared" si="34"/>
        <v>0</v>
      </c>
      <c r="BF226" s="213">
        <f t="shared" si="35"/>
        <v>0</v>
      </c>
      <c r="BG226" s="213">
        <f t="shared" si="36"/>
        <v>0</v>
      </c>
      <c r="BH226" s="213">
        <f t="shared" si="37"/>
        <v>0</v>
      </c>
      <c r="BI226" s="213">
        <f t="shared" si="38"/>
        <v>0</v>
      </c>
      <c r="BJ226" s="24" t="s">
        <v>83</v>
      </c>
      <c r="BK226" s="213">
        <f t="shared" si="39"/>
        <v>0</v>
      </c>
      <c r="BL226" s="24" t="s">
        <v>199</v>
      </c>
      <c r="BM226" s="24" t="s">
        <v>1085</v>
      </c>
    </row>
    <row r="227" spans="2:65" s="1" customFormat="1" ht="38.25" customHeight="1">
      <c r="B227" s="41"/>
      <c r="C227" s="202" t="s">
        <v>75</v>
      </c>
      <c r="D227" s="202" t="s">
        <v>194</v>
      </c>
      <c r="E227" s="203" t="s">
        <v>1627</v>
      </c>
      <c r="F227" s="204" t="s">
        <v>1628</v>
      </c>
      <c r="G227" s="205" t="s">
        <v>1251</v>
      </c>
      <c r="H227" s="206">
        <v>1</v>
      </c>
      <c r="I227" s="207"/>
      <c r="J227" s="208">
        <f t="shared" si="30"/>
        <v>0</v>
      </c>
      <c r="K227" s="204" t="s">
        <v>21</v>
      </c>
      <c r="L227" s="61"/>
      <c r="M227" s="209" t="s">
        <v>21</v>
      </c>
      <c r="N227" s="210" t="s">
        <v>46</v>
      </c>
      <c r="O227" s="42"/>
      <c r="P227" s="211">
        <f t="shared" si="31"/>
        <v>0</v>
      </c>
      <c r="Q227" s="211">
        <v>0</v>
      </c>
      <c r="R227" s="211">
        <f t="shared" si="32"/>
        <v>0</v>
      </c>
      <c r="S227" s="211">
        <v>0</v>
      </c>
      <c r="T227" s="212">
        <f t="shared" si="33"/>
        <v>0</v>
      </c>
      <c r="AR227" s="24" t="s">
        <v>199</v>
      </c>
      <c r="AT227" s="24" t="s">
        <v>194</v>
      </c>
      <c r="AU227" s="24" t="s">
        <v>83</v>
      </c>
      <c r="AY227" s="24" t="s">
        <v>192</v>
      </c>
      <c r="BE227" s="213">
        <f t="shared" si="34"/>
        <v>0</v>
      </c>
      <c r="BF227" s="213">
        <f t="shared" si="35"/>
        <v>0</v>
      </c>
      <c r="BG227" s="213">
        <f t="shared" si="36"/>
        <v>0</v>
      </c>
      <c r="BH227" s="213">
        <f t="shared" si="37"/>
        <v>0</v>
      </c>
      <c r="BI227" s="213">
        <f t="shared" si="38"/>
        <v>0</v>
      </c>
      <c r="BJ227" s="24" t="s">
        <v>83</v>
      </c>
      <c r="BK227" s="213">
        <f t="shared" si="39"/>
        <v>0</v>
      </c>
      <c r="BL227" s="24" t="s">
        <v>199</v>
      </c>
      <c r="BM227" s="24" t="s">
        <v>1093</v>
      </c>
    </row>
    <row r="228" spans="2:65" s="1" customFormat="1" ht="38.25" customHeight="1">
      <c r="B228" s="41"/>
      <c r="C228" s="202" t="s">
        <v>75</v>
      </c>
      <c r="D228" s="202" t="s">
        <v>194</v>
      </c>
      <c r="E228" s="203" t="s">
        <v>1630</v>
      </c>
      <c r="F228" s="204" t="s">
        <v>1631</v>
      </c>
      <c r="G228" s="205" t="s">
        <v>1251</v>
      </c>
      <c r="H228" s="206">
        <v>1</v>
      </c>
      <c r="I228" s="207"/>
      <c r="J228" s="208">
        <f t="shared" si="30"/>
        <v>0</v>
      </c>
      <c r="K228" s="204" t="s">
        <v>21</v>
      </c>
      <c r="L228" s="61"/>
      <c r="M228" s="209" t="s">
        <v>21</v>
      </c>
      <c r="N228" s="210" t="s">
        <v>46</v>
      </c>
      <c r="O228" s="42"/>
      <c r="P228" s="211">
        <f t="shared" si="31"/>
        <v>0</v>
      </c>
      <c r="Q228" s="211">
        <v>0</v>
      </c>
      <c r="R228" s="211">
        <f t="shared" si="32"/>
        <v>0</v>
      </c>
      <c r="S228" s="211">
        <v>0</v>
      </c>
      <c r="T228" s="212">
        <f t="shared" si="33"/>
        <v>0</v>
      </c>
      <c r="AR228" s="24" t="s">
        <v>199</v>
      </c>
      <c r="AT228" s="24" t="s">
        <v>194</v>
      </c>
      <c r="AU228" s="24" t="s">
        <v>83</v>
      </c>
      <c r="AY228" s="24" t="s">
        <v>192</v>
      </c>
      <c r="BE228" s="213">
        <f t="shared" si="34"/>
        <v>0</v>
      </c>
      <c r="BF228" s="213">
        <f t="shared" si="35"/>
        <v>0</v>
      </c>
      <c r="BG228" s="213">
        <f t="shared" si="36"/>
        <v>0</v>
      </c>
      <c r="BH228" s="213">
        <f t="shared" si="37"/>
        <v>0</v>
      </c>
      <c r="BI228" s="213">
        <f t="shared" si="38"/>
        <v>0</v>
      </c>
      <c r="BJ228" s="24" t="s">
        <v>83</v>
      </c>
      <c r="BK228" s="213">
        <f t="shared" si="39"/>
        <v>0</v>
      </c>
      <c r="BL228" s="24" t="s">
        <v>199</v>
      </c>
      <c r="BM228" s="24" t="s">
        <v>1103</v>
      </c>
    </row>
    <row r="229" spans="2:65" s="1" customFormat="1" ht="16.5" customHeight="1">
      <c r="B229" s="41"/>
      <c r="C229" s="202" t="s">
        <v>75</v>
      </c>
      <c r="D229" s="202" t="s">
        <v>194</v>
      </c>
      <c r="E229" s="203" t="s">
        <v>1633</v>
      </c>
      <c r="F229" s="204" t="s">
        <v>1634</v>
      </c>
      <c r="G229" s="205" t="s">
        <v>1251</v>
      </c>
      <c r="H229" s="206">
        <v>1</v>
      </c>
      <c r="I229" s="207"/>
      <c r="J229" s="208">
        <f t="shared" si="30"/>
        <v>0</v>
      </c>
      <c r="K229" s="204" t="s">
        <v>21</v>
      </c>
      <c r="L229" s="61"/>
      <c r="M229" s="209" t="s">
        <v>21</v>
      </c>
      <c r="N229" s="210" t="s">
        <v>46</v>
      </c>
      <c r="O229" s="42"/>
      <c r="P229" s="211">
        <f t="shared" si="31"/>
        <v>0</v>
      </c>
      <c r="Q229" s="211">
        <v>0</v>
      </c>
      <c r="R229" s="211">
        <f t="shared" si="32"/>
        <v>0</v>
      </c>
      <c r="S229" s="211">
        <v>0</v>
      </c>
      <c r="T229" s="212">
        <f t="shared" si="33"/>
        <v>0</v>
      </c>
      <c r="AR229" s="24" t="s">
        <v>199</v>
      </c>
      <c r="AT229" s="24" t="s">
        <v>194</v>
      </c>
      <c r="AU229" s="24" t="s">
        <v>83</v>
      </c>
      <c r="AY229" s="24" t="s">
        <v>192</v>
      </c>
      <c r="BE229" s="213">
        <f t="shared" si="34"/>
        <v>0</v>
      </c>
      <c r="BF229" s="213">
        <f t="shared" si="35"/>
        <v>0</v>
      </c>
      <c r="BG229" s="213">
        <f t="shared" si="36"/>
        <v>0</v>
      </c>
      <c r="BH229" s="213">
        <f t="shared" si="37"/>
        <v>0</v>
      </c>
      <c r="BI229" s="213">
        <f t="shared" si="38"/>
        <v>0</v>
      </c>
      <c r="BJ229" s="24" t="s">
        <v>83</v>
      </c>
      <c r="BK229" s="213">
        <f t="shared" si="39"/>
        <v>0</v>
      </c>
      <c r="BL229" s="24" t="s">
        <v>199</v>
      </c>
      <c r="BM229" s="24" t="s">
        <v>1113</v>
      </c>
    </row>
    <row r="230" spans="2:65" s="1" customFormat="1" ht="16.5" customHeight="1">
      <c r="B230" s="41"/>
      <c r="C230" s="202" t="s">
        <v>75</v>
      </c>
      <c r="D230" s="202" t="s">
        <v>194</v>
      </c>
      <c r="E230" s="203" t="s">
        <v>1851</v>
      </c>
      <c r="F230" s="204" t="s">
        <v>1637</v>
      </c>
      <c r="G230" s="205" t="s">
        <v>895</v>
      </c>
      <c r="H230" s="206">
        <v>1</v>
      </c>
      <c r="I230" s="207"/>
      <c r="J230" s="208">
        <f t="shared" si="30"/>
        <v>0</v>
      </c>
      <c r="K230" s="204" t="s">
        <v>21</v>
      </c>
      <c r="L230" s="61"/>
      <c r="M230" s="209" t="s">
        <v>21</v>
      </c>
      <c r="N230" s="210" t="s">
        <v>46</v>
      </c>
      <c r="O230" s="42"/>
      <c r="P230" s="211">
        <f t="shared" si="31"/>
        <v>0</v>
      </c>
      <c r="Q230" s="211">
        <v>0</v>
      </c>
      <c r="R230" s="211">
        <f t="shared" si="32"/>
        <v>0</v>
      </c>
      <c r="S230" s="211">
        <v>0</v>
      </c>
      <c r="T230" s="212">
        <f t="shared" si="33"/>
        <v>0</v>
      </c>
      <c r="AR230" s="24" t="s">
        <v>199</v>
      </c>
      <c r="AT230" s="24" t="s">
        <v>194</v>
      </c>
      <c r="AU230" s="24" t="s">
        <v>83</v>
      </c>
      <c r="AY230" s="24" t="s">
        <v>192</v>
      </c>
      <c r="BE230" s="213">
        <f t="shared" si="34"/>
        <v>0</v>
      </c>
      <c r="BF230" s="213">
        <f t="shared" si="35"/>
        <v>0</v>
      </c>
      <c r="BG230" s="213">
        <f t="shared" si="36"/>
        <v>0</v>
      </c>
      <c r="BH230" s="213">
        <f t="shared" si="37"/>
        <v>0</v>
      </c>
      <c r="BI230" s="213">
        <f t="shared" si="38"/>
        <v>0</v>
      </c>
      <c r="BJ230" s="24" t="s">
        <v>83</v>
      </c>
      <c r="BK230" s="213">
        <f t="shared" si="39"/>
        <v>0</v>
      </c>
      <c r="BL230" s="24" t="s">
        <v>199</v>
      </c>
      <c r="BM230" s="24" t="s">
        <v>1124</v>
      </c>
    </row>
    <row r="231" spans="2:65" s="1" customFormat="1" ht="16.5" customHeight="1">
      <c r="B231" s="41"/>
      <c r="C231" s="202" t="s">
        <v>75</v>
      </c>
      <c r="D231" s="202" t="s">
        <v>194</v>
      </c>
      <c r="E231" s="203" t="s">
        <v>1852</v>
      </c>
      <c r="F231" s="204" t="s">
        <v>1640</v>
      </c>
      <c r="G231" s="205" t="s">
        <v>895</v>
      </c>
      <c r="H231" s="206">
        <v>1</v>
      </c>
      <c r="I231" s="207"/>
      <c r="J231" s="208">
        <f t="shared" si="30"/>
        <v>0</v>
      </c>
      <c r="K231" s="204" t="s">
        <v>21</v>
      </c>
      <c r="L231" s="61"/>
      <c r="M231" s="209" t="s">
        <v>21</v>
      </c>
      <c r="N231" s="210" t="s">
        <v>46</v>
      </c>
      <c r="O231" s="42"/>
      <c r="P231" s="211">
        <f t="shared" si="31"/>
        <v>0</v>
      </c>
      <c r="Q231" s="211">
        <v>0</v>
      </c>
      <c r="R231" s="211">
        <f t="shared" si="32"/>
        <v>0</v>
      </c>
      <c r="S231" s="211">
        <v>0</v>
      </c>
      <c r="T231" s="212">
        <f t="shared" si="33"/>
        <v>0</v>
      </c>
      <c r="AR231" s="24" t="s">
        <v>199</v>
      </c>
      <c r="AT231" s="24" t="s">
        <v>194</v>
      </c>
      <c r="AU231" s="24" t="s">
        <v>83</v>
      </c>
      <c r="AY231" s="24" t="s">
        <v>192</v>
      </c>
      <c r="BE231" s="213">
        <f t="shared" si="34"/>
        <v>0</v>
      </c>
      <c r="BF231" s="213">
        <f t="shared" si="35"/>
        <v>0</v>
      </c>
      <c r="BG231" s="213">
        <f t="shared" si="36"/>
        <v>0</v>
      </c>
      <c r="BH231" s="213">
        <f t="shared" si="37"/>
        <v>0</v>
      </c>
      <c r="BI231" s="213">
        <f t="shared" si="38"/>
        <v>0</v>
      </c>
      <c r="BJ231" s="24" t="s">
        <v>83</v>
      </c>
      <c r="BK231" s="213">
        <f t="shared" si="39"/>
        <v>0</v>
      </c>
      <c r="BL231" s="24" t="s">
        <v>199</v>
      </c>
      <c r="BM231" s="24" t="s">
        <v>1141</v>
      </c>
    </row>
    <row r="232" spans="2:63" s="11" customFormat="1" ht="37.35" customHeight="1">
      <c r="B232" s="186"/>
      <c r="C232" s="187"/>
      <c r="D232" s="188" t="s">
        <v>74</v>
      </c>
      <c r="E232" s="189" t="s">
        <v>1853</v>
      </c>
      <c r="F232" s="189" t="s">
        <v>1854</v>
      </c>
      <c r="G232" s="187"/>
      <c r="H232" s="187"/>
      <c r="I232" s="190"/>
      <c r="J232" s="191">
        <f>BK232</f>
        <v>0</v>
      </c>
      <c r="K232" s="187"/>
      <c r="L232" s="192"/>
      <c r="M232" s="193"/>
      <c r="N232" s="194"/>
      <c r="O232" s="194"/>
      <c r="P232" s="195">
        <f>SUM(P233:P236)</f>
        <v>0</v>
      </c>
      <c r="Q232" s="194"/>
      <c r="R232" s="195">
        <f>SUM(R233:R236)</f>
        <v>0</v>
      </c>
      <c r="S232" s="194"/>
      <c r="T232" s="196">
        <f>SUM(T233:T236)</f>
        <v>0</v>
      </c>
      <c r="AR232" s="197" t="s">
        <v>199</v>
      </c>
      <c r="AT232" s="198" t="s">
        <v>74</v>
      </c>
      <c r="AU232" s="198" t="s">
        <v>75</v>
      </c>
      <c r="AY232" s="197" t="s">
        <v>192</v>
      </c>
      <c r="BK232" s="199">
        <f>SUM(BK233:BK236)</f>
        <v>0</v>
      </c>
    </row>
    <row r="233" spans="2:65" s="1" customFormat="1" ht="16.5" customHeight="1">
      <c r="B233" s="41"/>
      <c r="C233" s="202" t="s">
        <v>83</v>
      </c>
      <c r="D233" s="202" t="s">
        <v>194</v>
      </c>
      <c r="E233" s="203" t="s">
        <v>1855</v>
      </c>
      <c r="F233" s="204" t="s">
        <v>1856</v>
      </c>
      <c r="G233" s="205" t="s">
        <v>895</v>
      </c>
      <c r="H233" s="206">
        <v>1</v>
      </c>
      <c r="I233" s="207"/>
      <c r="J233" s="208">
        <f>ROUND(I233*H233,2)</f>
        <v>0</v>
      </c>
      <c r="K233" s="204" t="s">
        <v>21</v>
      </c>
      <c r="L233" s="61"/>
      <c r="M233" s="209" t="s">
        <v>21</v>
      </c>
      <c r="N233" s="210" t="s">
        <v>46</v>
      </c>
      <c r="O233" s="42"/>
      <c r="P233" s="211">
        <f>O233*H233</f>
        <v>0</v>
      </c>
      <c r="Q233" s="211">
        <v>0</v>
      </c>
      <c r="R233" s="211">
        <f>Q233*H233</f>
        <v>0</v>
      </c>
      <c r="S233" s="211">
        <v>0</v>
      </c>
      <c r="T233" s="212">
        <f>S233*H233</f>
        <v>0</v>
      </c>
      <c r="AR233" s="24" t="s">
        <v>1857</v>
      </c>
      <c r="AT233" s="24" t="s">
        <v>194</v>
      </c>
      <c r="AU233" s="24" t="s">
        <v>83</v>
      </c>
      <c r="AY233" s="24" t="s">
        <v>192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24" t="s">
        <v>83</v>
      </c>
      <c r="BK233" s="213">
        <f>ROUND(I233*H233,2)</f>
        <v>0</v>
      </c>
      <c r="BL233" s="24" t="s">
        <v>1857</v>
      </c>
      <c r="BM233" s="24" t="s">
        <v>1858</v>
      </c>
    </row>
    <row r="234" spans="2:65" s="1" customFormat="1" ht="16.5" customHeight="1">
      <c r="B234" s="41"/>
      <c r="C234" s="202" t="s">
        <v>85</v>
      </c>
      <c r="D234" s="202" t="s">
        <v>194</v>
      </c>
      <c r="E234" s="203" t="s">
        <v>1859</v>
      </c>
      <c r="F234" s="204" t="s">
        <v>1860</v>
      </c>
      <c r="G234" s="205" t="s">
        <v>895</v>
      </c>
      <c r="H234" s="206">
        <v>1</v>
      </c>
      <c r="I234" s="207"/>
      <c r="J234" s="208">
        <f>ROUND(I234*H234,2)</f>
        <v>0</v>
      </c>
      <c r="K234" s="204" t="s">
        <v>21</v>
      </c>
      <c r="L234" s="61"/>
      <c r="M234" s="209" t="s">
        <v>21</v>
      </c>
      <c r="N234" s="210" t="s">
        <v>46</v>
      </c>
      <c r="O234" s="42"/>
      <c r="P234" s="211">
        <f>O234*H234</f>
        <v>0</v>
      </c>
      <c r="Q234" s="211">
        <v>0</v>
      </c>
      <c r="R234" s="211">
        <f>Q234*H234</f>
        <v>0</v>
      </c>
      <c r="S234" s="211">
        <v>0</v>
      </c>
      <c r="T234" s="212">
        <f>S234*H234</f>
        <v>0</v>
      </c>
      <c r="AR234" s="24" t="s">
        <v>1857</v>
      </c>
      <c r="AT234" s="24" t="s">
        <v>194</v>
      </c>
      <c r="AU234" s="24" t="s">
        <v>83</v>
      </c>
      <c r="AY234" s="24" t="s">
        <v>192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24" t="s">
        <v>83</v>
      </c>
      <c r="BK234" s="213">
        <f>ROUND(I234*H234,2)</f>
        <v>0</v>
      </c>
      <c r="BL234" s="24" t="s">
        <v>1857</v>
      </c>
      <c r="BM234" s="24" t="s">
        <v>1861</v>
      </c>
    </row>
    <row r="235" spans="2:65" s="1" customFormat="1" ht="16.5" customHeight="1">
      <c r="B235" s="41"/>
      <c r="C235" s="202" t="s">
        <v>95</v>
      </c>
      <c r="D235" s="202" t="s">
        <v>194</v>
      </c>
      <c r="E235" s="203" t="s">
        <v>1862</v>
      </c>
      <c r="F235" s="204" t="s">
        <v>1863</v>
      </c>
      <c r="G235" s="205" t="s">
        <v>895</v>
      </c>
      <c r="H235" s="206">
        <v>1</v>
      </c>
      <c r="I235" s="207"/>
      <c r="J235" s="208">
        <f>ROUND(I235*H235,2)</f>
        <v>0</v>
      </c>
      <c r="K235" s="204" t="s">
        <v>21</v>
      </c>
      <c r="L235" s="61"/>
      <c r="M235" s="209" t="s">
        <v>21</v>
      </c>
      <c r="N235" s="210" t="s">
        <v>46</v>
      </c>
      <c r="O235" s="42"/>
      <c r="P235" s="211">
        <f>O235*H235</f>
        <v>0</v>
      </c>
      <c r="Q235" s="211">
        <v>0</v>
      </c>
      <c r="R235" s="211">
        <f>Q235*H235</f>
        <v>0</v>
      </c>
      <c r="S235" s="211">
        <v>0</v>
      </c>
      <c r="T235" s="212">
        <f>S235*H235</f>
        <v>0</v>
      </c>
      <c r="AR235" s="24" t="s">
        <v>1857</v>
      </c>
      <c r="AT235" s="24" t="s">
        <v>194</v>
      </c>
      <c r="AU235" s="24" t="s">
        <v>83</v>
      </c>
      <c r="AY235" s="24" t="s">
        <v>192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24" t="s">
        <v>83</v>
      </c>
      <c r="BK235" s="213">
        <f>ROUND(I235*H235,2)</f>
        <v>0</v>
      </c>
      <c r="BL235" s="24" t="s">
        <v>1857</v>
      </c>
      <c r="BM235" s="24" t="s">
        <v>1864</v>
      </c>
    </row>
    <row r="236" spans="2:65" s="1" customFormat="1" ht="16.5" customHeight="1">
      <c r="B236" s="41"/>
      <c r="C236" s="202" t="s">
        <v>199</v>
      </c>
      <c r="D236" s="202" t="s">
        <v>194</v>
      </c>
      <c r="E236" s="203" t="s">
        <v>1865</v>
      </c>
      <c r="F236" s="204" t="s">
        <v>1854</v>
      </c>
      <c r="G236" s="205" t="s">
        <v>895</v>
      </c>
      <c r="H236" s="206">
        <v>1</v>
      </c>
      <c r="I236" s="207"/>
      <c r="J236" s="208">
        <f>ROUND(I236*H236,2)</f>
        <v>0</v>
      </c>
      <c r="K236" s="204" t="s">
        <v>21</v>
      </c>
      <c r="L236" s="61"/>
      <c r="M236" s="209" t="s">
        <v>21</v>
      </c>
      <c r="N236" s="257" t="s">
        <v>46</v>
      </c>
      <c r="O236" s="258"/>
      <c r="P236" s="259">
        <f>O236*H236</f>
        <v>0</v>
      </c>
      <c r="Q236" s="259">
        <v>0</v>
      </c>
      <c r="R236" s="259">
        <f>Q236*H236</f>
        <v>0</v>
      </c>
      <c r="S236" s="259">
        <v>0</v>
      </c>
      <c r="T236" s="260">
        <f>S236*H236</f>
        <v>0</v>
      </c>
      <c r="AR236" s="24" t="s">
        <v>1857</v>
      </c>
      <c r="AT236" s="24" t="s">
        <v>194</v>
      </c>
      <c r="AU236" s="24" t="s">
        <v>83</v>
      </c>
      <c r="AY236" s="24" t="s">
        <v>192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24" t="s">
        <v>83</v>
      </c>
      <c r="BK236" s="213">
        <f>ROUND(I236*H236,2)</f>
        <v>0</v>
      </c>
      <c r="BL236" s="24" t="s">
        <v>1857</v>
      </c>
      <c r="BM236" s="24" t="s">
        <v>1866</v>
      </c>
    </row>
    <row r="237" spans="2:12" s="1" customFormat="1" ht="6.9" customHeight="1">
      <c r="B237" s="56"/>
      <c r="C237" s="57"/>
      <c r="D237" s="57"/>
      <c r="E237" s="57"/>
      <c r="F237" s="57"/>
      <c r="G237" s="57"/>
      <c r="H237" s="57"/>
      <c r="I237" s="149"/>
      <c r="J237" s="57"/>
      <c r="K237" s="57"/>
      <c r="L237" s="61"/>
    </row>
  </sheetData>
  <sheetProtection algorithmName="SHA-512" hashValue="EzphSYanoguHOaICUX68nZ4LToX8k7+b52V0rdAlLpvTel7Z9r7GRe4QC47W7WIz5zUzad9Nl74aqfuz1kulVw==" saltValue="KvZMjW9UYVSUatT8mcvAW7Bg7UaYiq735hcxYQ9zKo7jMlgK8xKSrfdBd1pvq5o7I/4M79GQmhEezIeC+pHC2Q==" spinCount="100000" sheet="1" objects="1" scenarios="1" formatColumns="0" formatRows="0" autoFilter="0"/>
  <autoFilter ref="C115:K236"/>
  <mergeCells count="13">
    <mergeCell ref="E108:H108"/>
    <mergeCell ref="G1:H1"/>
    <mergeCell ref="L2:V2"/>
    <mergeCell ref="E49:H49"/>
    <mergeCell ref="E51:H51"/>
    <mergeCell ref="J55:J56"/>
    <mergeCell ref="E104:H104"/>
    <mergeCell ref="E106:H10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1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Dana Kocová</cp:lastModifiedBy>
  <dcterms:created xsi:type="dcterms:W3CDTF">2017-11-13T14:00:50Z</dcterms:created>
  <dcterms:modified xsi:type="dcterms:W3CDTF">2017-11-13T14:33:39Z</dcterms:modified>
  <cp:category/>
  <cp:version/>
  <cp:contentType/>
  <cp:contentStatus/>
</cp:coreProperties>
</file>