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Standovo\Investice 2017\Okna 2017\Skola - pav 1\Projekt Planstav ID5936\rozpočty\"/>
    </mc:Choice>
  </mc:AlternateContent>
  <bookViews>
    <workbookView xWindow="0" yWindow="0" windowWidth="19200" windowHeight="12495" activeTab="1"/>
  </bookViews>
  <sheets>
    <sheet name="Rekapitulace stavby" sheetId="1" r:id="rId1"/>
    <sheet name="1. - Východní strana + př..." sheetId="2" r:id="rId2"/>
    <sheet name="VON - Vedlejší a ostatní ..." sheetId="3" r:id="rId3"/>
    <sheet name="Pokyny pro vyplnění" sheetId="4" r:id="rId4"/>
  </sheets>
  <definedNames>
    <definedName name="_xlnm._FilterDatabase" localSheetId="1" hidden="1">'1. - Východní strana + př...'!$C$99:$K$578</definedName>
    <definedName name="_xlnm._FilterDatabase" localSheetId="2" hidden="1">'VON - Vedlejší a ostatní ...'!$C$78:$K$86</definedName>
    <definedName name="_xlnm.Print_Titles" localSheetId="1">'1. - Východní strana + př...'!$99:$99</definedName>
    <definedName name="_xlnm.Print_Titles" localSheetId="0">'Rekapitulace stavby'!$49:$49</definedName>
    <definedName name="_xlnm.Print_Titles" localSheetId="2">'VON - Vedlejší a ostatní ...'!$78:$78</definedName>
    <definedName name="_xlnm.Print_Area" localSheetId="1">'1. - Východní strana + př...'!$C$4:$J$36,'1. - Východní strana + př...'!$C$42:$J$81,'1. - Východní strana + př...'!$C$87:$K$578</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...'!$C$42:$J$60,'VON - Vedlejší a ostatní ...'!$C$66:$K$86</definedName>
  </definedNames>
  <calcPr calcId="152511"/>
  <fileRecoveryPr repairLoad="1"/>
</workbook>
</file>

<file path=xl/calcChain.xml><?xml version="1.0" encoding="utf-8"?>
<calcChain xmlns="http://schemas.openxmlformats.org/spreadsheetml/2006/main">
  <c r="BK85" i="3" l="1"/>
  <c r="BI85" i="3"/>
  <c r="BH85" i="3"/>
  <c r="BG85" i="3"/>
  <c r="BF85" i="3"/>
  <c r="BE85" i="3"/>
  <c r="T85" i="3"/>
  <c r="R85" i="3"/>
  <c r="P85" i="3"/>
  <c r="J85" i="3"/>
  <c r="BK84" i="3"/>
  <c r="T84" i="3"/>
  <c r="R84" i="3"/>
  <c r="P84" i="3"/>
  <c r="J84" i="3"/>
  <c r="BK82" i="3"/>
  <c r="BI82" i="3"/>
  <c r="BH82" i="3"/>
  <c r="BG82" i="3"/>
  <c r="BF82" i="3"/>
  <c r="BE82" i="3"/>
  <c r="T82" i="3"/>
  <c r="R82" i="3"/>
  <c r="P82" i="3"/>
  <c r="J82" i="3"/>
  <c r="BK81" i="3"/>
  <c r="T81" i="3"/>
  <c r="R81" i="3"/>
  <c r="P81" i="3"/>
  <c r="J81" i="3"/>
  <c r="BK80" i="3"/>
  <c r="T80" i="3"/>
  <c r="R80" i="3"/>
  <c r="P80" i="3"/>
  <c r="J80" i="3"/>
  <c r="BK79" i="3"/>
  <c r="T79" i="3"/>
  <c r="R79" i="3"/>
  <c r="P79" i="3"/>
  <c r="J79" i="3"/>
  <c r="F76" i="3"/>
  <c r="J75" i="3"/>
  <c r="F75" i="3"/>
  <c r="J73" i="3"/>
  <c r="F73" i="3"/>
  <c r="E71" i="3"/>
  <c r="E69" i="3"/>
  <c r="J59" i="3"/>
  <c r="J58" i="3"/>
  <c r="J57" i="3"/>
  <c r="J56" i="3"/>
  <c r="F52" i="3"/>
  <c r="J51" i="3"/>
  <c r="F51" i="3"/>
  <c r="J49" i="3"/>
  <c r="F49" i="3"/>
  <c r="E47" i="3"/>
  <c r="E45" i="3"/>
  <c r="J36" i="3"/>
  <c r="F34" i="3"/>
  <c r="F33" i="3"/>
  <c r="F32" i="3"/>
  <c r="J31" i="3"/>
  <c r="F31" i="3"/>
  <c r="J30" i="3"/>
  <c r="F30" i="3"/>
  <c r="J27" i="3"/>
  <c r="J18" i="3"/>
  <c r="E18" i="3"/>
  <c r="J17" i="3"/>
  <c r="J12" i="3"/>
  <c r="E7" i="3"/>
  <c r="BK576" i="2"/>
  <c r="BI576" i="2"/>
  <c r="BH576" i="2"/>
  <c r="BG576" i="2"/>
  <c r="BF576" i="2"/>
  <c r="BE576" i="2"/>
  <c r="T576" i="2"/>
  <c r="R576" i="2"/>
  <c r="P576" i="2"/>
  <c r="J576" i="2"/>
  <c r="BK575" i="2"/>
  <c r="T575" i="2"/>
  <c r="R575" i="2"/>
  <c r="P575" i="2"/>
  <c r="J575" i="2"/>
  <c r="BK572" i="2"/>
  <c r="BI572" i="2"/>
  <c r="BH572" i="2"/>
  <c r="BG572" i="2"/>
  <c r="BF572" i="2"/>
  <c r="BE572" i="2"/>
  <c r="T572" i="2"/>
  <c r="R572" i="2"/>
  <c r="P572" i="2"/>
  <c r="J572" i="2"/>
  <c r="BK569" i="2"/>
  <c r="BI569" i="2"/>
  <c r="BH569" i="2"/>
  <c r="BG569" i="2"/>
  <c r="BF569" i="2"/>
  <c r="BE569" i="2"/>
  <c r="T569" i="2"/>
  <c r="R569" i="2"/>
  <c r="P569" i="2"/>
  <c r="J569" i="2"/>
  <c r="BK565" i="2"/>
  <c r="BI565" i="2"/>
  <c r="BH565" i="2"/>
  <c r="BG565" i="2"/>
  <c r="BF565" i="2"/>
  <c r="BE565" i="2"/>
  <c r="T565" i="2"/>
  <c r="R565" i="2"/>
  <c r="P565" i="2"/>
  <c r="J565" i="2"/>
  <c r="BK559" i="2"/>
  <c r="BI559" i="2"/>
  <c r="BH559" i="2"/>
  <c r="BG559" i="2"/>
  <c r="BF559" i="2"/>
  <c r="BE559" i="2"/>
  <c r="T559" i="2"/>
  <c r="R559" i="2"/>
  <c r="P559" i="2"/>
  <c r="J559" i="2"/>
  <c r="BK557" i="2"/>
  <c r="BI557" i="2"/>
  <c r="BH557" i="2"/>
  <c r="BG557" i="2"/>
  <c r="BF557" i="2"/>
  <c r="BE557" i="2"/>
  <c r="T557" i="2"/>
  <c r="R557" i="2"/>
  <c r="P557" i="2"/>
  <c r="J557" i="2"/>
  <c r="BK552" i="2"/>
  <c r="BI552" i="2"/>
  <c r="BH552" i="2"/>
  <c r="BG552" i="2"/>
  <c r="BF552" i="2"/>
  <c r="BE552" i="2"/>
  <c r="T552" i="2"/>
  <c r="R552" i="2"/>
  <c r="P552" i="2"/>
  <c r="J552" i="2"/>
  <c r="BK550" i="2"/>
  <c r="BI550" i="2"/>
  <c r="BH550" i="2"/>
  <c r="BG550" i="2"/>
  <c r="BF550" i="2"/>
  <c r="BE550" i="2"/>
  <c r="T550" i="2"/>
  <c r="R550" i="2"/>
  <c r="P550" i="2"/>
  <c r="J550" i="2"/>
  <c r="BK549" i="2"/>
  <c r="T549" i="2"/>
  <c r="R549" i="2"/>
  <c r="P549" i="2"/>
  <c r="J549" i="2"/>
  <c r="BK547" i="2"/>
  <c r="BI547" i="2"/>
  <c r="BH547" i="2"/>
  <c r="BG547" i="2"/>
  <c r="BF547" i="2"/>
  <c r="BE547" i="2"/>
  <c r="T547" i="2"/>
  <c r="R547" i="2"/>
  <c r="P547" i="2"/>
  <c r="J547" i="2"/>
  <c r="BK528" i="2"/>
  <c r="BI528" i="2"/>
  <c r="BH528" i="2"/>
  <c r="BG528" i="2"/>
  <c r="BF528" i="2"/>
  <c r="BE528" i="2"/>
  <c r="T528" i="2"/>
  <c r="R528" i="2"/>
  <c r="P528" i="2"/>
  <c r="J528" i="2"/>
  <c r="BK527" i="2"/>
  <c r="T527" i="2"/>
  <c r="R527" i="2"/>
  <c r="P527" i="2"/>
  <c r="J527" i="2"/>
  <c r="BK525" i="2"/>
  <c r="BI525" i="2"/>
  <c r="BH525" i="2"/>
  <c r="BG525" i="2"/>
  <c r="BF525" i="2"/>
  <c r="BE525" i="2"/>
  <c r="T525" i="2"/>
  <c r="R525" i="2"/>
  <c r="P525" i="2"/>
  <c r="J525" i="2"/>
  <c r="BK505" i="2"/>
  <c r="BI505" i="2"/>
  <c r="BH505" i="2"/>
  <c r="BG505" i="2"/>
  <c r="BF505" i="2"/>
  <c r="BE505" i="2"/>
  <c r="T505" i="2"/>
  <c r="R505" i="2"/>
  <c r="P505" i="2"/>
  <c r="J505" i="2"/>
  <c r="BK502" i="2"/>
  <c r="BI502" i="2"/>
  <c r="BH502" i="2"/>
  <c r="BG502" i="2"/>
  <c r="BF502" i="2"/>
  <c r="BE502" i="2"/>
  <c r="T502" i="2"/>
  <c r="R502" i="2"/>
  <c r="P502" i="2"/>
  <c r="J502" i="2"/>
  <c r="BK486" i="2"/>
  <c r="BI486" i="2"/>
  <c r="BH486" i="2"/>
  <c r="BG486" i="2"/>
  <c r="BF486" i="2"/>
  <c r="BE486" i="2"/>
  <c r="T486" i="2"/>
  <c r="R486" i="2"/>
  <c r="P486" i="2"/>
  <c r="J486" i="2"/>
  <c r="BK485" i="2"/>
  <c r="T485" i="2"/>
  <c r="R485" i="2"/>
  <c r="P485" i="2"/>
  <c r="J485" i="2"/>
  <c r="BK482" i="2"/>
  <c r="BI482" i="2"/>
  <c r="BH482" i="2"/>
  <c r="BG482" i="2"/>
  <c r="BF482" i="2"/>
  <c r="BE482" i="2"/>
  <c r="T482" i="2"/>
  <c r="R482" i="2"/>
  <c r="P482" i="2"/>
  <c r="J482" i="2"/>
  <c r="BK479" i="2"/>
  <c r="BI479" i="2"/>
  <c r="BH479" i="2"/>
  <c r="BG479" i="2"/>
  <c r="BF479" i="2"/>
  <c r="BE479" i="2"/>
  <c r="T479" i="2"/>
  <c r="R479" i="2"/>
  <c r="P479" i="2"/>
  <c r="J479" i="2"/>
  <c r="BK474" i="2"/>
  <c r="BI474" i="2"/>
  <c r="BH474" i="2"/>
  <c r="BG474" i="2"/>
  <c r="BF474" i="2"/>
  <c r="BE474" i="2"/>
  <c r="T474" i="2"/>
  <c r="R474" i="2"/>
  <c r="P474" i="2"/>
  <c r="J474" i="2"/>
  <c r="BK471" i="2"/>
  <c r="BI471" i="2"/>
  <c r="BH471" i="2"/>
  <c r="BG471" i="2"/>
  <c r="BF471" i="2"/>
  <c r="BE471" i="2"/>
  <c r="T471" i="2"/>
  <c r="R471" i="2"/>
  <c r="P471" i="2"/>
  <c r="J471" i="2"/>
  <c r="BK470" i="2"/>
  <c r="T470" i="2"/>
  <c r="R470" i="2"/>
  <c r="P470" i="2"/>
  <c r="J470" i="2"/>
  <c r="BK467" i="2"/>
  <c r="BI467" i="2"/>
  <c r="BH467" i="2"/>
  <c r="BG467" i="2"/>
  <c r="BF467" i="2"/>
  <c r="BE467" i="2"/>
  <c r="T467" i="2"/>
  <c r="R467" i="2"/>
  <c r="P467" i="2"/>
  <c r="J467" i="2"/>
  <c r="BK464" i="2"/>
  <c r="BI464" i="2"/>
  <c r="BH464" i="2"/>
  <c r="BG464" i="2"/>
  <c r="BF464" i="2"/>
  <c r="BE464" i="2"/>
  <c r="T464" i="2"/>
  <c r="R464" i="2"/>
  <c r="P464" i="2"/>
  <c r="J464" i="2"/>
  <c r="BK462" i="2"/>
  <c r="BI462" i="2"/>
  <c r="BH462" i="2"/>
  <c r="BG462" i="2"/>
  <c r="BF462" i="2"/>
  <c r="BE462" i="2"/>
  <c r="T462" i="2"/>
  <c r="R462" i="2"/>
  <c r="P462" i="2"/>
  <c r="J462" i="2"/>
  <c r="BK458" i="2"/>
  <c r="BI458" i="2"/>
  <c r="BH458" i="2"/>
  <c r="BG458" i="2"/>
  <c r="BF458" i="2"/>
  <c r="BE458" i="2"/>
  <c r="T458" i="2"/>
  <c r="R458" i="2"/>
  <c r="P458" i="2"/>
  <c r="J458" i="2"/>
  <c r="BK456" i="2"/>
  <c r="BI456" i="2"/>
  <c r="BH456" i="2"/>
  <c r="BG456" i="2"/>
  <c r="BF456" i="2"/>
  <c r="BE456" i="2"/>
  <c r="T456" i="2"/>
  <c r="R456" i="2"/>
  <c r="P456" i="2"/>
  <c r="J456" i="2"/>
  <c r="BK452" i="2"/>
  <c r="BI452" i="2"/>
  <c r="BH452" i="2"/>
  <c r="BG452" i="2"/>
  <c r="BF452" i="2"/>
  <c r="BE452" i="2"/>
  <c r="T452" i="2"/>
  <c r="R452" i="2"/>
  <c r="P452" i="2"/>
  <c r="J452" i="2"/>
  <c r="BK450" i="2"/>
  <c r="BI450" i="2"/>
  <c r="BH450" i="2"/>
  <c r="BG450" i="2"/>
  <c r="BF450" i="2"/>
  <c r="BE450" i="2"/>
  <c r="T450" i="2"/>
  <c r="R450" i="2"/>
  <c r="P450" i="2"/>
  <c r="J450" i="2"/>
  <c r="BK446" i="2"/>
  <c r="BI446" i="2"/>
  <c r="BH446" i="2"/>
  <c r="BG446" i="2"/>
  <c r="BF446" i="2"/>
  <c r="BE446" i="2"/>
  <c r="T446" i="2"/>
  <c r="R446" i="2"/>
  <c r="P446" i="2"/>
  <c r="J446" i="2"/>
  <c r="BK445" i="2"/>
  <c r="T445" i="2"/>
  <c r="R445" i="2"/>
  <c r="P445" i="2"/>
  <c r="J445" i="2"/>
  <c r="BK442" i="2"/>
  <c r="BI442" i="2"/>
  <c r="BH442" i="2"/>
  <c r="BG442" i="2"/>
  <c r="BF442" i="2"/>
  <c r="BE442" i="2"/>
  <c r="T442" i="2"/>
  <c r="R442" i="2"/>
  <c r="P442" i="2"/>
  <c r="J442" i="2"/>
  <c r="BK439" i="2"/>
  <c r="BI439" i="2"/>
  <c r="BH439" i="2"/>
  <c r="BG439" i="2"/>
  <c r="BF439" i="2"/>
  <c r="BE439" i="2"/>
  <c r="T439" i="2"/>
  <c r="R439" i="2"/>
  <c r="P439" i="2"/>
  <c r="J439" i="2"/>
  <c r="BK437" i="2"/>
  <c r="BI437" i="2"/>
  <c r="BH437" i="2"/>
  <c r="BG437" i="2"/>
  <c r="BF437" i="2"/>
  <c r="BE437" i="2"/>
  <c r="T437" i="2"/>
  <c r="R437" i="2"/>
  <c r="P437" i="2"/>
  <c r="J437" i="2"/>
  <c r="BK434" i="2"/>
  <c r="BI434" i="2"/>
  <c r="BH434" i="2"/>
  <c r="BG434" i="2"/>
  <c r="BF434" i="2"/>
  <c r="BE434" i="2"/>
  <c r="T434" i="2"/>
  <c r="R434" i="2"/>
  <c r="P434" i="2"/>
  <c r="J434" i="2"/>
  <c r="BK432" i="2"/>
  <c r="BI432" i="2"/>
  <c r="BH432" i="2"/>
  <c r="BG432" i="2"/>
  <c r="BF432" i="2"/>
  <c r="BE432" i="2"/>
  <c r="T432" i="2"/>
  <c r="R432" i="2"/>
  <c r="P432" i="2"/>
  <c r="J432" i="2"/>
  <c r="BK429" i="2"/>
  <c r="BI429" i="2"/>
  <c r="BH429" i="2"/>
  <c r="BG429" i="2"/>
  <c r="BF429" i="2"/>
  <c r="BE429" i="2"/>
  <c r="T429" i="2"/>
  <c r="R429" i="2"/>
  <c r="P429" i="2"/>
  <c r="J429" i="2"/>
  <c r="BK425" i="2"/>
  <c r="BI425" i="2"/>
  <c r="BH425" i="2"/>
  <c r="BG425" i="2"/>
  <c r="BF425" i="2"/>
  <c r="BE425" i="2"/>
  <c r="T425" i="2"/>
  <c r="R425" i="2"/>
  <c r="P425" i="2"/>
  <c r="J425" i="2"/>
  <c r="BK423" i="2"/>
  <c r="BI423" i="2"/>
  <c r="BH423" i="2"/>
  <c r="BG423" i="2"/>
  <c r="BF423" i="2"/>
  <c r="BE423" i="2"/>
  <c r="T423" i="2"/>
  <c r="R423" i="2"/>
  <c r="P423" i="2"/>
  <c r="J423" i="2"/>
  <c r="BK419" i="2"/>
  <c r="BI419" i="2"/>
  <c r="BH419" i="2"/>
  <c r="BG419" i="2"/>
  <c r="BF419" i="2"/>
  <c r="BE419" i="2"/>
  <c r="T419" i="2"/>
  <c r="R419" i="2"/>
  <c r="P419" i="2"/>
  <c r="J419" i="2"/>
  <c r="BK415" i="2"/>
  <c r="BI415" i="2"/>
  <c r="BH415" i="2"/>
  <c r="BG415" i="2"/>
  <c r="BF415" i="2"/>
  <c r="BE415" i="2"/>
  <c r="T415" i="2"/>
  <c r="R415" i="2"/>
  <c r="P415" i="2"/>
  <c r="J415" i="2"/>
  <c r="BK413" i="2"/>
  <c r="BI413" i="2"/>
  <c r="BH413" i="2"/>
  <c r="BG413" i="2"/>
  <c r="BF413" i="2"/>
  <c r="BE413" i="2"/>
  <c r="T413" i="2"/>
  <c r="R413" i="2"/>
  <c r="P413" i="2"/>
  <c r="J413" i="2"/>
  <c r="BK411" i="2"/>
  <c r="BI411" i="2"/>
  <c r="BH411" i="2"/>
  <c r="BG411" i="2"/>
  <c r="BF411" i="2"/>
  <c r="BE411" i="2"/>
  <c r="T411" i="2"/>
  <c r="R411" i="2"/>
  <c r="P411" i="2"/>
  <c r="J411" i="2"/>
  <c r="BK409" i="2"/>
  <c r="BI409" i="2"/>
  <c r="BH409" i="2"/>
  <c r="BG409" i="2"/>
  <c r="BF409" i="2"/>
  <c r="BE409" i="2"/>
  <c r="T409" i="2"/>
  <c r="R409" i="2"/>
  <c r="P409" i="2"/>
  <c r="J409" i="2"/>
  <c r="BK407" i="2"/>
  <c r="BI407" i="2"/>
  <c r="BH407" i="2"/>
  <c r="BG407" i="2"/>
  <c r="BF407" i="2"/>
  <c r="BE407" i="2"/>
  <c r="T407" i="2"/>
  <c r="R407" i="2"/>
  <c r="P407" i="2"/>
  <c r="J407" i="2"/>
  <c r="BK405" i="2"/>
  <c r="BI405" i="2"/>
  <c r="BH405" i="2"/>
  <c r="BG405" i="2"/>
  <c r="BF405" i="2"/>
  <c r="BE405" i="2"/>
  <c r="T405" i="2"/>
  <c r="R405" i="2"/>
  <c r="P405" i="2"/>
  <c r="J405" i="2"/>
  <c r="BK403" i="2"/>
  <c r="BI403" i="2"/>
  <c r="BH403" i="2"/>
  <c r="BG403" i="2"/>
  <c r="BF403" i="2"/>
  <c r="BE403" i="2"/>
  <c r="T403" i="2"/>
  <c r="R403" i="2"/>
  <c r="P403" i="2"/>
  <c r="J403" i="2"/>
  <c r="BK401" i="2"/>
  <c r="BI401" i="2"/>
  <c r="BH401" i="2"/>
  <c r="BG401" i="2"/>
  <c r="BF401" i="2"/>
  <c r="BE401" i="2"/>
  <c r="T401" i="2"/>
  <c r="R401" i="2"/>
  <c r="P401" i="2"/>
  <c r="J401" i="2"/>
  <c r="BK399" i="2"/>
  <c r="BI399" i="2"/>
  <c r="BH399" i="2"/>
  <c r="BG399" i="2"/>
  <c r="BF399" i="2"/>
  <c r="BE399" i="2"/>
  <c r="T399" i="2"/>
  <c r="R399" i="2"/>
  <c r="P399" i="2"/>
  <c r="J399" i="2"/>
  <c r="BK397" i="2"/>
  <c r="BI397" i="2"/>
  <c r="BH397" i="2"/>
  <c r="BG397" i="2"/>
  <c r="BF397" i="2"/>
  <c r="BE397" i="2"/>
  <c r="T397" i="2"/>
  <c r="R397" i="2"/>
  <c r="P397" i="2"/>
  <c r="J397" i="2"/>
  <c r="BK395" i="2"/>
  <c r="BI395" i="2"/>
  <c r="BH395" i="2"/>
  <c r="BG395" i="2"/>
  <c r="BF395" i="2"/>
  <c r="BE395" i="2"/>
  <c r="T395" i="2"/>
  <c r="R395" i="2"/>
  <c r="P395" i="2"/>
  <c r="J395" i="2"/>
  <c r="BK393" i="2"/>
  <c r="BI393" i="2"/>
  <c r="BH393" i="2"/>
  <c r="BG393" i="2"/>
  <c r="BF393" i="2"/>
  <c r="BE393" i="2"/>
  <c r="T393" i="2"/>
  <c r="R393" i="2"/>
  <c r="P393" i="2"/>
  <c r="J393" i="2"/>
  <c r="BK391" i="2"/>
  <c r="BI391" i="2"/>
  <c r="BH391" i="2"/>
  <c r="BG391" i="2"/>
  <c r="BF391" i="2"/>
  <c r="BE391" i="2"/>
  <c r="T391" i="2"/>
  <c r="R391" i="2"/>
  <c r="P391" i="2"/>
  <c r="J391" i="2"/>
  <c r="BK389" i="2"/>
  <c r="BI389" i="2"/>
  <c r="BH389" i="2"/>
  <c r="BG389" i="2"/>
  <c r="BF389" i="2"/>
  <c r="BE389" i="2"/>
  <c r="T389" i="2"/>
  <c r="R389" i="2"/>
  <c r="P389" i="2"/>
  <c r="J389" i="2"/>
  <c r="BK387" i="2"/>
  <c r="BI387" i="2"/>
  <c r="BH387" i="2"/>
  <c r="BG387" i="2"/>
  <c r="BF387" i="2"/>
  <c r="BE387" i="2"/>
  <c r="T387" i="2"/>
  <c r="R387" i="2"/>
  <c r="P387" i="2"/>
  <c r="J387" i="2"/>
  <c r="BK383" i="2"/>
  <c r="BI383" i="2"/>
  <c r="BH383" i="2"/>
  <c r="BG383" i="2"/>
  <c r="BF383" i="2"/>
  <c r="BE383" i="2"/>
  <c r="T383" i="2"/>
  <c r="R383" i="2"/>
  <c r="P383" i="2"/>
  <c r="J383" i="2"/>
  <c r="BK381" i="2"/>
  <c r="BI381" i="2"/>
  <c r="BH381" i="2"/>
  <c r="BG381" i="2"/>
  <c r="BF381" i="2"/>
  <c r="BE381" i="2"/>
  <c r="T381" i="2"/>
  <c r="R381" i="2"/>
  <c r="P381" i="2"/>
  <c r="J381" i="2"/>
  <c r="BK379" i="2"/>
  <c r="BI379" i="2"/>
  <c r="BH379" i="2"/>
  <c r="BG379" i="2"/>
  <c r="BF379" i="2"/>
  <c r="BE379" i="2"/>
  <c r="T379" i="2"/>
  <c r="R379" i="2"/>
  <c r="P379" i="2"/>
  <c r="J379" i="2"/>
  <c r="BK377" i="2"/>
  <c r="BI377" i="2"/>
  <c r="BH377" i="2"/>
  <c r="BG377" i="2"/>
  <c r="BF377" i="2"/>
  <c r="BE377" i="2"/>
  <c r="T377" i="2"/>
  <c r="R377" i="2"/>
  <c r="P377" i="2"/>
  <c r="J377" i="2"/>
  <c r="BK375" i="2"/>
  <c r="BI375" i="2"/>
  <c r="BH375" i="2"/>
  <c r="BG375" i="2"/>
  <c r="BF375" i="2"/>
  <c r="BE375" i="2"/>
  <c r="T375" i="2"/>
  <c r="R375" i="2"/>
  <c r="P375" i="2"/>
  <c r="J375" i="2"/>
  <c r="BK373" i="2"/>
  <c r="BI373" i="2"/>
  <c r="BH373" i="2"/>
  <c r="BG373" i="2"/>
  <c r="BF373" i="2"/>
  <c r="BE373" i="2"/>
  <c r="T373" i="2"/>
  <c r="R373" i="2"/>
  <c r="P373" i="2"/>
  <c r="J373" i="2"/>
  <c r="BK371" i="2"/>
  <c r="BI371" i="2"/>
  <c r="BH371" i="2"/>
  <c r="BG371" i="2"/>
  <c r="BF371" i="2"/>
  <c r="BE371" i="2"/>
  <c r="T371" i="2"/>
  <c r="R371" i="2"/>
  <c r="P371" i="2"/>
  <c r="J371" i="2"/>
  <c r="BK369" i="2"/>
  <c r="BI369" i="2"/>
  <c r="BH369" i="2"/>
  <c r="BG369" i="2"/>
  <c r="BF369" i="2"/>
  <c r="BE369" i="2"/>
  <c r="T369" i="2"/>
  <c r="R369" i="2"/>
  <c r="P369" i="2"/>
  <c r="J369" i="2"/>
  <c r="BK367" i="2"/>
  <c r="BI367" i="2"/>
  <c r="BH367" i="2"/>
  <c r="BG367" i="2"/>
  <c r="BF367" i="2"/>
  <c r="BE367" i="2"/>
  <c r="T367" i="2"/>
  <c r="R367" i="2"/>
  <c r="P367" i="2"/>
  <c r="J367" i="2"/>
  <c r="BK365" i="2"/>
  <c r="BI365" i="2"/>
  <c r="BH365" i="2"/>
  <c r="BG365" i="2"/>
  <c r="BF365" i="2"/>
  <c r="BE365" i="2"/>
  <c r="T365" i="2"/>
  <c r="R365" i="2"/>
  <c r="P365" i="2"/>
  <c r="J365" i="2"/>
  <c r="BK363" i="2"/>
  <c r="BI363" i="2"/>
  <c r="BH363" i="2"/>
  <c r="BG363" i="2"/>
  <c r="BF363" i="2"/>
  <c r="BE363" i="2"/>
  <c r="T363" i="2"/>
  <c r="R363" i="2"/>
  <c r="P363" i="2"/>
  <c r="J363" i="2"/>
  <c r="BK361" i="2"/>
  <c r="BI361" i="2"/>
  <c r="BH361" i="2"/>
  <c r="BG361" i="2"/>
  <c r="BF361" i="2"/>
  <c r="BE361" i="2"/>
  <c r="T361" i="2"/>
  <c r="R361" i="2"/>
  <c r="P361" i="2"/>
  <c r="J361" i="2"/>
  <c r="BK359" i="2"/>
  <c r="BI359" i="2"/>
  <c r="BH359" i="2"/>
  <c r="BG359" i="2"/>
  <c r="BF359" i="2"/>
  <c r="BE359" i="2"/>
  <c r="T359" i="2"/>
  <c r="R359" i="2"/>
  <c r="P359" i="2"/>
  <c r="J359" i="2"/>
  <c r="BK357" i="2"/>
  <c r="BI357" i="2"/>
  <c r="BH357" i="2"/>
  <c r="BG357" i="2"/>
  <c r="BF357" i="2"/>
  <c r="BE357" i="2"/>
  <c r="T357" i="2"/>
  <c r="R357" i="2"/>
  <c r="P357" i="2"/>
  <c r="J357" i="2"/>
  <c r="BK355" i="2"/>
  <c r="BI355" i="2"/>
  <c r="BH355" i="2"/>
  <c r="BG355" i="2"/>
  <c r="BF355" i="2"/>
  <c r="BE355" i="2"/>
  <c r="T355" i="2"/>
  <c r="R355" i="2"/>
  <c r="P355" i="2"/>
  <c r="J355" i="2"/>
  <c r="BK353" i="2"/>
  <c r="BI353" i="2"/>
  <c r="BH353" i="2"/>
  <c r="BG353" i="2"/>
  <c r="BF353" i="2"/>
  <c r="BE353" i="2"/>
  <c r="T353" i="2"/>
  <c r="R353" i="2"/>
  <c r="P353" i="2"/>
  <c r="J353" i="2"/>
  <c r="BK351" i="2"/>
  <c r="BI351" i="2"/>
  <c r="BH351" i="2"/>
  <c r="BG351" i="2"/>
  <c r="BF351" i="2"/>
  <c r="BE351" i="2"/>
  <c r="T351" i="2"/>
  <c r="R351" i="2"/>
  <c r="P351" i="2"/>
  <c r="J351" i="2"/>
  <c r="BK349" i="2"/>
  <c r="BI349" i="2"/>
  <c r="BH349" i="2"/>
  <c r="BG349" i="2"/>
  <c r="BF349" i="2"/>
  <c r="BE349" i="2"/>
  <c r="T349" i="2"/>
  <c r="R349" i="2"/>
  <c r="P349" i="2"/>
  <c r="J349" i="2"/>
  <c r="BK347" i="2"/>
  <c r="BI347" i="2"/>
  <c r="BH347" i="2"/>
  <c r="BG347" i="2"/>
  <c r="BF347" i="2"/>
  <c r="BE347" i="2"/>
  <c r="T347" i="2"/>
  <c r="R347" i="2"/>
  <c r="P347" i="2"/>
  <c r="J347" i="2"/>
  <c r="BK341" i="2"/>
  <c r="BI341" i="2"/>
  <c r="BH341" i="2"/>
  <c r="BG341" i="2"/>
  <c r="BF341" i="2"/>
  <c r="BE341" i="2"/>
  <c r="T341" i="2"/>
  <c r="R341" i="2"/>
  <c r="P341" i="2"/>
  <c r="J341" i="2"/>
  <c r="BK339" i="2"/>
  <c r="BI339" i="2"/>
  <c r="BH339" i="2"/>
  <c r="BG339" i="2"/>
  <c r="BF339" i="2"/>
  <c r="BE339" i="2"/>
  <c r="T339" i="2"/>
  <c r="R339" i="2"/>
  <c r="P339" i="2"/>
  <c r="J339" i="2"/>
  <c r="BK337" i="2"/>
  <c r="BI337" i="2"/>
  <c r="BH337" i="2"/>
  <c r="BG337" i="2"/>
  <c r="BF337" i="2"/>
  <c r="BE337" i="2"/>
  <c r="T337" i="2"/>
  <c r="R337" i="2"/>
  <c r="P337" i="2"/>
  <c r="J337" i="2"/>
  <c r="BK335" i="2"/>
  <c r="BI335" i="2"/>
  <c r="BH335" i="2"/>
  <c r="BG335" i="2"/>
  <c r="BF335" i="2"/>
  <c r="BE335" i="2"/>
  <c r="T335" i="2"/>
  <c r="R335" i="2"/>
  <c r="P335" i="2"/>
  <c r="J335" i="2"/>
  <c r="BK331" i="2"/>
  <c r="BI331" i="2"/>
  <c r="BH331" i="2"/>
  <c r="BG331" i="2"/>
  <c r="BF331" i="2"/>
  <c r="BE331" i="2"/>
  <c r="T331" i="2"/>
  <c r="R331" i="2"/>
  <c r="P331" i="2"/>
  <c r="J331" i="2"/>
  <c r="BK329" i="2"/>
  <c r="BI329" i="2"/>
  <c r="BH329" i="2"/>
  <c r="BG329" i="2"/>
  <c r="BF329" i="2"/>
  <c r="BE329" i="2"/>
  <c r="T329" i="2"/>
  <c r="R329" i="2"/>
  <c r="P329" i="2"/>
  <c r="J329" i="2"/>
  <c r="BK326" i="2"/>
  <c r="BI326" i="2"/>
  <c r="BH326" i="2"/>
  <c r="BG326" i="2"/>
  <c r="BF326" i="2"/>
  <c r="BE326" i="2"/>
  <c r="T326" i="2"/>
  <c r="R326" i="2"/>
  <c r="P326" i="2"/>
  <c r="J326" i="2"/>
  <c r="BK324" i="2"/>
  <c r="BI324" i="2"/>
  <c r="BH324" i="2"/>
  <c r="BG324" i="2"/>
  <c r="BF324" i="2"/>
  <c r="BE324" i="2"/>
  <c r="T324" i="2"/>
  <c r="R324" i="2"/>
  <c r="P324" i="2"/>
  <c r="J324" i="2"/>
  <c r="BK322" i="2"/>
  <c r="BI322" i="2"/>
  <c r="BH322" i="2"/>
  <c r="BG322" i="2"/>
  <c r="BF322" i="2"/>
  <c r="BE322" i="2"/>
  <c r="T322" i="2"/>
  <c r="R322" i="2"/>
  <c r="P322" i="2"/>
  <c r="J322" i="2"/>
  <c r="BK320" i="2"/>
  <c r="BI320" i="2"/>
  <c r="BH320" i="2"/>
  <c r="BG320" i="2"/>
  <c r="BF320" i="2"/>
  <c r="BE320" i="2"/>
  <c r="T320" i="2"/>
  <c r="R320" i="2"/>
  <c r="P320" i="2"/>
  <c r="J320" i="2"/>
  <c r="BK318" i="2"/>
  <c r="BI318" i="2"/>
  <c r="BH318" i="2"/>
  <c r="BG318" i="2"/>
  <c r="BF318" i="2"/>
  <c r="BE318" i="2"/>
  <c r="T318" i="2"/>
  <c r="R318" i="2"/>
  <c r="P318" i="2"/>
  <c r="J318" i="2"/>
  <c r="BK316" i="2"/>
  <c r="BI316" i="2"/>
  <c r="BH316" i="2"/>
  <c r="BG316" i="2"/>
  <c r="BF316" i="2"/>
  <c r="BE316" i="2"/>
  <c r="T316" i="2"/>
  <c r="R316" i="2"/>
  <c r="P316" i="2"/>
  <c r="J316" i="2"/>
  <c r="BK314" i="2"/>
  <c r="BI314" i="2"/>
  <c r="BH314" i="2"/>
  <c r="BG314" i="2"/>
  <c r="BF314" i="2"/>
  <c r="BE314" i="2"/>
  <c r="T314" i="2"/>
  <c r="R314" i="2"/>
  <c r="P314" i="2"/>
  <c r="J314" i="2"/>
  <c r="BK311" i="2"/>
  <c r="BI311" i="2"/>
  <c r="BH311" i="2"/>
  <c r="BG311" i="2"/>
  <c r="BF311" i="2"/>
  <c r="BE311" i="2"/>
  <c r="T311" i="2"/>
  <c r="R311" i="2"/>
  <c r="P311" i="2"/>
  <c r="J311" i="2"/>
  <c r="BK305" i="2"/>
  <c r="BI305" i="2"/>
  <c r="BH305" i="2"/>
  <c r="BG305" i="2"/>
  <c r="BF305" i="2"/>
  <c r="BE305" i="2"/>
  <c r="T305" i="2"/>
  <c r="R305" i="2"/>
  <c r="P305" i="2"/>
  <c r="J305" i="2"/>
  <c r="BK304" i="2"/>
  <c r="T304" i="2"/>
  <c r="R304" i="2"/>
  <c r="P304" i="2"/>
  <c r="J304" i="2"/>
  <c r="BK301" i="2"/>
  <c r="BI301" i="2"/>
  <c r="BH301" i="2"/>
  <c r="BG301" i="2"/>
  <c r="BF301" i="2"/>
  <c r="BE301" i="2"/>
  <c r="T301" i="2"/>
  <c r="R301" i="2"/>
  <c r="P301" i="2"/>
  <c r="J301" i="2"/>
  <c r="BK298" i="2"/>
  <c r="BI298" i="2"/>
  <c r="BH298" i="2"/>
  <c r="BG298" i="2"/>
  <c r="BF298" i="2"/>
  <c r="BE298" i="2"/>
  <c r="T298" i="2"/>
  <c r="R298" i="2"/>
  <c r="P298" i="2"/>
  <c r="J298" i="2"/>
  <c r="BK296" i="2"/>
  <c r="BI296" i="2"/>
  <c r="BH296" i="2"/>
  <c r="BG296" i="2"/>
  <c r="BF296" i="2"/>
  <c r="BE296" i="2"/>
  <c r="T296" i="2"/>
  <c r="R296" i="2"/>
  <c r="P296" i="2"/>
  <c r="J296" i="2"/>
  <c r="BK294" i="2"/>
  <c r="BI294" i="2"/>
  <c r="BH294" i="2"/>
  <c r="BG294" i="2"/>
  <c r="BF294" i="2"/>
  <c r="BE294" i="2"/>
  <c r="T294" i="2"/>
  <c r="R294" i="2"/>
  <c r="P294" i="2"/>
  <c r="J294" i="2"/>
  <c r="BK292" i="2"/>
  <c r="BI292" i="2"/>
  <c r="BH292" i="2"/>
  <c r="BG292" i="2"/>
  <c r="BF292" i="2"/>
  <c r="BE292" i="2"/>
  <c r="T292" i="2"/>
  <c r="R292" i="2"/>
  <c r="P292" i="2"/>
  <c r="J292" i="2"/>
  <c r="BK290" i="2"/>
  <c r="BI290" i="2"/>
  <c r="BH290" i="2"/>
  <c r="BG290" i="2"/>
  <c r="BF290" i="2"/>
  <c r="BE290" i="2"/>
  <c r="T290" i="2"/>
  <c r="R290" i="2"/>
  <c r="P290" i="2"/>
  <c r="J290" i="2"/>
  <c r="BK288" i="2"/>
  <c r="BI288" i="2"/>
  <c r="BH288" i="2"/>
  <c r="BG288" i="2"/>
  <c r="BF288" i="2"/>
  <c r="BE288" i="2"/>
  <c r="T288" i="2"/>
  <c r="R288" i="2"/>
  <c r="P288" i="2"/>
  <c r="J288" i="2"/>
  <c r="BK285" i="2"/>
  <c r="BI285" i="2"/>
  <c r="BH285" i="2"/>
  <c r="BG285" i="2"/>
  <c r="BF285" i="2"/>
  <c r="BE285" i="2"/>
  <c r="T285" i="2"/>
  <c r="R285" i="2"/>
  <c r="P285" i="2"/>
  <c r="J285" i="2"/>
  <c r="BK284" i="2"/>
  <c r="T284" i="2"/>
  <c r="R284" i="2"/>
  <c r="P284" i="2"/>
  <c r="J284" i="2"/>
  <c r="BK281" i="2"/>
  <c r="BI281" i="2"/>
  <c r="BH281" i="2"/>
  <c r="BG281" i="2"/>
  <c r="BF281" i="2"/>
  <c r="BE281" i="2"/>
  <c r="T281" i="2"/>
  <c r="R281" i="2"/>
  <c r="P281" i="2"/>
  <c r="J281" i="2"/>
  <c r="BK278" i="2"/>
  <c r="BI278" i="2"/>
  <c r="BH278" i="2"/>
  <c r="BG278" i="2"/>
  <c r="BF278" i="2"/>
  <c r="BE278" i="2"/>
  <c r="T278" i="2"/>
  <c r="R278" i="2"/>
  <c r="P278" i="2"/>
  <c r="J278" i="2"/>
  <c r="BK275" i="2"/>
  <c r="BI275" i="2"/>
  <c r="BH275" i="2"/>
  <c r="BG275" i="2"/>
  <c r="BF275" i="2"/>
  <c r="BE275" i="2"/>
  <c r="T275" i="2"/>
  <c r="R275" i="2"/>
  <c r="P275" i="2"/>
  <c r="J275" i="2"/>
  <c r="BK272" i="2"/>
  <c r="BI272" i="2"/>
  <c r="BH272" i="2"/>
  <c r="BG272" i="2"/>
  <c r="BF272" i="2"/>
  <c r="BE272" i="2"/>
  <c r="T272" i="2"/>
  <c r="R272" i="2"/>
  <c r="P272" i="2"/>
  <c r="J272" i="2"/>
  <c r="BK269" i="2"/>
  <c r="BI269" i="2"/>
  <c r="BH269" i="2"/>
  <c r="BG269" i="2"/>
  <c r="BF269" i="2"/>
  <c r="BE269" i="2"/>
  <c r="T269" i="2"/>
  <c r="R269" i="2"/>
  <c r="P269" i="2"/>
  <c r="J269" i="2"/>
  <c r="BK266" i="2"/>
  <c r="BI266" i="2"/>
  <c r="BH266" i="2"/>
  <c r="BG266" i="2"/>
  <c r="BF266" i="2"/>
  <c r="BE266" i="2"/>
  <c r="T266" i="2"/>
  <c r="R266" i="2"/>
  <c r="P266" i="2"/>
  <c r="J266" i="2"/>
  <c r="BK264" i="2"/>
  <c r="BI264" i="2"/>
  <c r="BH264" i="2"/>
  <c r="BG264" i="2"/>
  <c r="BF264" i="2"/>
  <c r="BE264" i="2"/>
  <c r="T264" i="2"/>
  <c r="R264" i="2"/>
  <c r="P264" i="2"/>
  <c r="J264" i="2"/>
  <c r="BK261" i="2"/>
  <c r="BI261" i="2"/>
  <c r="BH261" i="2"/>
  <c r="BG261" i="2"/>
  <c r="BF261" i="2"/>
  <c r="BE261" i="2"/>
  <c r="T261" i="2"/>
  <c r="R261" i="2"/>
  <c r="P261" i="2"/>
  <c r="J261" i="2"/>
  <c r="BK260" i="2"/>
  <c r="T260" i="2"/>
  <c r="R260" i="2"/>
  <c r="P260" i="2"/>
  <c r="J260" i="2"/>
  <c r="BK259" i="2"/>
  <c r="T259" i="2"/>
  <c r="R259" i="2"/>
  <c r="P259" i="2"/>
  <c r="J259" i="2"/>
  <c r="BK256" i="2"/>
  <c r="BI256" i="2"/>
  <c r="BH256" i="2"/>
  <c r="BG256" i="2"/>
  <c r="BF256" i="2"/>
  <c r="BE256" i="2"/>
  <c r="T256" i="2"/>
  <c r="R256" i="2"/>
  <c r="P256" i="2"/>
  <c r="J256" i="2"/>
  <c r="BK255" i="2"/>
  <c r="T255" i="2"/>
  <c r="R255" i="2"/>
  <c r="P255" i="2"/>
  <c r="J255" i="2"/>
  <c r="BK252" i="2"/>
  <c r="BI252" i="2"/>
  <c r="BH252" i="2"/>
  <c r="BG252" i="2"/>
  <c r="BF252" i="2"/>
  <c r="BE252" i="2"/>
  <c r="T252" i="2"/>
  <c r="R252" i="2"/>
  <c r="P252" i="2"/>
  <c r="J252" i="2"/>
  <c r="BK248" i="2"/>
  <c r="BI248" i="2"/>
  <c r="BH248" i="2"/>
  <c r="BG248" i="2"/>
  <c r="BF248" i="2"/>
  <c r="BE248" i="2"/>
  <c r="T248" i="2"/>
  <c r="R248" i="2"/>
  <c r="P248" i="2"/>
  <c r="J248" i="2"/>
  <c r="BK245" i="2"/>
  <c r="BI245" i="2"/>
  <c r="BH245" i="2"/>
  <c r="BG245" i="2"/>
  <c r="BF245" i="2"/>
  <c r="BE245" i="2"/>
  <c r="T245" i="2"/>
  <c r="R245" i="2"/>
  <c r="P245" i="2"/>
  <c r="J245" i="2"/>
  <c r="BK242" i="2"/>
  <c r="BI242" i="2"/>
  <c r="BH242" i="2"/>
  <c r="BG242" i="2"/>
  <c r="BF242" i="2"/>
  <c r="BE242" i="2"/>
  <c r="T242" i="2"/>
  <c r="R242" i="2"/>
  <c r="P242" i="2"/>
  <c r="J242" i="2"/>
  <c r="BK241" i="2"/>
  <c r="T241" i="2"/>
  <c r="R241" i="2"/>
  <c r="P241" i="2"/>
  <c r="J241" i="2"/>
  <c r="BK240" i="2"/>
  <c r="T240" i="2"/>
  <c r="R240" i="2"/>
  <c r="P240" i="2"/>
  <c r="J240" i="2"/>
  <c r="BK234" i="2"/>
  <c r="BI234" i="2"/>
  <c r="BH234" i="2"/>
  <c r="BG234" i="2"/>
  <c r="BF234" i="2"/>
  <c r="BE234" i="2"/>
  <c r="T234" i="2"/>
  <c r="R234" i="2"/>
  <c r="P234" i="2"/>
  <c r="J234" i="2"/>
  <c r="BK233" i="2"/>
  <c r="T233" i="2"/>
  <c r="R233" i="2"/>
  <c r="P233" i="2"/>
  <c r="J233" i="2"/>
  <c r="BK230" i="2"/>
  <c r="BI230" i="2"/>
  <c r="BH230" i="2"/>
  <c r="BG230" i="2"/>
  <c r="BF230" i="2"/>
  <c r="BE230" i="2"/>
  <c r="T230" i="2"/>
  <c r="R230" i="2"/>
  <c r="P230" i="2"/>
  <c r="J230" i="2"/>
  <c r="BK226" i="2"/>
  <c r="BI226" i="2"/>
  <c r="BH226" i="2"/>
  <c r="BG226" i="2"/>
  <c r="BF226" i="2"/>
  <c r="BE226" i="2"/>
  <c r="T226" i="2"/>
  <c r="R226" i="2"/>
  <c r="P226" i="2"/>
  <c r="J226" i="2"/>
  <c r="BK220" i="2"/>
  <c r="BI220" i="2"/>
  <c r="BH220" i="2"/>
  <c r="BG220" i="2"/>
  <c r="BF220" i="2"/>
  <c r="BE220" i="2"/>
  <c r="T220" i="2"/>
  <c r="R220" i="2"/>
  <c r="P220" i="2"/>
  <c r="J220" i="2"/>
  <c r="BK216" i="2"/>
  <c r="BI216" i="2"/>
  <c r="BH216" i="2"/>
  <c r="BG216" i="2"/>
  <c r="BF216" i="2"/>
  <c r="BE216" i="2"/>
  <c r="T216" i="2"/>
  <c r="R216" i="2"/>
  <c r="P216" i="2"/>
  <c r="J216" i="2"/>
  <c r="BK213" i="2"/>
  <c r="BI213" i="2"/>
  <c r="BH213" i="2"/>
  <c r="BG213" i="2"/>
  <c r="BF213" i="2"/>
  <c r="BE213" i="2"/>
  <c r="T213" i="2"/>
  <c r="R213" i="2"/>
  <c r="P213" i="2"/>
  <c r="J213" i="2"/>
  <c r="BK209" i="2"/>
  <c r="BI209" i="2"/>
  <c r="BH209" i="2"/>
  <c r="BG209" i="2"/>
  <c r="BF209" i="2"/>
  <c r="BE209" i="2"/>
  <c r="T209" i="2"/>
  <c r="R209" i="2"/>
  <c r="P209" i="2"/>
  <c r="J209" i="2"/>
  <c r="BK206" i="2"/>
  <c r="BI206" i="2"/>
  <c r="BH206" i="2"/>
  <c r="BG206" i="2"/>
  <c r="BF206" i="2"/>
  <c r="BE206" i="2"/>
  <c r="T206" i="2"/>
  <c r="R206" i="2"/>
  <c r="P206" i="2"/>
  <c r="J206" i="2"/>
  <c r="BK205" i="2"/>
  <c r="T205" i="2"/>
  <c r="R205" i="2"/>
  <c r="P205" i="2"/>
  <c r="J205" i="2"/>
  <c r="BK188" i="2"/>
  <c r="BI188" i="2"/>
  <c r="BH188" i="2"/>
  <c r="BG188" i="2"/>
  <c r="BF188" i="2"/>
  <c r="BE188" i="2"/>
  <c r="T188" i="2"/>
  <c r="R188" i="2"/>
  <c r="P188" i="2"/>
  <c r="J188" i="2"/>
  <c r="BK187" i="2"/>
  <c r="T187" i="2"/>
  <c r="R187" i="2"/>
  <c r="P187" i="2"/>
  <c r="J187" i="2"/>
  <c r="BK171" i="2"/>
  <c r="BI171" i="2"/>
  <c r="BH171" i="2"/>
  <c r="BG171" i="2"/>
  <c r="BF171" i="2"/>
  <c r="BE171" i="2"/>
  <c r="T171" i="2"/>
  <c r="R171" i="2"/>
  <c r="P171" i="2"/>
  <c r="J171" i="2"/>
  <c r="BK169" i="2"/>
  <c r="BI169" i="2"/>
  <c r="BH169" i="2"/>
  <c r="BG169" i="2"/>
  <c r="BF169" i="2"/>
  <c r="BE169" i="2"/>
  <c r="T169" i="2"/>
  <c r="R169" i="2"/>
  <c r="P169" i="2"/>
  <c r="J169" i="2"/>
  <c r="BK165" i="2"/>
  <c r="BI165" i="2"/>
  <c r="BH165" i="2"/>
  <c r="BG165" i="2"/>
  <c r="BF165" i="2"/>
  <c r="BE165" i="2"/>
  <c r="T165" i="2"/>
  <c r="R165" i="2"/>
  <c r="P165" i="2"/>
  <c r="J165" i="2"/>
  <c r="BK162" i="2"/>
  <c r="BI162" i="2"/>
  <c r="BH162" i="2"/>
  <c r="BG162" i="2"/>
  <c r="BF162" i="2"/>
  <c r="BE162" i="2"/>
  <c r="T162" i="2"/>
  <c r="R162" i="2"/>
  <c r="P162" i="2"/>
  <c r="J162" i="2"/>
  <c r="BK159" i="2"/>
  <c r="BI159" i="2"/>
  <c r="BH159" i="2"/>
  <c r="BG159" i="2"/>
  <c r="BF159" i="2"/>
  <c r="BE159" i="2"/>
  <c r="T159" i="2"/>
  <c r="R159" i="2"/>
  <c r="P159" i="2"/>
  <c r="J159" i="2"/>
  <c r="BK155" i="2"/>
  <c r="BI155" i="2"/>
  <c r="BH155" i="2"/>
  <c r="BG155" i="2"/>
  <c r="BF155" i="2"/>
  <c r="BE155" i="2"/>
  <c r="T155" i="2"/>
  <c r="R155" i="2"/>
  <c r="P155" i="2"/>
  <c r="J155" i="2"/>
  <c r="BK151" i="2"/>
  <c r="BI151" i="2"/>
  <c r="BH151" i="2"/>
  <c r="BG151" i="2"/>
  <c r="BF151" i="2"/>
  <c r="BE151" i="2"/>
  <c r="T151" i="2"/>
  <c r="R151" i="2"/>
  <c r="P151" i="2"/>
  <c r="J151" i="2"/>
  <c r="BK150" i="2"/>
  <c r="T150" i="2"/>
  <c r="R150" i="2"/>
  <c r="P150" i="2"/>
  <c r="J150" i="2"/>
  <c r="BK149" i="2"/>
  <c r="T149" i="2"/>
  <c r="R149" i="2"/>
  <c r="P149" i="2"/>
  <c r="J149" i="2"/>
  <c r="BK145" i="2"/>
  <c r="BI145" i="2"/>
  <c r="BH145" i="2"/>
  <c r="BG145" i="2"/>
  <c r="BF145" i="2"/>
  <c r="BE145" i="2"/>
  <c r="T145" i="2"/>
  <c r="R145" i="2"/>
  <c r="P145" i="2"/>
  <c r="J145" i="2"/>
  <c r="BK144" i="2"/>
  <c r="T144" i="2"/>
  <c r="R144" i="2"/>
  <c r="P144" i="2"/>
  <c r="J144" i="2"/>
  <c r="BK141" i="2"/>
  <c r="BI141" i="2"/>
  <c r="BH141" i="2"/>
  <c r="BG141" i="2"/>
  <c r="BF141" i="2"/>
  <c r="BE141" i="2"/>
  <c r="T141" i="2"/>
  <c r="R141" i="2"/>
  <c r="P141" i="2"/>
  <c r="J141" i="2"/>
  <c r="BK138" i="2"/>
  <c r="BI138" i="2"/>
  <c r="BH138" i="2"/>
  <c r="BG138" i="2"/>
  <c r="BF138" i="2"/>
  <c r="BE138" i="2"/>
  <c r="T138" i="2"/>
  <c r="R138" i="2"/>
  <c r="P138" i="2"/>
  <c r="J138" i="2"/>
  <c r="BK132" i="2"/>
  <c r="BI132" i="2"/>
  <c r="BH132" i="2"/>
  <c r="BG132" i="2"/>
  <c r="BF132" i="2"/>
  <c r="BE132" i="2"/>
  <c r="T132" i="2"/>
  <c r="R132" i="2"/>
  <c r="P132" i="2"/>
  <c r="J132" i="2"/>
  <c r="BK131" i="2"/>
  <c r="T131" i="2"/>
  <c r="R131" i="2"/>
  <c r="P131" i="2"/>
  <c r="J131" i="2"/>
  <c r="BK128" i="2"/>
  <c r="BI128" i="2"/>
  <c r="BH128" i="2"/>
  <c r="BG128" i="2"/>
  <c r="BF128" i="2"/>
  <c r="BE128" i="2"/>
  <c r="T128" i="2"/>
  <c r="R128" i="2"/>
  <c r="P128" i="2"/>
  <c r="J128" i="2"/>
  <c r="BK124" i="2"/>
  <c r="BI124" i="2"/>
  <c r="BH124" i="2"/>
  <c r="BG124" i="2"/>
  <c r="BF124" i="2"/>
  <c r="BE124" i="2"/>
  <c r="T124" i="2"/>
  <c r="R124" i="2"/>
  <c r="P124" i="2"/>
  <c r="J124" i="2"/>
  <c r="BK121" i="2"/>
  <c r="BI121" i="2"/>
  <c r="BH121" i="2"/>
  <c r="BG121" i="2"/>
  <c r="BF121" i="2"/>
  <c r="BE121" i="2"/>
  <c r="T121" i="2"/>
  <c r="R121" i="2"/>
  <c r="P121" i="2"/>
  <c r="J121" i="2"/>
  <c r="BK115" i="2"/>
  <c r="BI115" i="2"/>
  <c r="BH115" i="2"/>
  <c r="BG115" i="2"/>
  <c r="BF115" i="2"/>
  <c r="BE115" i="2"/>
  <c r="T115" i="2"/>
  <c r="R115" i="2"/>
  <c r="P115" i="2"/>
  <c r="J115" i="2"/>
  <c r="BK114" i="2"/>
  <c r="T114" i="2"/>
  <c r="R114" i="2"/>
  <c r="P114" i="2"/>
  <c r="J114" i="2"/>
  <c r="BK113" i="2"/>
  <c r="T113" i="2"/>
  <c r="R113" i="2"/>
  <c r="P113" i="2"/>
  <c r="J113" i="2"/>
  <c r="BK106" i="2"/>
  <c r="BI106" i="2"/>
  <c r="BH106" i="2"/>
  <c r="BG106" i="2"/>
  <c r="BF106" i="2"/>
  <c r="BE106" i="2"/>
  <c r="T106" i="2"/>
  <c r="R106" i="2"/>
  <c r="P106" i="2"/>
  <c r="J106" i="2"/>
  <c r="BK103" i="2"/>
  <c r="BI103" i="2"/>
  <c r="BH103" i="2"/>
  <c r="BG103" i="2"/>
  <c r="BF103" i="2"/>
  <c r="BE103" i="2"/>
  <c r="T103" i="2"/>
  <c r="R103" i="2"/>
  <c r="P103" i="2"/>
  <c r="J103" i="2"/>
  <c r="BK102" i="2"/>
  <c r="T102" i="2"/>
  <c r="R102" i="2"/>
  <c r="P102" i="2"/>
  <c r="J102" i="2"/>
  <c r="BK101" i="2"/>
  <c r="T101" i="2"/>
  <c r="R101" i="2"/>
  <c r="P101" i="2"/>
  <c r="J101" i="2"/>
  <c r="BK100" i="2"/>
  <c r="T100" i="2"/>
  <c r="R100" i="2"/>
  <c r="P100" i="2"/>
  <c r="J100" i="2"/>
  <c r="F97" i="2"/>
  <c r="J96" i="2"/>
  <c r="F96" i="2"/>
  <c r="J94" i="2"/>
  <c r="F94" i="2"/>
  <c r="E92" i="2"/>
  <c r="E90" i="2"/>
  <c r="J80" i="2"/>
  <c r="J79" i="2"/>
  <c r="J78" i="2"/>
  <c r="J77" i="2"/>
  <c r="J76" i="2"/>
  <c r="J75" i="2"/>
  <c r="J74" i="2"/>
  <c r="J73" i="2"/>
  <c r="J72" i="2"/>
  <c r="J71" i="2"/>
  <c r="J70" i="2"/>
  <c r="J69" i="2"/>
  <c r="J68" i="2"/>
  <c r="J67" i="2"/>
  <c r="J66" i="2"/>
  <c r="J65" i="2"/>
  <c r="J64" i="2"/>
  <c r="J63" i="2"/>
  <c r="J62" i="2"/>
  <c r="J61" i="2"/>
  <c r="J60" i="2"/>
  <c r="J59" i="2"/>
  <c r="J58" i="2"/>
  <c r="J57" i="2"/>
  <c r="J56" i="2"/>
  <c r="F52" i="2"/>
  <c r="J51" i="2"/>
  <c r="F51" i="2"/>
  <c r="J49" i="2"/>
  <c r="F49" i="2"/>
  <c r="E47" i="2"/>
  <c r="E45" i="2"/>
  <c r="J36" i="2"/>
  <c r="F34" i="2"/>
  <c r="F33" i="2"/>
  <c r="F32" i="2"/>
  <c r="J31" i="2"/>
  <c r="F31" i="2"/>
  <c r="J30" i="2"/>
  <c r="F30" i="2"/>
  <c r="J27" i="2"/>
  <c r="J18" i="2"/>
  <c r="E18" i="2"/>
  <c r="J17" i="2"/>
  <c r="J12" i="2"/>
  <c r="E7" i="2"/>
  <c r="BD53" i="1"/>
  <c r="BC53" i="1"/>
  <c r="BB53" i="1"/>
  <c r="BA53" i="1"/>
  <c r="AZ53" i="1"/>
  <c r="AY53" i="1"/>
  <c r="AX53" i="1"/>
  <c r="AW53" i="1"/>
  <c r="AV53" i="1"/>
  <c r="AU53" i="1"/>
  <c r="AT53" i="1"/>
  <c r="AN53" i="1"/>
  <c r="AG53" i="1"/>
  <c r="BD52" i="1"/>
  <c r="BC52" i="1"/>
  <c r="BB52" i="1"/>
  <c r="BA52" i="1"/>
  <c r="AZ52" i="1"/>
  <c r="AY52" i="1"/>
  <c r="AX52" i="1"/>
  <c r="AW52" i="1"/>
  <c r="AV52" i="1"/>
  <c r="AU52" i="1"/>
  <c r="AT52" i="1"/>
  <c r="AN52" i="1"/>
  <c r="AG52" i="1"/>
  <c r="BD51" i="1"/>
  <c r="BC51" i="1"/>
  <c r="BB51" i="1"/>
  <c r="BA51" i="1"/>
  <c r="AZ51" i="1"/>
  <c r="AY51" i="1"/>
  <c r="AX51" i="1"/>
  <c r="AW51" i="1"/>
  <c r="AV51" i="1"/>
  <c r="AU51" i="1"/>
  <c r="AT51" i="1"/>
  <c r="AS51" i="1"/>
  <c r="AN51" i="1"/>
  <c r="AG51" i="1"/>
  <c r="L47" i="1"/>
  <c r="AM46" i="1"/>
  <c r="L46" i="1"/>
  <c r="AM44" i="1"/>
  <c r="L44" i="1"/>
  <c r="L42" i="1"/>
  <c r="L41" i="1"/>
  <c r="AK32" i="1"/>
  <c r="W30" i="1"/>
  <c r="W29" i="1"/>
  <c r="W28" i="1"/>
  <c r="AK27" i="1"/>
  <c r="W27" i="1"/>
  <c r="AK26" i="1"/>
  <c r="W26" i="1"/>
  <c r="AK23" i="1"/>
</calcChain>
</file>

<file path=xl/sharedStrings.xml><?xml version="1.0" encoding="utf-8"?>
<sst xmlns="http://schemas.openxmlformats.org/spreadsheetml/2006/main" count="5053" uniqueCount="1088">
  <si>
    <t>Export VZ</t>
  </si>
  <si>
    <t>List obsahuje:</t>
  </si>
  <si>
    <t>1) Rekapitulace stavby</t>
  </si>
  <si>
    <t>2) Rekapitulace objektů stavby a soupisů prací</t>
  </si>
  <si>
    <t>3.0</t>
  </si>
  <si>
    <t>ZAMOK</t>
  </si>
  <si>
    <t>False</t>
  </si>
  <si>
    <t>{7c3a633d-103c-4ec5-ab15-b3dfe14c6e87}</t>
  </si>
  <si>
    <t>0,01</t>
  </si>
  <si>
    <t>21</t>
  </si>
  <si>
    <t>15</t>
  </si>
  <si>
    <t>REKAPITULACE STAVBY</t>
  </si>
  <si>
    <t>v ---  níže se nacházejí doplnkové a pomocné údaje k sestavám  --- v</t>
  </si>
  <si>
    <t>Návod na vyplnění</t>
  </si>
  <si>
    <t>0,001</t>
  </si>
  <si>
    <t>Kód:</t>
  </si>
  <si>
    <t>201725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</si>
  <si>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</si>
  <si>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</si>
  <si>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v budově školy, pav. A, Karlovarská 99, Plzeň</t>
  </si>
  <si>
    <t>KSO:</t>
  </si>
  <si>
    <t>801 72 52</t>
  </si>
  <si>
    <t>CC-CZ:</t>
  </si>
  <si>
    <t/>
  </si>
  <si>
    <t>Místo:</t>
  </si>
  <si>
    <t>Karlovarská 1210/99, Plzeň</t>
  </si>
  <si>
    <t>Datum:</t>
  </si>
  <si>
    <t>1. 5. 2017</t>
  </si>
  <si>
    <t>Zadavatel:</t>
  </si>
  <si>
    <t>IČ:</t>
  </si>
  <si>
    <t>SPŠ dopravní, Plzeň</t>
  </si>
  <si>
    <t>DIČ:</t>
  </si>
  <si>
    <t>Uchazeč:</t>
  </si>
  <si>
    <t>Vyplň údaj</t>
  </si>
  <si>
    <t>Projektant:</t>
  </si>
  <si>
    <t>PLANSTAV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</si>
  <si>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</si>
  <si>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</si>
  <si>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</si>
  <si>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</si>
  <si>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</si>
  <si>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</si>
  <si>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</si>
  <si>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</si>
  <si>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</si>
  <si>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</si>
  <si>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</si>
  <si>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</si>
  <si>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</si>
  <si>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</si>
  <si>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</si>
  <si>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</si>
  <si>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</si>
  <si>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</si>
  <si>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</si>
  <si>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</si>
  <si>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</si>
  <si>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</si>
  <si>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</si>
  <si>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</si>
  <si>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</si>
  <si>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</si>
  <si>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</si>
  <si>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</si>
  <si>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</si>
  <si>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</si>
  <si>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</si>
  <si>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</si>
  <si>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</si>
  <si>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</si>
  <si>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</si>
  <si>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</si>
  <si>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</si>
  <si>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</si>
  <si>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</si>
  <si>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</si>
  <si>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</si>
  <si>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</si>
  <si>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</si>
  <si>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Východní strana + přilehlé kovové stěny na severní straně</t>
  </si>
  <si>
    <t>STA</t>
  </si>
  <si>
    <t>1</t>
  </si>
  <si>
    <t>{3d5cdac6-1d5f-426b-9f5f-7e5e0a40e140}</t>
  </si>
  <si>
    <t>2</t>
  </si>
  <si>
    <t>VON</t>
  </si>
  <si>
    <t>Vedlejší a ostatní rozpočtové náklady</t>
  </si>
  <si>
    <t>{8b5e0369-aa3f-4279-ad7e-107ea2677afb}</t>
  </si>
  <si>
    <t>1) Krycí list soupisu</t>
  </si>
  <si>
    <t>2) Rekapitulace</t>
  </si>
  <si>
    <t>3) Soupis prací</t>
  </si>
  <si>
    <t>Zpět na list:</t>
  </si>
  <si>
    <t>Rekapitulace stavby</t>
  </si>
  <si>
    <t>KRYCÍ LIST SOUPISU</t>
  </si>
  <si>
    <t>Objekt:</t>
  </si>
  <si>
    <t>1. - Východní strana + přilehlé kovové stěny na severní straně</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</si>
  <si>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</si>
  <si>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</si>
  <si>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</si>
  <si>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</si>
  <si>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</si>
  <si>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</si>
  <si>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</si>
  <si>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</si>
  <si>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</si>
  <si>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</si>
  <si>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</si>
  <si>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</si>
  <si>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</si>
  <si>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</si>
  <si>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</si>
  <si>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</si>
  <si>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t>
  </si>
  <si>
    <t xml:space="preserve">        997 - Přesun sutě</t>
  </si>
  <si>
    <t xml:space="preserve">        998 - Přesun hmot</t>
  </si>
  <si>
    <t>PSV - Práce a dodávky PSV</t>
  </si>
  <si>
    <t xml:space="preserve">    712 - Povlakové krytiny</t>
  </si>
  <si>
    <t xml:space="preserve">    764 - Konstrukce klempířské</t>
  </si>
  <si>
    <t xml:space="preserve">    766 - Konstrukce truhlářské</t>
  </si>
  <si>
    <t xml:space="preserve">    767 - Konstrukce zámečnické</t>
  </si>
  <si>
    <t xml:space="preserve">    781 - Dokončovací práce - obklady</t>
  </si>
  <si>
    <t xml:space="preserve">    784 - Dokončovací práce - malby a tapety</t>
  </si>
  <si>
    <t xml:space="preserve">    786 - Dokončovací práce - čalounické úpravy</t>
  </si>
  <si>
    <t xml:space="preserve">    771 - Podlahy z dlaždic</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</si>
  <si>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</si>
  <si>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</si>
  <si>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</si>
  <si>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</si>
  <si>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</si>
  <si>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</si>
  <si>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</si>
  <si>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</si>
  <si>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</si>
  <si>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</si>
  <si>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</si>
  <si>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</si>
  <si>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</si>
  <si>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</si>
  <si>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</si>
  <si>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</si>
  <si>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</si>
  <si>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</si>
  <si>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</si>
  <si>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</si>
  <si>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</si>
  <si>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342272622</t>
  </si>
  <si>
    <t>Stěny výplňové tl 250 mm z pórobetonových přesných hladkých tvárnic hmotnosti 500 kg/m3</t>
  </si>
  <si>
    <t>m2</t>
  </si>
  <si>
    <t>CS ÚRS 2017 01</t>
  </si>
  <si>
    <t>4</t>
  </si>
  <si>
    <t>752760519</t>
  </si>
  <si>
    <t>PP</t>
  </si>
  <si>
    <t>Stěny z přesných pórobetonových tvárnic výplňové a oddělovací pevné hladkých jakékoli pevnosti na tenké maltové lože, tloušťka stěny 250 mm, objemová hmotnost 500 kg/m3</t>
  </si>
  <si>
    <t>VV</t>
  </si>
  <si>
    <t>0,675*2,4*1+0,675*3,25*3"zazdívky na severní fasádě</t>
  </si>
  <si>
    <t>342272641</t>
  </si>
  <si>
    <t>Stěny výplňové tl 375 mm z pórobetonových přesných hladkých tvárnic hmotnosti 400 kg/m3</t>
  </si>
  <si>
    <t>1464432149</t>
  </si>
  <si>
    <t>Stěny z přesných pórobetonových tvárnic výplňové a oddělovací pevné hladkých jakékoli pevnosti na tenké maltové lože, tloušťka stěny 375 mm, objemová hmotnost 400 kg/m3</t>
  </si>
  <si>
    <t>dozívky v 1pp</t>
  </si>
  <si>
    <t>4,4*1,2</t>
  </si>
  <si>
    <t>dozdění parapetu v 5np</t>
  </si>
  <si>
    <t>0,2*1,85</t>
  </si>
  <si>
    <t>Součet</t>
  </si>
  <si>
    <t>6</t>
  </si>
  <si>
    <t>Úpravy povrchů, podlahy a osazování výplní</t>
  </si>
  <si>
    <t>61</t>
  </si>
  <si>
    <t>Úprava povrchů vnitřních</t>
  </si>
  <si>
    <t>612142001</t>
  </si>
  <si>
    <t>Potažení vnitřních stěn sklovláknitým pletivem vtlačeným do tenkovrstvé hmoty</t>
  </si>
  <si>
    <t>-811599566</t>
  </si>
  <si>
    <t>Potažení vnitřních ploch pletivem v ploše nebo pruzích, na plném podkladu sklovláknitým vtlačením do tmelu stěn</t>
  </si>
  <si>
    <t>PSC</t>
  </si>
  <si>
    <t xml:space="preserve">Poznámka k souboru cen:_x000D_
1. V cenách -2001 jsou započteny i náklady na tmel. </t>
  </si>
  <si>
    <t>zadívky v obvodovém plášti</t>
  </si>
  <si>
    <t>8,201+5,65</t>
  </si>
  <si>
    <t>612181101</t>
  </si>
  <si>
    <t>Minerální stěrka tl. do 2 mm vnitřních stěn</t>
  </si>
  <si>
    <t>1034582012</t>
  </si>
  <si>
    <t>Minerální stěrka vnitřních ploch tloušťky do 2 mm svislých konstrukcí stěn v podlaží i na schodišti</t>
  </si>
  <si>
    <t xml:space="preserve">Poznámka k souboru cen:_x000D_
1. Ceny úprav stropů žebrových lze použít pro ocenění úprav nosníků nebo průvlaků. 2. V cenách nejsou započteny náklady na spárování podkladu, tyto se ocení cenami souboru cen 61. 12-11.. tohoto katalogu. </t>
  </si>
  <si>
    <t>5</t>
  </si>
  <si>
    <t>612325302</t>
  </si>
  <si>
    <t>Vápenocementová štuková omítka ostění nebo nadpraží</t>
  </si>
  <si>
    <t>-125184047</t>
  </si>
  <si>
    <t>Vápenocementová nebo 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</si>
  <si>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 </t>
  </si>
  <si>
    <t>0,1*400,93</t>
  </si>
  <si>
    <t>619995001</t>
  </si>
  <si>
    <t>Začištění omítek kolem oken, dveří, podlah nebo obkladů</t>
  </si>
  <si>
    <t>m</t>
  </si>
  <si>
    <t>1533690617</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</si>
  <si>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</si>
  <si>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</si>
  <si>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62</t>
  </si>
  <si>
    <t>Úprava povrchů vnějších</t>
  </si>
  <si>
    <t>7</t>
  </si>
  <si>
    <t>622321141</t>
  </si>
  <si>
    <t>Vápenocementová omítka štuková dvouvrstvá vnějších stěn nanášená ručně</t>
  </si>
  <si>
    <t>-571682610</t>
  </si>
  <si>
    <t>Omítka vápenocementová vnějších ploch nanášená ručně dvouvrstvá, tloušťky jádrové omítky do 15 mm a tloušťky štuku do 3 mm štuková stěn</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</si>
  <si>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</si>
  <si>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8</t>
  </si>
  <si>
    <t>622143004</t>
  </si>
  <si>
    <t>Montáž omítkových samolepících začišťovacích profilů (APU lišt)</t>
  </si>
  <si>
    <t>1439842998</t>
  </si>
  <si>
    <t xml:space="preserve">Montáž omítkových profilů plastových nebo pozinkovaných, upevněných vtlačením do podkladní vrstvy nebo přibitím začišťovacích samolepících </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</si>
  <si>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</si>
  <si>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9</t>
  </si>
  <si>
    <t>M</t>
  </si>
  <si>
    <t>590514760</t>
  </si>
  <si>
    <t>profil okenní začišťovací APU</t>
  </si>
  <si>
    <t>-2117091214</t>
  </si>
  <si>
    <t>400,93*1,05 'Přepočtené koeficientem množství</t>
  </si>
  <si>
    <t>63</t>
  </si>
  <si>
    <t>Podlahy a podlahové konstrukce</t>
  </si>
  <si>
    <t>10</t>
  </si>
  <si>
    <t>632450134</t>
  </si>
  <si>
    <t>Vyrovnávací cementový potěr tl do 50 mm ze suchých směsí provedený v ploše</t>
  </si>
  <si>
    <t>837375330</t>
  </si>
  <si>
    <t>Potěr cementový vyrovnávací ze suchých směsí v ploše o průměrné (střední) tl. přes 40 do 50 mm</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</si>
  <si>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</si>
  <si>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8,73"vstup</t>
  </si>
  <si>
    <t>Ostatní konstrukce a práce, bourání</t>
  </si>
  <si>
    <t>94</t>
  </si>
  <si>
    <t>Lešení a stavební výtahy</t>
  </si>
  <si>
    <t>11</t>
  </si>
  <si>
    <t>941211112</t>
  </si>
  <si>
    <t>Montáž lešení řadového rámového lehkého zatížení do 200 kg/m2 š do 0,9 m v do 25 m</t>
  </si>
  <si>
    <t>-681944376</t>
  </si>
  <si>
    <t>Montáž lešení řadového rámového lehkého pracovního s podlahami s provozním zatížením tř. 3 do 200 kg/m2 šířky tř. SW06 přes 0,6 do 0,9 m, výšky přes 10 do 25 m</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</si>
  <si>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</si>
  <si>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460+132+30</t>
  </si>
  <si>
    <t>12</t>
  </si>
  <si>
    <t>941211211</t>
  </si>
  <si>
    <t>Příplatek k lešení řadovému rámovému lehkému š 0,9 m v do 25 m za první a ZKD den použití</t>
  </si>
  <si>
    <t>794943449</t>
  </si>
  <si>
    <t>Montáž lešení řadového rámového lehkého pracovního s podlahami s provozním zatížením tř. 3 do 200 kg/m2 Příplatek za první a každý další den použití lešení k ceně -1111 nebo -1112</t>
  </si>
  <si>
    <t>622*30 'Přepočtené koeficientem množství</t>
  </si>
  <si>
    <t>13</t>
  </si>
  <si>
    <t>941211812</t>
  </si>
  <si>
    <t>Demontáž lešení řadového rámového lehkého zatížení do 200 kg/m2 š do 0,9 m v do 25 m</t>
  </si>
  <si>
    <t>1483716931</t>
  </si>
  <si>
    <t>Demontáž lešení řadového rámového lehkého pracovního s provozním zatížením tř. 3 do 200 kg/m2 šířky tř. SW06 přes 0,6 do 0,9 m, výšky přes 10 do 25 m</t>
  </si>
  <si>
    <t xml:space="preserve">Poznámka k souboru cen:_x000D_
1. Demontáž lešení řadového rámového lehkého výšky přes 40 m se oceňuje individuálně. </t>
  </si>
  <si>
    <t>14</t>
  </si>
  <si>
    <t>944511111</t>
  </si>
  <si>
    <t>Montáž ochranné sítě z textilie z umělých vláken</t>
  </si>
  <si>
    <t>902535663</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</si>
  <si>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</si>
  <si>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 </t>
  </si>
  <si>
    <t>944511211</t>
  </si>
  <si>
    <t>Příplatek k ochranné síti za první a ZKD den použití</t>
  </si>
  <si>
    <t>-906244282</t>
  </si>
  <si>
    <t>Montáž ochranné sítě Příplatek za první a každý další den použití sítě k ceně -1111</t>
  </si>
  <si>
    <t>16</t>
  </si>
  <si>
    <t>944511811</t>
  </si>
  <si>
    <t>Demontáž ochranné sítě z textilie z umělých vláken</t>
  </si>
  <si>
    <t>600659283</t>
  </si>
  <si>
    <t>Demontáž ochranné sítě zavěšené na konstrukci lešení z textilie z umělých vláken</t>
  </si>
  <si>
    <t>17</t>
  </si>
  <si>
    <t>949101111</t>
  </si>
  <si>
    <t>Lešení pomocné pro objekty pozemních staveb s lešeňovou podlahou v do 1,9 m zatížení do 150 kg/m2</t>
  </si>
  <si>
    <t>-1929000663</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</si>
  <si>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</si>
  <si>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</si>
  <si>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1pp</t>
  </si>
  <si>
    <t>1*33,755</t>
  </si>
  <si>
    <t>1np</t>
  </si>
  <si>
    <t>1*35,34</t>
  </si>
  <si>
    <t>2np</t>
  </si>
  <si>
    <t>1*(36,724+2,725)</t>
  </si>
  <si>
    <t>3np</t>
  </si>
  <si>
    <t>4np</t>
  </si>
  <si>
    <t>1*(5,775+5,08+2,725)</t>
  </si>
  <si>
    <t>5np</t>
  </si>
  <si>
    <t>1*1,85</t>
  </si>
  <si>
    <t>95</t>
  </si>
  <si>
    <t>Různé dokončovací konstrukce a práce pozemních staveb</t>
  </si>
  <si>
    <t>18</t>
  </si>
  <si>
    <t>952901111</t>
  </si>
  <si>
    <t>Vyčištění budov bytové a občanské výstavby při výšce podlaží do 4 m</t>
  </si>
  <si>
    <t>-2073490841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</si>
  <si>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</si>
  <si>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</si>
  <si>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pouze plochy v blízkosti stavby nikoliv celé místnosti</t>
  </si>
  <si>
    <t>2,0*33,755</t>
  </si>
  <si>
    <t>2,0*35,34</t>
  </si>
  <si>
    <t>2,0*(36,724+2,725)</t>
  </si>
  <si>
    <t>2,0*(5,775+5,08+2,725)</t>
  </si>
  <si>
    <t>2,0*1,85</t>
  </si>
  <si>
    <t>96</t>
  </si>
  <si>
    <t>Bourání konstrukcí</t>
  </si>
  <si>
    <t>19</t>
  </si>
  <si>
    <t>965045113</t>
  </si>
  <si>
    <t>Bourání potěrů cementových nebo pískocementových tl do 50 mm pl přes 4 m2</t>
  </si>
  <si>
    <t>-462845061</t>
  </si>
  <si>
    <t>Bourání potěrů tl. do 50 mm cementových nebo pískocementových, plochy přes 4 m2</t>
  </si>
  <si>
    <t>20</t>
  </si>
  <si>
    <t>965081213</t>
  </si>
  <si>
    <t>Bourání podlah z dlaždic keramických nebo xylolitových tl do 10 mm plochy přes 1 m2</t>
  </si>
  <si>
    <t>512</t>
  </si>
  <si>
    <t>628097219</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</si>
  <si>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</si>
  <si>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 </t>
  </si>
  <si>
    <t>965081611</t>
  </si>
  <si>
    <t>Odsekání soklíků rovných</t>
  </si>
  <si>
    <t>-870300044</t>
  </si>
  <si>
    <t>Odsekání soklíků včetně otlučení podkladní omítky až na zdivo rovných</t>
  </si>
  <si>
    <t>2,5"vstup</t>
  </si>
  <si>
    <t>22</t>
  </si>
  <si>
    <t>96605412R</t>
  </si>
  <si>
    <t>Vybourání teraco parapetu</t>
  </si>
  <si>
    <t>-1058431847</t>
  </si>
  <si>
    <t>4,4"1pp</t>
  </si>
  <si>
    <t>23</t>
  </si>
  <si>
    <t>968072357</t>
  </si>
  <si>
    <t>Vybourání kovových rámů oken dvojitých včetně křídel pl přes 4 m2</t>
  </si>
  <si>
    <t>452293987</t>
  </si>
  <si>
    <t>Vybourání kovových rámů oken s křídly, dveřních zárubní, vrat, stěn, ostění nebo obkladů okenních rámů s křídly zdvojených, plochy přes 4 m2</t>
  </si>
  <si>
    <t xml:space="preserve">Poznámka k souboru cen:_x000D_
1. V cenách -2244 až -2559 jsou započteny i náklady na vyvěšení křídel. 2. Cenou -2641 se oceňuje i vybourání nosné ocelové konstrukce pro sádrokartonové příčky. </t>
  </si>
  <si>
    <t>původní výplně</t>
  </si>
  <si>
    <t>12,09+166,21+151,775</t>
  </si>
  <si>
    <t>24</t>
  </si>
  <si>
    <t>968072456</t>
  </si>
  <si>
    <t>Vybourání kovových dveřních zárubní pl přes 2 m2</t>
  </si>
  <si>
    <t>-467672229</t>
  </si>
  <si>
    <t>Vybourání kovových rámů oken s křídly, dveřních zárubní, vrat, stěn, ostění nebo obkladů dveřních zárubní, plochy přes 2 m2</t>
  </si>
  <si>
    <t>1,85*2,5+2*4,4*3,25+2,4*3,25</t>
  </si>
  <si>
    <t>25</t>
  </si>
  <si>
    <t>968072361</t>
  </si>
  <si>
    <t>Vybourání meziokenní vložky</t>
  </si>
  <si>
    <t>kus</t>
  </si>
  <si>
    <t>-1594925251</t>
  </si>
  <si>
    <t>Vybourání kovových rámů oken s křídly, dveřních zárubní, vrat, stěn, ostění nebo obkladů okenních rámů s křídly zdvojených, plochy meziokenní vložky</t>
  </si>
  <si>
    <t>97</t>
  </si>
  <si>
    <t>Prorážení otvorů a ostatní bourací práce</t>
  </si>
  <si>
    <t>26</t>
  </si>
  <si>
    <t>976083141</t>
  </si>
  <si>
    <t>Vybourání škrabáků, stoupacích želez nebo komínových konzol ze zdiva betonového</t>
  </si>
  <si>
    <t>-1669922171</t>
  </si>
  <si>
    <t>Vybourání drobných zámečnických a jiných konstrukcí nožových škrabáků, stoupacích želez, komínových konzol apod., ze zdiva betonového</t>
  </si>
  <si>
    <t>demontáž stávajících ocelových</t>
  </si>
  <si>
    <t>rohoží 4x 900/450mm</t>
  </si>
  <si>
    <t>99</t>
  </si>
  <si>
    <t>Přesun hmot</t>
  </si>
  <si>
    <t>997</t>
  </si>
  <si>
    <t>Přesun sutě</t>
  </si>
  <si>
    <t>27</t>
  </si>
  <si>
    <t>997013154</t>
  </si>
  <si>
    <t>Vnitrostaveništní doprava suti a vybouraných hmot pro budovy v do 15 m s omezením mechanizace</t>
  </si>
  <si>
    <t>t</t>
  </si>
  <si>
    <t>1715065676</t>
  </si>
  <si>
    <t>Vnitrostaveništní doprava suti a vybouraných hmot vodorovně do 50 m svisle s omezením mechanizace pro budovy a haly výšky přes 12 do 15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</si>
  <si>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</si>
  <si>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28</t>
  </si>
  <si>
    <t>997013501</t>
  </si>
  <si>
    <t>Odvoz suti a vybouraných hmot na skládku nebo meziskládku do 1 km se složením</t>
  </si>
  <si>
    <t>-2089015022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</si>
  <si>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</si>
  <si>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</si>
  <si>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29</t>
  </si>
  <si>
    <t>997013509</t>
  </si>
  <si>
    <t>Příplatek k odvozu suti a vybouraných hmot na skládku ZKD 1 km přes 1 km</t>
  </si>
  <si>
    <t>-1850261712</t>
  </si>
  <si>
    <t>Odvoz suti a vybouraných hmot na skládku nebo meziskládku se složením, na vzdálenost Příplatek k ceně za každý další i započatý 1 km přes 1 km</t>
  </si>
  <si>
    <t>21,767*19 'Přepočtené koeficientem množství</t>
  </si>
  <si>
    <t>30</t>
  </si>
  <si>
    <t>997013831</t>
  </si>
  <si>
    <t>Poplatek za uložení stavebního směsného odpadu na skládce (skládkovné)</t>
  </si>
  <si>
    <t>1108422508</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</si>
  <si>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</si>
  <si>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</si>
  <si>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</si>
  <si>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31</t>
  </si>
  <si>
    <t>998018003</t>
  </si>
  <si>
    <t>Přesun hmot ruční pro budovy v do 24 m</t>
  </si>
  <si>
    <t>-1643002397</t>
  </si>
  <si>
    <t>Přesun hmot pro budovy občanské výstavby, bydlení, výrobu a služby ruční - bez užití mechanizace vodorovná dopravní vzdálenost do 100 m pro budovy s jakoukoliv nosnou konstrukcí výšky přes 12 do 24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</si>
  <si>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</si>
  <si>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</si>
  <si>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</si>
  <si>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712</t>
  </si>
  <si>
    <t>Povlakové krytiny</t>
  </si>
  <si>
    <t>32</t>
  </si>
  <si>
    <t>712391175</t>
  </si>
  <si>
    <t>Provedení povlakové krytiny střech do 10° připevnění izolace kotvícími pásky nebo úhelníky</t>
  </si>
  <si>
    <t>-1823058521</t>
  </si>
  <si>
    <t>Provedení povlakové krytiny střech plochých do 10 st. -ostatní práce připevnění izolace kotvícími pásky nebo úhelníky</t>
  </si>
  <si>
    <t xml:space="preserve">Poznámka k souboru cen:_x000D_
1. Cenami -9095 až -9097 lze oceňovat jen tehdy, nepřesáhne-li součet plochy vodorovné a svislé izolační vrstvy 10 m2. 2. Cenou -9095 až -9097 nelze oceňovat opravy a údržbu povlakové krytiny. </t>
  </si>
  <si>
    <t>33</t>
  </si>
  <si>
    <t>lišta</t>
  </si>
  <si>
    <t xml:space="preserve">lišta krycí přítlačná </t>
  </si>
  <si>
    <t>1106571451</t>
  </si>
  <si>
    <t>34</t>
  </si>
  <si>
    <t>712811101</t>
  </si>
  <si>
    <t>Provedení povlakové krytiny vytažením na konstrukce za studena nátěrem penetračním</t>
  </si>
  <si>
    <t>-1449189659</t>
  </si>
  <si>
    <t>Provedení povlakové krytiny střech samostatným vytažením izolačního povlaku za studena na konstrukce převyšující úroveň střechy, nátěrem penetračním</t>
  </si>
  <si>
    <t>0,2*1,85"5np</t>
  </si>
  <si>
    <t>35</t>
  </si>
  <si>
    <t>111631500</t>
  </si>
  <si>
    <t>lak asfaltový ALP/9 (MJ t) bal 9 kg</t>
  </si>
  <si>
    <t>-1554309840</t>
  </si>
  <si>
    <t>lak asfaltový penetrační (MJ t) bal 9 kg</t>
  </si>
  <si>
    <t>2,85714285714286*0,00035 'Přepočtené koeficientem množství</t>
  </si>
  <si>
    <t>36</t>
  </si>
  <si>
    <t>712841559</t>
  </si>
  <si>
    <t>Provedení povlakové krytiny vytažením na konstrukce pásy přitavením NAIP</t>
  </si>
  <si>
    <t>1249911686</t>
  </si>
  <si>
    <t>Provedení povlakové krytiny střech samostatným vytažením izolačního povlaku pásy přitavením na konstrukce převyšující úroveň střechy, NAIP</t>
  </si>
  <si>
    <t>37</t>
  </si>
  <si>
    <t>628336100</t>
  </si>
  <si>
    <t>pás asfaltovaný s břidličným posypem</t>
  </si>
  <si>
    <t>1030792034</t>
  </si>
  <si>
    <t>0,37*1,2 'Přepočtené koeficientem množství</t>
  </si>
  <si>
    <t>38</t>
  </si>
  <si>
    <t>998712103</t>
  </si>
  <si>
    <t>Přesun hmot tonážní tonážní pro krytiny povlakové v objektech v do 24 m</t>
  </si>
  <si>
    <t>-256874180</t>
  </si>
  <si>
    <t>Přesun hmot pro povlakové krytiny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</si>
  <si>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</si>
  <si>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39</t>
  </si>
  <si>
    <t>998712181</t>
  </si>
  <si>
    <t>Příplatek k přesunu hmot tonážní 712 prováděný bez použití mechanizace</t>
  </si>
  <si>
    <t>238276680</t>
  </si>
  <si>
    <t>Přesun hmot pro povlakové krytiny stanovený z hmotnosti přesunovaného materiálu Příplatek k cenám za přesun prováděný bez použití mechanizace pro jakoukoliv výšku objektu</t>
  </si>
  <si>
    <t>764</t>
  </si>
  <si>
    <t>Konstrukce klempířské</t>
  </si>
  <si>
    <t>40</t>
  </si>
  <si>
    <t>764002851</t>
  </si>
  <si>
    <t>Demontáž oplechování parapetů do suti</t>
  </si>
  <si>
    <t>1463874811</t>
  </si>
  <si>
    <t>Demontáž klempířských konstrukcí oplechování parapetů do suti</t>
  </si>
  <si>
    <t>5,5+40,6+10,6+49+8,5</t>
  </si>
  <si>
    <t>41</t>
  </si>
  <si>
    <t>2K</t>
  </si>
  <si>
    <t>Oplechování vnějších parapetů oken plech hliníkový kontinuálně lakovaný rš 360 mm_viz. odkaz 2K</t>
  </si>
  <si>
    <t>-1860454303</t>
  </si>
  <si>
    <t>42</t>
  </si>
  <si>
    <t>3K</t>
  </si>
  <si>
    <t>Oplechování vnějších parapetů oken plech hliníkový kontinuálně lakovaný rš 550 mm_viz. odkaz 3K</t>
  </si>
  <si>
    <t>-1603339947</t>
  </si>
  <si>
    <t>43</t>
  </si>
  <si>
    <t>4K</t>
  </si>
  <si>
    <t>Oplechování vnějších parapetů oken plech hliníkový kontinuálně lakovaný rš 720 mm_viz. odkaz 4K</t>
  </si>
  <si>
    <t>-367606450</t>
  </si>
  <si>
    <t>44</t>
  </si>
  <si>
    <t>5K</t>
  </si>
  <si>
    <t>Oplechování vnějších parapetů oken plech hliníkový kontinuálně lakovaný rš 330 mm_viz. odkaz 5K</t>
  </si>
  <si>
    <t>1587235778</t>
  </si>
  <si>
    <t>45</t>
  </si>
  <si>
    <t>6K</t>
  </si>
  <si>
    <t>Oplechování vnějších parapetů oken plech hliníkový kontinuálně lakovaný rš 620 mm_viz. odkaz 6K</t>
  </si>
  <si>
    <t>82366718</t>
  </si>
  <si>
    <t>46</t>
  </si>
  <si>
    <t>998764103</t>
  </si>
  <si>
    <t>Přesun hmot tonážní pro konstrukce klempířské v objektech v do 24 m</t>
  </si>
  <si>
    <t>-1810698865</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</si>
  <si>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</si>
  <si>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</si>
  <si>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47</t>
  </si>
  <si>
    <t>998764181</t>
  </si>
  <si>
    <t>Příplatek k přesunu hmot tonážní 764 prováděný bez použití mechanizace</t>
  </si>
  <si>
    <t>-498832779</t>
  </si>
  <si>
    <t>Přesun hmot pro konstrukce klempířské stanovený z hmotnosti přesunovaného materiálu Příplatek k cenám za přesun prováděný bez použití mechanizace pro jakoukoliv výšku objektu</t>
  </si>
  <si>
    <t>766</t>
  </si>
  <si>
    <t>Konstrukce truhlářské</t>
  </si>
  <si>
    <t>48</t>
  </si>
  <si>
    <t>766441821</t>
  </si>
  <si>
    <t>Demontáž parapetních desek dřevěných nebo plastových šířky do 30 cm délky přes 1,0 m</t>
  </si>
  <si>
    <t>-1129368127</t>
  </si>
  <si>
    <t>Demontáž parapetních desek dřevěných nebo plastových šířky do 300 mm délky přes 1m</t>
  </si>
  <si>
    <t>12"2np</t>
  </si>
  <si>
    <t>8"3np</t>
  </si>
  <si>
    <t>4"4np</t>
  </si>
  <si>
    <t>49</t>
  </si>
  <si>
    <t>7666222R</t>
  </si>
  <si>
    <t>Montáž meziokenních vložek</t>
  </si>
  <si>
    <t>-313016726</t>
  </si>
  <si>
    <t>4+8+1+3+1+2</t>
  </si>
  <si>
    <t>50</t>
  </si>
  <si>
    <t>MIV1</t>
  </si>
  <si>
    <t>MIV 500/2400_viz. odkaz MIV1</t>
  </si>
  <si>
    <t>1499299557</t>
  </si>
  <si>
    <t>MIV 500/2400</t>
  </si>
  <si>
    <t>51</t>
  </si>
  <si>
    <t>MIV2</t>
  </si>
  <si>
    <t>MIV 600/2400_viz. odkaz MIV2</t>
  </si>
  <si>
    <t>-1103079794</t>
  </si>
  <si>
    <t>MIV 600/2400</t>
  </si>
  <si>
    <t>52</t>
  </si>
  <si>
    <t>MIV4</t>
  </si>
  <si>
    <t>MIV 400/2400_viz. odkaz MIV4</t>
  </si>
  <si>
    <t>-1315515488</t>
  </si>
  <si>
    <t>MIV 400/2400</t>
  </si>
  <si>
    <t>53</t>
  </si>
  <si>
    <t>MIV5</t>
  </si>
  <si>
    <t>MIV 400/3250_viz. odkaz MIV5</t>
  </si>
  <si>
    <t>1631647627</t>
  </si>
  <si>
    <t>MIV 400/3250</t>
  </si>
  <si>
    <t>54</t>
  </si>
  <si>
    <t>MIV6</t>
  </si>
  <si>
    <t>MIV 525/2500_viz. odkaz MIV6</t>
  </si>
  <si>
    <t>-523307235</t>
  </si>
  <si>
    <t>MIV 525/2500</t>
  </si>
  <si>
    <t>55</t>
  </si>
  <si>
    <t>MIV7</t>
  </si>
  <si>
    <t>MIV 525/3250_viz. odkaz MIV7</t>
  </si>
  <si>
    <t>-1417315191</t>
  </si>
  <si>
    <t>MIV 525/3250</t>
  </si>
  <si>
    <t>56</t>
  </si>
  <si>
    <t>7666217R</t>
  </si>
  <si>
    <t>Montáž oken - klikového ovladače</t>
  </si>
  <si>
    <t>1465419232</t>
  </si>
  <si>
    <t>57</t>
  </si>
  <si>
    <t>ovl</t>
  </si>
  <si>
    <t>klikový ovladač</t>
  </si>
  <si>
    <t>1910158101</t>
  </si>
  <si>
    <t>58</t>
  </si>
  <si>
    <t>766622135</t>
  </si>
  <si>
    <t>Montáž plastových oken plochy přes 1 m2 otevíravých výšky do 1,5m s rámem do celostěnových panelů</t>
  </si>
  <si>
    <t>-275903405</t>
  </si>
  <si>
    <t>Montáž oken plastových včetně montáže rámu na polyuretanovou pěnu plochy přes 1 m2 otevíravých nebo sklápěcích do celostěnových panelů nebo ocelových rámů,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</si>
  <si>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</si>
  <si>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2,0*1,3+2*2,0*1,3+3*1,1*1,3</t>
  </si>
  <si>
    <t>59</t>
  </si>
  <si>
    <t>Plastová okna jednokřídlá 2000/1200+100 mm_viz. odkaz 5</t>
  </si>
  <si>
    <t>2081307581</t>
  </si>
  <si>
    <t>Plastová okna jednokřídlá 2000/1200+100 mm</t>
  </si>
  <si>
    <t>60</t>
  </si>
  <si>
    <t>Plastová okna jednokřídlá 2000/1200+100 mm_viz. odkaz 6</t>
  </si>
  <si>
    <t>2111129087</t>
  </si>
  <si>
    <t>Plastová okna jednokřídlá 1100/1200+100 mm_viz. odkaz 7</t>
  </si>
  <si>
    <t>-546348384</t>
  </si>
  <si>
    <t>Plastová okna jednokřídlá 1100/1200+100 mm</t>
  </si>
  <si>
    <t>766622136</t>
  </si>
  <si>
    <t>Montáž plastových oken plochy přes 1 m2 otevíravých výšky do 2,5 m s rámem do celostěnových panelů</t>
  </si>
  <si>
    <t>1930843789</t>
  </si>
  <si>
    <t>Montáž oken plastových včetně montáže rámu na polyuretanovou pěnu plochy přes 1 m2 otevíravých nebo sklápěcích do celostěnových panelů nebo ocelových rámů, výšky přes 1,5 do 2,5 m</t>
  </si>
  <si>
    <t>2*2,2*2,5+4*2,2*2,4+3*1,1*2,4+3*1,1*2,4+0,9*2,5+0,9*2,5+2*2,2*2,5+2*0,65*2,5+2,2*2,5+4*1*2,5+4*1*2,5+4*1*2,5+4*2,25*2,5+2*2,25*2,5+2*2,2*2,5</t>
  </si>
  <si>
    <t>4*0,95*2,5+2*1*2,5+2*0,95*2,5</t>
  </si>
  <si>
    <t>Plastová stěna s dvoukřídlým oknem 2200/2400+100 mm_viz. odkaz 14</t>
  </si>
  <si>
    <t>1398491413</t>
  </si>
  <si>
    <t>Plastová stěna s dvoukřídlým oknem 2200/2400+100 mm</t>
  </si>
  <si>
    <t>64</t>
  </si>
  <si>
    <t>Plastová okna s dvoukřídlým oknem 2200/2400 mm_viz. odkaz 17</t>
  </si>
  <si>
    <t>-859118965</t>
  </si>
  <si>
    <t>Plastová okna s dvoukřídlým oknem 2200/2400 mm</t>
  </si>
  <si>
    <t>65</t>
  </si>
  <si>
    <t>Plastová okna s jednokřídlým oknem 1100/2400 mm_viz. odkaz 18</t>
  </si>
  <si>
    <t>-764992977</t>
  </si>
  <si>
    <t>Plastová okna s jednokřídlým oknem 1100/2400 mm</t>
  </si>
  <si>
    <t>66</t>
  </si>
  <si>
    <t>18a</t>
  </si>
  <si>
    <t>Plastová okna s jednokřídlým oknem 1100/2400 mm_viz. odkaz 18a</t>
  </si>
  <si>
    <t>-1046455865</t>
  </si>
  <si>
    <t>67</t>
  </si>
  <si>
    <t>Plastová okna s jednokřídlým oknem 900/2500 mm_viz. odkaz 19</t>
  </si>
  <si>
    <t>1065010662</t>
  </si>
  <si>
    <t>Plastová okna s jednokřídlým oknem 900/2500 mm</t>
  </si>
  <si>
    <t>68</t>
  </si>
  <si>
    <t>19a</t>
  </si>
  <si>
    <t>Plastová okna s jednokřídlým oknem 900/2500 mm_viz. odkaz 19a</t>
  </si>
  <si>
    <t>2114379221</t>
  </si>
  <si>
    <t>69</t>
  </si>
  <si>
    <t>Plastová okna s dvoukřídlým oknem 2200/2500 mm_viz. odkaz 20</t>
  </si>
  <si>
    <t>-1654835934</t>
  </si>
  <si>
    <t>Plastová okna s dvoukřídlým oknem 2200/2500 mm</t>
  </si>
  <si>
    <t>70</t>
  </si>
  <si>
    <t>Plastová okna pevná 650/2500 mm_viz. odkaz 21</t>
  </si>
  <si>
    <t>-1120106109</t>
  </si>
  <si>
    <t>Plastová okna pevná 650/2500 mm</t>
  </si>
  <si>
    <t>71</t>
  </si>
  <si>
    <t>Plastová okna s dvoukřídlým oknem 2200/2500 mm_viz. odkaz 30</t>
  </si>
  <si>
    <t>-840092386</t>
  </si>
  <si>
    <t>72</t>
  </si>
  <si>
    <t>Plastová okna s jednokřídlým oknem 1000/2400+100 mm_viz. odkaz 32</t>
  </si>
  <si>
    <t>1840508863</t>
  </si>
  <si>
    <t>Plastová okna s jednokřídlým oknem 1000/2400+100 mm</t>
  </si>
  <si>
    <t>73</t>
  </si>
  <si>
    <t>32a</t>
  </si>
  <si>
    <t>Plastová okna s jednokřídlým oknem 1000/2400+100 mm_viz. odkaz 32a</t>
  </si>
  <si>
    <t>-1708026715</t>
  </si>
  <si>
    <t>74</t>
  </si>
  <si>
    <t>Plastová okna s jednokřídlým oknem 1000/2400+100 mm_viz. odkaz 33</t>
  </si>
  <si>
    <t>-1863946477</t>
  </si>
  <si>
    <t>75</t>
  </si>
  <si>
    <t>Plastová okna s dvoukřídlým oknem 2100+150/2400+100 mm_viz. odkaz 34</t>
  </si>
  <si>
    <t>-2079232358</t>
  </si>
  <si>
    <t>Plastová okna s dvoukřídlým oknem 2100+150/2400+100 mm</t>
  </si>
  <si>
    <t>76</t>
  </si>
  <si>
    <t>Plastová okna s dvoukřídlým oknem 2100+150/2400+100 mm_viz. odkaz 35</t>
  </si>
  <si>
    <t>874084149</t>
  </si>
  <si>
    <t>77</t>
  </si>
  <si>
    <t>Plastová okna s dvoukřídlým oknem 2100+100/2400+100 mm_viz. odkaz 36</t>
  </si>
  <si>
    <t>419730529</t>
  </si>
  <si>
    <t>Plastová okna s dvoukřídlým oknem 2100+100/2400+100 mm</t>
  </si>
  <si>
    <t>78</t>
  </si>
  <si>
    <t>Plastová okna s jednokřídlým oknem 950/2400+100 mm_viz. odkaz 37</t>
  </si>
  <si>
    <t>1400308936</t>
  </si>
  <si>
    <t>Plastová okna s jednokřídlým oknem 950/2400+100 mm</t>
  </si>
  <si>
    <t>79</t>
  </si>
  <si>
    <t>Plastová okna s jednokřídlým oknem 950+50/2400+100 mm_viz. odkaz 38</t>
  </si>
  <si>
    <t>1810238351</t>
  </si>
  <si>
    <t>Plastová okna s jednokřídlým oknem 950+50/2400+100 mm</t>
  </si>
  <si>
    <t>80</t>
  </si>
  <si>
    <t>Plastová okna s jednokřídlým oknem 950/2400+100 mm_viz. odkaz 39</t>
  </si>
  <si>
    <t>394454924</t>
  </si>
  <si>
    <t>81</t>
  </si>
  <si>
    <t>766622137</t>
  </si>
  <si>
    <t>Montáž plastových oken plochy přes 1 m2 otevíravých výšky přes 2,5 m s rámem do celostěnových panelů</t>
  </si>
  <si>
    <t>205041764</t>
  </si>
  <si>
    <t>Montáž oken plastových včetně montáže rámu na polyuretanovou pěnu plochy přes 1 m2 otevíravých nebo sklápěcích do celostěnových panelů nebo ocelových rámů, výšky přes 2,5 m</t>
  </si>
  <si>
    <t>2*2,2*3,25+1*1,1*3,25+1*1,1*3,25+2*1,0*3,25+2*1,0*3,25+7*2,2*3,25+1,1*3,25+1,1*3,25+3*0,9*3,25+3*0,9*3,25+3*1,1*3,25+3*1,1*3,25+2*2,2*3,25+1*2,1*3,25</t>
  </si>
  <si>
    <t>82</t>
  </si>
  <si>
    <t>Plastová stěna s dvoukřídlým oknem 2200/3250 mm_viz. odkaz 2</t>
  </si>
  <si>
    <t>359462620</t>
  </si>
  <si>
    <t>Plastová stěna s dvoukřídlým oknem 2200/3250 mm</t>
  </si>
  <si>
    <t>83</t>
  </si>
  <si>
    <t>Plastová stěna s jednokřídlým oknem 1100/3250 mm_viz. odkaz 3</t>
  </si>
  <si>
    <t>-738181187</t>
  </si>
  <si>
    <t>Plastová stěna s jednokřídlým oknem 1100/3250 mm</t>
  </si>
  <si>
    <t>84</t>
  </si>
  <si>
    <t>3a</t>
  </si>
  <si>
    <t>Plastová stěna s jednokřídlým oknem 1100/3250 mm_viz. odkaz 3a</t>
  </si>
  <si>
    <t>1224155306</t>
  </si>
  <si>
    <t>85</t>
  </si>
  <si>
    <t>Plastová stěna s jednokřídlým oknem 1000/3250 mm_viz. odkaz 4</t>
  </si>
  <si>
    <t>1598261483</t>
  </si>
  <si>
    <t>Plastová stěna s jednokřídlým oknem 1000/3250 mm</t>
  </si>
  <si>
    <t>86</t>
  </si>
  <si>
    <t>4a</t>
  </si>
  <si>
    <t>Plastová stěna s jednokřídlým oknem 1000/3250 mm_viz. odkaz 4a</t>
  </si>
  <si>
    <t>341330321</t>
  </si>
  <si>
    <t>87</t>
  </si>
  <si>
    <t>Plastová stěna s dvoukřídlým oknem 2200/3250 mm_viz. odkaz 22</t>
  </si>
  <si>
    <t>-506053357</t>
  </si>
  <si>
    <t>88</t>
  </si>
  <si>
    <t>Plastová stěna s jednokřídlým oknem 1100/3250 mm_viz. odkaz 23</t>
  </si>
  <si>
    <t>1743372087</t>
  </si>
  <si>
    <t>89</t>
  </si>
  <si>
    <t>23a</t>
  </si>
  <si>
    <t>Plastová stěna s jednokřídlým oknem 1100/3250 mm_viz. odkaz 23a</t>
  </si>
  <si>
    <t>1008122208</t>
  </si>
  <si>
    <t>90</t>
  </si>
  <si>
    <t>Plastová stěna s jednokřídlým oknem 900/3250 mm_viz. odkaz 27</t>
  </si>
  <si>
    <t>1065668489</t>
  </si>
  <si>
    <t>Plastová stěna s jednokřídlým oknem 900/3250 mm</t>
  </si>
  <si>
    <t>91</t>
  </si>
  <si>
    <t>27a</t>
  </si>
  <si>
    <t>Plastová stěna s jednokřídlým oknem 900/3250 mm_viz. odkaz 27a</t>
  </si>
  <si>
    <t>-2104682475</t>
  </si>
  <si>
    <t>92</t>
  </si>
  <si>
    <t>Plastová stěna s jednokřídlým oknem 1100/3250 mm_viz. odkaz 29</t>
  </si>
  <si>
    <t>-1830562401</t>
  </si>
  <si>
    <t>93</t>
  </si>
  <si>
    <t>29a</t>
  </si>
  <si>
    <t>Plastová stěna s jednokřídlým oknem 1100/3250 mm_viz. odkaz 29a</t>
  </si>
  <si>
    <t>-855799039</t>
  </si>
  <si>
    <t>Plastová stěna s dvoukřídlým oknem 2200/3250 mm_viz. odkaz 31</t>
  </si>
  <si>
    <t>-1492298525</t>
  </si>
  <si>
    <t>Plastová stěna s dvoukřídlými dveřmi pravými 2100/3250 mm, dveře průchozí š. 900mm_viz. odkaz 40</t>
  </si>
  <si>
    <t>-801652086</t>
  </si>
  <si>
    <t>Plastová stěna s dvoukřídlými dveřmi pravými 2100/3250 mm, dveře průchozí š. 900mm</t>
  </si>
  <si>
    <t>766629214</t>
  </si>
  <si>
    <t>Příplatek k montáži oken rovné ostění připojovací spára do 15 mm - páska</t>
  </si>
  <si>
    <t>776534559</t>
  </si>
  <si>
    <t>Montáž oken dřevěných Příplatek k cenám za tepelnou izolaci mezi ostěním a rámem okna při rovném ostění, připojovací spára tl. do 15 mm, páska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</si>
  <si>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</si>
  <si>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6,6+14,4+16,11*3+10,45+11,95*2+3,25*8+4,2*4+11,2+13*3+6,3*2+9,4*2+15,3+53,60*2+14,5*3+1,85+2,5*2</t>
  </si>
  <si>
    <t>766660461</t>
  </si>
  <si>
    <t>Montáž vchodových dveří 2křídlových s nadsvětlíkem do zdiva</t>
  </si>
  <si>
    <t>-2086099500</t>
  </si>
  <si>
    <t>Montáž dveřních křídel dřevěných nebo plastových vchodových dveří včetně rámu do zdiva dvoukřídlových s nadsvětlíkem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</si>
  <si>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</si>
  <si>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1"odkaz 28</t>
  </si>
  <si>
    <t>98</t>
  </si>
  <si>
    <t>Plastová stěna s dvoukřídlými dveřmi levými 1850/2500 mm_viz. odkaz 28</t>
  </si>
  <si>
    <t>-922684676</t>
  </si>
  <si>
    <t>Plastová stěna s dvoukřídlými dveřmi levými 1850/2500 mm</t>
  </si>
  <si>
    <t>76669411R</t>
  </si>
  <si>
    <t xml:space="preserve">Montáž parapetních desek dřevěných nebo plastových šířky do 30 cm </t>
  </si>
  <si>
    <t>2006489878</t>
  </si>
  <si>
    <t>Montáž ostatních truhlářských konstrukcí parapetních desek dřevěných nebo plastových šířky do 300 mm</t>
  </si>
  <si>
    <t xml:space="preserve">Poznámka k souboru cen:_x000D_
1. Cenami -8111 a -8112 se oceňuje montáž vrat oboru JKPOV 611. 2. Cenami -97 . . nelze oceňovat venkovní krycí lišty balkónových dveří; tato montáž se oceňuje cenou -1610. </t>
  </si>
  <si>
    <t>32+8,5</t>
  </si>
  <si>
    <t>100</t>
  </si>
  <si>
    <t>1T</t>
  </si>
  <si>
    <t>parapet vnitřní - š. 150 mm, plastový z tvrdého PVC, barva bílá_viz. odkaz 1T</t>
  </si>
  <si>
    <t>741378734</t>
  </si>
  <si>
    <t>8+24</t>
  </si>
  <si>
    <t>101</t>
  </si>
  <si>
    <t>3T</t>
  </si>
  <si>
    <t>parapet vnitřní - š. 250 mm, plastový z tvrdého PVC, barva bílá_viz. odkaz 3T</t>
  </si>
  <si>
    <t>15012323</t>
  </si>
  <si>
    <t>102</t>
  </si>
  <si>
    <t>76669412R</t>
  </si>
  <si>
    <t xml:space="preserve">Montáž parapetních desek dřevěných nebo plastových šířky přes 30 cm </t>
  </si>
  <si>
    <t>-174980633</t>
  </si>
  <si>
    <t>Montáž ostatních truhlářských konstrukcí parapetních desek dřevěných nebo plastových šířky přes 300 mm</t>
  </si>
  <si>
    <t>103</t>
  </si>
  <si>
    <t>2T</t>
  </si>
  <si>
    <t>parapet vnitřní - š. 350 mm, plastový z tvrdého PVC, barva bílá_viz. odkaz 2T</t>
  </si>
  <si>
    <t>1060039164</t>
  </si>
  <si>
    <t>104</t>
  </si>
  <si>
    <t>998766103</t>
  </si>
  <si>
    <t>Přesun hmot tonážní pro konstrukce truhlářské v objektech v do 24 m</t>
  </si>
  <si>
    <t>-1974045485</t>
  </si>
  <si>
    <t>Přesun hmot pro konstrukce truhlářské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</si>
  <si>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</si>
  <si>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105</t>
  </si>
  <si>
    <t>998766181</t>
  </si>
  <si>
    <t>Příplatek k přesunu hmot tonážní 766 prováděný bez použití mechanizace</t>
  </si>
  <si>
    <t>301179917</t>
  </si>
  <si>
    <t>Přesun hmot pro konstrukce truhlářské stanovený z hmotnosti přesunovaného materiálu Příplatek k ceně za přesun prováděný bez použití mechanizace pro jakoukoliv výšku objektu</t>
  </si>
  <si>
    <t>767</t>
  </si>
  <si>
    <t>Konstrukce zámečnické</t>
  </si>
  <si>
    <t>106</t>
  </si>
  <si>
    <t>76764022R</t>
  </si>
  <si>
    <t>Montáž dveří ocelových vchodových dvoukřídlových s 2x pevným bočním dílem a nadsvětlíky</t>
  </si>
  <si>
    <t>-155574283</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</si>
  <si>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</si>
  <si>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2"odkaz 1</t>
  </si>
  <si>
    <t>107</t>
  </si>
  <si>
    <t>Hliníková stěna s dvoukřídlovými dveřmi pravými 4400/3250 mm_viz. odkaz 1</t>
  </si>
  <si>
    <t>1839449370</t>
  </si>
  <si>
    <t>Hliníková stěna s dvoukřídlovými dveřmi pravými 4400/3250 mm</t>
  </si>
  <si>
    <t>108</t>
  </si>
  <si>
    <t>767531111</t>
  </si>
  <si>
    <t>Montáž vstupních kovových nebo plastových rohoží čistících zón</t>
  </si>
  <si>
    <t>1595513971</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</si>
  <si>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</si>
  <si>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</si>
  <si>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1,8*0,9</t>
  </si>
  <si>
    <t>109</t>
  </si>
  <si>
    <t>1Z</t>
  </si>
  <si>
    <t>čistící rohož včetně rámu 1800/900 mm_viz. odkaz 1Z</t>
  </si>
  <si>
    <t>1706562863</t>
  </si>
  <si>
    <t>110</t>
  </si>
  <si>
    <t>767640222</t>
  </si>
  <si>
    <t>Montáž dveří ocelových vchodových dvoukřídlových s nadsvětlíkem</t>
  </si>
  <si>
    <t>1972357042</t>
  </si>
  <si>
    <t>Montáž dveří ocelových vchodových dvoukřídlové s nadsvětlíkem</t>
  </si>
  <si>
    <t>1"odkaz 13</t>
  </si>
  <si>
    <t>111</t>
  </si>
  <si>
    <t>Hliníková stěna s dvoukřídlovými dveřmi pravými 2200+2x100/3250 mm_viz. odkaz 13</t>
  </si>
  <si>
    <t>-822778568</t>
  </si>
  <si>
    <t>Hliníková stěna s dvoukřídlovými dveřmi pravými 2200+2x100/3250 mm</t>
  </si>
  <si>
    <t>112</t>
  </si>
  <si>
    <t>998767103</t>
  </si>
  <si>
    <t>Přesun hmot tonážní pro zámečnické konstrukce v objektech v do 24 m</t>
  </si>
  <si>
    <t>118682894</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</si>
  <si>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</si>
  <si>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</si>
  <si>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113</t>
  </si>
  <si>
    <t>998767181</t>
  </si>
  <si>
    <t>Příplatek k přesunu hmot tonážní 767 prováděný bez použití mechanizace</t>
  </si>
  <si>
    <t>-929737339</t>
  </si>
  <si>
    <t>Přesun hmot pro zámečnické konstrukce stanovený z hmotnosti přesunovaného materiálu Příplatek k cenám za přesun prováděný bez použití mechanizace pro jakoukoliv výšku objektu</t>
  </si>
  <si>
    <t>781</t>
  </si>
  <si>
    <t>Dokončovací práce - obklady</t>
  </si>
  <si>
    <t>114</t>
  </si>
  <si>
    <t>781673113</t>
  </si>
  <si>
    <t>Montáž obkladů parapetů šířky z dlaždic keramických lepených standardním lepidlem</t>
  </si>
  <si>
    <t>1313252311</t>
  </si>
  <si>
    <t xml:space="preserve">Montáž obkladů parapetů z dlaždic keramických lepených standardním lepidlem, šířky parapetu </t>
  </si>
  <si>
    <t>1,85"5np</t>
  </si>
  <si>
    <t>115</t>
  </si>
  <si>
    <t>597613R</t>
  </si>
  <si>
    <t>dlaždice balkónová tvarovka 15 x 30 cm (150 x 298 mm)</t>
  </si>
  <si>
    <t>-870470082</t>
  </si>
  <si>
    <t>1,85/0,3*1,03</t>
  </si>
  <si>
    <t>Mezisoučet</t>
  </si>
  <si>
    <t>116</t>
  </si>
  <si>
    <t>998781103</t>
  </si>
  <si>
    <t>Přesun hmot tonážní pro obklady keramické v objektech v do 24 m</t>
  </si>
  <si>
    <t>-1548173371</t>
  </si>
  <si>
    <t>Přesun hmot pro obklady keramické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</si>
  <si>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</si>
  <si>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117</t>
  </si>
  <si>
    <t>998781181</t>
  </si>
  <si>
    <t>Příplatek k přesunu hmot tonážní 781 prováděný bez použití mechanizace</t>
  </si>
  <si>
    <t>-1117215787</t>
  </si>
  <si>
    <t>Přesun hmot pro obklady keramické stanovený z hmotnosti přesunovaného materiálu Příplatek k cenám za přesun prováděný bez použití mechanizace pro jakoukoliv výšku objektu</t>
  </si>
  <si>
    <t>784</t>
  </si>
  <si>
    <t>Dokončovací práce - malby a tapety</t>
  </si>
  <si>
    <t>118</t>
  </si>
  <si>
    <t>784171101</t>
  </si>
  <si>
    <t>Zakrytí vnitřních podlah včetně pozdějšího odkrytí</t>
  </si>
  <si>
    <t>1104173238</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</si>
  <si>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</si>
  <si>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 </t>
  </si>
  <si>
    <t>119</t>
  </si>
  <si>
    <t>581248420</t>
  </si>
  <si>
    <t>fólie pro malířské potřeby zakrývací, PG 4020-20, 7µ,  4 x 5 m</t>
  </si>
  <si>
    <t>-1148009023</t>
  </si>
  <si>
    <t>fólie pro malířské potřeby zakrývací,  7µ,  4 x 5 m</t>
  </si>
  <si>
    <t>300*1,1 'Přepočtené koeficientem množství</t>
  </si>
  <si>
    <t>120</t>
  </si>
  <si>
    <t>784221101</t>
  </si>
  <si>
    <t>Dvojnásobné bílé malby  ze směsí za sucha dobře otěruvzdorných v místnostech do 3,80 m</t>
  </si>
  <si>
    <t>558907697</t>
  </si>
  <si>
    <t>Malby z malířských směsí otěruvzdorných za sucha dvojnásobné, bílé za sucha otěruvzdorné dobře v místnostech výšky do 3,80 m</t>
  </si>
  <si>
    <t>3,4*(33,755+10*1,0)</t>
  </si>
  <si>
    <t>1,0*33,755</t>
  </si>
  <si>
    <t>3,4*(35,34+10*1,0)</t>
  </si>
  <si>
    <t>1,0*35,34</t>
  </si>
  <si>
    <t>3,4*(36,724+2,725+12*1,0)</t>
  </si>
  <si>
    <t>1,0*(36,724+2,725)</t>
  </si>
  <si>
    <t>3,4*(5,775+5,08+2,725+8*1,0)</t>
  </si>
  <si>
    <t>1,0*(5,775+5,08+2,725)</t>
  </si>
  <si>
    <t>3,4*1,0*2+1,85*1,0</t>
  </si>
  <si>
    <t>121</t>
  </si>
  <si>
    <t>784221151</t>
  </si>
  <si>
    <t>Příplatek k cenám 2x maleb za sucha otěruvzdorných za barevnou malbu v odstínu světlém</t>
  </si>
  <si>
    <t>-562956936</t>
  </si>
  <si>
    <t>Malby z malířských směsí otěruvzdorných za sucha Příplatek k cenám dvojnásobných maleb na tónovacích automatech, v odstínu světlém</t>
  </si>
  <si>
    <t>786</t>
  </si>
  <si>
    <t>Dokončovací práce - čalounické úpravy</t>
  </si>
  <si>
    <t>122</t>
  </si>
  <si>
    <t>78662611R</t>
  </si>
  <si>
    <t>Montáž vnitřních horizontálníh žaluzií</t>
  </si>
  <si>
    <t>634109706</t>
  </si>
  <si>
    <t>2*2,2*1,45</t>
  </si>
  <si>
    <t>1*1,1*1,45</t>
  </si>
  <si>
    <t>2*1*1,45</t>
  </si>
  <si>
    <t>2*2,2*2,4</t>
  </si>
  <si>
    <t>7*2,2*(1,75+0,65)</t>
  </si>
  <si>
    <t>1*1,1*(1,75+0,65)*2</t>
  </si>
  <si>
    <t>2*0,9*(1,75+0,65)*4</t>
  </si>
  <si>
    <t>4*1,0*2,4</t>
  </si>
  <si>
    <t>4*2,1*2,4</t>
  </si>
  <si>
    <t>2*2,1*2,4</t>
  </si>
  <si>
    <t>4*0,95*2,4*8</t>
  </si>
  <si>
    <t>123</t>
  </si>
  <si>
    <t>žaluzie</t>
  </si>
  <si>
    <t>dodávka vnitřních horizontálních žaluzií</t>
  </si>
  <si>
    <t>-1557130335</t>
  </si>
  <si>
    <t>771</t>
  </si>
  <si>
    <t>Podlahy z dlaždic</t>
  </si>
  <si>
    <t>124</t>
  </si>
  <si>
    <t>771474112</t>
  </si>
  <si>
    <t>Montáž soklíků z dlaždic keramických rovných flexibilní lepidlo v do 90 mm</t>
  </si>
  <si>
    <t>1386090392</t>
  </si>
  <si>
    <t>Montáž soklíků z dlaždic keramických lepených flexibilním lepidlem rovných výšky přes 65 do 90 mm</t>
  </si>
  <si>
    <t>125</t>
  </si>
  <si>
    <t>597614160</t>
  </si>
  <si>
    <t>dlaždice keramické slinuté neglazované mrazuvzdorné, sokl  29,8 x 8,0 x 0,9 cm</t>
  </si>
  <si>
    <t>28208869</t>
  </si>
  <si>
    <t xml:space="preserve">obkládačky a dlaždice keramické dlaždice keramické vysoce slinuté neglazované mrazuvzdorné sokl - rozměr  29,8 x 8,0 x 0,9 </t>
  </si>
  <si>
    <t>2,5/0,3*1,03</t>
  </si>
  <si>
    <t>126</t>
  </si>
  <si>
    <t>771573113</t>
  </si>
  <si>
    <t>Montáž podlah keramických režných hladkých lepených do 12 ks/m2</t>
  </si>
  <si>
    <t>1251410981</t>
  </si>
  <si>
    <t>Montáž podlah z dlaždic keramických lepených standardním lepidlem režných nebo glazovaných hladkých přes 9 do 12 ks/ m2</t>
  </si>
  <si>
    <t>127</t>
  </si>
  <si>
    <t>597614110</t>
  </si>
  <si>
    <t>dlaždice keramické slinuté neglazované mrazuvzdorné povrch SL 29,5 x 29,5 x 0,8 cm</t>
  </si>
  <si>
    <t>583855828</t>
  </si>
  <si>
    <t xml:space="preserve">obkládačky a dlaždice keramické dlaždice keramické vysoce slinuté neglazované mrazuvzdorné SL- zdrsněné </t>
  </si>
  <si>
    <t>0,10*1,85"parapet 5np</t>
  </si>
  <si>
    <t>8,915*1,1 'Přepočtené koeficientem množství</t>
  </si>
  <si>
    <t>128</t>
  </si>
  <si>
    <t>771591111</t>
  </si>
  <si>
    <t>Podlahy penetrace podkladu</t>
  </si>
  <si>
    <t>1909306591</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</si>
  <si>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</si>
  <si>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</si>
  <si>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8,73+0,25*1,85</t>
  </si>
  <si>
    <t>129</t>
  </si>
  <si>
    <t>998771103</t>
  </si>
  <si>
    <t>Přesun hmot tonážní pro podlahy z dlaždic v objektech v do 24 m</t>
  </si>
  <si>
    <t>1874519122</t>
  </si>
  <si>
    <t>Přesun hmot pro podlahy z dlaždic stanovený z hmotnosti přesunovaného materiálu vodorovná dopravní vzdálenost do 50 m v objektech výšky přes 12 do 24 m</t>
  </si>
  <si>
    <t>130</t>
  </si>
  <si>
    <t>998771181</t>
  </si>
  <si>
    <t>Příplatek k přesunu hmot tonážní 771 prováděný bez použití mechanizace</t>
  </si>
  <si>
    <t>-1907413158</t>
  </si>
  <si>
    <t>Přesun hmot pro podlahy z dlaždic stanovený z hmotnosti přesunovaného materiálu Příplatek k ceně za přesun prováděný bez použití mechanizace pro jakoukoliv výšku objektu</t>
  </si>
  <si>
    <t>OST</t>
  </si>
  <si>
    <t>Ostatní</t>
  </si>
  <si>
    <t>131</t>
  </si>
  <si>
    <t>HZS.01</t>
  </si>
  <si>
    <t xml:space="preserve">Přípomoce stavby při stěhování </t>
  </si>
  <si>
    <t>hzs</t>
  </si>
  <si>
    <t>1919172426</t>
  </si>
  <si>
    <t>P</t>
  </si>
  <si>
    <t xml:space="preserve">Poznámka k položce:
Po dohodě se zástupcem investora vystěhování nábytku zajistí v předstihu investor. </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</si>
  <si>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</si>
  <si>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</si>
  <si>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</si>
  <si>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</si>
  <si>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</si>
  <si>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</si>
  <si>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</si>
  <si>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</si>
  <si>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013254000</t>
  </si>
  <si>
    <t>Dokumentace skutečného provedení stavby</t>
  </si>
  <si>
    <t>Kč</t>
  </si>
  <si>
    <t>1024</t>
  </si>
  <si>
    <t>-889938238</t>
  </si>
  <si>
    <t>Průzkumné, geodetické a projektové práce projektové práce dokumentace stavby (výkresová a textová) skutečného provedení stavby</t>
  </si>
  <si>
    <t>VRN3</t>
  </si>
  <si>
    <t>Zařízení staveniště</t>
  </si>
  <si>
    <t>030001000</t>
  </si>
  <si>
    <t>-1014687201</t>
  </si>
  <si>
    <t>Základní rozdělení průvodních činností a nákladů 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</si>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</sst>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i/>
      <sz val="8"/>
      <color rgb="FF003366"/>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1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15" fillId="3" borderId="0" xfId="0" applyFont="1" applyFill="1" applyAlignment="1">
      <alignment vertical="center"/>
    </xf>
    <xf numFmtId="0" fontId="16" fillId="3" borderId="0" xfId="0" applyFont="1" applyFill="1" applyAlignment="1">
      <alignment horizontal="left" vertical="center"/>
    </xf>
    <xf numFmtId="0" fontId="33" fillId="3" borderId="0" xfId="1" applyFont="1" applyFill="1" applyAlignment="1">
      <alignment vertical="center"/>
    </xf>
    <xf numFmtId="0" fontId="1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6" fillId="0" borderId="0" xfId="0" applyFont="1" applyAlignment="1" applyProtection="1">
      <alignment horizontal="left"/>
    </xf>
    <xf numFmtId="4" fontId="6" fillId="0" borderId="0" xfId="0" applyNumberFormat="1" applyFont="1" applyAlignment="1" applyProtection="1"/>
    <xf numFmtId="0" fontId="42" fillId="0" borderId="0" xfId="0" applyFont="1" applyAlignment="1" applyProtection="1">
      <alignment vertical="center" wrapText="1"/>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2" fillId="0" borderId="0" xfId="0" applyFont="1" applyBorder="1" applyAlignment="1" applyProtection="1">
      <alignment vertical="center" wrapText="1"/>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39" fillId="0" borderId="0" xfId="0" applyFont="1" applyBorder="1" applyAlignment="1" applyProtection="1">
      <alignment horizontal="left" vertical="center" wrapText="1"/>
    </xf>
    <xf numFmtId="0" fontId="11" fillId="0" borderId="5" xfId="0" applyFont="1" applyBorder="1" applyAlignment="1" applyProtection="1"/>
    <xf numFmtId="0" fontId="11" fillId="0" borderId="0" xfId="0" applyFont="1" applyAlignment="1" applyProtection="1"/>
    <xf numFmtId="0" fontId="11" fillId="0" borderId="0" xfId="0" applyFont="1" applyBorder="1" applyAlignment="1" applyProtection="1">
      <alignment horizontal="left"/>
    </xf>
    <xf numFmtId="0" fontId="11" fillId="0" borderId="0" xfId="0" applyFont="1" applyAlignment="1" applyProtection="1">
      <protection locked="0"/>
    </xf>
    <xf numFmtId="4" fontId="11" fillId="0" borderId="0" xfId="0" applyNumberFormat="1" applyFont="1" applyBorder="1" applyAlignment="1" applyProtection="1"/>
    <xf numFmtId="0" fontId="11" fillId="0" borderId="5" xfId="0" applyFont="1" applyBorder="1" applyAlignment="1"/>
    <xf numFmtId="0" fontId="11" fillId="0" borderId="18"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9"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9" fillId="0" borderId="0" xfId="0" applyFont="1" applyAlignment="1" applyProtection="1">
      <alignment horizontal="left" vertical="center" wrapText="1"/>
    </xf>
    <xf numFmtId="4" fontId="30" fillId="0" borderId="0" xfId="0" applyNumberFormat="1" applyFont="1" applyAlignment="1" applyProtection="1">
      <alignment vertical="center"/>
    </xf>
    <xf numFmtId="0" fontId="30"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3" fillId="3" borderId="0" xfId="1" applyFont="1" applyFill="1" applyAlignment="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5" fillId="0" borderId="1" xfId="0" applyFont="1" applyBorder="1" applyAlignment="1" applyProtection="1">
      <alignment horizontal="center"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wrapText="1"/>
      <protection locked="0"/>
    </xf>
    <xf numFmtId="49" fontId="47"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center" vertical="center"/>
      <protection locked="0"/>
    </xf>
    <xf numFmtId="0" fontId="46" fillId="0" borderId="34" xfId="0" applyFont="1" applyBorder="1" applyAlignment="1" applyProtection="1">
      <alignment horizontal="left"/>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95"/>
      <c r="AS2" s="395"/>
      <c r="AT2" s="395"/>
      <c r="AU2" s="395"/>
      <c r="AV2" s="395"/>
      <c r="AW2" s="395"/>
      <c r="AX2" s="395"/>
      <c r="AY2" s="395"/>
      <c r="AZ2" s="395"/>
      <c r="BA2" s="395"/>
      <c r="BB2" s="395"/>
      <c r="BC2" s="395"/>
      <c r="BD2" s="395"/>
      <c r="BE2" s="395"/>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408" t="s">
        <v>16</v>
      </c>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0"/>
      <c r="AQ5" s="32"/>
      <c r="BE5" s="406" t="s">
        <v>17</v>
      </c>
      <c r="BS5" s="25" t="s">
        <v>8</v>
      </c>
    </row>
    <row r="6" spans="1:74" ht="36.950000000000003" customHeight="1">
      <c r="B6" s="29"/>
      <c r="C6" s="30"/>
      <c r="D6" s="37" t="s">
        <v>18</v>
      </c>
      <c r="E6" s="30"/>
      <c r="F6" s="30"/>
      <c r="G6" s="30"/>
      <c r="H6" s="30"/>
      <c r="I6" s="30"/>
      <c r="J6" s="30"/>
      <c r="K6" s="374" t="s">
        <v>19</v>
      </c>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0"/>
      <c r="AQ6" s="32"/>
      <c r="BE6" s="407"/>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23</v>
      </c>
      <c r="AO7" s="30"/>
      <c r="AP7" s="30"/>
      <c r="AQ7" s="32"/>
      <c r="BE7" s="407"/>
      <c r="BS7" s="25" t="s">
        <v>8</v>
      </c>
    </row>
    <row r="8" spans="1:74" ht="14.45" customHeight="1">
      <c r="B8" s="29"/>
      <c r="C8" s="30"/>
      <c r="D8" s="38"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26</v>
      </c>
      <c r="AL8" s="30"/>
      <c r="AM8" s="30"/>
      <c r="AN8" s="39" t="s">
        <v>27</v>
      </c>
      <c r="AO8" s="30"/>
      <c r="AP8" s="30"/>
      <c r="AQ8" s="32"/>
      <c r="BE8" s="407"/>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7"/>
      <c r="BS9" s="25" t="s">
        <v>8</v>
      </c>
    </row>
    <row r="10" spans="1:74" ht="14.45" customHeight="1">
      <c r="B10" s="29"/>
      <c r="C10" s="30"/>
      <c r="D10" s="38"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29</v>
      </c>
      <c r="AL10" s="30"/>
      <c r="AM10" s="30"/>
      <c r="AN10" s="36" t="s">
        <v>23</v>
      </c>
      <c r="AO10" s="30"/>
      <c r="AP10" s="30"/>
      <c r="AQ10" s="32"/>
      <c r="BE10" s="407"/>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23</v>
      </c>
      <c r="AO11" s="30"/>
      <c r="AP11" s="30"/>
      <c r="AQ11" s="32"/>
      <c r="BE11" s="407"/>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7"/>
      <c r="BS12" s="25" t="s">
        <v>8</v>
      </c>
    </row>
    <row r="13" spans="1:74" ht="14.45" customHeight="1">
      <c r="B13" s="29"/>
      <c r="C13" s="30"/>
      <c r="D13" s="38"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29</v>
      </c>
      <c r="AL13" s="30"/>
      <c r="AM13" s="30"/>
      <c r="AN13" s="40" t="s">
        <v>33</v>
      </c>
      <c r="AO13" s="30"/>
      <c r="AP13" s="30"/>
      <c r="AQ13" s="32"/>
      <c r="BE13" s="407"/>
      <c r="BS13" s="25" t="s">
        <v>8</v>
      </c>
    </row>
    <row r="14" spans="1:74" ht="15">
      <c r="B14" s="29"/>
      <c r="C14" s="30"/>
      <c r="D14" s="30"/>
      <c r="E14" s="376" t="s">
        <v>33</v>
      </c>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8" t="s">
        <v>31</v>
      </c>
      <c r="AL14" s="30"/>
      <c r="AM14" s="30"/>
      <c r="AN14" s="40" t="s">
        <v>33</v>
      </c>
      <c r="AO14" s="30"/>
      <c r="AP14" s="30"/>
      <c r="AQ14" s="32"/>
      <c r="BE14" s="407"/>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7"/>
      <c r="BS15" s="25" t="s">
        <v>6</v>
      </c>
    </row>
    <row r="16" spans="1:74" ht="14.45" customHeight="1">
      <c r="B16" s="29"/>
      <c r="C16" s="30"/>
      <c r="D16" s="38"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29</v>
      </c>
      <c r="AL16" s="30"/>
      <c r="AM16" s="30"/>
      <c r="AN16" s="36" t="s">
        <v>23</v>
      </c>
      <c r="AO16" s="30"/>
      <c r="AP16" s="30"/>
      <c r="AQ16" s="32"/>
      <c r="BE16" s="407"/>
      <c r="BS16" s="25" t="s">
        <v>6</v>
      </c>
    </row>
    <row r="17" spans="2:71" ht="18.399999999999999"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23</v>
      </c>
      <c r="AO17" s="30"/>
      <c r="AP17" s="30"/>
      <c r="AQ17" s="32"/>
      <c r="BE17" s="407"/>
      <c r="BS17" s="25" t="s">
        <v>36</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7"/>
      <c r="BS18" s="25" t="s">
        <v>8</v>
      </c>
    </row>
    <row r="19" spans="2:71" ht="14.45" customHeight="1">
      <c r="B19" s="29"/>
      <c r="C19" s="30"/>
      <c r="D19" s="38"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7"/>
      <c r="BS19" s="25" t="s">
        <v>8</v>
      </c>
    </row>
    <row r="20" spans="2:71" ht="57" customHeight="1">
      <c r="B20" s="29"/>
      <c r="C20" s="30"/>
      <c r="D20" s="30"/>
      <c r="E20" s="378" t="s">
        <v>38</v>
      </c>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0"/>
      <c r="AP20" s="30"/>
      <c r="AQ20" s="32"/>
      <c r="BE20" s="407"/>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7"/>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407"/>
    </row>
    <row r="23" spans="2:71" s="1" customFormat="1" ht="25.9" customHeight="1">
      <c r="B23" s="42"/>
      <c r="C23" s="43"/>
      <c r="D23" s="44"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79">
        <f>ROUND(AG51,2)</f>
        <v>0</v>
      </c>
      <c r="AL23" s="380"/>
      <c r="AM23" s="380"/>
      <c r="AN23" s="380"/>
      <c r="AO23" s="380"/>
      <c r="AP23" s="43"/>
      <c r="AQ23" s="46"/>
      <c r="BE23" s="407"/>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407"/>
    </row>
    <row r="25" spans="2:71" s="1" customFormat="1">
      <c r="B25" s="42"/>
      <c r="C25" s="43"/>
      <c r="D25" s="43"/>
      <c r="E25" s="43"/>
      <c r="F25" s="43"/>
      <c r="G25" s="43"/>
      <c r="H25" s="43"/>
      <c r="I25" s="43"/>
      <c r="J25" s="43"/>
      <c r="K25" s="43"/>
      <c r="L25" s="381" t="s">
        <v>40</v>
      </c>
      <c r="M25" s="381"/>
      <c r="N25" s="381"/>
      <c r="O25" s="381"/>
      <c r="P25" s="43"/>
      <c r="Q25" s="43"/>
      <c r="R25" s="43"/>
      <c r="S25" s="43"/>
      <c r="T25" s="43"/>
      <c r="U25" s="43"/>
      <c r="V25" s="43"/>
      <c r="W25" s="381" t="s">
        <v>41</v>
      </c>
      <c r="X25" s="381"/>
      <c r="Y25" s="381"/>
      <c r="Z25" s="381"/>
      <c r="AA25" s="381"/>
      <c r="AB25" s="381"/>
      <c r="AC25" s="381"/>
      <c r="AD25" s="381"/>
      <c r="AE25" s="381"/>
      <c r="AF25" s="43"/>
      <c r="AG25" s="43"/>
      <c r="AH25" s="43"/>
      <c r="AI25" s="43"/>
      <c r="AJ25" s="43"/>
      <c r="AK25" s="381" t="s">
        <v>42</v>
      </c>
      <c r="AL25" s="381"/>
      <c r="AM25" s="381"/>
      <c r="AN25" s="381"/>
      <c r="AO25" s="381"/>
      <c r="AP25" s="43"/>
      <c r="AQ25" s="46"/>
      <c r="BE25" s="407"/>
    </row>
    <row r="26" spans="2:71" s="2" customFormat="1" ht="14.45" customHeight="1">
      <c r="B26" s="48"/>
      <c r="C26" s="49"/>
      <c r="D26" s="50" t="s">
        <v>43</v>
      </c>
      <c r="E26" s="49"/>
      <c r="F26" s="50" t="s">
        <v>44</v>
      </c>
      <c r="G26" s="49"/>
      <c r="H26" s="49"/>
      <c r="I26" s="49"/>
      <c r="J26" s="49"/>
      <c r="K26" s="49"/>
      <c r="L26" s="371">
        <v>0.21</v>
      </c>
      <c r="M26" s="372"/>
      <c r="N26" s="372"/>
      <c r="O26" s="372"/>
      <c r="P26" s="49"/>
      <c r="Q26" s="49"/>
      <c r="R26" s="49"/>
      <c r="S26" s="49"/>
      <c r="T26" s="49"/>
      <c r="U26" s="49"/>
      <c r="V26" s="49"/>
      <c r="W26" s="373">
        <f>ROUND(AZ51,2)</f>
        <v>0</v>
      </c>
      <c r="X26" s="372"/>
      <c r="Y26" s="372"/>
      <c r="Z26" s="372"/>
      <c r="AA26" s="372"/>
      <c r="AB26" s="372"/>
      <c r="AC26" s="372"/>
      <c r="AD26" s="372"/>
      <c r="AE26" s="372"/>
      <c r="AF26" s="49"/>
      <c r="AG26" s="49"/>
      <c r="AH26" s="49"/>
      <c r="AI26" s="49"/>
      <c r="AJ26" s="49"/>
      <c r="AK26" s="373">
        <f>ROUND(AV51,2)</f>
        <v>0</v>
      </c>
      <c r="AL26" s="372"/>
      <c r="AM26" s="372"/>
      <c r="AN26" s="372"/>
      <c r="AO26" s="372"/>
      <c r="AP26" s="49"/>
      <c r="AQ26" s="51"/>
      <c r="BE26" s="407"/>
    </row>
    <row r="27" spans="2:71" s="2" customFormat="1" ht="14.45" customHeight="1">
      <c r="B27" s="48"/>
      <c r="C27" s="49"/>
      <c r="D27" s="49"/>
      <c r="E27" s="49"/>
      <c r="F27" s="50" t="s">
        <v>45</v>
      </c>
      <c r="G27" s="49"/>
      <c r="H27" s="49"/>
      <c r="I27" s="49"/>
      <c r="J27" s="49"/>
      <c r="K27" s="49"/>
      <c r="L27" s="371">
        <v>0.15</v>
      </c>
      <c r="M27" s="372"/>
      <c r="N27" s="372"/>
      <c r="O27" s="372"/>
      <c r="P27" s="49"/>
      <c r="Q27" s="49"/>
      <c r="R27" s="49"/>
      <c r="S27" s="49"/>
      <c r="T27" s="49"/>
      <c r="U27" s="49"/>
      <c r="V27" s="49"/>
      <c r="W27" s="373">
        <f>ROUND(BA51,2)</f>
        <v>0</v>
      </c>
      <c r="X27" s="372"/>
      <c r="Y27" s="372"/>
      <c r="Z27" s="372"/>
      <c r="AA27" s="372"/>
      <c r="AB27" s="372"/>
      <c r="AC27" s="372"/>
      <c r="AD27" s="372"/>
      <c r="AE27" s="372"/>
      <c r="AF27" s="49"/>
      <c r="AG27" s="49"/>
      <c r="AH27" s="49"/>
      <c r="AI27" s="49"/>
      <c r="AJ27" s="49"/>
      <c r="AK27" s="373">
        <f>ROUND(AW51,2)</f>
        <v>0</v>
      </c>
      <c r="AL27" s="372"/>
      <c r="AM27" s="372"/>
      <c r="AN27" s="372"/>
      <c r="AO27" s="372"/>
      <c r="AP27" s="49"/>
      <c r="AQ27" s="51"/>
      <c r="BE27" s="407"/>
    </row>
    <row r="28" spans="2:71" s="2" customFormat="1" ht="14.45" hidden="1" customHeight="1">
      <c r="B28" s="48"/>
      <c r="C28" s="49"/>
      <c r="D28" s="49"/>
      <c r="E28" s="49"/>
      <c r="F28" s="50" t="s">
        <v>46</v>
      </c>
      <c r="G28" s="49"/>
      <c r="H28" s="49"/>
      <c r="I28" s="49"/>
      <c r="J28" s="49"/>
      <c r="K28" s="49"/>
      <c r="L28" s="371">
        <v>0.21</v>
      </c>
      <c r="M28" s="372"/>
      <c r="N28" s="372"/>
      <c r="O28" s="372"/>
      <c r="P28" s="49"/>
      <c r="Q28" s="49"/>
      <c r="R28" s="49"/>
      <c r="S28" s="49"/>
      <c r="T28" s="49"/>
      <c r="U28" s="49"/>
      <c r="V28" s="49"/>
      <c r="W28" s="373">
        <f>ROUND(BB51,2)</f>
        <v>0</v>
      </c>
      <c r="X28" s="372"/>
      <c r="Y28" s="372"/>
      <c r="Z28" s="372"/>
      <c r="AA28" s="372"/>
      <c r="AB28" s="372"/>
      <c r="AC28" s="372"/>
      <c r="AD28" s="372"/>
      <c r="AE28" s="372"/>
      <c r="AF28" s="49"/>
      <c r="AG28" s="49"/>
      <c r="AH28" s="49"/>
      <c r="AI28" s="49"/>
      <c r="AJ28" s="49"/>
      <c r="AK28" s="373">
        <v>0</v>
      </c>
      <c r="AL28" s="372"/>
      <c r="AM28" s="372"/>
      <c r="AN28" s="372"/>
      <c r="AO28" s="372"/>
      <c r="AP28" s="49"/>
      <c r="AQ28" s="51"/>
      <c r="BE28" s="407"/>
    </row>
    <row r="29" spans="2:71" s="2" customFormat="1" ht="14.45" hidden="1" customHeight="1">
      <c r="B29" s="48"/>
      <c r="C29" s="49"/>
      <c r="D29" s="49"/>
      <c r="E29" s="49"/>
      <c r="F29" s="50" t="s">
        <v>47</v>
      </c>
      <c r="G29" s="49"/>
      <c r="H29" s="49"/>
      <c r="I29" s="49"/>
      <c r="J29" s="49"/>
      <c r="K29" s="49"/>
      <c r="L29" s="371">
        <v>0.15</v>
      </c>
      <c r="M29" s="372"/>
      <c r="N29" s="372"/>
      <c r="O29" s="372"/>
      <c r="P29" s="49"/>
      <c r="Q29" s="49"/>
      <c r="R29" s="49"/>
      <c r="S29" s="49"/>
      <c r="T29" s="49"/>
      <c r="U29" s="49"/>
      <c r="V29" s="49"/>
      <c r="W29" s="373">
        <f>ROUND(BC51,2)</f>
        <v>0</v>
      </c>
      <c r="X29" s="372"/>
      <c r="Y29" s="372"/>
      <c r="Z29" s="372"/>
      <c r="AA29" s="372"/>
      <c r="AB29" s="372"/>
      <c r="AC29" s="372"/>
      <c r="AD29" s="372"/>
      <c r="AE29" s="372"/>
      <c r="AF29" s="49"/>
      <c r="AG29" s="49"/>
      <c r="AH29" s="49"/>
      <c r="AI29" s="49"/>
      <c r="AJ29" s="49"/>
      <c r="AK29" s="373">
        <v>0</v>
      </c>
      <c r="AL29" s="372"/>
      <c r="AM29" s="372"/>
      <c r="AN29" s="372"/>
      <c r="AO29" s="372"/>
      <c r="AP29" s="49"/>
      <c r="AQ29" s="51"/>
      <c r="BE29" s="407"/>
    </row>
    <row r="30" spans="2:71" s="2" customFormat="1" ht="14.45" hidden="1" customHeight="1">
      <c r="B30" s="48"/>
      <c r="C30" s="49"/>
      <c r="D30" s="49"/>
      <c r="E30" s="49"/>
      <c r="F30" s="50" t="s">
        <v>48</v>
      </c>
      <c r="G30" s="49"/>
      <c r="H30" s="49"/>
      <c r="I30" s="49"/>
      <c r="J30" s="49"/>
      <c r="K30" s="49"/>
      <c r="L30" s="371">
        <v>0</v>
      </c>
      <c r="M30" s="372"/>
      <c r="N30" s="372"/>
      <c r="O30" s="372"/>
      <c r="P30" s="49"/>
      <c r="Q30" s="49"/>
      <c r="R30" s="49"/>
      <c r="S30" s="49"/>
      <c r="T30" s="49"/>
      <c r="U30" s="49"/>
      <c r="V30" s="49"/>
      <c r="W30" s="373">
        <f>ROUND(BD51,2)</f>
        <v>0</v>
      </c>
      <c r="X30" s="372"/>
      <c r="Y30" s="372"/>
      <c r="Z30" s="372"/>
      <c r="AA30" s="372"/>
      <c r="AB30" s="372"/>
      <c r="AC30" s="372"/>
      <c r="AD30" s="372"/>
      <c r="AE30" s="372"/>
      <c r="AF30" s="49"/>
      <c r="AG30" s="49"/>
      <c r="AH30" s="49"/>
      <c r="AI30" s="49"/>
      <c r="AJ30" s="49"/>
      <c r="AK30" s="373">
        <v>0</v>
      </c>
      <c r="AL30" s="372"/>
      <c r="AM30" s="372"/>
      <c r="AN30" s="372"/>
      <c r="AO30" s="372"/>
      <c r="AP30" s="49"/>
      <c r="AQ30" s="51"/>
      <c r="BE30" s="407"/>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407"/>
    </row>
    <row r="32" spans="2:71" s="1" customFormat="1" ht="25.9" customHeight="1">
      <c r="B32" s="42"/>
      <c r="C32" s="52"/>
      <c r="D32" s="53" t="s">
        <v>49</v>
      </c>
      <c r="E32" s="54"/>
      <c r="F32" s="54"/>
      <c r="G32" s="54"/>
      <c r="H32" s="54"/>
      <c r="I32" s="54"/>
      <c r="J32" s="54"/>
      <c r="K32" s="54"/>
      <c r="L32" s="54"/>
      <c r="M32" s="54"/>
      <c r="N32" s="54"/>
      <c r="O32" s="54"/>
      <c r="P32" s="54"/>
      <c r="Q32" s="54"/>
      <c r="R32" s="54"/>
      <c r="S32" s="54"/>
      <c r="T32" s="55" t="s">
        <v>50</v>
      </c>
      <c r="U32" s="54"/>
      <c r="V32" s="54"/>
      <c r="W32" s="54"/>
      <c r="X32" s="386" t="s">
        <v>51</v>
      </c>
      <c r="Y32" s="387"/>
      <c r="Z32" s="387"/>
      <c r="AA32" s="387"/>
      <c r="AB32" s="387"/>
      <c r="AC32" s="54"/>
      <c r="AD32" s="54"/>
      <c r="AE32" s="54"/>
      <c r="AF32" s="54"/>
      <c r="AG32" s="54"/>
      <c r="AH32" s="54"/>
      <c r="AI32" s="54"/>
      <c r="AJ32" s="54"/>
      <c r="AK32" s="388">
        <f>SUM(AK23:AK30)</f>
        <v>0</v>
      </c>
      <c r="AL32" s="387"/>
      <c r="AM32" s="387"/>
      <c r="AN32" s="387"/>
      <c r="AO32" s="389"/>
      <c r="AP32" s="52"/>
      <c r="AQ32" s="56"/>
      <c r="BE32" s="407"/>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52</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201725</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6" t="str">
        <f>K6</f>
        <v>Výměna oken v budově školy, pav. A, Karlovarská 99, Plzeň</v>
      </c>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5">
      <c r="B44" s="42"/>
      <c r="C44" s="66" t="s">
        <v>24</v>
      </c>
      <c r="D44" s="64"/>
      <c r="E44" s="64"/>
      <c r="F44" s="64"/>
      <c r="G44" s="64"/>
      <c r="H44" s="64"/>
      <c r="I44" s="64"/>
      <c r="J44" s="64"/>
      <c r="K44" s="64"/>
      <c r="L44" s="73" t="str">
        <f>IF(K8="","",K8)</f>
        <v>Karlovarská 1210/99, Plzeň</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98" t="str">
        <f>IF(AN8= "","",AN8)</f>
        <v>1. 5. 2017</v>
      </c>
      <c r="AN44" s="398"/>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5">
      <c r="B46" s="42"/>
      <c r="C46" s="66" t="s">
        <v>28</v>
      </c>
      <c r="D46" s="64"/>
      <c r="E46" s="64"/>
      <c r="F46" s="64"/>
      <c r="G46" s="64"/>
      <c r="H46" s="64"/>
      <c r="I46" s="64"/>
      <c r="J46" s="64"/>
      <c r="K46" s="64"/>
      <c r="L46" s="67" t="str">
        <f>IF(E11= "","",E11)</f>
        <v>SPŠ dopravní, Plzeň</v>
      </c>
      <c r="M46" s="64"/>
      <c r="N46" s="64"/>
      <c r="O46" s="64"/>
      <c r="P46" s="64"/>
      <c r="Q46" s="64"/>
      <c r="R46" s="64"/>
      <c r="S46" s="64"/>
      <c r="T46" s="64"/>
      <c r="U46" s="64"/>
      <c r="V46" s="64"/>
      <c r="W46" s="64"/>
      <c r="X46" s="64"/>
      <c r="Y46" s="64"/>
      <c r="Z46" s="64"/>
      <c r="AA46" s="64"/>
      <c r="AB46" s="64"/>
      <c r="AC46" s="64"/>
      <c r="AD46" s="64"/>
      <c r="AE46" s="64"/>
      <c r="AF46" s="64"/>
      <c r="AG46" s="64"/>
      <c r="AH46" s="64"/>
      <c r="AI46" s="66" t="s">
        <v>34</v>
      </c>
      <c r="AJ46" s="64"/>
      <c r="AK46" s="64"/>
      <c r="AL46" s="64"/>
      <c r="AM46" s="399" t="str">
        <f>IF(E17="","",E17)</f>
        <v>PLANSTAV a.s.</v>
      </c>
      <c r="AN46" s="399"/>
      <c r="AO46" s="399"/>
      <c r="AP46" s="399"/>
      <c r="AQ46" s="64"/>
      <c r="AR46" s="62"/>
      <c r="AS46" s="400" t="s">
        <v>53</v>
      </c>
      <c r="AT46" s="401"/>
      <c r="AU46" s="75"/>
      <c r="AV46" s="75"/>
      <c r="AW46" s="75"/>
      <c r="AX46" s="75"/>
      <c r="AY46" s="75"/>
      <c r="AZ46" s="75"/>
      <c r="BA46" s="75"/>
      <c r="BB46" s="75"/>
      <c r="BC46" s="75"/>
      <c r="BD46" s="76"/>
    </row>
    <row r="47" spans="2:56" s="1" customFormat="1" ht="15">
      <c r="B47" s="42"/>
      <c r="C47" s="66" t="s">
        <v>32</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402"/>
      <c r="AT47" s="403"/>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04"/>
      <c r="AT48" s="405"/>
      <c r="AU48" s="43"/>
      <c r="AV48" s="43"/>
      <c r="AW48" s="43"/>
      <c r="AX48" s="43"/>
      <c r="AY48" s="43"/>
      <c r="AZ48" s="43"/>
      <c r="BA48" s="43"/>
      <c r="BB48" s="43"/>
      <c r="BC48" s="43"/>
      <c r="BD48" s="79"/>
    </row>
    <row r="49" spans="1:91" s="1" customFormat="1" ht="29.25" customHeight="1">
      <c r="B49" s="42"/>
      <c r="C49" s="382" t="s">
        <v>54</v>
      </c>
      <c r="D49" s="383"/>
      <c r="E49" s="383"/>
      <c r="F49" s="383"/>
      <c r="G49" s="383"/>
      <c r="H49" s="80"/>
      <c r="I49" s="384" t="s">
        <v>55</v>
      </c>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5" t="s">
        <v>56</v>
      </c>
      <c r="AH49" s="383"/>
      <c r="AI49" s="383"/>
      <c r="AJ49" s="383"/>
      <c r="AK49" s="383"/>
      <c r="AL49" s="383"/>
      <c r="AM49" s="383"/>
      <c r="AN49" s="384" t="s">
        <v>57</v>
      </c>
      <c r="AO49" s="383"/>
      <c r="AP49" s="383"/>
      <c r="AQ49" s="81" t="s">
        <v>58</v>
      </c>
      <c r="AR49" s="62"/>
      <c r="AS49" s="82" t="s">
        <v>59</v>
      </c>
      <c r="AT49" s="83" t="s">
        <v>60</v>
      </c>
      <c r="AU49" s="83" t="s">
        <v>61</v>
      </c>
      <c r="AV49" s="83" t="s">
        <v>62</v>
      </c>
      <c r="AW49" s="83" t="s">
        <v>63</v>
      </c>
      <c r="AX49" s="83" t="s">
        <v>64</v>
      </c>
      <c r="AY49" s="83" t="s">
        <v>65</v>
      </c>
      <c r="AZ49" s="83" t="s">
        <v>66</v>
      </c>
      <c r="BA49" s="83" t="s">
        <v>67</v>
      </c>
      <c r="BB49" s="83" t="s">
        <v>68</v>
      </c>
      <c r="BC49" s="83" t="s">
        <v>69</v>
      </c>
      <c r="BD49" s="84" t="s">
        <v>70</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3">
        <f>ROUND(SUM(AG52:AG53),2)</f>
        <v>0</v>
      </c>
      <c r="AH51" s="393"/>
      <c r="AI51" s="393"/>
      <c r="AJ51" s="393"/>
      <c r="AK51" s="393"/>
      <c r="AL51" s="393"/>
      <c r="AM51" s="393"/>
      <c r="AN51" s="394">
        <f>SUM(AG51,AT51)</f>
        <v>0</v>
      </c>
      <c r="AO51" s="394"/>
      <c r="AP51" s="394"/>
      <c r="AQ51" s="90" t="s">
        <v>23</v>
      </c>
      <c r="AR51" s="72"/>
      <c r="AS51" s="91">
        <f>ROUND(SUM(AS52:AS53),2)</f>
        <v>0</v>
      </c>
      <c r="AT51" s="92">
        <f>ROUND(SUM(AV51:AW51),2)</f>
        <v>0</v>
      </c>
      <c r="AU51" s="93">
        <f>ROUND(SUM(AU52:AU53),5)</f>
        <v>0</v>
      </c>
      <c r="AV51" s="92">
        <f>ROUND(AZ51*L26,2)</f>
        <v>0</v>
      </c>
      <c r="AW51" s="92">
        <f>ROUND(BA51*L27,2)</f>
        <v>0</v>
      </c>
      <c r="AX51" s="92">
        <f>ROUND(BB51*L26,2)</f>
        <v>0</v>
      </c>
      <c r="AY51" s="92">
        <f>ROUND(BC51*L27,2)</f>
        <v>0</v>
      </c>
      <c r="AZ51" s="92">
        <f>ROUND(SUM(AZ52:AZ53),2)</f>
        <v>0</v>
      </c>
      <c r="BA51" s="92">
        <f>ROUND(SUM(BA52:BA53),2)</f>
        <v>0</v>
      </c>
      <c r="BB51" s="92">
        <f>ROUND(SUM(BB52:BB53),2)</f>
        <v>0</v>
      </c>
      <c r="BC51" s="92">
        <f>ROUND(SUM(BC52:BC53),2)</f>
        <v>0</v>
      </c>
      <c r="BD51" s="94">
        <f>ROUND(SUM(BD52:BD53),2)</f>
        <v>0</v>
      </c>
      <c r="BS51" s="95" t="s">
        <v>72</v>
      </c>
      <c r="BT51" s="95" t="s">
        <v>73</v>
      </c>
      <c r="BU51" s="96" t="s">
        <v>74</v>
      </c>
      <c r="BV51" s="95" t="s">
        <v>75</v>
      </c>
      <c r="BW51" s="95" t="s">
        <v>7</v>
      </c>
      <c r="BX51" s="95" t="s">
        <v>76</v>
      </c>
      <c r="CL51" s="95" t="s">
        <v>21</v>
      </c>
    </row>
    <row r="52" spans="1:91" s="5" customFormat="1" ht="31.5" customHeight="1">
      <c r="A52" s="97" t="s">
        <v>77</v>
      </c>
      <c r="B52" s="98"/>
      <c r="C52" s="99"/>
      <c r="D52" s="390" t="s">
        <v>78</v>
      </c>
      <c r="E52" s="390"/>
      <c r="F52" s="390"/>
      <c r="G52" s="390"/>
      <c r="H52" s="390"/>
      <c r="I52" s="100"/>
      <c r="J52" s="390" t="s">
        <v>79</v>
      </c>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1">
        <f>'1. - Východní strana + př...'!J27</f>
        <v>0</v>
      </c>
      <c r="AH52" s="392"/>
      <c r="AI52" s="392"/>
      <c r="AJ52" s="392"/>
      <c r="AK52" s="392"/>
      <c r="AL52" s="392"/>
      <c r="AM52" s="392"/>
      <c r="AN52" s="391">
        <f>SUM(AG52,AT52)</f>
        <v>0</v>
      </c>
      <c r="AO52" s="392"/>
      <c r="AP52" s="392"/>
      <c r="AQ52" s="101" t="s">
        <v>80</v>
      </c>
      <c r="AR52" s="102"/>
      <c r="AS52" s="103">
        <v>0</v>
      </c>
      <c r="AT52" s="104">
        <f>ROUND(SUM(AV52:AW52),2)</f>
        <v>0</v>
      </c>
      <c r="AU52" s="105">
        <f>'1. - Východní strana + př...'!P100</f>
        <v>0</v>
      </c>
      <c r="AV52" s="104">
        <f>'1. - Východní strana + př...'!J30</f>
        <v>0</v>
      </c>
      <c r="AW52" s="104">
        <f>'1. - Východní strana + př...'!J31</f>
        <v>0</v>
      </c>
      <c r="AX52" s="104">
        <f>'1. - Východní strana + př...'!J32</f>
        <v>0</v>
      </c>
      <c r="AY52" s="104">
        <f>'1. - Východní strana + př...'!J33</f>
        <v>0</v>
      </c>
      <c r="AZ52" s="104">
        <f>'1. - Východní strana + př...'!F30</f>
        <v>0</v>
      </c>
      <c r="BA52" s="104">
        <f>'1. - Východní strana + př...'!F31</f>
        <v>0</v>
      </c>
      <c r="BB52" s="104">
        <f>'1. - Východní strana + př...'!F32</f>
        <v>0</v>
      </c>
      <c r="BC52" s="104">
        <f>'1. - Východní strana + př...'!F33</f>
        <v>0</v>
      </c>
      <c r="BD52" s="106">
        <f>'1. - Východní strana + př...'!F34</f>
        <v>0</v>
      </c>
      <c r="BT52" s="107" t="s">
        <v>81</v>
      </c>
      <c r="BV52" s="107" t="s">
        <v>75</v>
      </c>
      <c r="BW52" s="107" t="s">
        <v>82</v>
      </c>
      <c r="BX52" s="107" t="s">
        <v>7</v>
      </c>
      <c r="CL52" s="107" t="s">
        <v>21</v>
      </c>
      <c r="CM52" s="107" t="s">
        <v>83</v>
      </c>
    </row>
    <row r="53" spans="1:91" s="5" customFormat="1" ht="16.5" customHeight="1">
      <c r="A53" s="97" t="s">
        <v>77</v>
      </c>
      <c r="B53" s="98"/>
      <c r="C53" s="99"/>
      <c r="D53" s="390" t="s">
        <v>84</v>
      </c>
      <c r="E53" s="390"/>
      <c r="F53" s="390"/>
      <c r="G53" s="390"/>
      <c r="H53" s="390"/>
      <c r="I53" s="100"/>
      <c r="J53" s="390" t="s">
        <v>85</v>
      </c>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1">
        <f>'VON - Vedlejší a ostatní ...'!J27</f>
        <v>0</v>
      </c>
      <c r="AH53" s="392"/>
      <c r="AI53" s="392"/>
      <c r="AJ53" s="392"/>
      <c r="AK53" s="392"/>
      <c r="AL53" s="392"/>
      <c r="AM53" s="392"/>
      <c r="AN53" s="391">
        <f>SUM(AG53,AT53)</f>
        <v>0</v>
      </c>
      <c r="AO53" s="392"/>
      <c r="AP53" s="392"/>
      <c r="AQ53" s="101" t="s">
        <v>84</v>
      </c>
      <c r="AR53" s="102"/>
      <c r="AS53" s="108">
        <v>0</v>
      </c>
      <c r="AT53" s="109">
        <f>ROUND(SUM(AV53:AW53),2)</f>
        <v>0</v>
      </c>
      <c r="AU53" s="110">
        <f>'VON - Vedlejší a ostatní ...'!P79</f>
        <v>0</v>
      </c>
      <c r="AV53" s="109">
        <f>'VON - Vedlejší a ostatní ...'!J30</f>
        <v>0</v>
      </c>
      <c r="AW53" s="109">
        <f>'VON - Vedlejší a ostatní ...'!J31</f>
        <v>0</v>
      </c>
      <c r="AX53" s="109">
        <f>'VON - Vedlejší a ostatní ...'!J32</f>
        <v>0</v>
      </c>
      <c r="AY53" s="109">
        <f>'VON - Vedlejší a ostatní ...'!J33</f>
        <v>0</v>
      </c>
      <c r="AZ53" s="109">
        <f>'VON - Vedlejší a ostatní ...'!F30</f>
        <v>0</v>
      </c>
      <c r="BA53" s="109">
        <f>'VON - Vedlejší a ostatní ...'!F31</f>
        <v>0</v>
      </c>
      <c r="BB53" s="109">
        <f>'VON - Vedlejší a ostatní ...'!F32</f>
        <v>0</v>
      </c>
      <c r="BC53" s="109">
        <f>'VON - Vedlejší a ostatní ...'!F33</f>
        <v>0</v>
      </c>
      <c r="BD53" s="111">
        <f>'VON - Vedlejší a ostatní ...'!F34</f>
        <v>0</v>
      </c>
      <c r="BT53" s="107" t="s">
        <v>81</v>
      </c>
      <c r="BV53" s="107" t="s">
        <v>75</v>
      </c>
      <c r="BW53" s="107" t="s">
        <v>86</v>
      </c>
      <c r="BX53" s="107" t="s">
        <v>7</v>
      </c>
      <c r="CL53" s="107" t="s">
        <v>21</v>
      </c>
      <c r="CM53" s="107" t="s">
        <v>83</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5"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password="CC35" sheet="1" objects="1" scenarios="1" formatCells="0" formatColumns="0" formatRows="0" sort="0" autoFilter="0"/>
  <mergeCells count="45">
    <mergeCell ref="AG51:AM51"/>
    <mergeCell ref="AN51:AP51"/>
    <mergeCell ref="AR2:BE2"/>
    <mergeCell ref="AN52:AP52"/>
    <mergeCell ref="AG52:AM52"/>
    <mergeCell ref="L42:AO42"/>
    <mergeCell ref="AM44:AN44"/>
    <mergeCell ref="AM46:AP46"/>
    <mergeCell ref="AS46:AT48"/>
    <mergeCell ref="W28:AE28"/>
    <mergeCell ref="AK28:AO28"/>
    <mergeCell ref="L29:O29"/>
    <mergeCell ref="W29:AE29"/>
    <mergeCell ref="AK29:AO29"/>
    <mergeCell ref="BE5:BE32"/>
    <mergeCell ref="K5:AO5"/>
    <mergeCell ref="D52:H52"/>
    <mergeCell ref="J52:AF52"/>
    <mergeCell ref="AN53:AP53"/>
    <mergeCell ref="AG53:AM53"/>
    <mergeCell ref="D53:H53"/>
    <mergeCell ref="J53:AF53"/>
    <mergeCell ref="C49:G49"/>
    <mergeCell ref="I49:AF49"/>
    <mergeCell ref="AG49:AM49"/>
    <mergeCell ref="AN49:AP49"/>
    <mergeCell ref="L30:O30"/>
    <mergeCell ref="W30:AE30"/>
    <mergeCell ref="AK30:AO30"/>
    <mergeCell ref="X32:AB32"/>
    <mergeCell ref="AK32:AO32"/>
    <mergeCell ref="K6:AO6"/>
    <mergeCell ref="E14:AJ14"/>
    <mergeCell ref="E20:AN20"/>
    <mergeCell ref="AK23:AO23"/>
    <mergeCell ref="L25:O25"/>
    <mergeCell ref="W25:AE25"/>
    <mergeCell ref="AK25:AO25"/>
    <mergeCell ref="L28:O28"/>
    <mergeCell ref="L26:O26"/>
    <mergeCell ref="W26:AE26"/>
    <mergeCell ref="AK26:AO26"/>
    <mergeCell ref="L27:O27"/>
    <mergeCell ref="W27:AE27"/>
    <mergeCell ref="AK27:AO27"/>
  </mergeCells>
  <hyperlinks>
    <hyperlink ref="K1:S1" location="C2" display="1) Rekapitulace stavby"/>
    <hyperlink ref="W1:AI1" location="C51" display="2) Rekapitulace objektů stavby a soupisů prací"/>
    <hyperlink ref="A52" location="'1. - Východní strana + př...'!C2" display="/"/>
    <hyperlink ref="A53"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9"/>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3" t="s">
        <v>88</v>
      </c>
      <c r="H1" s="413"/>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5"/>
      <c r="M2" s="395"/>
      <c r="N2" s="395"/>
      <c r="O2" s="395"/>
      <c r="P2" s="395"/>
      <c r="Q2" s="395"/>
      <c r="R2" s="395"/>
      <c r="S2" s="395"/>
      <c r="T2" s="395"/>
      <c r="U2" s="395"/>
      <c r="V2" s="395"/>
      <c r="AT2" s="25" t="s">
        <v>82</v>
      </c>
    </row>
    <row r="3" spans="1:70" ht="6.95" customHeight="1">
      <c r="B3" s="26"/>
      <c r="C3" s="27"/>
      <c r="D3" s="27"/>
      <c r="E3" s="27"/>
      <c r="F3" s="27"/>
      <c r="G3" s="27"/>
      <c r="H3" s="27"/>
      <c r="I3" s="117"/>
      <c r="J3" s="27"/>
      <c r="K3" s="28"/>
      <c r="AT3" s="25" t="s">
        <v>83</v>
      </c>
    </row>
    <row r="4" spans="1:70" ht="36.950000000000003" customHeight="1">
      <c r="B4" s="29"/>
      <c r="C4" s="30"/>
      <c r="D4" s="31" t="s">
        <v>92</v>
      </c>
      <c r="E4" s="30"/>
      <c r="F4" s="30"/>
      <c r="G4" s="30"/>
      <c r="H4" s="30"/>
      <c r="I4" s="118"/>
      <c r="J4" s="30"/>
      <c r="K4" s="32"/>
      <c r="M4" s="33" t="s">
        <v>12</v>
      </c>
      <c r="AT4" s="25" t="s">
        <v>6</v>
      </c>
    </row>
    <row r="5" spans="1:70" ht="6.95" customHeight="1">
      <c r="B5" s="29"/>
      <c r="C5" s="30"/>
      <c r="D5" s="30"/>
      <c r="E5" s="30"/>
      <c r="F5" s="30"/>
      <c r="G5" s="30"/>
      <c r="H5" s="30"/>
      <c r="I5" s="118"/>
      <c r="J5" s="30"/>
      <c r="K5" s="32"/>
    </row>
    <row r="6" spans="1:70" ht="15">
      <c r="B6" s="29"/>
      <c r="C6" s="30"/>
      <c r="D6" s="38" t="s">
        <v>18</v>
      </c>
      <c r="E6" s="30"/>
      <c r="F6" s="30"/>
      <c r="G6" s="30"/>
      <c r="H6" s="30"/>
      <c r="I6" s="118"/>
      <c r="J6" s="30"/>
      <c r="K6" s="32"/>
    </row>
    <row r="7" spans="1:70" ht="16.5" customHeight="1">
      <c r="B7" s="29"/>
      <c r="C7" s="30"/>
      <c r="D7" s="30"/>
      <c r="E7" s="414" t="str">
        <f>'Rekapitulace stavby'!K6</f>
        <v>Výměna oken v budově školy, pav. A, Karlovarská 99, Plzeň</v>
      </c>
      <c r="F7" s="415"/>
      <c r="G7" s="415"/>
      <c r="H7" s="415"/>
      <c r="I7" s="118"/>
      <c r="J7" s="30"/>
      <c r="K7" s="32"/>
    </row>
    <row r="8" spans="1:70" s="1" customFormat="1" ht="15">
      <c r="B8" s="42"/>
      <c r="C8" s="43"/>
      <c r="D8" s="38" t="s">
        <v>93</v>
      </c>
      <c r="E8" s="43"/>
      <c r="F8" s="43"/>
      <c r="G8" s="43"/>
      <c r="H8" s="43"/>
      <c r="I8" s="119"/>
      <c r="J8" s="43"/>
      <c r="K8" s="46"/>
    </row>
    <row r="9" spans="1:70" s="1" customFormat="1" ht="36.950000000000003" customHeight="1">
      <c r="B9" s="42"/>
      <c r="C9" s="43"/>
      <c r="D9" s="43"/>
      <c r="E9" s="416" t="s">
        <v>94</v>
      </c>
      <c r="F9" s="417"/>
      <c r="G9" s="417"/>
      <c r="H9" s="417"/>
      <c r="I9" s="119"/>
      <c r="J9" s="43"/>
      <c r="K9" s="46"/>
    </row>
    <row r="10" spans="1:70" s="1" customFormat="1">
      <c r="B10" s="42"/>
      <c r="C10" s="43"/>
      <c r="D10" s="43"/>
      <c r="E10" s="43"/>
      <c r="F10" s="43"/>
      <c r="G10" s="43"/>
      <c r="H10" s="43"/>
      <c r="I10" s="119"/>
      <c r="J10" s="43"/>
      <c r="K10" s="46"/>
    </row>
    <row r="11" spans="1:70" s="1" customFormat="1" ht="14.45" customHeight="1">
      <c r="B11" s="42"/>
      <c r="C11" s="43"/>
      <c r="D11" s="38" t="s">
        <v>20</v>
      </c>
      <c r="E11" s="43"/>
      <c r="F11" s="36" t="s">
        <v>21</v>
      </c>
      <c r="G11" s="43"/>
      <c r="H11" s="43"/>
      <c r="I11" s="120" t="s">
        <v>22</v>
      </c>
      <c r="J11" s="36" t="s">
        <v>23</v>
      </c>
      <c r="K11" s="46"/>
    </row>
    <row r="12" spans="1:70" s="1" customFormat="1" ht="14.45" customHeight="1">
      <c r="B12" s="42"/>
      <c r="C12" s="43"/>
      <c r="D12" s="38" t="s">
        <v>24</v>
      </c>
      <c r="E12" s="43"/>
      <c r="F12" s="36" t="s">
        <v>25</v>
      </c>
      <c r="G12" s="43"/>
      <c r="H12" s="43"/>
      <c r="I12" s="120" t="s">
        <v>26</v>
      </c>
      <c r="J12" s="121" t="str">
        <f>'Rekapitulace stavby'!AN8</f>
        <v>1. 5. 2017</v>
      </c>
      <c r="K12" s="46"/>
    </row>
    <row r="13" spans="1:70" s="1" customFormat="1" ht="10.9" customHeight="1">
      <c r="B13" s="42"/>
      <c r="C13" s="43"/>
      <c r="D13" s="43"/>
      <c r="E13" s="43"/>
      <c r="F13" s="43"/>
      <c r="G13" s="43"/>
      <c r="H13" s="43"/>
      <c r="I13" s="119"/>
      <c r="J13" s="43"/>
      <c r="K13" s="46"/>
    </row>
    <row r="14" spans="1:70" s="1" customFormat="1" ht="14.45" customHeight="1">
      <c r="B14" s="42"/>
      <c r="C14" s="43"/>
      <c r="D14" s="38" t="s">
        <v>28</v>
      </c>
      <c r="E14" s="43"/>
      <c r="F14" s="43"/>
      <c r="G14" s="43"/>
      <c r="H14" s="43"/>
      <c r="I14" s="120" t="s">
        <v>29</v>
      </c>
      <c r="J14" s="36" t="s">
        <v>23</v>
      </c>
      <c r="K14" s="46"/>
    </row>
    <row r="15" spans="1:70" s="1" customFormat="1" ht="18" customHeight="1">
      <c r="B15" s="42"/>
      <c r="C15" s="43"/>
      <c r="D15" s="43"/>
      <c r="E15" s="36" t="s">
        <v>30</v>
      </c>
      <c r="F15" s="43"/>
      <c r="G15" s="43"/>
      <c r="H15" s="43"/>
      <c r="I15" s="120" t="s">
        <v>31</v>
      </c>
      <c r="J15" s="36" t="s">
        <v>23</v>
      </c>
      <c r="K15" s="46"/>
    </row>
    <row r="16" spans="1:70" s="1" customFormat="1" ht="6.95" customHeight="1">
      <c r="B16" s="42"/>
      <c r="C16" s="43"/>
      <c r="D16" s="43"/>
      <c r="E16" s="43"/>
      <c r="F16" s="43"/>
      <c r="G16" s="43"/>
      <c r="H16" s="43"/>
      <c r="I16" s="119"/>
      <c r="J16" s="43"/>
      <c r="K16" s="46"/>
    </row>
    <row r="17" spans="2:11" s="1" customFormat="1" ht="14.45" customHeight="1">
      <c r="B17" s="42"/>
      <c r="C17" s="43"/>
      <c r="D17" s="38" t="s">
        <v>32</v>
      </c>
      <c r="E17" s="43"/>
      <c r="F17" s="43"/>
      <c r="G17" s="43"/>
      <c r="H17" s="43"/>
      <c r="I17" s="120"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0" t="s">
        <v>31</v>
      </c>
      <c r="J18" s="36"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8" t="s">
        <v>34</v>
      </c>
      <c r="E20" s="43"/>
      <c r="F20" s="43"/>
      <c r="G20" s="43"/>
      <c r="H20" s="43"/>
      <c r="I20" s="120" t="s">
        <v>29</v>
      </c>
      <c r="J20" s="36" t="s">
        <v>23</v>
      </c>
      <c r="K20" s="46"/>
    </row>
    <row r="21" spans="2:11" s="1" customFormat="1" ht="18" customHeight="1">
      <c r="B21" s="42"/>
      <c r="C21" s="43"/>
      <c r="D21" s="43"/>
      <c r="E21" s="36" t="s">
        <v>35</v>
      </c>
      <c r="F21" s="43"/>
      <c r="G21" s="43"/>
      <c r="H21" s="43"/>
      <c r="I21" s="120" t="s">
        <v>31</v>
      </c>
      <c r="J21" s="36" t="s">
        <v>23</v>
      </c>
      <c r="K21" s="46"/>
    </row>
    <row r="22" spans="2:11" s="1" customFormat="1" ht="6.95" customHeight="1">
      <c r="B22" s="42"/>
      <c r="C22" s="43"/>
      <c r="D22" s="43"/>
      <c r="E22" s="43"/>
      <c r="F22" s="43"/>
      <c r="G22" s="43"/>
      <c r="H22" s="43"/>
      <c r="I22" s="119"/>
      <c r="J22" s="43"/>
      <c r="K22" s="46"/>
    </row>
    <row r="23" spans="2:11" s="1" customFormat="1" ht="14.45" customHeight="1">
      <c r="B23" s="42"/>
      <c r="C23" s="43"/>
      <c r="D23" s="38" t="s">
        <v>37</v>
      </c>
      <c r="E23" s="43"/>
      <c r="F23" s="43"/>
      <c r="G23" s="43"/>
      <c r="H23" s="43"/>
      <c r="I23" s="119"/>
      <c r="J23" s="43"/>
      <c r="K23" s="46"/>
    </row>
    <row r="24" spans="2:11" s="6" customFormat="1" ht="71.25" customHeight="1">
      <c r="B24" s="122"/>
      <c r="C24" s="123"/>
      <c r="D24" s="123"/>
      <c r="E24" s="378" t="s">
        <v>38</v>
      </c>
      <c r="F24" s="378"/>
      <c r="G24" s="378"/>
      <c r="H24" s="378"/>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39</v>
      </c>
      <c r="E27" s="43"/>
      <c r="F27" s="43"/>
      <c r="G27" s="43"/>
      <c r="H27" s="43"/>
      <c r="I27" s="119"/>
      <c r="J27" s="129">
        <f>ROUND(J100,2)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41</v>
      </c>
      <c r="G29" s="43"/>
      <c r="H29" s="43"/>
      <c r="I29" s="130" t="s">
        <v>40</v>
      </c>
      <c r="J29" s="47" t="s">
        <v>42</v>
      </c>
      <c r="K29" s="46"/>
    </row>
    <row r="30" spans="2:11" s="1" customFormat="1" ht="14.45" customHeight="1">
      <c r="B30" s="42"/>
      <c r="C30" s="43"/>
      <c r="D30" s="50" t="s">
        <v>43</v>
      </c>
      <c r="E30" s="50" t="s">
        <v>44</v>
      </c>
      <c r="F30" s="131">
        <f>ROUND(SUM(BE100:BE578), 2)</f>
        <v>0</v>
      </c>
      <c r="G30" s="43"/>
      <c r="H30" s="43"/>
      <c r="I30" s="132">
        <v>0.21</v>
      </c>
      <c r="J30" s="131">
        <f>ROUND(ROUND((SUM(BE100:BE578)), 2)*I30, 2)</f>
        <v>0</v>
      </c>
      <c r="K30" s="46"/>
    </row>
    <row r="31" spans="2:11" s="1" customFormat="1" ht="14.45" customHeight="1">
      <c r="B31" s="42"/>
      <c r="C31" s="43"/>
      <c r="D31" s="43"/>
      <c r="E31" s="50" t="s">
        <v>45</v>
      </c>
      <c r="F31" s="131">
        <f>ROUND(SUM(BF100:BF578), 2)</f>
        <v>0</v>
      </c>
      <c r="G31" s="43"/>
      <c r="H31" s="43"/>
      <c r="I31" s="132">
        <v>0.15</v>
      </c>
      <c r="J31" s="131">
        <f>ROUND(ROUND((SUM(BF100:BF578)), 2)*I31, 2)</f>
        <v>0</v>
      </c>
      <c r="K31" s="46"/>
    </row>
    <row r="32" spans="2:11" s="1" customFormat="1" ht="14.45" hidden="1" customHeight="1">
      <c r="B32" s="42"/>
      <c r="C32" s="43"/>
      <c r="D32" s="43"/>
      <c r="E32" s="50" t="s">
        <v>46</v>
      </c>
      <c r="F32" s="131">
        <f>ROUND(SUM(BG100:BG578), 2)</f>
        <v>0</v>
      </c>
      <c r="G32" s="43"/>
      <c r="H32" s="43"/>
      <c r="I32" s="132">
        <v>0.21</v>
      </c>
      <c r="J32" s="131">
        <v>0</v>
      </c>
      <c r="K32" s="46"/>
    </row>
    <row r="33" spans="2:11" s="1" customFormat="1" ht="14.45" hidden="1" customHeight="1">
      <c r="B33" s="42"/>
      <c r="C33" s="43"/>
      <c r="D33" s="43"/>
      <c r="E33" s="50" t="s">
        <v>47</v>
      </c>
      <c r="F33" s="131">
        <f>ROUND(SUM(BH100:BH578), 2)</f>
        <v>0</v>
      </c>
      <c r="G33" s="43"/>
      <c r="H33" s="43"/>
      <c r="I33" s="132">
        <v>0.15</v>
      </c>
      <c r="J33" s="131">
        <v>0</v>
      </c>
      <c r="K33" s="46"/>
    </row>
    <row r="34" spans="2:11" s="1" customFormat="1" ht="14.45" hidden="1" customHeight="1">
      <c r="B34" s="42"/>
      <c r="C34" s="43"/>
      <c r="D34" s="43"/>
      <c r="E34" s="50" t="s">
        <v>48</v>
      </c>
      <c r="F34" s="131">
        <f>ROUND(SUM(BI100:BI578),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49</v>
      </c>
      <c r="E36" s="80"/>
      <c r="F36" s="80"/>
      <c r="G36" s="135" t="s">
        <v>50</v>
      </c>
      <c r="H36" s="136" t="s">
        <v>51</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1" t="s">
        <v>95</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8" t="s">
        <v>18</v>
      </c>
      <c r="D44" s="43"/>
      <c r="E44" s="43"/>
      <c r="F44" s="43"/>
      <c r="G44" s="43"/>
      <c r="H44" s="43"/>
      <c r="I44" s="119"/>
      <c r="J44" s="43"/>
      <c r="K44" s="46"/>
    </row>
    <row r="45" spans="2:11" s="1" customFormat="1" ht="16.5" customHeight="1">
      <c r="B45" s="42"/>
      <c r="C45" s="43"/>
      <c r="D45" s="43"/>
      <c r="E45" s="414" t="str">
        <f>E7</f>
        <v>Výměna oken v budově školy, pav. A, Karlovarská 99, Plzeň</v>
      </c>
      <c r="F45" s="415"/>
      <c r="G45" s="415"/>
      <c r="H45" s="415"/>
      <c r="I45" s="119"/>
      <c r="J45" s="43"/>
      <c r="K45" s="46"/>
    </row>
    <row r="46" spans="2:11" s="1" customFormat="1" ht="14.45" customHeight="1">
      <c r="B46" s="42"/>
      <c r="C46" s="38" t="s">
        <v>93</v>
      </c>
      <c r="D46" s="43"/>
      <c r="E46" s="43"/>
      <c r="F46" s="43"/>
      <c r="G46" s="43"/>
      <c r="H46" s="43"/>
      <c r="I46" s="119"/>
      <c r="J46" s="43"/>
      <c r="K46" s="46"/>
    </row>
    <row r="47" spans="2:11" s="1" customFormat="1" ht="17.25" customHeight="1">
      <c r="B47" s="42"/>
      <c r="C47" s="43"/>
      <c r="D47" s="43"/>
      <c r="E47" s="416" t="str">
        <f>E9</f>
        <v>1. - Východní strana + přilehlé kovové stěny na severní straně</v>
      </c>
      <c r="F47" s="417"/>
      <c r="G47" s="417"/>
      <c r="H47" s="41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8" t="s">
        <v>24</v>
      </c>
      <c r="D49" s="43"/>
      <c r="E49" s="43"/>
      <c r="F49" s="36" t="str">
        <f>F12</f>
        <v>Karlovarská 1210/99, Plzeň</v>
      </c>
      <c r="G49" s="43"/>
      <c r="H49" s="43"/>
      <c r="I49" s="120" t="s">
        <v>26</v>
      </c>
      <c r="J49" s="121" t="str">
        <f>IF(J12="","",J12)</f>
        <v>1. 5. 2017</v>
      </c>
      <c r="K49" s="46"/>
    </row>
    <row r="50" spans="2:47" s="1" customFormat="1" ht="6.95" customHeight="1">
      <c r="B50" s="42"/>
      <c r="C50" s="43"/>
      <c r="D50" s="43"/>
      <c r="E50" s="43"/>
      <c r="F50" s="43"/>
      <c r="G50" s="43"/>
      <c r="H50" s="43"/>
      <c r="I50" s="119"/>
      <c r="J50" s="43"/>
      <c r="K50" s="46"/>
    </row>
    <row r="51" spans="2:47" s="1" customFormat="1" ht="15">
      <c r="B51" s="42"/>
      <c r="C51" s="38" t="s">
        <v>28</v>
      </c>
      <c r="D51" s="43"/>
      <c r="E51" s="43"/>
      <c r="F51" s="36" t="str">
        <f>E15</f>
        <v>SPŠ dopravní, Plzeň</v>
      </c>
      <c r="G51" s="43"/>
      <c r="H51" s="43"/>
      <c r="I51" s="120" t="s">
        <v>34</v>
      </c>
      <c r="J51" s="378" t="str">
        <f>E21</f>
        <v>PLANSTAV a.s.</v>
      </c>
      <c r="K51" s="46"/>
    </row>
    <row r="52" spans="2:47" s="1" customFormat="1" ht="14.45" customHeight="1">
      <c r="B52" s="42"/>
      <c r="C52" s="38" t="s">
        <v>32</v>
      </c>
      <c r="D52" s="43"/>
      <c r="E52" s="43"/>
      <c r="F52" s="36" t="str">
        <f>IF(E18="","",E18)</f>
        <v/>
      </c>
      <c r="G52" s="43"/>
      <c r="H52" s="43"/>
      <c r="I52" s="119"/>
      <c r="J52" s="409"/>
      <c r="K52" s="46"/>
    </row>
    <row r="53" spans="2:47" s="1" customFormat="1" ht="10.35" customHeight="1">
      <c r="B53" s="42"/>
      <c r="C53" s="43"/>
      <c r="D53" s="43"/>
      <c r="E53" s="43"/>
      <c r="F53" s="43"/>
      <c r="G53" s="43"/>
      <c r="H53" s="43"/>
      <c r="I53" s="119"/>
      <c r="J53" s="43"/>
      <c r="K53" s="46"/>
    </row>
    <row r="54" spans="2:47" s="1" customFormat="1" ht="29.25" customHeight="1">
      <c r="B54" s="42"/>
      <c r="C54" s="145" t="s">
        <v>96</v>
      </c>
      <c r="D54" s="133"/>
      <c r="E54" s="133"/>
      <c r="F54" s="133"/>
      <c r="G54" s="133"/>
      <c r="H54" s="133"/>
      <c r="I54" s="146"/>
      <c r="J54" s="147" t="s">
        <v>97</v>
      </c>
      <c r="K54" s="148"/>
    </row>
    <row r="55" spans="2:47" s="1" customFormat="1" ht="10.35" customHeight="1">
      <c r="B55" s="42"/>
      <c r="C55" s="43"/>
      <c r="D55" s="43"/>
      <c r="E55" s="43"/>
      <c r="F55" s="43"/>
      <c r="G55" s="43"/>
      <c r="H55" s="43"/>
      <c r="I55" s="119"/>
      <c r="J55" s="43"/>
      <c r="K55" s="46"/>
    </row>
    <row r="56" spans="2:47" s="1" customFormat="1" ht="29.25" customHeight="1">
      <c r="B56" s="42"/>
      <c r="C56" s="149" t="s">
        <v>98</v>
      </c>
      <c r="D56" s="43"/>
      <c r="E56" s="43"/>
      <c r="F56" s="43"/>
      <c r="G56" s="43"/>
      <c r="H56" s="43"/>
      <c r="I56" s="119"/>
      <c r="J56" s="129">
        <f>J100</f>
        <v>0</v>
      </c>
      <c r="K56" s="46"/>
      <c r="AU56" s="25" t="s">
        <v>99</v>
      </c>
    </row>
    <row r="57" spans="2:47" s="7" customFormat="1" ht="24.95" customHeight="1">
      <c r="B57" s="150"/>
      <c r="C57" s="151"/>
      <c r="D57" s="152" t="s">
        <v>100</v>
      </c>
      <c r="E57" s="153"/>
      <c r="F57" s="153"/>
      <c r="G57" s="153"/>
      <c r="H57" s="153"/>
      <c r="I57" s="154"/>
      <c r="J57" s="155">
        <f>J101</f>
        <v>0</v>
      </c>
      <c r="K57" s="156"/>
    </row>
    <row r="58" spans="2:47" s="8" customFormat="1" ht="19.899999999999999" customHeight="1">
      <c r="B58" s="157"/>
      <c r="C58" s="158"/>
      <c r="D58" s="159" t="s">
        <v>101</v>
      </c>
      <c r="E58" s="160"/>
      <c r="F58" s="160"/>
      <c r="G58" s="160"/>
      <c r="H58" s="160"/>
      <c r="I58" s="161"/>
      <c r="J58" s="162">
        <f>J102</f>
        <v>0</v>
      </c>
      <c r="K58" s="163"/>
    </row>
    <row r="59" spans="2:47" s="8" customFormat="1" ht="19.899999999999999" customHeight="1">
      <c r="B59" s="157"/>
      <c r="C59" s="158"/>
      <c r="D59" s="159" t="s">
        <v>102</v>
      </c>
      <c r="E59" s="160"/>
      <c r="F59" s="160"/>
      <c r="G59" s="160"/>
      <c r="H59" s="160"/>
      <c r="I59" s="161"/>
      <c r="J59" s="162">
        <f>J113</f>
        <v>0</v>
      </c>
      <c r="K59" s="163"/>
    </row>
    <row r="60" spans="2:47" s="8" customFormat="1" ht="14.85" customHeight="1">
      <c r="B60" s="157"/>
      <c r="C60" s="158"/>
      <c r="D60" s="159" t="s">
        <v>103</v>
      </c>
      <c r="E60" s="160"/>
      <c r="F60" s="160"/>
      <c r="G60" s="160"/>
      <c r="H60" s="160"/>
      <c r="I60" s="161"/>
      <c r="J60" s="162">
        <f>J114</f>
        <v>0</v>
      </c>
      <c r="K60" s="163"/>
    </row>
    <row r="61" spans="2:47" s="8" customFormat="1" ht="14.85" customHeight="1">
      <c r="B61" s="157"/>
      <c r="C61" s="158"/>
      <c r="D61" s="159" t="s">
        <v>104</v>
      </c>
      <c r="E61" s="160"/>
      <c r="F61" s="160"/>
      <c r="G61" s="160"/>
      <c r="H61" s="160"/>
      <c r="I61" s="161"/>
      <c r="J61" s="162">
        <f>J131</f>
        <v>0</v>
      </c>
      <c r="K61" s="163"/>
    </row>
    <row r="62" spans="2:47" s="8" customFormat="1" ht="14.85" customHeight="1">
      <c r="B62" s="157"/>
      <c r="C62" s="158"/>
      <c r="D62" s="159" t="s">
        <v>105</v>
      </c>
      <c r="E62" s="160"/>
      <c r="F62" s="160"/>
      <c r="G62" s="160"/>
      <c r="H62" s="160"/>
      <c r="I62" s="161"/>
      <c r="J62" s="162">
        <f>J144</f>
        <v>0</v>
      </c>
      <c r="K62" s="163"/>
    </row>
    <row r="63" spans="2:47" s="8" customFormat="1" ht="19.899999999999999" customHeight="1">
      <c r="B63" s="157"/>
      <c r="C63" s="158"/>
      <c r="D63" s="159" t="s">
        <v>106</v>
      </c>
      <c r="E63" s="160"/>
      <c r="F63" s="160"/>
      <c r="G63" s="160"/>
      <c r="H63" s="160"/>
      <c r="I63" s="161"/>
      <c r="J63" s="162">
        <f>J149</f>
        <v>0</v>
      </c>
      <c r="K63" s="163"/>
    </row>
    <row r="64" spans="2:47" s="8" customFormat="1" ht="14.85" customHeight="1">
      <c r="B64" s="157"/>
      <c r="C64" s="158"/>
      <c r="D64" s="159" t="s">
        <v>107</v>
      </c>
      <c r="E64" s="160"/>
      <c r="F64" s="160"/>
      <c r="G64" s="160"/>
      <c r="H64" s="160"/>
      <c r="I64" s="161"/>
      <c r="J64" s="162">
        <f>J150</f>
        <v>0</v>
      </c>
      <c r="K64" s="163"/>
    </row>
    <row r="65" spans="2:11" s="8" customFormat="1" ht="14.85" customHeight="1">
      <c r="B65" s="157"/>
      <c r="C65" s="158"/>
      <c r="D65" s="159" t="s">
        <v>108</v>
      </c>
      <c r="E65" s="160"/>
      <c r="F65" s="160"/>
      <c r="G65" s="160"/>
      <c r="H65" s="160"/>
      <c r="I65" s="161"/>
      <c r="J65" s="162">
        <f>J187</f>
        <v>0</v>
      </c>
      <c r="K65" s="163"/>
    </row>
    <row r="66" spans="2:11" s="8" customFormat="1" ht="14.85" customHeight="1">
      <c r="B66" s="157"/>
      <c r="C66" s="158"/>
      <c r="D66" s="159" t="s">
        <v>109</v>
      </c>
      <c r="E66" s="160"/>
      <c r="F66" s="160"/>
      <c r="G66" s="160"/>
      <c r="H66" s="160"/>
      <c r="I66" s="161"/>
      <c r="J66" s="162">
        <f>J205</f>
        <v>0</v>
      </c>
      <c r="K66" s="163"/>
    </row>
    <row r="67" spans="2:11" s="8" customFormat="1" ht="14.85" customHeight="1">
      <c r="B67" s="157"/>
      <c r="C67" s="158"/>
      <c r="D67" s="159" t="s">
        <v>110</v>
      </c>
      <c r="E67" s="160"/>
      <c r="F67" s="160"/>
      <c r="G67" s="160"/>
      <c r="H67" s="160"/>
      <c r="I67" s="161"/>
      <c r="J67" s="162">
        <f>J233</f>
        <v>0</v>
      </c>
      <c r="K67" s="163"/>
    </row>
    <row r="68" spans="2:11" s="8" customFormat="1" ht="14.85" customHeight="1">
      <c r="B68" s="157"/>
      <c r="C68" s="158"/>
      <c r="D68" s="159" t="s">
        <v>111</v>
      </c>
      <c r="E68" s="160"/>
      <c r="F68" s="160"/>
      <c r="G68" s="160"/>
      <c r="H68" s="160"/>
      <c r="I68" s="161"/>
      <c r="J68" s="162">
        <f>J240</f>
        <v>0</v>
      </c>
      <c r="K68" s="163"/>
    </row>
    <row r="69" spans="2:11" s="8" customFormat="1" ht="21.75" customHeight="1">
      <c r="B69" s="157"/>
      <c r="C69" s="158"/>
      <c r="D69" s="159" t="s">
        <v>112</v>
      </c>
      <c r="E69" s="160"/>
      <c r="F69" s="160"/>
      <c r="G69" s="160"/>
      <c r="H69" s="160"/>
      <c r="I69" s="161"/>
      <c r="J69" s="162">
        <f>J241</f>
        <v>0</v>
      </c>
      <c r="K69" s="163"/>
    </row>
    <row r="70" spans="2:11" s="8" customFormat="1" ht="21.75" customHeight="1">
      <c r="B70" s="157"/>
      <c r="C70" s="158"/>
      <c r="D70" s="159" t="s">
        <v>113</v>
      </c>
      <c r="E70" s="160"/>
      <c r="F70" s="160"/>
      <c r="G70" s="160"/>
      <c r="H70" s="160"/>
      <c r="I70" s="161"/>
      <c r="J70" s="162">
        <f>J255</f>
        <v>0</v>
      </c>
      <c r="K70" s="163"/>
    </row>
    <row r="71" spans="2:11" s="7" customFormat="1" ht="24.95" customHeight="1">
      <c r="B71" s="150"/>
      <c r="C71" s="151"/>
      <c r="D71" s="152" t="s">
        <v>114</v>
      </c>
      <c r="E71" s="153"/>
      <c r="F71" s="153"/>
      <c r="G71" s="153"/>
      <c r="H71" s="153"/>
      <c r="I71" s="154"/>
      <c r="J71" s="155">
        <f>J259</f>
        <v>0</v>
      </c>
      <c r="K71" s="156"/>
    </row>
    <row r="72" spans="2:11" s="8" customFormat="1" ht="19.899999999999999" customHeight="1">
      <c r="B72" s="157"/>
      <c r="C72" s="158"/>
      <c r="D72" s="159" t="s">
        <v>115</v>
      </c>
      <c r="E72" s="160"/>
      <c r="F72" s="160"/>
      <c r="G72" s="160"/>
      <c r="H72" s="160"/>
      <c r="I72" s="161"/>
      <c r="J72" s="162">
        <f>J260</f>
        <v>0</v>
      </c>
      <c r="K72" s="163"/>
    </row>
    <row r="73" spans="2:11" s="8" customFormat="1" ht="19.899999999999999" customHeight="1">
      <c r="B73" s="157"/>
      <c r="C73" s="158"/>
      <c r="D73" s="159" t="s">
        <v>116</v>
      </c>
      <c r="E73" s="160"/>
      <c r="F73" s="160"/>
      <c r="G73" s="160"/>
      <c r="H73" s="160"/>
      <c r="I73" s="161"/>
      <c r="J73" s="162">
        <f>J284</f>
        <v>0</v>
      </c>
      <c r="K73" s="163"/>
    </row>
    <row r="74" spans="2:11" s="8" customFormat="1" ht="19.899999999999999" customHeight="1">
      <c r="B74" s="157"/>
      <c r="C74" s="158"/>
      <c r="D74" s="159" t="s">
        <v>117</v>
      </c>
      <c r="E74" s="160"/>
      <c r="F74" s="160"/>
      <c r="G74" s="160"/>
      <c r="H74" s="160"/>
      <c r="I74" s="161"/>
      <c r="J74" s="162">
        <f>J304</f>
        <v>0</v>
      </c>
      <c r="K74" s="163"/>
    </row>
    <row r="75" spans="2:11" s="8" customFormat="1" ht="19.899999999999999" customHeight="1">
      <c r="B75" s="157"/>
      <c r="C75" s="158"/>
      <c r="D75" s="159" t="s">
        <v>118</v>
      </c>
      <c r="E75" s="160"/>
      <c r="F75" s="160"/>
      <c r="G75" s="160"/>
      <c r="H75" s="160"/>
      <c r="I75" s="161"/>
      <c r="J75" s="162">
        <f>J445</f>
        <v>0</v>
      </c>
      <c r="K75" s="163"/>
    </row>
    <row r="76" spans="2:11" s="8" customFormat="1" ht="19.899999999999999" customHeight="1">
      <c r="B76" s="157"/>
      <c r="C76" s="158"/>
      <c r="D76" s="159" t="s">
        <v>119</v>
      </c>
      <c r="E76" s="160"/>
      <c r="F76" s="160"/>
      <c r="G76" s="160"/>
      <c r="H76" s="160"/>
      <c r="I76" s="161"/>
      <c r="J76" s="162">
        <f>J470</f>
        <v>0</v>
      </c>
      <c r="K76" s="163"/>
    </row>
    <row r="77" spans="2:11" s="8" customFormat="1" ht="19.899999999999999" customHeight="1">
      <c r="B77" s="157"/>
      <c r="C77" s="158"/>
      <c r="D77" s="159" t="s">
        <v>120</v>
      </c>
      <c r="E77" s="160"/>
      <c r="F77" s="160"/>
      <c r="G77" s="160"/>
      <c r="H77" s="160"/>
      <c r="I77" s="161"/>
      <c r="J77" s="162">
        <f>J485</f>
        <v>0</v>
      </c>
      <c r="K77" s="163"/>
    </row>
    <row r="78" spans="2:11" s="8" customFormat="1" ht="19.899999999999999" customHeight="1">
      <c r="B78" s="157"/>
      <c r="C78" s="158"/>
      <c r="D78" s="159" t="s">
        <v>121</v>
      </c>
      <c r="E78" s="160"/>
      <c r="F78" s="160"/>
      <c r="G78" s="160"/>
      <c r="H78" s="160"/>
      <c r="I78" s="161"/>
      <c r="J78" s="162">
        <f>J527</f>
        <v>0</v>
      </c>
      <c r="K78" s="163"/>
    </row>
    <row r="79" spans="2:11" s="8" customFormat="1" ht="19.899999999999999" customHeight="1">
      <c r="B79" s="157"/>
      <c r="C79" s="158"/>
      <c r="D79" s="159" t="s">
        <v>122</v>
      </c>
      <c r="E79" s="160"/>
      <c r="F79" s="160"/>
      <c r="G79" s="160"/>
      <c r="H79" s="160"/>
      <c r="I79" s="161"/>
      <c r="J79" s="162">
        <f>J549</f>
        <v>0</v>
      </c>
      <c r="K79" s="163"/>
    </row>
    <row r="80" spans="2:11" s="7" customFormat="1" ht="24.95" customHeight="1">
      <c r="B80" s="150"/>
      <c r="C80" s="151"/>
      <c r="D80" s="152" t="s">
        <v>123</v>
      </c>
      <c r="E80" s="153"/>
      <c r="F80" s="153"/>
      <c r="G80" s="153"/>
      <c r="H80" s="153"/>
      <c r="I80" s="154"/>
      <c r="J80" s="155">
        <f>J575</f>
        <v>0</v>
      </c>
      <c r="K80" s="156"/>
    </row>
    <row r="81" spans="2:12" s="1" customFormat="1" ht="21.75" customHeight="1">
      <c r="B81" s="42"/>
      <c r="C81" s="43"/>
      <c r="D81" s="43"/>
      <c r="E81" s="43"/>
      <c r="F81" s="43"/>
      <c r="G81" s="43"/>
      <c r="H81" s="43"/>
      <c r="I81" s="119"/>
      <c r="J81" s="43"/>
      <c r="K81" s="46"/>
    </row>
    <row r="82" spans="2:12" s="1" customFormat="1" ht="6.95" customHeight="1">
      <c r="B82" s="57"/>
      <c r="C82" s="58"/>
      <c r="D82" s="58"/>
      <c r="E82" s="58"/>
      <c r="F82" s="58"/>
      <c r="G82" s="58"/>
      <c r="H82" s="58"/>
      <c r="I82" s="140"/>
      <c r="J82" s="58"/>
      <c r="K82" s="59"/>
    </row>
    <row r="86" spans="2:12" s="1" customFormat="1" ht="6.95" customHeight="1">
      <c r="B86" s="60"/>
      <c r="C86" s="61"/>
      <c r="D86" s="61"/>
      <c r="E86" s="61"/>
      <c r="F86" s="61"/>
      <c r="G86" s="61"/>
      <c r="H86" s="61"/>
      <c r="I86" s="143"/>
      <c r="J86" s="61"/>
      <c r="K86" s="61"/>
      <c r="L86" s="62"/>
    </row>
    <row r="87" spans="2:12" s="1" customFormat="1" ht="36.950000000000003" customHeight="1">
      <c r="B87" s="42"/>
      <c r="C87" s="63" t="s">
        <v>124</v>
      </c>
      <c r="D87" s="64"/>
      <c r="E87" s="64"/>
      <c r="F87" s="64"/>
      <c r="G87" s="64"/>
      <c r="H87" s="64"/>
      <c r="I87" s="164"/>
      <c r="J87" s="64"/>
      <c r="K87" s="64"/>
      <c r="L87" s="62"/>
    </row>
    <row r="88" spans="2:12" s="1" customFormat="1" ht="6.95" customHeight="1">
      <c r="B88" s="42"/>
      <c r="C88" s="64"/>
      <c r="D88" s="64"/>
      <c r="E88" s="64"/>
      <c r="F88" s="64"/>
      <c r="G88" s="64"/>
      <c r="H88" s="64"/>
      <c r="I88" s="164"/>
      <c r="J88" s="64"/>
      <c r="K88" s="64"/>
      <c r="L88" s="62"/>
    </row>
    <row r="89" spans="2:12" s="1" customFormat="1" ht="14.45" customHeight="1">
      <c r="B89" s="42"/>
      <c r="C89" s="66" t="s">
        <v>18</v>
      </c>
      <c r="D89" s="64"/>
      <c r="E89" s="64"/>
      <c r="F89" s="64"/>
      <c r="G89" s="64"/>
      <c r="H89" s="64"/>
      <c r="I89" s="164"/>
      <c r="J89" s="64"/>
      <c r="K89" s="64"/>
      <c r="L89" s="62"/>
    </row>
    <row r="90" spans="2:12" s="1" customFormat="1" ht="16.5" customHeight="1">
      <c r="B90" s="42"/>
      <c r="C90" s="64"/>
      <c r="D90" s="64"/>
      <c r="E90" s="410" t="str">
        <f>E7</f>
        <v>Výměna oken v budově školy, pav. A, Karlovarská 99, Plzeň</v>
      </c>
      <c r="F90" s="411"/>
      <c r="G90" s="411"/>
      <c r="H90" s="411"/>
      <c r="I90" s="164"/>
      <c r="J90" s="64"/>
      <c r="K90" s="64"/>
      <c r="L90" s="62"/>
    </row>
    <row r="91" spans="2:12" s="1" customFormat="1" ht="14.45" customHeight="1">
      <c r="B91" s="42"/>
      <c r="C91" s="66" t="s">
        <v>93</v>
      </c>
      <c r="D91" s="64"/>
      <c r="E91" s="64"/>
      <c r="F91" s="64"/>
      <c r="G91" s="64"/>
      <c r="H91" s="64"/>
      <c r="I91" s="164"/>
      <c r="J91" s="64"/>
      <c r="K91" s="64"/>
      <c r="L91" s="62"/>
    </row>
    <row r="92" spans="2:12" s="1" customFormat="1" ht="17.25" customHeight="1">
      <c r="B92" s="42"/>
      <c r="C92" s="64"/>
      <c r="D92" s="64"/>
      <c r="E92" s="396" t="str">
        <f>E9</f>
        <v>1. - Východní strana + přilehlé kovové stěny na severní straně</v>
      </c>
      <c r="F92" s="412"/>
      <c r="G92" s="412"/>
      <c r="H92" s="412"/>
      <c r="I92" s="164"/>
      <c r="J92" s="64"/>
      <c r="K92" s="64"/>
      <c r="L92" s="62"/>
    </row>
    <row r="93" spans="2:12" s="1" customFormat="1" ht="6.95" customHeight="1">
      <c r="B93" s="42"/>
      <c r="C93" s="64"/>
      <c r="D93" s="64"/>
      <c r="E93" s="64"/>
      <c r="F93" s="64"/>
      <c r="G93" s="64"/>
      <c r="H93" s="64"/>
      <c r="I93" s="164"/>
      <c r="J93" s="64"/>
      <c r="K93" s="64"/>
      <c r="L93" s="62"/>
    </row>
    <row r="94" spans="2:12" s="1" customFormat="1" ht="18" customHeight="1">
      <c r="B94" s="42"/>
      <c r="C94" s="66" t="s">
        <v>24</v>
      </c>
      <c r="D94" s="64"/>
      <c r="E94" s="64"/>
      <c r="F94" s="165" t="str">
        <f>F12</f>
        <v>Karlovarská 1210/99, Plzeň</v>
      </c>
      <c r="G94" s="64"/>
      <c r="H94" s="64"/>
      <c r="I94" s="166" t="s">
        <v>26</v>
      </c>
      <c r="J94" s="74" t="str">
        <f>IF(J12="","",J12)</f>
        <v>1. 5. 2017</v>
      </c>
      <c r="K94" s="64"/>
      <c r="L94" s="62"/>
    </row>
    <row r="95" spans="2:12" s="1" customFormat="1" ht="6.95" customHeight="1">
      <c r="B95" s="42"/>
      <c r="C95" s="64"/>
      <c r="D95" s="64"/>
      <c r="E95" s="64"/>
      <c r="F95" s="64"/>
      <c r="G95" s="64"/>
      <c r="H95" s="64"/>
      <c r="I95" s="164"/>
      <c r="J95" s="64"/>
      <c r="K95" s="64"/>
      <c r="L95" s="62"/>
    </row>
    <row r="96" spans="2:12" s="1" customFormat="1" ht="15">
      <c r="B96" s="42"/>
      <c r="C96" s="66" t="s">
        <v>28</v>
      </c>
      <c r="D96" s="64"/>
      <c r="E96" s="64"/>
      <c r="F96" s="165" t="str">
        <f>E15</f>
        <v>SPŠ dopravní, Plzeň</v>
      </c>
      <c r="G96" s="64"/>
      <c r="H96" s="64"/>
      <c r="I96" s="166" t="s">
        <v>34</v>
      </c>
      <c r="J96" s="165" t="str">
        <f>E21</f>
        <v>PLANSTAV a.s.</v>
      </c>
      <c r="K96" s="64"/>
      <c r="L96" s="62"/>
    </row>
    <row r="97" spans="2:65" s="1" customFormat="1" ht="14.45" customHeight="1">
      <c r="B97" s="42"/>
      <c r="C97" s="66" t="s">
        <v>32</v>
      </c>
      <c r="D97" s="64"/>
      <c r="E97" s="64"/>
      <c r="F97" s="165" t="str">
        <f>IF(E18="","",E18)</f>
        <v/>
      </c>
      <c r="G97" s="64"/>
      <c r="H97" s="64"/>
      <c r="I97" s="164"/>
      <c r="J97" s="64"/>
      <c r="K97" s="64"/>
      <c r="L97" s="62"/>
    </row>
    <row r="98" spans="2:65" s="1" customFormat="1" ht="10.35" customHeight="1">
      <c r="B98" s="42"/>
      <c r="C98" s="64"/>
      <c r="D98" s="64"/>
      <c r="E98" s="64"/>
      <c r="F98" s="64"/>
      <c r="G98" s="64"/>
      <c r="H98" s="64"/>
      <c r="I98" s="164"/>
      <c r="J98" s="64"/>
      <c r="K98" s="64"/>
      <c r="L98" s="62"/>
    </row>
    <row r="99" spans="2:65" s="9" customFormat="1" ht="29.25" customHeight="1">
      <c r="B99" s="167"/>
      <c r="C99" s="168" t="s">
        <v>125</v>
      </c>
      <c r="D99" s="169" t="s">
        <v>58</v>
      </c>
      <c r="E99" s="169" t="s">
        <v>54</v>
      </c>
      <c r="F99" s="169" t="s">
        <v>126</v>
      </c>
      <c r="G99" s="169" t="s">
        <v>127</v>
      </c>
      <c r="H99" s="169" t="s">
        <v>128</v>
      </c>
      <c r="I99" s="170" t="s">
        <v>129</v>
      </c>
      <c r="J99" s="169" t="s">
        <v>97</v>
      </c>
      <c r="K99" s="171" t="s">
        <v>130</v>
      </c>
      <c r="L99" s="172"/>
      <c r="M99" s="82" t="s">
        <v>131</v>
      </c>
      <c r="N99" s="83" t="s">
        <v>43</v>
      </c>
      <c r="O99" s="83" t="s">
        <v>132</v>
      </c>
      <c r="P99" s="83" t="s">
        <v>133</v>
      </c>
      <c r="Q99" s="83" t="s">
        <v>134</v>
      </c>
      <c r="R99" s="83" t="s">
        <v>135</v>
      </c>
      <c r="S99" s="83" t="s">
        <v>136</v>
      </c>
      <c r="T99" s="84" t="s">
        <v>137</v>
      </c>
    </row>
    <row r="100" spans="2:65" s="1" customFormat="1" ht="29.25" customHeight="1">
      <c r="B100" s="42"/>
      <c r="C100" s="88" t="s">
        <v>98</v>
      </c>
      <c r="D100" s="64"/>
      <c r="E100" s="64"/>
      <c r="F100" s="64"/>
      <c r="G100" s="64"/>
      <c r="H100" s="64"/>
      <c r="I100" s="164"/>
      <c r="J100" s="173">
        <f>BK100</f>
        <v>0</v>
      </c>
      <c r="K100" s="64"/>
      <c r="L100" s="62"/>
      <c r="M100" s="85"/>
      <c r="N100" s="86"/>
      <c r="O100" s="86"/>
      <c r="P100" s="174">
        <f>P101+P259+P575</f>
        <v>0</v>
      </c>
      <c r="Q100" s="86"/>
      <c r="R100" s="174">
        <f>R101+R259+R575</f>
        <v>6.7602069220000001</v>
      </c>
      <c r="S100" s="86"/>
      <c r="T100" s="175">
        <f>T101+T259+T575</f>
        <v>22.072989000000003</v>
      </c>
      <c r="AT100" s="25" t="s">
        <v>72</v>
      </c>
      <c r="AU100" s="25" t="s">
        <v>99</v>
      </c>
      <c r="BK100" s="176">
        <f>BK101+BK259+BK575</f>
        <v>0</v>
      </c>
    </row>
    <row r="101" spans="2:65" s="10" customFormat="1" ht="37.35" customHeight="1">
      <c r="B101" s="177"/>
      <c r="C101" s="178"/>
      <c r="D101" s="179" t="s">
        <v>72</v>
      </c>
      <c r="E101" s="180" t="s">
        <v>138</v>
      </c>
      <c r="F101" s="180" t="s">
        <v>139</v>
      </c>
      <c r="G101" s="178"/>
      <c r="H101" s="178"/>
      <c r="I101" s="181"/>
      <c r="J101" s="182">
        <f>BK101</f>
        <v>0</v>
      </c>
      <c r="K101" s="178"/>
      <c r="L101" s="183"/>
      <c r="M101" s="184"/>
      <c r="N101" s="185"/>
      <c r="O101" s="185"/>
      <c r="P101" s="186">
        <f>P102+P113+P149</f>
        <v>0</v>
      </c>
      <c r="Q101" s="185"/>
      <c r="R101" s="186">
        <f>R102+R113+R149</f>
        <v>6.0079547700000004</v>
      </c>
      <c r="S101" s="185"/>
      <c r="T101" s="187">
        <f>T102+T113+T149</f>
        <v>21.762275000000002</v>
      </c>
      <c r="AR101" s="188" t="s">
        <v>81</v>
      </c>
      <c r="AT101" s="189" t="s">
        <v>72</v>
      </c>
      <c r="AU101" s="189" t="s">
        <v>73</v>
      </c>
      <c r="AY101" s="188" t="s">
        <v>140</v>
      </c>
      <c r="BK101" s="190">
        <f>BK102+BK113+BK149</f>
        <v>0</v>
      </c>
    </row>
    <row r="102" spans="2:65" s="10" customFormat="1" ht="19.899999999999999" customHeight="1">
      <c r="B102" s="177"/>
      <c r="C102" s="178"/>
      <c r="D102" s="191" t="s">
        <v>72</v>
      </c>
      <c r="E102" s="192" t="s">
        <v>141</v>
      </c>
      <c r="F102" s="192" t="s">
        <v>142</v>
      </c>
      <c r="G102" s="178"/>
      <c r="H102" s="178"/>
      <c r="I102" s="181"/>
      <c r="J102" s="193">
        <f>BK102</f>
        <v>0</v>
      </c>
      <c r="K102" s="178"/>
      <c r="L102" s="183"/>
      <c r="M102" s="184"/>
      <c r="N102" s="185"/>
      <c r="O102" s="185"/>
      <c r="P102" s="186">
        <f>SUM(P103:P112)</f>
        <v>0</v>
      </c>
      <c r="Q102" s="185"/>
      <c r="R102" s="186">
        <f>SUM(R103:R112)</f>
        <v>2.63188317</v>
      </c>
      <c r="S102" s="185"/>
      <c r="T102" s="187">
        <f>SUM(T103:T112)</f>
        <v>0</v>
      </c>
      <c r="AR102" s="188" t="s">
        <v>81</v>
      </c>
      <c r="AT102" s="189" t="s">
        <v>72</v>
      </c>
      <c r="AU102" s="189" t="s">
        <v>81</v>
      </c>
      <c r="AY102" s="188" t="s">
        <v>140</v>
      </c>
      <c r="BK102" s="190">
        <f>SUM(BK103:BK112)</f>
        <v>0</v>
      </c>
    </row>
    <row r="103" spans="2:65" s="1" customFormat="1" ht="25.5" customHeight="1">
      <c r="B103" s="42"/>
      <c r="C103" s="194" t="s">
        <v>81</v>
      </c>
      <c r="D103" s="194" t="s">
        <v>143</v>
      </c>
      <c r="E103" s="195" t="s">
        <v>144</v>
      </c>
      <c r="F103" s="196" t="s">
        <v>145</v>
      </c>
      <c r="G103" s="197" t="s">
        <v>146</v>
      </c>
      <c r="H103" s="198">
        <v>8.2010000000000005</v>
      </c>
      <c r="I103" s="199"/>
      <c r="J103" s="200">
        <f>ROUND(I103*H103,2)</f>
        <v>0</v>
      </c>
      <c r="K103" s="196" t="s">
        <v>147</v>
      </c>
      <c r="L103" s="62"/>
      <c r="M103" s="201" t="s">
        <v>23</v>
      </c>
      <c r="N103" s="202" t="s">
        <v>44</v>
      </c>
      <c r="O103" s="43"/>
      <c r="P103" s="203">
        <f>O103*H103</f>
        <v>0</v>
      </c>
      <c r="Q103" s="203">
        <v>0.17516999999999999</v>
      </c>
      <c r="R103" s="203">
        <f>Q103*H103</f>
        <v>1.4365691700000001</v>
      </c>
      <c r="S103" s="203">
        <v>0</v>
      </c>
      <c r="T103" s="204">
        <f>S103*H103</f>
        <v>0</v>
      </c>
      <c r="AR103" s="25" t="s">
        <v>148</v>
      </c>
      <c r="AT103" s="25" t="s">
        <v>143</v>
      </c>
      <c r="AU103" s="25" t="s">
        <v>83</v>
      </c>
      <c r="AY103" s="25" t="s">
        <v>140</v>
      </c>
      <c r="BE103" s="205">
        <f>IF(N103="základní",J103,0)</f>
        <v>0</v>
      </c>
      <c r="BF103" s="205">
        <f>IF(N103="snížená",J103,0)</f>
        <v>0</v>
      </c>
      <c r="BG103" s="205">
        <f>IF(N103="zákl. přenesená",J103,0)</f>
        <v>0</v>
      </c>
      <c r="BH103" s="205">
        <f>IF(N103="sníž. přenesená",J103,0)</f>
        <v>0</v>
      </c>
      <c r="BI103" s="205">
        <f>IF(N103="nulová",J103,0)</f>
        <v>0</v>
      </c>
      <c r="BJ103" s="25" t="s">
        <v>81</v>
      </c>
      <c r="BK103" s="205">
        <f>ROUND(I103*H103,2)</f>
        <v>0</v>
      </c>
      <c r="BL103" s="25" t="s">
        <v>148</v>
      </c>
      <c r="BM103" s="25" t="s">
        <v>149</v>
      </c>
    </row>
    <row r="104" spans="2:65" s="1" customFormat="1" ht="27">
      <c r="B104" s="42"/>
      <c r="C104" s="64"/>
      <c r="D104" s="206" t="s">
        <v>150</v>
      </c>
      <c r="E104" s="64"/>
      <c r="F104" s="207" t="s">
        <v>151</v>
      </c>
      <c r="G104" s="64"/>
      <c r="H104" s="64"/>
      <c r="I104" s="164"/>
      <c r="J104" s="64"/>
      <c r="K104" s="64"/>
      <c r="L104" s="62"/>
      <c r="M104" s="208"/>
      <c r="N104" s="43"/>
      <c r="O104" s="43"/>
      <c r="P104" s="43"/>
      <c r="Q104" s="43"/>
      <c r="R104" s="43"/>
      <c r="S104" s="43"/>
      <c r="T104" s="79"/>
      <c r="AT104" s="25" t="s">
        <v>150</v>
      </c>
      <c r="AU104" s="25" t="s">
        <v>83</v>
      </c>
    </row>
    <row r="105" spans="2:65" s="11" customFormat="1">
      <c r="B105" s="209"/>
      <c r="C105" s="210"/>
      <c r="D105" s="211" t="s">
        <v>152</v>
      </c>
      <c r="E105" s="212" t="s">
        <v>23</v>
      </c>
      <c r="F105" s="213" t="s">
        <v>153</v>
      </c>
      <c r="G105" s="210"/>
      <c r="H105" s="214">
        <v>8.2010000000000005</v>
      </c>
      <c r="I105" s="215"/>
      <c r="J105" s="210"/>
      <c r="K105" s="210"/>
      <c r="L105" s="216"/>
      <c r="M105" s="217"/>
      <c r="N105" s="218"/>
      <c r="O105" s="218"/>
      <c r="P105" s="218"/>
      <c r="Q105" s="218"/>
      <c r="R105" s="218"/>
      <c r="S105" s="218"/>
      <c r="T105" s="219"/>
      <c r="AT105" s="220" t="s">
        <v>152</v>
      </c>
      <c r="AU105" s="220" t="s">
        <v>83</v>
      </c>
      <c r="AV105" s="11" t="s">
        <v>83</v>
      </c>
      <c r="AW105" s="11" t="s">
        <v>36</v>
      </c>
      <c r="AX105" s="11" t="s">
        <v>81</v>
      </c>
      <c r="AY105" s="220" t="s">
        <v>140</v>
      </c>
    </row>
    <row r="106" spans="2:65" s="1" customFormat="1" ht="25.5" customHeight="1">
      <c r="B106" s="42"/>
      <c r="C106" s="194" t="s">
        <v>83</v>
      </c>
      <c r="D106" s="194" t="s">
        <v>143</v>
      </c>
      <c r="E106" s="195" t="s">
        <v>154</v>
      </c>
      <c r="F106" s="196" t="s">
        <v>155</v>
      </c>
      <c r="G106" s="197" t="s">
        <v>146</v>
      </c>
      <c r="H106" s="198">
        <v>5.65</v>
      </c>
      <c r="I106" s="199"/>
      <c r="J106" s="200">
        <f>ROUND(I106*H106,2)</f>
        <v>0</v>
      </c>
      <c r="K106" s="196" t="s">
        <v>147</v>
      </c>
      <c r="L106" s="62"/>
      <c r="M106" s="201" t="s">
        <v>23</v>
      </c>
      <c r="N106" s="202" t="s">
        <v>44</v>
      </c>
      <c r="O106" s="43"/>
      <c r="P106" s="203">
        <f>O106*H106</f>
        <v>0</v>
      </c>
      <c r="Q106" s="203">
        <v>0.21156</v>
      </c>
      <c r="R106" s="203">
        <f>Q106*H106</f>
        <v>1.195314</v>
      </c>
      <c r="S106" s="203">
        <v>0</v>
      </c>
      <c r="T106" s="204">
        <f>S106*H106</f>
        <v>0</v>
      </c>
      <c r="AR106" s="25" t="s">
        <v>148</v>
      </c>
      <c r="AT106" s="25" t="s">
        <v>143</v>
      </c>
      <c r="AU106" s="25" t="s">
        <v>83</v>
      </c>
      <c r="AY106" s="25" t="s">
        <v>140</v>
      </c>
      <c r="BE106" s="205">
        <f>IF(N106="základní",J106,0)</f>
        <v>0</v>
      </c>
      <c r="BF106" s="205">
        <f>IF(N106="snížená",J106,0)</f>
        <v>0</v>
      </c>
      <c r="BG106" s="205">
        <f>IF(N106="zákl. přenesená",J106,0)</f>
        <v>0</v>
      </c>
      <c r="BH106" s="205">
        <f>IF(N106="sníž. přenesená",J106,0)</f>
        <v>0</v>
      </c>
      <c r="BI106" s="205">
        <f>IF(N106="nulová",J106,0)</f>
        <v>0</v>
      </c>
      <c r="BJ106" s="25" t="s">
        <v>81</v>
      </c>
      <c r="BK106" s="205">
        <f>ROUND(I106*H106,2)</f>
        <v>0</v>
      </c>
      <c r="BL106" s="25" t="s">
        <v>148</v>
      </c>
      <c r="BM106" s="25" t="s">
        <v>156</v>
      </c>
    </row>
    <row r="107" spans="2:65" s="1" customFormat="1" ht="27">
      <c r="B107" s="42"/>
      <c r="C107" s="64"/>
      <c r="D107" s="206" t="s">
        <v>150</v>
      </c>
      <c r="E107" s="64"/>
      <c r="F107" s="207" t="s">
        <v>157</v>
      </c>
      <c r="G107" s="64"/>
      <c r="H107" s="64"/>
      <c r="I107" s="164"/>
      <c r="J107" s="64"/>
      <c r="K107" s="64"/>
      <c r="L107" s="62"/>
      <c r="M107" s="208"/>
      <c r="N107" s="43"/>
      <c r="O107" s="43"/>
      <c r="P107" s="43"/>
      <c r="Q107" s="43"/>
      <c r="R107" s="43"/>
      <c r="S107" s="43"/>
      <c r="T107" s="79"/>
      <c r="AT107" s="25" t="s">
        <v>150</v>
      </c>
      <c r="AU107" s="25" t="s">
        <v>83</v>
      </c>
    </row>
    <row r="108" spans="2:65" s="12" customFormat="1">
      <c r="B108" s="221"/>
      <c r="C108" s="222"/>
      <c r="D108" s="206" t="s">
        <v>152</v>
      </c>
      <c r="E108" s="223" t="s">
        <v>23</v>
      </c>
      <c r="F108" s="224" t="s">
        <v>158</v>
      </c>
      <c r="G108" s="222"/>
      <c r="H108" s="225" t="s">
        <v>23</v>
      </c>
      <c r="I108" s="226"/>
      <c r="J108" s="222"/>
      <c r="K108" s="222"/>
      <c r="L108" s="227"/>
      <c r="M108" s="228"/>
      <c r="N108" s="229"/>
      <c r="O108" s="229"/>
      <c r="P108" s="229"/>
      <c r="Q108" s="229"/>
      <c r="R108" s="229"/>
      <c r="S108" s="229"/>
      <c r="T108" s="230"/>
      <c r="AT108" s="231" t="s">
        <v>152</v>
      </c>
      <c r="AU108" s="231" t="s">
        <v>83</v>
      </c>
      <c r="AV108" s="12" t="s">
        <v>81</v>
      </c>
      <c r="AW108" s="12" t="s">
        <v>36</v>
      </c>
      <c r="AX108" s="12" t="s">
        <v>73</v>
      </c>
      <c r="AY108" s="231" t="s">
        <v>140</v>
      </c>
    </row>
    <row r="109" spans="2:65" s="11" customFormat="1">
      <c r="B109" s="209"/>
      <c r="C109" s="210"/>
      <c r="D109" s="206" t="s">
        <v>152</v>
      </c>
      <c r="E109" s="232" t="s">
        <v>23</v>
      </c>
      <c r="F109" s="233" t="s">
        <v>159</v>
      </c>
      <c r="G109" s="210"/>
      <c r="H109" s="234">
        <v>5.28</v>
      </c>
      <c r="I109" s="215"/>
      <c r="J109" s="210"/>
      <c r="K109" s="210"/>
      <c r="L109" s="216"/>
      <c r="M109" s="217"/>
      <c r="N109" s="218"/>
      <c r="O109" s="218"/>
      <c r="P109" s="218"/>
      <c r="Q109" s="218"/>
      <c r="R109" s="218"/>
      <c r="S109" s="218"/>
      <c r="T109" s="219"/>
      <c r="AT109" s="220" t="s">
        <v>152</v>
      </c>
      <c r="AU109" s="220" t="s">
        <v>83</v>
      </c>
      <c r="AV109" s="11" t="s">
        <v>83</v>
      </c>
      <c r="AW109" s="11" t="s">
        <v>36</v>
      </c>
      <c r="AX109" s="11" t="s">
        <v>73</v>
      </c>
      <c r="AY109" s="220" t="s">
        <v>140</v>
      </c>
    </row>
    <row r="110" spans="2:65" s="12" customFormat="1">
      <c r="B110" s="221"/>
      <c r="C110" s="222"/>
      <c r="D110" s="206" t="s">
        <v>152</v>
      </c>
      <c r="E110" s="223" t="s">
        <v>23</v>
      </c>
      <c r="F110" s="224" t="s">
        <v>160</v>
      </c>
      <c r="G110" s="222"/>
      <c r="H110" s="225" t="s">
        <v>23</v>
      </c>
      <c r="I110" s="226"/>
      <c r="J110" s="222"/>
      <c r="K110" s="222"/>
      <c r="L110" s="227"/>
      <c r="M110" s="228"/>
      <c r="N110" s="229"/>
      <c r="O110" s="229"/>
      <c r="P110" s="229"/>
      <c r="Q110" s="229"/>
      <c r="R110" s="229"/>
      <c r="S110" s="229"/>
      <c r="T110" s="230"/>
      <c r="AT110" s="231" t="s">
        <v>152</v>
      </c>
      <c r="AU110" s="231" t="s">
        <v>83</v>
      </c>
      <c r="AV110" s="12" t="s">
        <v>81</v>
      </c>
      <c r="AW110" s="12" t="s">
        <v>36</v>
      </c>
      <c r="AX110" s="12" t="s">
        <v>73</v>
      </c>
      <c r="AY110" s="231" t="s">
        <v>140</v>
      </c>
    </row>
    <row r="111" spans="2:65" s="11" customFormat="1">
      <c r="B111" s="209"/>
      <c r="C111" s="210"/>
      <c r="D111" s="206" t="s">
        <v>152</v>
      </c>
      <c r="E111" s="232" t="s">
        <v>23</v>
      </c>
      <c r="F111" s="233" t="s">
        <v>161</v>
      </c>
      <c r="G111" s="210"/>
      <c r="H111" s="234">
        <v>0.37</v>
      </c>
      <c r="I111" s="215"/>
      <c r="J111" s="210"/>
      <c r="K111" s="210"/>
      <c r="L111" s="216"/>
      <c r="M111" s="217"/>
      <c r="N111" s="218"/>
      <c r="O111" s="218"/>
      <c r="P111" s="218"/>
      <c r="Q111" s="218"/>
      <c r="R111" s="218"/>
      <c r="S111" s="218"/>
      <c r="T111" s="219"/>
      <c r="AT111" s="220" t="s">
        <v>152</v>
      </c>
      <c r="AU111" s="220" t="s">
        <v>83</v>
      </c>
      <c r="AV111" s="11" t="s">
        <v>83</v>
      </c>
      <c r="AW111" s="11" t="s">
        <v>36</v>
      </c>
      <c r="AX111" s="11" t="s">
        <v>73</v>
      </c>
      <c r="AY111" s="220" t="s">
        <v>140</v>
      </c>
    </row>
    <row r="112" spans="2:65" s="13" customFormat="1">
      <c r="B112" s="235"/>
      <c r="C112" s="236"/>
      <c r="D112" s="206" t="s">
        <v>152</v>
      </c>
      <c r="E112" s="237" t="s">
        <v>23</v>
      </c>
      <c r="F112" s="238" t="s">
        <v>162</v>
      </c>
      <c r="G112" s="236"/>
      <c r="H112" s="239">
        <v>5.65</v>
      </c>
      <c r="I112" s="240"/>
      <c r="J112" s="236"/>
      <c r="K112" s="236"/>
      <c r="L112" s="241"/>
      <c r="M112" s="242"/>
      <c r="N112" s="243"/>
      <c r="O112" s="243"/>
      <c r="P112" s="243"/>
      <c r="Q112" s="243"/>
      <c r="R112" s="243"/>
      <c r="S112" s="243"/>
      <c r="T112" s="244"/>
      <c r="AT112" s="245" t="s">
        <v>152</v>
      </c>
      <c r="AU112" s="245" t="s">
        <v>83</v>
      </c>
      <c r="AV112" s="13" t="s">
        <v>148</v>
      </c>
      <c r="AW112" s="13" t="s">
        <v>36</v>
      </c>
      <c r="AX112" s="13" t="s">
        <v>81</v>
      </c>
      <c r="AY112" s="245" t="s">
        <v>140</v>
      </c>
    </row>
    <row r="113" spans="2:65" s="10" customFormat="1" ht="29.85" customHeight="1">
      <c r="B113" s="177"/>
      <c r="C113" s="178"/>
      <c r="D113" s="179" t="s">
        <v>72</v>
      </c>
      <c r="E113" s="246" t="s">
        <v>163</v>
      </c>
      <c r="F113" s="246" t="s">
        <v>164</v>
      </c>
      <c r="G113" s="178"/>
      <c r="H113" s="178"/>
      <c r="I113" s="181"/>
      <c r="J113" s="247">
        <f>BK113</f>
        <v>0</v>
      </c>
      <c r="K113" s="178"/>
      <c r="L113" s="183"/>
      <c r="M113" s="184"/>
      <c r="N113" s="185"/>
      <c r="O113" s="185"/>
      <c r="P113" s="186">
        <f>P114+P131+P144</f>
        <v>0</v>
      </c>
      <c r="Q113" s="185"/>
      <c r="R113" s="186">
        <f>R114+R131+R144</f>
        <v>3.3417527700000003</v>
      </c>
      <c r="S113" s="185"/>
      <c r="T113" s="187">
        <f>T114+T131+T144</f>
        <v>0</v>
      </c>
      <c r="AR113" s="188" t="s">
        <v>81</v>
      </c>
      <c r="AT113" s="189" t="s">
        <v>72</v>
      </c>
      <c r="AU113" s="189" t="s">
        <v>81</v>
      </c>
      <c r="AY113" s="188" t="s">
        <v>140</v>
      </c>
      <c r="BK113" s="190">
        <f>BK114+BK131+BK144</f>
        <v>0</v>
      </c>
    </row>
    <row r="114" spans="2:65" s="10" customFormat="1" ht="14.85" customHeight="1">
      <c r="B114" s="177"/>
      <c r="C114" s="178"/>
      <c r="D114" s="191" t="s">
        <v>72</v>
      </c>
      <c r="E114" s="192" t="s">
        <v>165</v>
      </c>
      <c r="F114" s="192" t="s">
        <v>166</v>
      </c>
      <c r="G114" s="178"/>
      <c r="H114" s="178"/>
      <c r="I114" s="181"/>
      <c r="J114" s="193">
        <f>BK114</f>
        <v>0</v>
      </c>
      <c r="K114" s="178"/>
      <c r="L114" s="183"/>
      <c r="M114" s="184"/>
      <c r="N114" s="185"/>
      <c r="O114" s="185"/>
      <c r="P114" s="186">
        <f>SUM(P115:P130)</f>
        <v>0</v>
      </c>
      <c r="Q114" s="185"/>
      <c r="R114" s="186">
        <f>SUM(R115:R130)</f>
        <v>2.0431513300000002</v>
      </c>
      <c r="S114" s="185"/>
      <c r="T114" s="187">
        <f>SUM(T115:T130)</f>
        <v>0</v>
      </c>
      <c r="AR114" s="188" t="s">
        <v>81</v>
      </c>
      <c r="AT114" s="189" t="s">
        <v>72</v>
      </c>
      <c r="AU114" s="189" t="s">
        <v>83</v>
      </c>
      <c r="AY114" s="188" t="s">
        <v>140</v>
      </c>
      <c r="BK114" s="190">
        <f>SUM(BK115:BK130)</f>
        <v>0</v>
      </c>
    </row>
    <row r="115" spans="2:65" s="1" customFormat="1" ht="25.5" customHeight="1">
      <c r="B115" s="42"/>
      <c r="C115" s="194" t="s">
        <v>141</v>
      </c>
      <c r="D115" s="194" t="s">
        <v>143</v>
      </c>
      <c r="E115" s="195" t="s">
        <v>167</v>
      </c>
      <c r="F115" s="196" t="s">
        <v>168</v>
      </c>
      <c r="G115" s="197" t="s">
        <v>146</v>
      </c>
      <c r="H115" s="198">
        <v>13.851000000000001</v>
      </c>
      <c r="I115" s="199"/>
      <c r="J115" s="200">
        <f>ROUND(I115*H115,2)</f>
        <v>0</v>
      </c>
      <c r="K115" s="196" t="s">
        <v>147</v>
      </c>
      <c r="L115" s="62"/>
      <c r="M115" s="201" t="s">
        <v>23</v>
      </c>
      <c r="N115" s="202" t="s">
        <v>44</v>
      </c>
      <c r="O115" s="43"/>
      <c r="P115" s="203">
        <f>O115*H115</f>
        <v>0</v>
      </c>
      <c r="Q115" s="203">
        <v>4.8900000000000002E-3</v>
      </c>
      <c r="R115" s="203">
        <f>Q115*H115</f>
        <v>6.7731390000000002E-2</v>
      </c>
      <c r="S115" s="203">
        <v>0</v>
      </c>
      <c r="T115" s="204">
        <f>S115*H115</f>
        <v>0</v>
      </c>
      <c r="AR115" s="25" t="s">
        <v>148</v>
      </c>
      <c r="AT115" s="25" t="s">
        <v>143</v>
      </c>
      <c r="AU115" s="25" t="s">
        <v>141</v>
      </c>
      <c r="AY115" s="25" t="s">
        <v>140</v>
      </c>
      <c r="BE115" s="205">
        <f>IF(N115="základní",J115,0)</f>
        <v>0</v>
      </c>
      <c r="BF115" s="205">
        <f>IF(N115="snížená",J115,0)</f>
        <v>0</v>
      </c>
      <c r="BG115" s="205">
        <f>IF(N115="zákl. přenesená",J115,0)</f>
        <v>0</v>
      </c>
      <c r="BH115" s="205">
        <f>IF(N115="sníž. přenesená",J115,0)</f>
        <v>0</v>
      </c>
      <c r="BI115" s="205">
        <f>IF(N115="nulová",J115,0)</f>
        <v>0</v>
      </c>
      <c r="BJ115" s="25" t="s">
        <v>81</v>
      </c>
      <c r="BK115" s="205">
        <f>ROUND(I115*H115,2)</f>
        <v>0</v>
      </c>
      <c r="BL115" s="25" t="s">
        <v>148</v>
      </c>
      <c r="BM115" s="25" t="s">
        <v>169</v>
      </c>
    </row>
    <row r="116" spans="2:65" s="1" customFormat="1" ht="27">
      <c r="B116" s="42"/>
      <c r="C116" s="64"/>
      <c r="D116" s="206" t="s">
        <v>150</v>
      </c>
      <c r="E116" s="64"/>
      <c r="F116" s="207" t="s">
        <v>170</v>
      </c>
      <c r="G116" s="64"/>
      <c r="H116" s="64"/>
      <c r="I116" s="164"/>
      <c r="J116" s="64"/>
      <c r="K116" s="64"/>
      <c r="L116" s="62"/>
      <c r="M116" s="208"/>
      <c r="N116" s="43"/>
      <c r="O116" s="43"/>
      <c r="P116" s="43"/>
      <c r="Q116" s="43"/>
      <c r="R116" s="43"/>
      <c r="S116" s="43"/>
      <c r="T116" s="79"/>
      <c r="AT116" s="25" t="s">
        <v>150</v>
      </c>
      <c r="AU116" s="25" t="s">
        <v>141</v>
      </c>
    </row>
    <row r="117" spans="2:65" s="1" customFormat="1" ht="27">
      <c r="B117" s="42"/>
      <c r="C117" s="64"/>
      <c r="D117" s="206" t="s">
        <v>171</v>
      </c>
      <c r="E117" s="64"/>
      <c r="F117" s="248" t="s">
        <v>172</v>
      </c>
      <c r="G117" s="64"/>
      <c r="H117" s="64"/>
      <c r="I117" s="164"/>
      <c r="J117" s="64"/>
      <c r="K117" s="64"/>
      <c r="L117" s="62"/>
      <c r="M117" s="208"/>
      <c r="N117" s="43"/>
      <c r="O117" s="43"/>
      <c r="P117" s="43"/>
      <c r="Q117" s="43"/>
      <c r="R117" s="43"/>
      <c r="S117" s="43"/>
      <c r="T117" s="79"/>
      <c r="AT117" s="25" t="s">
        <v>171</v>
      </c>
      <c r="AU117" s="25" t="s">
        <v>141</v>
      </c>
    </row>
    <row r="118" spans="2:65" s="12" customFormat="1">
      <c r="B118" s="221"/>
      <c r="C118" s="222"/>
      <c r="D118" s="206" t="s">
        <v>152</v>
      </c>
      <c r="E118" s="223" t="s">
        <v>23</v>
      </c>
      <c r="F118" s="224" t="s">
        <v>173</v>
      </c>
      <c r="G118" s="222"/>
      <c r="H118" s="225" t="s">
        <v>23</v>
      </c>
      <c r="I118" s="226"/>
      <c r="J118" s="222"/>
      <c r="K118" s="222"/>
      <c r="L118" s="227"/>
      <c r="M118" s="228"/>
      <c r="N118" s="229"/>
      <c r="O118" s="229"/>
      <c r="P118" s="229"/>
      <c r="Q118" s="229"/>
      <c r="R118" s="229"/>
      <c r="S118" s="229"/>
      <c r="T118" s="230"/>
      <c r="AT118" s="231" t="s">
        <v>152</v>
      </c>
      <c r="AU118" s="231" t="s">
        <v>141</v>
      </c>
      <c r="AV118" s="12" t="s">
        <v>81</v>
      </c>
      <c r="AW118" s="12" t="s">
        <v>36</v>
      </c>
      <c r="AX118" s="12" t="s">
        <v>73</v>
      </c>
      <c r="AY118" s="231" t="s">
        <v>140</v>
      </c>
    </row>
    <row r="119" spans="2:65" s="11" customFormat="1">
      <c r="B119" s="209"/>
      <c r="C119" s="210"/>
      <c r="D119" s="206" t="s">
        <v>152</v>
      </c>
      <c r="E119" s="232" t="s">
        <v>23</v>
      </c>
      <c r="F119" s="233" t="s">
        <v>174</v>
      </c>
      <c r="G119" s="210"/>
      <c r="H119" s="234">
        <v>13.851000000000001</v>
      </c>
      <c r="I119" s="215"/>
      <c r="J119" s="210"/>
      <c r="K119" s="210"/>
      <c r="L119" s="216"/>
      <c r="M119" s="217"/>
      <c r="N119" s="218"/>
      <c r="O119" s="218"/>
      <c r="P119" s="218"/>
      <c r="Q119" s="218"/>
      <c r="R119" s="218"/>
      <c r="S119" s="218"/>
      <c r="T119" s="219"/>
      <c r="AT119" s="220" t="s">
        <v>152</v>
      </c>
      <c r="AU119" s="220" t="s">
        <v>141</v>
      </c>
      <c r="AV119" s="11" t="s">
        <v>83</v>
      </c>
      <c r="AW119" s="11" t="s">
        <v>36</v>
      </c>
      <c r="AX119" s="11" t="s">
        <v>73</v>
      </c>
      <c r="AY119" s="220" t="s">
        <v>140</v>
      </c>
    </row>
    <row r="120" spans="2:65" s="13" customFormat="1">
      <c r="B120" s="235"/>
      <c r="C120" s="236"/>
      <c r="D120" s="211" t="s">
        <v>152</v>
      </c>
      <c r="E120" s="249" t="s">
        <v>23</v>
      </c>
      <c r="F120" s="250" t="s">
        <v>162</v>
      </c>
      <c r="G120" s="236"/>
      <c r="H120" s="251">
        <v>13.851000000000001</v>
      </c>
      <c r="I120" s="240"/>
      <c r="J120" s="236"/>
      <c r="K120" s="236"/>
      <c r="L120" s="241"/>
      <c r="M120" s="242"/>
      <c r="N120" s="243"/>
      <c r="O120" s="243"/>
      <c r="P120" s="243"/>
      <c r="Q120" s="243"/>
      <c r="R120" s="243"/>
      <c r="S120" s="243"/>
      <c r="T120" s="244"/>
      <c r="AT120" s="245" t="s">
        <v>152</v>
      </c>
      <c r="AU120" s="245" t="s">
        <v>141</v>
      </c>
      <c r="AV120" s="13" t="s">
        <v>148</v>
      </c>
      <c r="AW120" s="13" t="s">
        <v>36</v>
      </c>
      <c r="AX120" s="13" t="s">
        <v>81</v>
      </c>
      <c r="AY120" s="245" t="s">
        <v>140</v>
      </c>
    </row>
    <row r="121" spans="2:65" s="1" customFormat="1" ht="16.5" customHeight="1">
      <c r="B121" s="42"/>
      <c r="C121" s="194" t="s">
        <v>148</v>
      </c>
      <c r="D121" s="194" t="s">
        <v>143</v>
      </c>
      <c r="E121" s="195" t="s">
        <v>175</v>
      </c>
      <c r="F121" s="196" t="s">
        <v>176</v>
      </c>
      <c r="G121" s="197" t="s">
        <v>146</v>
      </c>
      <c r="H121" s="198">
        <v>13.851000000000001</v>
      </c>
      <c r="I121" s="199"/>
      <c r="J121" s="200">
        <f>ROUND(I121*H121,2)</f>
        <v>0</v>
      </c>
      <c r="K121" s="196" t="s">
        <v>147</v>
      </c>
      <c r="L121" s="62"/>
      <c r="M121" s="201" t="s">
        <v>23</v>
      </c>
      <c r="N121" s="202" t="s">
        <v>44</v>
      </c>
      <c r="O121" s="43"/>
      <c r="P121" s="203">
        <f>O121*H121</f>
        <v>0</v>
      </c>
      <c r="Q121" s="203">
        <v>2E-3</v>
      </c>
      <c r="R121" s="203">
        <f>Q121*H121</f>
        <v>2.7702000000000001E-2</v>
      </c>
      <c r="S121" s="203">
        <v>0</v>
      </c>
      <c r="T121" s="204">
        <f>S121*H121</f>
        <v>0</v>
      </c>
      <c r="AR121" s="25" t="s">
        <v>148</v>
      </c>
      <c r="AT121" s="25" t="s">
        <v>143</v>
      </c>
      <c r="AU121" s="25" t="s">
        <v>141</v>
      </c>
      <c r="AY121" s="25" t="s">
        <v>140</v>
      </c>
      <c r="BE121" s="205">
        <f>IF(N121="základní",J121,0)</f>
        <v>0</v>
      </c>
      <c r="BF121" s="205">
        <f>IF(N121="snížená",J121,0)</f>
        <v>0</v>
      </c>
      <c r="BG121" s="205">
        <f>IF(N121="zákl. přenesená",J121,0)</f>
        <v>0</v>
      </c>
      <c r="BH121" s="205">
        <f>IF(N121="sníž. přenesená",J121,0)</f>
        <v>0</v>
      </c>
      <c r="BI121" s="205">
        <f>IF(N121="nulová",J121,0)</f>
        <v>0</v>
      </c>
      <c r="BJ121" s="25" t="s">
        <v>81</v>
      </c>
      <c r="BK121" s="205">
        <f>ROUND(I121*H121,2)</f>
        <v>0</v>
      </c>
      <c r="BL121" s="25" t="s">
        <v>148</v>
      </c>
      <c r="BM121" s="25" t="s">
        <v>177</v>
      </c>
    </row>
    <row r="122" spans="2:65" s="1" customFormat="1">
      <c r="B122" s="42"/>
      <c r="C122" s="64"/>
      <c r="D122" s="206" t="s">
        <v>150</v>
      </c>
      <c r="E122" s="64"/>
      <c r="F122" s="207" t="s">
        <v>178</v>
      </c>
      <c r="G122" s="64"/>
      <c r="H122" s="64"/>
      <c r="I122" s="164"/>
      <c r="J122" s="64"/>
      <c r="K122" s="64"/>
      <c r="L122" s="62"/>
      <c r="M122" s="208"/>
      <c r="N122" s="43"/>
      <c r="O122" s="43"/>
      <c r="P122" s="43"/>
      <c r="Q122" s="43"/>
      <c r="R122" s="43"/>
      <c r="S122" s="43"/>
      <c r="T122" s="79"/>
      <c r="AT122" s="25" t="s">
        <v>150</v>
      </c>
      <c r="AU122" s="25" t="s">
        <v>141</v>
      </c>
    </row>
    <row r="123" spans="2:65" s="1" customFormat="1" ht="54">
      <c r="B123" s="42"/>
      <c r="C123" s="64"/>
      <c r="D123" s="211" t="s">
        <v>171</v>
      </c>
      <c r="E123" s="64"/>
      <c r="F123" s="252" t="s">
        <v>179</v>
      </c>
      <c r="G123" s="64"/>
      <c r="H123" s="64"/>
      <c r="I123" s="164"/>
      <c r="J123" s="64"/>
      <c r="K123" s="64"/>
      <c r="L123" s="62"/>
      <c r="M123" s="208"/>
      <c r="N123" s="43"/>
      <c r="O123" s="43"/>
      <c r="P123" s="43"/>
      <c r="Q123" s="43"/>
      <c r="R123" s="43"/>
      <c r="S123" s="43"/>
      <c r="T123" s="79"/>
      <c r="AT123" s="25" t="s">
        <v>171</v>
      </c>
      <c r="AU123" s="25" t="s">
        <v>141</v>
      </c>
    </row>
    <row r="124" spans="2:65" s="1" customFormat="1" ht="16.5" customHeight="1">
      <c r="B124" s="42"/>
      <c r="C124" s="194" t="s">
        <v>180</v>
      </c>
      <c r="D124" s="194" t="s">
        <v>143</v>
      </c>
      <c r="E124" s="195" t="s">
        <v>181</v>
      </c>
      <c r="F124" s="196" t="s">
        <v>182</v>
      </c>
      <c r="G124" s="197" t="s">
        <v>146</v>
      </c>
      <c r="H124" s="198">
        <v>40.093000000000004</v>
      </c>
      <c r="I124" s="199"/>
      <c r="J124" s="200">
        <f>ROUND(I124*H124,2)</f>
        <v>0</v>
      </c>
      <c r="K124" s="196" t="s">
        <v>147</v>
      </c>
      <c r="L124" s="62"/>
      <c r="M124" s="201" t="s">
        <v>23</v>
      </c>
      <c r="N124" s="202" t="s">
        <v>44</v>
      </c>
      <c r="O124" s="43"/>
      <c r="P124" s="203">
        <f>O124*H124</f>
        <v>0</v>
      </c>
      <c r="Q124" s="203">
        <v>3.3579999999999999E-2</v>
      </c>
      <c r="R124" s="203">
        <f>Q124*H124</f>
        <v>1.3463229400000001</v>
      </c>
      <c r="S124" s="203">
        <v>0</v>
      </c>
      <c r="T124" s="204">
        <f>S124*H124</f>
        <v>0</v>
      </c>
      <c r="AR124" s="25" t="s">
        <v>148</v>
      </c>
      <c r="AT124" s="25" t="s">
        <v>143</v>
      </c>
      <c r="AU124" s="25" t="s">
        <v>141</v>
      </c>
      <c r="AY124" s="25" t="s">
        <v>140</v>
      </c>
      <c r="BE124" s="205">
        <f>IF(N124="základní",J124,0)</f>
        <v>0</v>
      </c>
      <c r="BF124" s="205">
        <f>IF(N124="snížená",J124,0)</f>
        <v>0</v>
      </c>
      <c r="BG124" s="205">
        <f>IF(N124="zákl. přenesená",J124,0)</f>
        <v>0</v>
      </c>
      <c r="BH124" s="205">
        <f>IF(N124="sníž. přenesená",J124,0)</f>
        <v>0</v>
      </c>
      <c r="BI124" s="205">
        <f>IF(N124="nulová",J124,0)</f>
        <v>0</v>
      </c>
      <c r="BJ124" s="25" t="s">
        <v>81</v>
      </c>
      <c r="BK124" s="205">
        <f>ROUND(I124*H124,2)</f>
        <v>0</v>
      </c>
      <c r="BL124" s="25" t="s">
        <v>148</v>
      </c>
      <c r="BM124" s="25" t="s">
        <v>183</v>
      </c>
    </row>
    <row r="125" spans="2:65" s="1" customFormat="1">
      <c r="B125" s="42"/>
      <c r="C125" s="64"/>
      <c r="D125" s="206" t="s">
        <v>150</v>
      </c>
      <c r="E125" s="64"/>
      <c r="F125" s="207" t="s">
        <v>184</v>
      </c>
      <c r="G125" s="64"/>
      <c r="H125" s="64"/>
      <c r="I125" s="164"/>
      <c r="J125" s="64"/>
      <c r="K125" s="64"/>
      <c r="L125" s="62"/>
      <c r="M125" s="208"/>
      <c r="N125" s="43"/>
      <c r="O125" s="43"/>
      <c r="P125" s="43"/>
      <c r="Q125" s="43"/>
      <c r="R125" s="43"/>
      <c r="S125" s="43"/>
      <c r="T125" s="79"/>
      <c r="AT125" s="25" t="s">
        <v>150</v>
      </c>
      <c r="AU125" s="25" t="s">
        <v>141</v>
      </c>
    </row>
    <row r="126" spans="2:65" s="1" customFormat="1" ht="40.5">
      <c r="B126" s="42"/>
      <c r="C126" s="64"/>
      <c r="D126" s="206" t="s">
        <v>171</v>
      </c>
      <c r="E126" s="64"/>
      <c r="F126" s="248" t="s">
        <v>185</v>
      </c>
      <c r="G126" s="64"/>
      <c r="H126" s="64"/>
      <c r="I126" s="164"/>
      <c r="J126" s="64"/>
      <c r="K126" s="64"/>
      <c r="L126" s="62"/>
      <c r="M126" s="208"/>
      <c r="N126" s="43"/>
      <c r="O126" s="43"/>
      <c r="P126" s="43"/>
      <c r="Q126" s="43"/>
      <c r="R126" s="43"/>
      <c r="S126" s="43"/>
      <c r="T126" s="79"/>
      <c r="AT126" s="25" t="s">
        <v>171</v>
      </c>
      <c r="AU126" s="25" t="s">
        <v>141</v>
      </c>
    </row>
    <row r="127" spans="2:65" s="11" customFormat="1">
      <c r="B127" s="209"/>
      <c r="C127" s="210"/>
      <c r="D127" s="211" t="s">
        <v>152</v>
      </c>
      <c r="E127" s="212" t="s">
        <v>23</v>
      </c>
      <c r="F127" s="213" t="s">
        <v>186</v>
      </c>
      <c r="G127" s="210"/>
      <c r="H127" s="214">
        <v>40.093000000000004</v>
      </c>
      <c r="I127" s="215"/>
      <c r="J127" s="210"/>
      <c r="K127" s="210"/>
      <c r="L127" s="216"/>
      <c r="M127" s="217"/>
      <c r="N127" s="218"/>
      <c r="O127" s="218"/>
      <c r="P127" s="218"/>
      <c r="Q127" s="218"/>
      <c r="R127" s="218"/>
      <c r="S127" s="218"/>
      <c r="T127" s="219"/>
      <c r="AT127" s="220" t="s">
        <v>152</v>
      </c>
      <c r="AU127" s="220" t="s">
        <v>141</v>
      </c>
      <c r="AV127" s="11" t="s">
        <v>83</v>
      </c>
      <c r="AW127" s="11" t="s">
        <v>36</v>
      </c>
      <c r="AX127" s="11" t="s">
        <v>81</v>
      </c>
      <c r="AY127" s="220" t="s">
        <v>140</v>
      </c>
    </row>
    <row r="128" spans="2:65" s="1" customFormat="1" ht="16.5" customHeight="1">
      <c r="B128" s="42"/>
      <c r="C128" s="194" t="s">
        <v>163</v>
      </c>
      <c r="D128" s="194" t="s">
        <v>143</v>
      </c>
      <c r="E128" s="195" t="s">
        <v>187</v>
      </c>
      <c r="F128" s="196" t="s">
        <v>188</v>
      </c>
      <c r="G128" s="197" t="s">
        <v>189</v>
      </c>
      <c r="H128" s="198">
        <v>400.93</v>
      </c>
      <c r="I128" s="199"/>
      <c r="J128" s="200">
        <f>ROUND(I128*H128,2)</f>
        <v>0</v>
      </c>
      <c r="K128" s="196" t="s">
        <v>147</v>
      </c>
      <c r="L128" s="62"/>
      <c r="M128" s="201" t="s">
        <v>23</v>
      </c>
      <c r="N128" s="202" t="s">
        <v>44</v>
      </c>
      <c r="O128" s="43"/>
      <c r="P128" s="203">
        <f>O128*H128</f>
        <v>0</v>
      </c>
      <c r="Q128" s="203">
        <v>1.5E-3</v>
      </c>
      <c r="R128" s="203">
        <f>Q128*H128</f>
        <v>0.60139500000000001</v>
      </c>
      <c r="S128" s="203">
        <v>0</v>
      </c>
      <c r="T128" s="204">
        <f>S128*H128</f>
        <v>0</v>
      </c>
      <c r="AR128" s="25" t="s">
        <v>148</v>
      </c>
      <c r="AT128" s="25" t="s">
        <v>143</v>
      </c>
      <c r="AU128" s="25" t="s">
        <v>141</v>
      </c>
      <c r="AY128" s="25" t="s">
        <v>140</v>
      </c>
      <c r="BE128" s="205">
        <f>IF(N128="základní",J128,0)</f>
        <v>0</v>
      </c>
      <c r="BF128" s="205">
        <f>IF(N128="snížená",J128,0)</f>
        <v>0</v>
      </c>
      <c r="BG128" s="205">
        <f>IF(N128="zákl. přenesená",J128,0)</f>
        <v>0</v>
      </c>
      <c r="BH128" s="205">
        <f>IF(N128="sníž. přenesená",J128,0)</f>
        <v>0</v>
      </c>
      <c r="BI128" s="205">
        <f>IF(N128="nulová",J128,0)</f>
        <v>0</v>
      </c>
      <c r="BJ128" s="25" t="s">
        <v>81</v>
      </c>
      <c r="BK128" s="205">
        <f>ROUND(I128*H128,2)</f>
        <v>0</v>
      </c>
      <c r="BL128" s="25" t="s">
        <v>148</v>
      </c>
      <c r="BM128" s="25" t="s">
        <v>190</v>
      </c>
    </row>
    <row r="129" spans="2:65" s="1" customFormat="1">
      <c r="B129" s="42"/>
      <c r="C129" s="64"/>
      <c r="D129" s="206" t="s">
        <v>150</v>
      </c>
      <c r="E129" s="64"/>
      <c r="F129" s="207" t="s">
        <v>191</v>
      </c>
      <c r="G129" s="64"/>
      <c r="H129" s="64"/>
      <c r="I129" s="164"/>
      <c r="J129" s="64"/>
      <c r="K129" s="64"/>
      <c r="L129" s="62"/>
      <c r="M129" s="208"/>
      <c r="N129" s="43"/>
      <c r="O129" s="43"/>
      <c r="P129" s="43"/>
      <c r="Q129" s="43"/>
      <c r="R129" s="43"/>
      <c r="S129" s="43"/>
      <c r="T129" s="79"/>
      <c r="AT129" s="25" t="s">
        <v>150</v>
      </c>
      <c r="AU129" s="25" t="s">
        <v>141</v>
      </c>
    </row>
    <row r="130" spans="2:65" s="1" customFormat="1" ht="54">
      <c r="B130" s="42"/>
      <c r="C130" s="64"/>
      <c r="D130" s="206" t="s">
        <v>171</v>
      </c>
      <c r="E130" s="64"/>
      <c r="F130" s="248" t="s">
        <v>192</v>
      </c>
      <c r="G130" s="64"/>
      <c r="H130" s="64"/>
      <c r="I130" s="164"/>
      <c r="J130" s="64"/>
      <c r="K130" s="64"/>
      <c r="L130" s="62"/>
      <c r="M130" s="208"/>
      <c r="N130" s="43"/>
      <c r="O130" s="43"/>
      <c r="P130" s="43"/>
      <c r="Q130" s="43"/>
      <c r="R130" s="43"/>
      <c r="S130" s="43"/>
      <c r="T130" s="79"/>
      <c r="AT130" s="25" t="s">
        <v>171</v>
      </c>
      <c r="AU130" s="25" t="s">
        <v>141</v>
      </c>
    </row>
    <row r="131" spans="2:65" s="10" customFormat="1" ht="22.35" customHeight="1">
      <c r="B131" s="177"/>
      <c r="C131" s="178"/>
      <c r="D131" s="191" t="s">
        <v>72</v>
      </c>
      <c r="E131" s="192" t="s">
        <v>193</v>
      </c>
      <c r="F131" s="192" t="s">
        <v>194</v>
      </c>
      <c r="G131" s="178"/>
      <c r="H131" s="178"/>
      <c r="I131" s="181"/>
      <c r="J131" s="193">
        <f>BK131</f>
        <v>0</v>
      </c>
      <c r="K131" s="178"/>
      <c r="L131" s="183"/>
      <c r="M131" s="184"/>
      <c r="N131" s="185"/>
      <c r="O131" s="185"/>
      <c r="P131" s="186">
        <f>SUM(P132:P143)</f>
        <v>0</v>
      </c>
      <c r="Q131" s="185"/>
      <c r="R131" s="186">
        <f>SUM(R132:R143)</f>
        <v>0.38195144000000003</v>
      </c>
      <c r="S131" s="185"/>
      <c r="T131" s="187">
        <f>SUM(T132:T143)</f>
        <v>0</v>
      </c>
      <c r="AR131" s="188" t="s">
        <v>81</v>
      </c>
      <c r="AT131" s="189" t="s">
        <v>72</v>
      </c>
      <c r="AU131" s="189" t="s">
        <v>83</v>
      </c>
      <c r="AY131" s="188" t="s">
        <v>140</v>
      </c>
      <c r="BK131" s="190">
        <f>SUM(BK132:BK143)</f>
        <v>0</v>
      </c>
    </row>
    <row r="132" spans="2:65" s="1" customFormat="1" ht="16.5" customHeight="1">
      <c r="B132" s="42"/>
      <c r="C132" s="194" t="s">
        <v>195</v>
      </c>
      <c r="D132" s="194" t="s">
        <v>143</v>
      </c>
      <c r="E132" s="195" t="s">
        <v>196</v>
      </c>
      <c r="F132" s="196" t="s">
        <v>197</v>
      </c>
      <c r="G132" s="197" t="s">
        <v>146</v>
      </c>
      <c r="H132" s="198">
        <v>13.851000000000001</v>
      </c>
      <c r="I132" s="199"/>
      <c r="J132" s="200">
        <f>ROUND(I132*H132,2)</f>
        <v>0</v>
      </c>
      <c r="K132" s="196" t="s">
        <v>147</v>
      </c>
      <c r="L132" s="62"/>
      <c r="M132" s="201" t="s">
        <v>23</v>
      </c>
      <c r="N132" s="202" t="s">
        <v>44</v>
      </c>
      <c r="O132" s="43"/>
      <c r="P132" s="203">
        <f>O132*H132</f>
        <v>0</v>
      </c>
      <c r="Q132" s="203">
        <v>2.6360000000000001E-2</v>
      </c>
      <c r="R132" s="203">
        <f>Q132*H132</f>
        <v>0.36511236000000002</v>
      </c>
      <c r="S132" s="203">
        <v>0</v>
      </c>
      <c r="T132" s="204">
        <f>S132*H132</f>
        <v>0</v>
      </c>
      <c r="AR132" s="25" t="s">
        <v>148</v>
      </c>
      <c r="AT132" s="25" t="s">
        <v>143</v>
      </c>
      <c r="AU132" s="25" t="s">
        <v>141</v>
      </c>
      <c r="AY132" s="25" t="s">
        <v>140</v>
      </c>
      <c r="BE132" s="205">
        <f>IF(N132="základní",J132,0)</f>
        <v>0</v>
      </c>
      <c r="BF132" s="205">
        <f>IF(N132="snížená",J132,0)</f>
        <v>0</v>
      </c>
      <c r="BG132" s="205">
        <f>IF(N132="zákl. přenesená",J132,0)</f>
        <v>0</v>
      </c>
      <c r="BH132" s="205">
        <f>IF(N132="sníž. přenesená",J132,0)</f>
        <v>0</v>
      </c>
      <c r="BI132" s="205">
        <f>IF(N132="nulová",J132,0)</f>
        <v>0</v>
      </c>
      <c r="BJ132" s="25" t="s">
        <v>81</v>
      </c>
      <c r="BK132" s="205">
        <f>ROUND(I132*H132,2)</f>
        <v>0</v>
      </c>
      <c r="BL132" s="25" t="s">
        <v>148</v>
      </c>
      <c r="BM132" s="25" t="s">
        <v>198</v>
      </c>
    </row>
    <row r="133" spans="2:65" s="1" customFormat="1" ht="27">
      <c r="B133" s="42"/>
      <c r="C133" s="64"/>
      <c r="D133" s="206" t="s">
        <v>150</v>
      </c>
      <c r="E133" s="64"/>
      <c r="F133" s="207" t="s">
        <v>199</v>
      </c>
      <c r="G133" s="64"/>
      <c r="H133" s="64"/>
      <c r="I133" s="164"/>
      <c r="J133" s="64"/>
      <c r="K133" s="64"/>
      <c r="L133" s="62"/>
      <c r="M133" s="208"/>
      <c r="N133" s="43"/>
      <c r="O133" s="43"/>
      <c r="P133" s="43"/>
      <c r="Q133" s="43"/>
      <c r="R133" s="43"/>
      <c r="S133" s="43"/>
      <c r="T133" s="79"/>
      <c r="AT133" s="25" t="s">
        <v>150</v>
      </c>
      <c r="AU133" s="25" t="s">
        <v>141</v>
      </c>
    </row>
    <row r="134" spans="2:65" s="1" customFormat="1" ht="54">
      <c r="B134" s="42"/>
      <c r="C134" s="64"/>
      <c r="D134" s="206" t="s">
        <v>171</v>
      </c>
      <c r="E134" s="64"/>
      <c r="F134" s="248" t="s">
        <v>200</v>
      </c>
      <c r="G134" s="64"/>
      <c r="H134" s="64"/>
      <c r="I134" s="164"/>
      <c r="J134" s="64"/>
      <c r="K134" s="64"/>
      <c r="L134" s="62"/>
      <c r="M134" s="208"/>
      <c r="N134" s="43"/>
      <c r="O134" s="43"/>
      <c r="P134" s="43"/>
      <c r="Q134" s="43"/>
      <c r="R134" s="43"/>
      <c r="S134" s="43"/>
      <c r="T134" s="79"/>
      <c r="AT134" s="25" t="s">
        <v>171</v>
      </c>
      <c r="AU134" s="25" t="s">
        <v>141</v>
      </c>
    </row>
    <row r="135" spans="2:65" s="12" customFormat="1">
      <c r="B135" s="221"/>
      <c r="C135" s="222"/>
      <c r="D135" s="206" t="s">
        <v>152</v>
      </c>
      <c r="E135" s="223" t="s">
        <v>23</v>
      </c>
      <c r="F135" s="224" t="s">
        <v>173</v>
      </c>
      <c r="G135" s="222"/>
      <c r="H135" s="225" t="s">
        <v>23</v>
      </c>
      <c r="I135" s="226"/>
      <c r="J135" s="222"/>
      <c r="K135" s="222"/>
      <c r="L135" s="227"/>
      <c r="M135" s="228"/>
      <c r="N135" s="229"/>
      <c r="O135" s="229"/>
      <c r="P135" s="229"/>
      <c r="Q135" s="229"/>
      <c r="R135" s="229"/>
      <c r="S135" s="229"/>
      <c r="T135" s="230"/>
      <c r="AT135" s="231" t="s">
        <v>152</v>
      </c>
      <c r="AU135" s="231" t="s">
        <v>141</v>
      </c>
      <c r="AV135" s="12" t="s">
        <v>81</v>
      </c>
      <c r="AW135" s="12" t="s">
        <v>36</v>
      </c>
      <c r="AX135" s="12" t="s">
        <v>73</v>
      </c>
      <c r="AY135" s="231" t="s">
        <v>140</v>
      </c>
    </row>
    <row r="136" spans="2:65" s="11" customFormat="1">
      <c r="B136" s="209"/>
      <c r="C136" s="210"/>
      <c r="D136" s="206" t="s">
        <v>152</v>
      </c>
      <c r="E136" s="232" t="s">
        <v>23</v>
      </c>
      <c r="F136" s="233" t="s">
        <v>174</v>
      </c>
      <c r="G136" s="210"/>
      <c r="H136" s="234">
        <v>13.851000000000001</v>
      </c>
      <c r="I136" s="215"/>
      <c r="J136" s="210"/>
      <c r="K136" s="210"/>
      <c r="L136" s="216"/>
      <c r="M136" s="217"/>
      <c r="N136" s="218"/>
      <c r="O136" s="218"/>
      <c r="P136" s="218"/>
      <c r="Q136" s="218"/>
      <c r="R136" s="218"/>
      <c r="S136" s="218"/>
      <c r="T136" s="219"/>
      <c r="AT136" s="220" t="s">
        <v>152</v>
      </c>
      <c r="AU136" s="220" t="s">
        <v>141</v>
      </c>
      <c r="AV136" s="11" t="s">
        <v>83</v>
      </c>
      <c r="AW136" s="11" t="s">
        <v>36</v>
      </c>
      <c r="AX136" s="11" t="s">
        <v>73</v>
      </c>
      <c r="AY136" s="220" t="s">
        <v>140</v>
      </c>
    </row>
    <row r="137" spans="2:65" s="13" customFormat="1">
      <c r="B137" s="235"/>
      <c r="C137" s="236"/>
      <c r="D137" s="211" t="s">
        <v>152</v>
      </c>
      <c r="E137" s="249" t="s">
        <v>23</v>
      </c>
      <c r="F137" s="250" t="s">
        <v>162</v>
      </c>
      <c r="G137" s="236"/>
      <c r="H137" s="251">
        <v>13.851000000000001</v>
      </c>
      <c r="I137" s="240"/>
      <c r="J137" s="236"/>
      <c r="K137" s="236"/>
      <c r="L137" s="241"/>
      <c r="M137" s="242"/>
      <c r="N137" s="243"/>
      <c r="O137" s="243"/>
      <c r="P137" s="243"/>
      <c r="Q137" s="243"/>
      <c r="R137" s="243"/>
      <c r="S137" s="243"/>
      <c r="T137" s="244"/>
      <c r="AT137" s="245" t="s">
        <v>152</v>
      </c>
      <c r="AU137" s="245" t="s">
        <v>141</v>
      </c>
      <c r="AV137" s="13" t="s">
        <v>148</v>
      </c>
      <c r="AW137" s="13" t="s">
        <v>36</v>
      </c>
      <c r="AX137" s="13" t="s">
        <v>81</v>
      </c>
      <c r="AY137" s="245" t="s">
        <v>140</v>
      </c>
    </row>
    <row r="138" spans="2:65" s="1" customFormat="1" ht="16.5" customHeight="1">
      <c r="B138" s="42"/>
      <c r="C138" s="194" t="s">
        <v>201</v>
      </c>
      <c r="D138" s="194" t="s">
        <v>143</v>
      </c>
      <c r="E138" s="195" t="s">
        <v>202</v>
      </c>
      <c r="F138" s="196" t="s">
        <v>203</v>
      </c>
      <c r="G138" s="197" t="s">
        <v>189</v>
      </c>
      <c r="H138" s="198">
        <v>400.93</v>
      </c>
      <c r="I138" s="199"/>
      <c r="J138" s="200">
        <f>ROUND(I138*H138,2)</f>
        <v>0</v>
      </c>
      <c r="K138" s="196" t="s">
        <v>147</v>
      </c>
      <c r="L138" s="62"/>
      <c r="M138" s="201" t="s">
        <v>23</v>
      </c>
      <c r="N138" s="202" t="s">
        <v>44</v>
      </c>
      <c r="O138" s="43"/>
      <c r="P138" s="203">
        <f>O138*H138</f>
        <v>0</v>
      </c>
      <c r="Q138" s="203">
        <v>0</v>
      </c>
      <c r="R138" s="203">
        <f>Q138*H138</f>
        <v>0</v>
      </c>
      <c r="S138" s="203">
        <v>0</v>
      </c>
      <c r="T138" s="204">
        <f>S138*H138</f>
        <v>0</v>
      </c>
      <c r="AR138" s="25" t="s">
        <v>148</v>
      </c>
      <c r="AT138" s="25" t="s">
        <v>143</v>
      </c>
      <c r="AU138" s="25" t="s">
        <v>141</v>
      </c>
      <c r="AY138" s="25" t="s">
        <v>140</v>
      </c>
      <c r="BE138" s="205">
        <f>IF(N138="základní",J138,0)</f>
        <v>0</v>
      </c>
      <c r="BF138" s="205">
        <f>IF(N138="snížená",J138,0)</f>
        <v>0</v>
      </c>
      <c r="BG138" s="205">
        <f>IF(N138="zákl. přenesená",J138,0)</f>
        <v>0</v>
      </c>
      <c r="BH138" s="205">
        <f>IF(N138="sníž. přenesená",J138,0)</f>
        <v>0</v>
      </c>
      <c r="BI138" s="205">
        <f>IF(N138="nulová",J138,0)</f>
        <v>0</v>
      </c>
      <c r="BJ138" s="25" t="s">
        <v>81</v>
      </c>
      <c r="BK138" s="205">
        <f>ROUND(I138*H138,2)</f>
        <v>0</v>
      </c>
      <c r="BL138" s="25" t="s">
        <v>148</v>
      </c>
      <c r="BM138" s="25" t="s">
        <v>204</v>
      </c>
    </row>
    <row r="139" spans="2:65" s="1" customFormat="1" ht="27">
      <c r="B139" s="42"/>
      <c r="C139" s="64"/>
      <c r="D139" s="206" t="s">
        <v>150</v>
      </c>
      <c r="E139" s="64"/>
      <c r="F139" s="207" t="s">
        <v>205</v>
      </c>
      <c r="G139" s="64"/>
      <c r="H139" s="64"/>
      <c r="I139" s="164"/>
      <c r="J139" s="64"/>
      <c r="K139" s="64"/>
      <c r="L139" s="62"/>
      <c r="M139" s="208"/>
      <c r="N139" s="43"/>
      <c r="O139" s="43"/>
      <c r="P139" s="43"/>
      <c r="Q139" s="43"/>
      <c r="R139" s="43"/>
      <c r="S139" s="43"/>
      <c r="T139" s="79"/>
      <c r="AT139" s="25" t="s">
        <v>150</v>
      </c>
      <c r="AU139" s="25" t="s">
        <v>141</v>
      </c>
    </row>
    <row r="140" spans="2:65" s="1" customFormat="1" ht="67.5">
      <c r="B140" s="42"/>
      <c r="C140" s="64"/>
      <c r="D140" s="211" t="s">
        <v>171</v>
      </c>
      <c r="E140" s="64"/>
      <c r="F140" s="252" t="s">
        <v>206</v>
      </c>
      <c r="G140" s="64"/>
      <c r="H140" s="64"/>
      <c r="I140" s="164"/>
      <c r="J140" s="64"/>
      <c r="K140" s="64"/>
      <c r="L140" s="62"/>
      <c r="M140" s="208"/>
      <c r="N140" s="43"/>
      <c r="O140" s="43"/>
      <c r="P140" s="43"/>
      <c r="Q140" s="43"/>
      <c r="R140" s="43"/>
      <c r="S140" s="43"/>
      <c r="T140" s="79"/>
      <c r="AT140" s="25" t="s">
        <v>171</v>
      </c>
      <c r="AU140" s="25" t="s">
        <v>141</v>
      </c>
    </row>
    <row r="141" spans="2:65" s="1" customFormat="1" ht="16.5" customHeight="1">
      <c r="B141" s="42"/>
      <c r="C141" s="253" t="s">
        <v>207</v>
      </c>
      <c r="D141" s="253" t="s">
        <v>208</v>
      </c>
      <c r="E141" s="254" t="s">
        <v>209</v>
      </c>
      <c r="F141" s="255" t="s">
        <v>210</v>
      </c>
      <c r="G141" s="256" t="s">
        <v>189</v>
      </c>
      <c r="H141" s="257">
        <v>420.97699999999998</v>
      </c>
      <c r="I141" s="258"/>
      <c r="J141" s="259">
        <f>ROUND(I141*H141,2)</f>
        <v>0</v>
      </c>
      <c r="K141" s="255" t="s">
        <v>147</v>
      </c>
      <c r="L141" s="260"/>
      <c r="M141" s="261" t="s">
        <v>23</v>
      </c>
      <c r="N141" s="262" t="s">
        <v>44</v>
      </c>
      <c r="O141" s="43"/>
      <c r="P141" s="203">
        <f>O141*H141</f>
        <v>0</v>
      </c>
      <c r="Q141" s="203">
        <v>4.0000000000000003E-5</v>
      </c>
      <c r="R141" s="203">
        <f>Q141*H141</f>
        <v>1.6839079999999999E-2</v>
      </c>
      <c r="S141" s="203">
        <v>0</v>
      </c>
      <c r="T141" s="204">
        <f>S141*H141</f>
        <v>0</v>
      </c>
      <c r="AR141" s="25" t="s">
        <v>201</v>
      </c>
      <c r="AT141" s="25" t="s">
        <v>208</v>
      </c>
      <c r="AU141" s="25" t="s">
        <v>141</v>
      </c>
      <c r="AY141" s="25" t="s">
        <v>140</v>
      </c>
      <c r="BE141" s="205">
        <f>IF(N141="základní",J141,0)</f>
        <v>0</v>
      </c>
      <c r="BF141" s="205">
        <f>IF(N141="snížená",J141,0)</f>
        <v>0</v>
      </c>
      <c r="BG141" s="205">
        <f>IF(N141="zákl. přenesená",J141,0)</f>
        <v>0</v>
      </c>
      <c r="BH141" s="205">
        <f>IF(N141="sníž. přenesená",J141,0)</f>
        <v>0</v>
      </c>
      <c r="BI141" s="205">
        <f>IF(N141="nulová",J141,0)</f>
        <v>0</v>
      </c>
      <c r="BJ141" s="25" t="s">
        <v>81</v>
      </c>
      <c r="BK141" s="205">
        <f>ROUND(I141*H141,2)</f>
        <v>0</v>
      </c>
      <c r="BL141" s="25" t="s">
        <v>148</v>
      </c>
      <c r="BM141" s="25" t="s">
        <v>211</v>
      </c>
    </row>
    <row r="142" spans="2:65" s="1" customFormat="1">
      <c r="B142" s="42"/>
      <c r="C142" s="64"/>
      <c r="D142" s="206" t="s">
        <v>150</v>
      </c>
      <c r="E142" s="64"/>
      <c r="F142" s="207" t="s">
        <v>210</v>
      </c>
      <c r="G142" s="64"/>
      <c r="H142" s="64"/>
      <c r="I142" s="164"/>
      <c r="J142" s="64"/>
      <c r="K142" s="64"/>
      <c r="L142" s="62"/>
      <c r="M142" s="208"/>
      <c r="N142" s="43"/>
      <c r="O142" s="43"/>
      <c r="P142" s="43"/>
      <c r="Q142" s="43"/>
      <c r="R142" s="43"/>
      <c r="S142" s="43"/>
      <c r="T142" s="79"/>
      <c r="AT142" s="25" t="s">
        <v>150</v>
      </c>
      <c r="AU142" s="25" t="s">
        <v>141</v>
      </c>
    </row>
    <row r="143" spans="2:65" s="11" customFormat="1">
      <c r="B143" s="209"/>
      <c r="C143" s="210"/>
      <c r="D143" s="206" t="s">
        <v>152</v>
      </c>
      <c r="E143" s="210"/>
      <c r="F143" s="233" t="s">
        <v>212</v>
      </c>
      <c r="G143" s="210"/>
      <c r="H143" s="234">
        <v>420.97699999999998</v>
      </c>
      <c r="I143" s="215"/>
      <c r="J143" s="210"/>
      <c r="K143" s="210"/>
      <c r="L143" s="216"/>
      <c r="M143" s="217"/>
      <c r="N143" s="218"/>
      <c r="O143" s="218"/>
      <c r="P143" s="218"/>
      <c r="Q143" s="218"/>
      <c r="R143" s="218"/>
      <c r="S143" s="218"/>
      <c r="T143" s="219"/>
      <c r="AT143" s="220" t="s">
        <v>152</v>
      </c>
      <c r="AU143" s="220" t="s">
        <v>141</v>
      </c>
      <c r="AV143" s="11" t="s">
        <v>83</v>
      </c>
      <c r="AW143" s="11" t="s">
        <v>6</v>
      </c>
      <c r="AX143" s="11" t="s">
        <v>81</v>
      </c>
      <c r="AY143" s="220" t="s">
        <v>140</v>
      </c>
    </row>
    <row r="144" spans="2:65" s="10" customFormat="1" ht="22.35" customHeight="1">
      <c r="B144" s="177"/>
      <c r="C144" s="178"/>
      <c r="D144" s="191" t="s">
        <v>72</v>
      </c>
      <c r="E144" s="192" t="s">
        <v>213</v>
      </c>
      <c r="F144" s="192" t="s">
        <v>214</v>
      </c>
      <c r="G144" s="178"/>
      <c r="H144" s="178"/>
      <c r="I144" s="181"/>
      <c r="J144" s="193">
        <f>BK144</f>
        <v>0</v>
      </c>
      <c r="K144" s="178"/>
      <c r="L144" s="183"/>
      <c r="M144" s="184"/>
      <c r="N144" s="185"/>
      <c r="O144" s="185"/>
      <c r="P144" s="186">
        <f>SUM(P145:P148)</f>
        <v>0</v>
      </c>
      <c r="Q144" s="185"/>
      <c r="R144" s="186">
        <f>SUM(R145:R148)</f>
        <v>0.91664999999999996</v>
      </c>
      <c r="S144" s="185"/>
      <c r="T144" s="187">
        <f>SUM(T145:T148)</f>
        <v>0</v>
      </c>
      <c r="AR144" s="188" t="s">
        <v>81</v>
      </c>
      <c r="AT144" s="189" t="s">
        <v>72</v>
      </c>
      <c r="AU144" s="189" t="s">
        <v>83</v>
      </c>
      <c r="AY144" s="188" t="s">
        <v>140</v>
      </c>
      <c r="BK144" s="190">
        <f>SUM(BK145:BK148)</f>
        <v>0</v>
      </c>
    </row>
    <row r="145" spans="2:65" s="1" customFormat="1" ht="25.5" customHeight="1">
      <c r="B145" s="42"/>
      <c r="C145" s="194" t="s">
        <v>215</v>
      </c>
      <c r="D145" s="194" t="s">
        <v>143</v>
      </c>
      <c r="E145" s="195" t="s">
        <v>216</v>
      </c>
      <c r="F145" s="196" t="s">
        <v>217</v>
      </c>
      <c r="G145" s="197" t="s">
        <v>146</v>
      </c>
      <c r="H145" s="198">
        <v>8.73</v>
      </c>
      <c r="I145" s="199"/>
      <c r="J145" s="200">
        <f>ROUND(I145*H145,2)</f>
        <v>0</v>
      </c>
      <c r="K145" s="196" t="s">
        <v>147</v>
      </c>
      <c r="L145" s="62"/>
      <c r="M145" s="201" t="s">
        <v>23</v>
      </c>
      <c r="N145" s="202" t="s">
        <v>44</v>
      </c>
      <c r="O145" s="43"/>
      <c r="P145" s="203">
        <f>O145*H145</f>
        <v>0</v>
      </c>
      <c r="Q145" s="203">
        <v>0.105</v>
      </c>
      <c r="R145" s="203">
        <f>Q145*H145</f>
        <v>0.91664999999999996</v>
      </c>
      <c r="S145" s="203">
        <v>0</v>
      </c>
      <c r="T145" s="204">
        <f>S145*H145</f>
        <v>0</v>
      </c>
      <c r="AR145" s="25" t="s">
        <v>148</v>
      </c>
      <c r="AT145" s="25" t="s">
        <v>143</v>
      </c>
      <c r="AU145" s="25" t="s">
        <v>141</v>
      </c>
      <c r="AY145" s="25" t="s">
        <v>140</v>
      </c>
      <c r="BE145" s="205">
        <f>IF(N145="základní",J145,0)</f>
        <v>0</v>
      </c>
      <c r="BF145" s="205">
        <f>IF(N145="snížená",J145,0)</f>
        <v>0</v>
      </c>
      <c r="BG145" s="205">
        <f>IF(N145="zákl. přenesená",J145,0)</f>
        <v>0</v>
      </c>
      <c r="BH145" s="205">
        <f>IF(N145="sníž. přenesená",J145,0)</f>
        <v>0</v>
      </c>
      <c r="BI145" s="205">
        <f>IF(N145="nulová",J145,0)</f>
        <v>0</v>
      </c>
      <c r="BJ145" s="25" t="s">
        <v>81</v>
      </c>
      <c r="BK145" s="205">
        <f>ROUND(I145*H145,2)</f>
        <v>0</v>
      </c>
      <c r="BL145" s="25" t="s">
        <v>148</v>
      </c>
      <c r="BM145" s="25" t="s">
        <v>218</v>
      </c>
    </row>
    <row r="146" spans="2:65" s="1" customFormat="1">
      <c r="B146" s="42"/>
      <c r="C146" s="64"/>
      <c r="D146" s="206" t="s">
        <v>150</v>
      </c>
      <c r="E146" s="64"/>
      <c r="F146" s="207" t="s">
        <v>219</v>
      </c>
      <c r="G146" s="64"/>
      <c r="H146" s="64"/>
      <c r="I146" s="164"/>
      <c r="J146" s="64"/>
      <c r="K146" s="64"/>
      <c r="L146" s="62"/>
      <c r="M146" s="208"/>
      <c r="N146" s="43"/>
      <c r="O146" s="43"/>
      <c r="P146" s="43"/>
      <c r="Q146" s="43"/>
      <c r="R146" s="43"/>
      <c r="S146" s="43"/>
      <c r="T146" s="79"/>
      <c r="AT146" s="25" t="s">
        <v>150</v>
      </c>
      <c r="AU146" s="25" t="s">
        <v>141</v>
      </c>
    </row>
    <row r="147" spans="2:65" s="1" customFormat="1" ht="135">
      <c r="B147" s="42"/>
      <c r="C147" s="64"/>
      <c r="D147" s="206" t="s">
        <v>171</v>
      </c>
      <c r="E147" s="64"/>
      <c r="F147" s="248" t="s">
        <v>220</v>
      </c>
      <c r="G147" s="64"/>
      <c r="H147" s="64"/>
      <c r="I147" s="164"/>
      <c r="J147" s="64"/>
      <c r="K147" s="64"/>
      <c r="L147" s="62"/>
      <c r="M147" s="208"/>
      <c r="N147" s="43"/>
      <c r="O147" s="43"/>
      <c r="P147" s="43"/>
      <c r="Q147" s="43"/>
      <c r="R147" s="43"/>
      <c r="S147" s="43"/>
      <c r="T147" s="79"/>
      <c r="AT147" s="25" t="s">
        <v>171</v>
      </c>
      <c r="AU147" s="25" t="s">
        <v>141</v>
      </c>
    </row>
    <row r="148" spans="2:65" s="11" customFormat="1">
      <c r="B148" s="209"/>
      <c r="C148" s="210"/>
      <c r="D148" s="206" t="s">
        <v>152</v>
      </c>
      <c r="E148" s="232" t="s">
        <v>23</v>
      </c>
      <c r="F148" s="233" t="s">
        <v>221</v>
      </c>
      <c r="G148" s="210"/>
      <c r="H148" s="234">
        <v>8.73</v>
      </c>
      <c r="I148" s="215"/>
      <c r="J148" s="210"/>
      <c r="K148" s="210"/>
      <c r="L148" s="216"/>
      <c r="M148" s="217"/>
      <c r="N148" s="218"/>
      <c r="O148" s="218"/>
      <c r="P148" s="218"/>
      <c r="Q148" s="218"/>
      <c r="R148" s="218"/>
      <c r="S148" s="218"/>
      <c r="T148" s="219"/>
      <c r="AT148" s="220" t="s">
        <v>152</v>
      </c>
      <c r="AU148" s="220" t="s">
        <v>141</v>
      </c>
      <c r="AV148" s="11" t="s">
        <v>83</v>
      </c>
      <c r="AW148" s="11" t="s">
        <v>36</v>
      </c>
      <c r="AX148" s="11" t="s">
        <v>81</v>
      </c>
      <c r="AY148" s="220" t="s">
        <v>140</v>
      </c>
    </row>
    <row r="149" spans="2:65" s="10" customFormat="1" ht="29.85" customHeight="1">
      <c r="B149" s="177"/>
      <c r="C149" s="178"/>
      <c r="D149" s="179" t="s">
        <v>72</v>
      </c>
      <c r="E149" s="246" t="s">
        <v>207</v>
      </c>
      <c r="F149" s="246" t="s">
        <v>222</v>
      </c>
      <c r="G149" s="178"/>
      <c r="H149" s="178"/>
      <c r="I149" s="181"/>
      <c r="J149" s="247">
        <f>BK149</f>
        <v>0</v>
      </c>
      <c r="K149" s="178"/>
      <c r="L149" s="183"/>
      <c r="M149" s="184"/>
      <c r="N149" s="185"/>
      <c r="O149" s="185"/>
      <c r="P149" s="186">
        <f>P150+P187+P205+P233+P240</f>
        <v>0</v>
      </c>
      <c r="Q149" s="185"/>
      <c r="R149" s="186">
        <f>R150+R187+R205+R233+R240</f>
        <v>3.4318830000000002E-2</v>
      </c>
      <c r="S149" s="185"/>
      <c r="T149" s="187">
        <f>T150+T187+T205+T233+T240</f>
        <v>21.762275000000002</v>
      </c>
      <c r="AR149" s="188" t="s">
        <v>81</v>
      </c>
      <c r="AT149" s="189" t="s">
        <v>72</v>
      </c>
      <c r="AU149" s="189" t="s">
        <v>81</v>
      </c>
      <c r="AY149" s="188" t="s">
        <v>140</v>
      </c>
      <c r="BK149" s="190">
        <f>BK150+BK187+BK205+BK233+BK240</f>
        <v>0</v>
      </c>
    </row>
    <row r="150" spans="2:65" s="10" customFormat="1" ht="14.85" customHeight="1">
      <c r="B150" s="177"/>
      <c r="C150" s="178"/>
      <c r="D150" s="191" t="s">
        <v>72</v>
      </c>
      <c r="E150" s="192" t="s">
        <v>223</v>
      </c>
      <c r="F150" s="192" t="s">
        <v>224</v>
      </c>
      <c r="G150" s="178"/>
      <c r="H150" s="178"/>
      <c r="I150" s="181"/>
      <c r="J150" s="193">
        <f>BK150</f>
        <v>0</v>
      </c>
      <c r="K150" s="178"/>
      <c r="L150" s="183"/>
      <c r="M150" s="184"/>
      <c r="N150" s="185"/>
      <c r="O150" s="185"/>
      <c r="P150" s="186">
        <f>SUM(P151:P186)</f>
        <v>0</v>
      </c>
      <c r="Q150" s="185"/>
      <c r="R150" s="186">
        <f>SUM(R151:R186)</f>
        <v>2.1244989999999998E-2</v>
      </c>
      <c r="S150" s="185"/>
      <c r="T150" s="187">
        <f>SUM(T151:T186)</f>
        <v>0</v>
      </c>
      <c r="AR150" s="188" t="s">
        <v>81</v>
      </c>
      <c r="AT150" s="189" t="s">
        <v>72</v>
      </c>
      <c r="AU150" s="189" t="s">
        <v>83</v>
      </c>
      <c r="AY150" s="188" t="s">
        <v>140</v>
      </c>
      <c r="BK150" s="190">
        <f>SUM(BK151:BK186)</f>
        <v>0</v>
      </c>
    </row>
    <row r="151" spans="2:65" s="1" customFormat="1" ht="25.5" customHeight="1">
      <c r="B151" s="42"/>
      <c r="C151" s="194" t="s">
        <v>225</v>
      </c>
      <c r="D151" s="194" t="s">
        <v>143</v>
      </c>
      <c r="E151" s="195" t="s">
        <v>226</v>
      </c>
      <c r="F151" s="196" t="s">
        <v>227</v>
      </c>
      <c r="G151" s="197" t="s">
        <v>146</v>
      </c>
      <c r="H151" s="198">
        <v>622</v>
      </c>
      <c r="I151" s="199"/>
      <c r="J151" s="200">
        <f>ROUND(I151*H151,2)</f>
        <v>0</v>
      </c>
      <c r="K151" s="196" t="s">
        <v>147</v>
      </c>
      <c r="L151" s="62"/>
      <c r="M151" s="201" t="s">
        <v>23</v>
      </c>
      <c r="N151" s="202" t="s">
        <v>44</v>
      </c>
      <c r="O151" s="43"/>
      <c r="P151" s="203">
        <f>O151*H151</f>
        <v>0</v>
      </c>
      <c r="Q151" s="203">
        <v>0</v>
      </c>
      <c r="R151" s="203">
        <f>Q151*H151</f>
        <v>0</v>
      </c>
      <c r="S151" s="203">
        <v>0</v>
      </c>
      <c r="T151" s="204">
        <f>S151*H151</f>
        <v>0</v>
      </c>
      <c r="AR151" s="25" t="s">
        <v>148</v>
      </c>
      <c r="AT151" s="25" t="s">
        <v>143</v>
      </c>
      <c r="AU151" s="25" t="s">
        <v>141</v>
      </c>
      <c r="AY151" s="25" t="s">
        <v>140</v>
      </c>
      <c r="BE151" s="205">
        <f>IF(N151="základní",J151,0)</f>
        <v>0</v>
      </c>
      <c r="BF151" s="205">
        <f>IF(N151="snížená",J151,0)</f>
        <v>0</v>
      </c>
      <c r="BG151" s="205">
        <f>IF(N151="zákl. přenesená",J151,0)</f>
        <v>0</v>
      </c>
      <c r="BH151" s="205">
        <f>IF(N151="sníž. přenesená",J151,0)</f>
        <v>0</v>
      </c>
      <c r="BI151" s="205">
        <f>IF(N151="nulová",J151,0)</f>
        <v>0</v>
      </c>
      <c r="BJ151" s="25" t="s">
        <v>81</v>
      </c>
      <c r="BK151" s="205">
        <f>ROUND(I151*H151,2)</f>
        <v>0</v>
      </c>
      <c r="BL151" s="25" t="s">
        <v>148</v>
      </c>
      <c r="BM151" s="25" t="s">
        <v>228</v>
      </c>
    </row>
    <row r="152" spans="2:65" s="1" customFormat="1" ht="27">
      <c r="B152" s="42"/>
      <c r="C152" s="64"/>
      <c r="D152" s="206" t="s">
        <v>150</v>
      </c>
      <c r="E152" s="64"/>
      <c r="F152" s="207" t="s">
        <v>229</v>
      </c>
      <c r="G152" s="64"/>
      <c r="H152" s="64"/>
      <c r="I152" s="164"/>
      <c r="J152" s="64"/>
      <c r="K152" s="64"/>
      <c r="L152" s="62"/>
      <c r="M152" s="208"/>
      <c r="N152" s="43"/>
      <c r="O152" s="43"/>
      <c r="P152" s="43"/>
      <c r="Q152" s="43"/>
      <c r="R152" s="43"/>
      <c r="S152" s="43"/>
      <c r="T152" s="79"/>
      <c r="AT152" s="25" t="s">
        <v>150</v>
      </c>
      <c r="AU152" s="25" t="s">
        <v>141</v>
      </c>
    </row>
    <row r="153" spans="2:65" s="1" customFormat="1" ht="54">
      <c r="B153" s="42"/>
      <c r="C153" s="64"/>
      <c r="D153" s="206" t="s">
        <v>171</v>
      </c>
      <c r="E153" s="64"/>
      <c r="F153" s="248" t="s">
        <v>230</v>
      </c>
      <c r="G153" s="64"/>
      <c r="H153" s="64"/>
      <c r="I153" s="164"/>
      <c r="J153" s="64"/>
      <c r="K153" s="64"/>
      <c r="L153" s="62"/>
      <c r="M153" s="208"/>
      <c r="N153" s="43"/>
      <c r="O153" s="43"/>
      <c r="P153" s="43"/>
      <c r="Q153" s="43"/>
      <c r="R153" s="43"/>
      <c r="S153" s="43"/>
      <c r="T153" s="79"/>
      <c r="AT153" s="25" t="s">
        <v>171</v>
      </c>
      <c r="AU153" s="25" t="s">
        <v>141</v>
      </c>
    </row>
    <row r="154" spans="2:65" s="11" customFormat="1">
      <c r="B154" s="209"/>
      <c r="C154" s="210"/>
      <c r="D154" s="211" t="s">
        <v>152</v>
      </c>
      <c r="E154" s="212" t="s">
        <v>23</v>
      </c>
      <c r="F154" s="213" t="s">
        <v>231</v>
      </c>
      <c r="G154" s="210"/>
      <c r="H154" s="214">
        <v>622</v>
      </c>
      <c r="I154" s="215"/>
      <c r="J154" s="210"/>
      <c r="K154" s="210"/>
      <c r="L154" s="216"/>
      <c r="M154" s="217"/>
      <c r="N154" s="218"/>
      <c r="O154" s="218"/>
      <c r="P154" s="218"/>
      <c r="Q154" s="218"/>
      <c r="R154" s="218"/>
      <c r="S154" s="218"/>
      <c r="T154" s="219"/>
      <c r="AT154" s="220" t="s">
        <v>152</v>
      </c>
      <c r="AU154" s="220" t="s">
        <v>141</v>
      </c>
      <c r="AV154" s="11" t="s">
        <v>83</v>
      </c>
      <c r="AW154" s="11" t="s">
        <v>36</v>
      </c>
      <c r="AX154" s="11" t="s">
        <v>81</v>
      </c>
      <c r="AY154" s="220" t="s">
        <v>140</v>
      </c>
    </row>
    <row r="155" spans="2:65" s="1" customFormat="1" ht="25.5" customHeight="1">
      <c r="B155" s="42"/>
      <c r="C155" s="194" t="s">
        <v>232</v>
      </c>
      <c r="D155" s="194" t="s">
        <v>143</v>
      </c>
      <c r="E155" s="195" t="s">
        <v>233</v>
      </c>
      <c r="F155" s="196" t="s">
        <v>234</v>
      </c>
      <c r="G155" s="197" t="s">
        <v>146</v>
      </c>
      <c r="H155" s="198">
        <v>18660</v>
      </c>
      <c r="I155" s="199"/>
      <c r="J155" s="200">
        <f>ROUND(I155*H155,2)</f>
        <v>0</v>
      </c>
      <c r="K155" s="196" t="s">
        <v>147</v>
      </c>
      <c r="L155" s="62"/>
      <c r="M155" s="201" t="s">
        <v>23</v>
      </c>
      <c r="N155" s="202" t="s">
        <v>44</v>
      </c>
      <c r="O155" s="43"/>
      <c r="P155" s="203">
        <f>O155*H155</f>
        <v>0</v>
      </c>
      <c r="Q155" s="203">
        <v>0</v>
      </c>
      <c r="R155" s="203">
        <f>Q155*H155</f>
        <v>0</v>
      </c>
      <c r="S155" s="203">
        <v>0</v>
      </c>
      <c r="T155" s="204">
        <f>S155*H155</f>
        <v>0</v>
      </c>
      <c r="AR155" s="25" t="s">
        <v>148</v>
      </c>
      <c r="AT155" s="25" t="s">
        <v>143</v>
      </c>
      <c r="AU155" s="25" t="s">
        <v>141</v>
      </c>
      <c r="AY155" s="25" t="s">
        <v>140</v>
      </c>
      <c r="BE155" s="205">
        <f>IF(N155="základní",J155,0)</f>
        <v>0</v>
      </c>
      <c r="BF155" s="205">
        <f>IF(N155="snížená",J155,0)</f>
        <v>0</v>
      </c>
      <c r="BG155" s="205">
        <f>IF(N155="zákl. přenesená",J155,0)</f>
        <v>0</v>
      </c>
      <c r="BH155" s="205">
        <f>IF(N155="sníž. přenesená",J155,0)</f>
        <v>0</v>
      </c>
      <c r="BI155" s="205">
        <f>IF(N155="nulová",J155,0)</f>
        <v>0</v>
      </c>
      <c r="BJ155" s="25" t="s">
        <v>81</v>
      </c>
      <c r="BK155" s="205">
        <f>ROUND(I155*H155,2)</f>
        <v>0</v>
      </c>
      <c r="BL155" s="25" t="s">
        <v>148</v>
      </c>
      <c r="BM155" s="25" t="s">
        <v>235</v>
      </c>
    </row>
    <row r="156" spans="2:65" s="1" customFormat="1" ht="27">
      <c r="B156" s="42"/>
      <c r="C156" s="64"/>
      <c r="D156" s="206" t="s">
        <v>150</v>
      </c>
      <c r="E156" s="64"/>
      <c r="F156" s="207" t="s">
        <v>236</v>
      </c>
      <c r="G156" s="64"/>
      <c r="H156" s="64"/>
      <c r="I156" s="164"/>
      <c r="J156" s="64"/>
      <c r="K156" s="64"/>
      <c r="L156" s="62"/>
      <c r="M156" s="208"/>
      <c r="N156" s="43"/>
      <c r="O156" s="43"/>
      <c r="P156" s="43"/>
      <c r="Q156" s="43"/>
      <c r="R156" s="43"/>
      <c r="S156" s="43"/>
      <c r="T156" s="79"/>
      <c r="AT156" s="25" t="s">
        <v>150</v>
      </c>
      <c r="AU156" s="25" t="s">
        <v>141</v>
      </c>
    </row>
    <row r="157" spans="2:65" s="1" customFormat="1" ht="54">
      <c r="B157" s="42"/>
      <c r="C157" s="64"/>
      <c r="D157" s="206" t="s">
        <v>171</v>
      </c>
      <c r="E157" s="64"/>
      <c r="F157" s="248" t="s">
        <v>230</v>
      </c>
      <c r="G157" s="64"/>
      <c r="H157" s="64"/>
      <c r="I157" s="164"/>
      <c r="J157" s="64"/>
      <c r="K157" s="64"/>
      <c r="L157" s="62"/>
      <c r="M157" s="208"/>
      <c r="N157" s="43"/>
      <c r="O157" s="43"/>
      <c r="P157" s="43"/>
      <c r="Q157" s="43"/>
      <c r="R157" s="43"/>
      <c r="S157" s="43"/>
      <c r="T157" s="79"/>
      <c r="AT157" s="25" t="s">
        <v>171</v>
      </c>
      <c r="AU157" s="25" t="s">
        <v>141</v>
      </c>
    </row>
    <row r="158" spans="2:65" s="11" customFormat="1">
      <c r="B158" s="209"/>
      <c r="C158" s="210"/>
      <c r="D158" s="211" t="s">
        <v>152</v>
      </c>
      <c r="E158" s="210"/>
      <c r="F158" s="213" t="s">
        <v>237</v>
      </c>
      <c r="G158" s="210"/>
      <c r="H158" s="214">
        <v>18660</v>
      </c>
      <c r="I158" s="215"/>
      <c r="J158" s="210"/>
      <c r="K158" s="210"/>
      <c r="L158" s="216"/>
      <c r="M158" s="217"/>
      <c r="N158" s="218"/>
      <c r="O158" s="218"/>
      <c r="P158" s="218"/>
      <c r="Q158" s="218"/>
      <c r="R158" s="218"/>
      <c r="S158" s="218"/>
      <c r="T158" s="219"/>
      <c r="AT158" s="220" t="s">
        <v>152</v>
      </c>
      <c r="AU158" s="220" t="s">
        <v>141</v>
      </c>
      <c r="AV158" s="11" t="s">
        <v>83</v>
      </c>
      <c r="AW158" s="11" t="s">
        <v>6</v>
      </c>
      <c r="AX158" s="11" t="s">
        <v>81</v>
      </c>
      <c r="AY158" s="220" t="s">
        <v>140</v>
      </c>
    </row>
    <row r="159" spans="2:65" s="1" customFormat="1" ht="25.5" customHeight="1">
      <c r="B159" s="42"/>
      <c r="C159" s="194" t="s">
        <v>238</v>
      </c>
      <c r="D159" s="194" t="s">
        <v>143</v>
      </c>
      <c r="E159" s="195" t="s">
        <v>239</v>
      </c>
      <c r="F159" s="196" t="s">
        <v>240</v>
      </c>
      <c r="G159" s="197" t="s">
        <v>146</v>
      </c>
      <c r="H159" s="198">
        <v>622</v>
      </c>
      <c r="I159" s="199"/>
      <c r="J159" s="200">
        <f>ROUND(I159*H159,2)</f>
        <v>0</v>
      </c>
      <c r="K159" s="196" t="s">
        <v>147</v>
      </c>
      <c r="L159" s="62"/>
      <c r="M159" s="201" t="s">
        <v>23</v>
      </c>
      <c r="N159" s="202" t="s">
        <v>44</v>
      </c>
      <c r="O159" s="43"/>
      <c r="P159" s="203">
        <f>O159*H159</f>
        <v>0</v>
      </c>
      <c r="Q159" s="203">
        <v>0</v>
      </c>
      <c r="R159" s="203">
        <f>Q159*H159</f>
        <v>0</v>
      </c>
      <c r="S159" s="203">
        <v>0</v>
      </c>
      <c r="T159" s="204">
        <f>S159*H159</f>
        <v>0</v>
      </c>
      <c r="AR159" s="25" t="s">
        <v>148</v>
      </c>
      <c r="AT159" s="25" t="s">
        <v>143</v>
      </c>
      <c r="AU159" s="25" t="s">
        <v>141</v>
      </c>
      <c r="AY159" s="25" t="s">
        <v>140</v>
      </c>
      <c r="BE159" s="205">
        <f>IF(N159="základní",J159,0)</f>
        <v>0</v>
      </c>
      <c r="BF159" s="205">
        <f>IF(N159="snížená",J159,0)</f>
        <v>0</v>
      </c>
      <c r="BG159" s="205">
        <f>IF(N159="zákl. přenesená",J159,0)</f>
        <v>0</v>
      </c>
      <c r="BH159" s="205">
        <f>IF(N159="sníž. přenesená",J159,0)</f>
        <v>0</v>
      </c>
      <c r="BI159" s="205">
        <f>IF(N159="nulová",J159,0)</f>
        <v>0</v>
      </c>
      <c r="BJ159" s="25" t="s">
        <v>81</v>
      </c>
      <c r="BK159" s="205">
        <f>ROUND(I159*H159,2)</f>
        <v>0</v>
      </c>
      <c r="BL159" s="25" t="s">
        <v>148</v>
      </c>
      <c r="BM159" s="25" t="s">
        <v>241</v>
      </c>
    </row>
    <row r="160" spans="2:65" s="1" customFormat="1" ht="27">
      <c r="B160" s="42"/>
      <c r="C160" s="64"/>
      <c r="D160" s="206" t="s">
        <v>150</v>
      </c>
      <c r="E160" s="64"/>
      <c r="F160" s="207" t="s">
        <v>242</v>
      </c>
      <c r="G160" s="64"/>
      <c r="H160" s="64"/>
      <c r="I160" s="164"/>
      <c r="J160" s="64"/>
      <c r="K160" s="64"/>
      <c r="L160" s="62"/>
      <c r="M160" s="208"/>
      <c r="N160" s="43"/>
      <c r="O160" s="43"/>
      <c r="P160" s="43"/>
      <c r="Q160" s="43"/>
      <c r="R160" s="43"/>
      <c r="S160" s="43"/>
      <c r="T160" s="79"/>
      <c r="AT160" s="25" t="s">
        <v>150</v>
      </c>
      <c r="AU160" s="25" t="s">
        <v>141</v>
      </c>
    </row>
    <row r="161" spans="2:65" s="1" customFormat="1" ht="27">
      <c r="B161" s="42"/>
      <c r="C161" s="64"/>
      <c r="D161" s="211" t="s">
        <v>171</v>
      </c>
      <c r="E161" s="64"/>
      <c r="F161" s="252" t="s">
        <v>243</v>
      </c>
      <c r="G161" s="64"/>
      <c r="H161" s="64"/>
      <c r="I161" s="164"/>
      <c r="J161" s="64"/>
      <c r="K161" s="64"/>
      <c r="L161" s="62"/>
      <c r="M161" s="208"/>
      <c r="N161" s="43"/>
      <c r="O161" s="43"/>
      <c r="P161" s="43"/>
      <c r="Q161" s="43"/>
      <c r="R161" s="43"/>
      <c r="S161" s="43"/>
      <c r="T161" s="79"/>
      <c r="AT161" s="25" t="s">
        <v>171</v>
      </c>
      <c r="AU161" s="25" t="s">
        <v>141</v>
      </c>
    </row>
    <row r="162" spans="2:65" s="1" customFormat="1" ht="16.5" customHeight="1">
      <c r="B162" s="42"/>
      <c r="C162" s="194" t="s">
        <v>244</v>
      </c>
      <c r="D162" s="194" t="s">
        <v>143</v>
      </c>
      <c r="E162" s="195" t="s">
        <v>245</v>
      </c>
      <c r="F162" s="196" t="s">
        <v>246</v>
      </c>
      <c r="G162" s="197" t="s">
        <v>146</v>
      </c>
      <c r="H162" s="198">
        <v>622</v>
      </c>
      <c r="I162" s="199"/>
      <c r="J162" s="200">
        <f>ROUND(I162*H162,2)</f>
        <v>0</v>
      </c>
      <c r="K162" s="196" t="s">
        <v>147</v>
      </c>
      <c r="L162" s="62"/>
      <c r="M162" s="201" t="s">
        <v>23</v>
      </c>
      <c r="N162" s="202" t="s">
        <v>44</v>
      </c>
      <c r="O162" s="43"/>
      <c r="P162" s="203">
        <f>O162*H162</f>
        <v>0</v>
      </c>
      <c r="Q162" s="203">
        <v>0</v>
      </c>
      <c r="R162" s="203">
        <f>Q162*H162</f>
        <v>0</v>
      </c>
      <c r="S162" s="203">
        <v>0</v>
      </c>
      <c r="T162" s="204">
        <f>S162*H162</f>
        <v>0</v>
      </c>
      <c r="AR162" s="25" t="s">
        <v>148</v>
      </c>
      <c r="AT162" s="25" t="s">
        <v>143</v>
      </c>
      <c r="AU162" s="25" t="s">
        <v>141</v>
      </c>
      <c r="AY162" s="25" t="s">
        <v>140</v>
      </c>
      <c r="BE162" s="205">
        <f>IF(N162="základní",J162,0)</f>
        <v>0</v>
      </c>
      <c r="BF162" s="205">
        <f>IF(N162="snížená",J162,0)</f>
        <v>0</v>
      </c>
      <c r="BG162" s="205">
        <f>IF(N162="zákl. přenesená",J162,0)</f>
        <v>0</v>
      </c>
      <c r="BH162" s="205">
        <f>IF(N162="sníž. přenesená",J162,0)</f>
        <v>0</v>
      </c>
      <c r="BI162" s="205">
        <f>IF(N162="nulová",J162,0)</f>
        <v>0</v>
      </c>
      <c r="BJ162" s="25" t="s">
        <v>81</v>
      </c>
      <c r="BK162" s="205">
        <f>ROUND(I162*H162,2)</f>
        <v>0</v>
      </c>
      <c r="BL162" s="25" t="s">
        <v>148</v>
      </c>
      <c r="BM162" s="25" t="s">
        <v>247</v>
      </c>
    </row>
    <row r="163" spans="2:65" s="1" customFormat="1">
      <c r="B163" s="42"/>
      <c r="C163" s="64"/>
      <c r="D163" s="206" t="s">
        <v>150</v>
      </c>
      <c r="E163" s="64"/>
      <c r="F163" s="207" t="s">
        <v>248</v>
      </c>
      <c r="G163" s="64"/>
      <c r="H163" s="64"/>
      <c r="I163" s="164"/>
      <c r="J163" s="64"/>
      <c r="K163" s="64"/>
      <c r="L163" s="62"/>
      <c r="M163" s="208"/>
      <c r="N163" s="43"/>
      <c r="O163" s="43"/>
      <c r="P163" s="43"/>
      <c r="Q163" s="43"/>
      <c r="R163" s="43"/>
      <c r="S163" s="43"/>
      <c r="T163" s="79"/>
      <c r="AT163" s="25" t="s">
        <v>150</v>
      </c>
      <c r="AU163" s="25" t="s">
        <v>141</v>
      </c>
    </row>
    <row r="164" spans="2:65" s="1" customFormat="1" ht="40.5">
      <c r="B164" s="42"/>
      <c r="C164" s="64"/>
      <c r="D164" s="211" t="s">
        <v>171</v>
      </c>
      <c r="E164" s="64"/>
      <c r="F164" s="252" t="s">
        <v>249</v>
      </c>
      <c r="G164" s="64"/>
      <c r="H164" s="64"/>
      <c r="I164" s="164"/>
      <c r="J164" s="64"/>
      <c r="K164" s="64"/>
      <c r="L164" s="62"/>
      <c r="M164" s="208"/>
      <c r="N164" s="43"/>
      <c r="O164" s="43"/>
      <c r="P164" s="43"/>
      <c r="Q164" s="43"/>
      <c r="R164" s="43"/>
      <c r="S164" s="43"/>
      <c r="T164" s="79"/>
      <c r="AT164" s="25" t="s">
        <v>171</v>
      </c>
      <c r="AU164" s="25" t="s">
        <v>141</v>
      </c>
    </row>
    <row r="165" spans="2:65" s="1" customFormat="1" ht="16.5" customHeight="1">
      <c r="B165" s="42"/>
      <c r="C165" s="194" t="s">
        <v>10</v>
      </c>
      <c r="D165" s="194" t="s">
        <v>143</v>
      </c>
      <c r="E165" s="195" t="s">
        <v>250</v>
      </c>
      <c r="F165" s="196" t="s">
        <v>251</v>
      </c>
      <c r="G165" s="197" t="s">
        <v>146</v>
      </c>
      <c r="H165" s="198">
        <v>18660</v>
      </c>
      <c r="I165" s="199"/>
      <c r="J165" s="200">
        <f>ROUND(I165*H165,2)</f>
        <v>0</v>
      </c>
      <c r="K165" s="196" t="s">
        <v>147</v>
      </c>
      <c r="L165" s="62"/>
      <c r="M165" s="201" t="s">
        <v>23</v>
      </c>
      <c r="N165" s="202" t="s">
        <v>44</v>
      </c>
      <c r="O165" s="43"/>
      <c r="P165" s="203">
        <f>O165*H165</f>
        <v>0</v>
      </c>
      <c r="Q165" s="203">
        <v>0</v>
      </c>
      <c r="R165" s="203">
        <f>Q165*H165</f>
        <v>0</v>
      </c>
      <c r="S165" s="203">
        <v>0</v>
      </c>
      <c r="T165" s="204">
        <f>S165*H165</f>
        <v>0</v>
      </c>
      <c r="AR165" s="25" t="s">
        <v>148</v>
      </c>
      <c r="AT165" s="25" t="s">
        <v>143</v>
      </c>
      <c r="AU165" s="25" t="s">
        <v>141</v>
      </c>
      <c r="AY165" s="25" t="s">
        <v>140</v>
      </c>
      <c r="BE165" s="205">
        <f>IF(N165="základní",J165,0)</f>
        <v>0</v>
      </c>
      <c r="BF165" s="205">
        <f>IF(N165="snížená",J165,0)</f>
        <v>0</v>
      </c>
      <c r="BG165" s="205">
        <f>IF(N165="zákl. přenesená",J165,0)</f>
        <v>0</v>
      </c>
      <c r="BH165" s="205">
        <f>IF(N165="sníž. přenesená",J165,0)</f>
        <v>0</v>
      </c>
      <c r="BI165" s="205">
        <f>IF(N165="nulová",J165,0)</f>
        <v>0</v>
      </c>
      <c r="BJ165" s="25" t="s">
        <v>81</v>
      </c>
      <c r="BK165" s="205">
        <f>ROUND(I165*H165,2)</f>
        <v>0</v>
      </c>
      <c r="BL165" s="25" t="s">
        <v>148</v>
      </c>
      <c r="BM165" s="25" t="s">
        <v>252</v>
      </c>
    </row>
    <row r="166" spans="2:65" s="1" customFormat="1">
      <c r="B166" s="42"/>
      <c r="C166" s="64"/>
      <c r="D166" s="206" t="s">
        <v>150</v>
      </c>
      <c r="E166" s="64"/>
      <c r="F166" s="207" t="s">
        <v>253</v>
      </c>
      <c r="G166" s="64"/>
      <c r="H166" s="64"/>
      <c r="I166" s="164"/>
      <c r="J166" s="64"/>
      <c r="K166" s="64"/>
      <c r="L166" s="62"/>
      <c r="M166" s="208"/>
      <c r="N166" s="43"/>
      <c r="O166" s="43"/>
      <c r="P166" s="43"/>
      <c r="Q166" s="43"/>
      <c r="R166" s="43"/>
      <c r="S166" s="43"/>
      <c r="T166" s="79"/>
      <c r="AT166" s="25" t="s">
        <v>150</v>
      </c>
      <c r="AU166" s="25" t="s">
        <v>141</v>
      </c>
    </row>
    <row r="167" spans="2:65" s="1" customFormat="1" ht="40.5">
      <c r="B167" s="42"/>
      <c r="C167" s="64"/>
      <c r="D167" s="206" t="s">
        <v>171</v>
      </c>
      <c r="E167" s="64"/>
      <c r="F167" s="248" t="s">
        <v>249</v>
      </c>
      <c r="G167" s="64"/>
      <c r="H167" s="64"/>
      <c r="I167" s="164"/>
      <c r="J167" s="64"/>
      <c r="K167" s="64"/>
      <c r="L167" s="62"/>
      <c r="M167" s="208"/>
      <c r="N167" s="43"/>
      <c r="O167" s="43"/>
      <c r="P167" s="43"/>
      <c r="Q167" s="43"/>
      <c r="R167" s="43"/>
      <c r="S167" s="43"/>
      <c r="T167" s="79"/>
      <c r="AT167" s="25" t="s">
        <v>171</v>
      </c>
      <c r="AU167" s="25" t="s">
        <v>141</v>
      </c>
    </row>
    <row r="168" spans="2:65" s="11" customFormat="1">
      <c r="B168" s="209"/>
      <c r="C168" s="210"/>
      <c r="D168" s="211" t="s">
        <v>152</v>
      </c>
      <c r="E168" s="210"/>
      <c r="F168" s="213" t="s">
        <v>237</v>
      </c>
      <c r="G168" s="210"/>
      <c r="H168" s="214">
        <v>18660</v>
      </c>
      <c r="I168" s="215"/>
      <c r="J168" s="210"/>
      <c r="K168" s="210"/>
      <c r="L168" s="216"/>
      <c r="M168" s="217"/>
      <c r="N168" s="218"/>
      <c r="O168" s="218"/>
      <c r="P168" s="218"/>
      <c r="Q168" s="218"/>
      <c r="R168" s="218"/>
      <c r="S168" s="218"/>
      <c r="T168" s="219"/>
      <c r="AT168" s="220" t="s">
        <v>152</v>
      </c>
      <c r="AU168" s="220" t="s">
        <v>141</v>
      </c>
      <c r="AV168" s="11" t="s">
        <v>83</v>
      </c>
      <c r="AW168" s="11" t="s">
        <v>6</v>
      </c>
      <c r="AX168" s="11" t="s">
        <v>81</v>
      </c>
      <c r="AY168" s="220" t="s">
        <v>140</v>
      </c>
    </row>
    <row r="169" spans="2:65" s="1" customFormat="1" ht="16.5" customHeight="1">
      <c r="B169" s="42"/>
      <c r="C169" s="194" t="s">
        <v>254</v>
      </c>
      <c r="D169" s="194" t="s">
        <v>143</v>
      </c>
      <c r="E169" s="195" t="s">
        <v>255</v>
      </c>
      <c r="F169" s="196" t="s">
        <v>256</v>
      </c>
      <c r="G169" s="197" t="s">
        <v>146</v>
      </c>
      <c r="H169" s="198">
        <v>622</v>
      </c>
      <c r="I169" s="199"/>
      <c r="J169" s="200">
        <f>ROUND(I169*H169,2)</f>
        <v>0</v>
      </c>
      <c r="K169" s="196" t="s">
        <v>147</v>
      </c>
      <c r="L169" s="62"/>
      <c r="M169" s="201" t="s">
        <v>23</v>
      </c>
      <c r="N169" s="202" t="s">
        <v>44</v>
      </c>
      <c r="O169" s="43"/>
      <c r="P169" s="203">
        <f>O169*H169</f>
        <v>0</v>
      </c>
      <c r="Q169" s="203">
        <v>0</v>
      </c>
      <c r="R169" s="203">
        <f>Q169*H169</f>
        <v>0</v>
      </c>
      <c r="S169" s="203">
        <v>0</v>
      </c>
      <c r="T169" s="204">
        <f>S169*H169</f>
        <v>0</v>
      </c>
      <c r="AR169" s="25" t="s">
        <v>148</v>
      </c>
      <c r="AT169" s="25" t="s">
        <v>143</v>
      </c>
      <c r="AU169" s="25" t="s">
        <v>141</v>
      </c>
      <c r="AY169" s="25" t="s">
        <v>140</v>
      </c>
      <c r="BE169" s="205">
        <f>IF(N169="základní",J169,0)</f>
        <v>0</v>
      </c>
      <c r="BF169" s="205">
        <f>IF(N169="snížená",J169,0)</f>
        <v>0</v>
      </c>
      <c r="BG169" s="205">
        <f>IF(N169="zákl. přenesená",J169,0)</f>
        <v>0</v>
      </c>
      <c r="BH169" s="205">
        <f>IF(N169="sníž. přenesená",J169,0)</f>
        <v>0</v>
      </c>
      <c r="BI169" s="205">
        <f>IF(N169="nulová",J169,0)</f>
        <v>0</v>
      </c>
      <c r="BJ169" s="25" t="s">
        <v>81</v>
      </c>
      <c r="BK169" s="205">
        <f>ROUND(I169*H169,2)</f>
        <v>0</v>
      </c>
      <c r="BL169" s="25" t="s">
        <v>148</v>
      </c>
      <c r="BM169" s="25" t="s">
        <v>257</v>
      </c>
    </row>
    <row r="170" spans="2:65" s="1" customFormat="1">
      <c r="B170" s="42"/>
      <c r="C170" s="64"/>
      <c r="D170" s="211" t="s">
        <v>150</v>
      </c>
      <c r="E170" s="64"/>
      <c r="F170" s="263" t="s">
        <v>258</v>
      </c>
      <c r="G170" s="64"/>
      <c r="H170" s="64"/>
      <c r="I170" s="164"/>
      <c r="J170" s="64"/>
      <c r="K170" s="64"/>
      <c r="L170" s="62"/>
      <c r="M170" s="208"/>
      <c r="N170" s="43"/>
      <c r="O170" s="43"/>
      <c r="P170" s="43"/>
      <c r="Q170" s="43"/>
      <c r="R170" s="43"/>
      <c r="S170" s="43"/>
      <c r="T170" s="79"/>
      <c r="AT170" s="25" t="s">
        <v>150</v>
      </c>
      <c r="AU170" s="25" t="s">
        <v>141</v>
      </c>
    </row>
    <row r="171" spans="2:65" s="1" customFormat="1" ht="25.5" customHeight="1">
      <c r="B171" s="42"/>
      <c r="C171" s="194" t="s">
        <v>259</v>
      </c>
      <c r="D171" s="194" t="s">
        <v>143</v>
      </c>
      <c r="E171" s="195" t="s">
        <v>260</v>
      </c>
      <c r="F171" s="196" t="s">
        <v>261</v>
      </c>
      <c r="G171" s="197" t="s">
        <v>146</v>
      </c>
      <c r="H171" s="198">
        <v>163.423</v>
      </c>
      <c r="I171" s="199"/>
      <c r="J171" s="200">
        <f>ROUND(I171*H171,2)</f>
        <v>0</v>
      </c>
      <c r="K171" s="196" t="s">
        <v>147</v>
      </c>
      <c r="L171" s="62"/>
      <c r="M171" s="201" t="s">
        <v>23</v>
      </c>
      <c r="N171" s="202" t="s">
        <v>44</v>
      </c>
      <c r="O171" s="43"/>
      <c r="P171" s="203">
        <f>O171*H171</f>
        <v>0</v>
      </c>
      <c r="Q171" s="203">
        <v>1.2999999999999999E-4</v>
      </c>
      <c r="R171" s="203">
        <f>Q171*H171</f>
        <v>2.1244989999999998E-2</v>
      </c>
      <c r="S171" s="203">
        <v>0</v>
      </c>
      <c r="T171" s="204">
        <f>S171*H171</f>
        <v>0</v>
      </c>
      <c r="AR171" s="25" t="s">
        <v>148</v>
      </c>
      <c r="AT171" s="25" t="s">
        <v>143</v>
      </c>
      <c r="AU171" s="25" t="s">
        <v>141</v>
      </c>
      <c r="AY171" s="25" t="s">
        <v>140</v>
      </c>
      <c r="BE171" s="205">
        <f>IF(N171="základní",J171,0)</f>
        <v>0</v>
      </c>
      <c r="BF171" s="205">
        <f>IF(N171="snížená",J171,0)</f>
        <v>0</v>
      </c>
      <c r="BG171" s="205">
        <f>IF(N171="zákl. přenesená",J171,0)</f>
        <v>0</v>
      </c>
      <c r="BH171" s="205">
        <f>IF(N171="sníž. přenesená",J171,0)</f>
        <v>0</v>
      </c>
      <c r="BI171" s="205">
        <f>IF(N171="nulová",J171,0)</f>
        <v>0</v>
      </c>
      <c r="BJ171" s="25" t="s">
        <v>81</v>
      </c>
      <c r="BK171" s="205">
        <f>ROUND(I171*H171,2)</f>
        <v>0</v>
      </c>
      <c r="BL171" s="25" t="s">
        <v>148</v>
      </c>
      <c r="BM171" s="25" t="s">
        <v>262</v>
      </c>
    </row>
    <row r="172" spans="2:65" s="1" customFormat="1" ht="27">
      <c r="B172" s="42"/>
      <c r="C172" s="64"/>
      <c r="D172" s="206" t="s">
        <v>150</v>
      </c>
      <c r="E172" s="64"/>
      <c r="F172" s="207" t="s">
        <v>263</v>
      </c>
      <c r="G172" s="64"/>
      <c r="H172" s="64"/>
      <c r="I172" s="164"/>
      <c r="J172" s="64"/>
      <c r="K172" s="64"/>
      <c r="L172" s="62"/>
      <c r="M172" s="208"/>
      <c r="N172" s="43"/>
      <c r="O172" s="43"/>
      <c r="P172" s="43"/>
      <c r="Q172" s="43"/>
      <c r="R172" s="43"/>
      <c r="S172" s="43"/>
      <c r="T172" s="79"/>
      <c r="AT172" s="25" t="s">
        <v>150</v>
      </c>
      <c r="AU172" s="25" t="s">
        <v>141</v>
      </c>
    </row>
    <row r="173" spans="2:65" s="1" customFormat="1" ht="54">
      <c r="B173" s="42"/>
      <c r="C173" s="64"/>
      <c r="D173" s="206" t="s">
        <v>171</v>
      </c>
      <c r="E173" s="64"/>
      <c r="F173" s="248" t="s">
        <v>264</v>
      </c>
      <c r="G173" s="64"/>
      <c r="H173" s="64"/>
      <c r="I173" s="164"/>
      <c r="J173" s="64"/>
      <c r="K173" s="64"/>
      <c r="L173" s="62"/>
      <c r="M173" s="208"/>
      <c r="N173" s="43"/>
      <c r="O173" s="43"/>
      <c r="P173" s="43"/>
      <c r="Q173" s="43"/>
      <c r="R173" s="43"/>
      <c r="S173" s="43"/>
      <c r="T173" s="79"/>
      <c r="AT173" s="25" t="s">
        <v>171</v>
      </c>
      <c r="AU173" s="25" t="s">
        <v>141</v>
      </c>
    </row>
    <row r="174" spans="2:65" s="12" customFormat="1">
      <c r="B174" s="221"/>
      <c r="C174" s="222"/>
      <c r="D174" s="206" t="s">
        <v>152</v>
      </c>
      <c r="E174" s="223" t="s">
        <v>23</v>
      </c>
      <c r="F174" s="224" t="s">
        <v>265</v>
      </c>
      <c r="G174" s="222"/>
      <c r="H174" s="225" t="s">
        <v>23</v>
      </c>
      <c r="I174" s="226"/>
      <c r="J174" s="222"/>
      <c r="K174" s="222"/>
      <c r="L174" s="227"/>
      <c r="M174" s="228"/>
      <c r="N174" s="229"/>
      <c r="O174" s="229"/>
      <c r="P174" s="229"/>
      <c r="Q174" s="229"/>
      <c r="R174" s="229"/>
      <c r="S174" s="229"/>
      <c r="T174" s="230"/>
      <c r="AT174" s="231" t="s">
        <v>152</v>
      </c>
      <c r="AU174" s="231" t="s">
        <v>141</v>
      </c>
      <c r="AV174" s="12" t="s">
        <v>81</v>
      </c>
      <c r="AW174" s="12" t="s">
        <v>36</v>
      </c>
      <c r="AX174" s="12" t="s">
        <v>73</v>
      </c>
      <c r="AY174" s="231" t="s">
        <v>140</v>
      </c>
    </row>
    <row r="175" spans="2:65" s="11" customFormat="1">
      <c r="B175" s="209"/>
      <c r="C175" s="210"/>
      <c r="D175" s="206" t="s">
        <v>152</v>
      </c>
      <c r="E175" s="232" t="s">
        <v>23</v>
      </c>
      <c r="F175" s="233" t="s">
        <v>266</v>
      </c>
      <c r="G175" s="210"/>
      <c r="H175" s="234">
        <v>33.755000000000003</v>
      </c>
      <c r="I175" s="215"/>
      <c r="J175" s="210"/>
      <c r="K175" s="210"/>
      <c r="L175" s="216"/>
      <c r="M175" s="217"/>
      <c r="N175" s="218"/>
      <c r="O175" s="218"/>
      <c r="P175" s="218"/>
      <c r="Q175" s="218"/>
      <c r="R175" s="218"/>
      <c r="S175" s="218"/>
      <c r="T175" s="219"/>
      <c r="AT175" s="220" t="s">
        <v>152</v>
      </c>
      <c r="AU175" s="220" t="s">
        <v>141</v>
      </c>
      <c r="AV175" s="11" t="s">
        <v>83</v>
      </c>
      <c r="AW175" s="11" t="s">
        <v>36</v>
      </c>
      <c r="AX175" s="11" t="s">
        <v>73</v>
      </c>
      <c r="AY175" s="220" t="s">
        <v>140</v>
      </c>
    </row>
    <row r="176" spans="2:65" s="12" customFormat="1">
      <c r="B176" s="221"/>
      <c r="C176" s="222"/>
      <c r="D176" s="206" t="s">
        <v>152</v>
      </c>
      <c r="E176" s="223" t="s">
        <v>23</v>
      </c>
      <c r="F176" s="224" t="s">
        <v>267</v>
      </c>
      <c r="G176" s="222"/>
      <c r="H176" s="225" t="s">
        <v>23</v>
      </c>
      <c r="I176" s="226"/>
      <c r="J176" s="222"/>
      <c r="K176" s="222"/>
      <c r="L176" s="227"/>
      <c r="M176" s="228"/>
      <c r="N176" s="229"/>
      <c r="O176" s="229"/>
      <c r="P176" s="229"/>
      <c r="Q176" s="229"/>
      <c r="R176" s="229"/>
      <c r="S176" s="229"/>
      <c r="T176" s="230"/>
      <c r="AT176" s="231" t="s">
        <v>152</v>
      </c>
      <c r="AU176" s="231" t="s">
        <v>141</v>
      </c>
      <c r="AV176" s="12" t="s">
        <v>81</v>
      </c>
      <c r="AW176" s="12" t="s">
        <v>36</v>
      </c>
      <c r="AX176" s="12" t="s">
        <v>73</v>
      </c>
      <c r="AY176" s="231" t="s">
        <v>140</v>
      </c>
    </row>
    <row r="177" spans="2:65" s="11" customFormat="1">
      <c r="B177" s="209"/>
      <c r="C177" s="210"/>
      <c r="D177" s="206" t="s">
        <v>152</v>
      </c>
      <c r="E177" s="232" t="s">
        <v>23</v>
      </c>
      <c r="F177" s="233" t="s">
        <v>268</v>
      </c>
      <c r="G177" s="210"/>
      <c r="H177" s="234">
        <v>35.340000000000003</v>
      </c>
      <c r="I177" s="215"/>
      <c r="J177" s="210"/>
      <c r="K177" s="210"/>
      <c r="L177" s="216"/>
      <c r="M177" s="217"/>
      <c r="N177" s="218"/>
      <c r="O177" s="218"/>
      <c r="P177" s="218"/>
      <c r="Q177" s="218"/>
      <c r="R177" s="218"/>
      <c r="S177" s="218"/>
      <c r="T177" s="219"/>
      <c r="AT177" s="220" t="s">
        <v>152</v>
      </c>
      <c r="AU177" s="220" t="s">
        <v>141</v>
      </c>
      <c r="AV177" s="11" t="s">
        <v>83</v>
      </c>
      <c r="AW177" s="11" t="s">
        <v>36</v>
      </c>
      <c r="AX177" s="11" t="s">
        <v>73</v>
      </c>
      <c r="AY177" s="220" t="s">
        <v>140</v>
      </c>
    </row>
    <row r="178" spans="2:65" s="12" customFormat="1">
      <c r="B178" s="221"/>
      <c r="C178" s="222"/>
      <c r="D178" s="206" t="s">
        <v>152</v>
      </c>
      <c r="E178" s="223" t="s">
        <v>23</v>
      </c>
      <c r="F178" s="224" t="s">
        <v>269</v>
      </c>
      <c r="G178" s="222"/>
      <c r="H178" s="225" t="s">
        <v>23</v>
      </c>
      <c r="I178" s="226"/>
      <c r="J178" s="222"/>
      <c r="K178" s="222"/>
      <c r="L178" s="227"/>
      <c r="M178" s="228"/>
      <c r="N178" s="229"/>
      <c r="O178" s="229"/>
      <c r="P178" s="229"/>
      <c r="Q178" s="229"/>
      <c r="R178" s="229"/>
      <c r="S178" s="229"/>
      <c r="T178" s="230"/>
      <c r="AT178" s="231" t="s">
        <v>152</v>
      </c>
      <c r="AU178" s="231" t="s">
        <v>141</v>
      </c>
      <c r="AV178" s="12" t="s">
        <v>81</v>
      </c>
      <c r="AW178" s="12" t="s">
        <v>36</v>
      </c>
      <c r="AX178" s="12" t="s">
        <v>73</v>
      </c>
      <c r="AY178" s="231" t="s">
        <v>140</v>
      </c>
    </row>
    <row r="179" spans="2:65" s="11" customFormat="1">
      <c r="B179" s="209"/>
      <c r="C179" s="210"/>
      <c r="D179" s="206" t="s">
        <v>152</v>
      </c>
      <c r="E179" s="232" t="s">
        <v>23</v>
      </c>
      <c r="F179" s="233" t="s">
        <v>270</v>
      </c>
      <c r="G179" s="210"/>
      <c r="H179" s="234">
        <v>39.448999999999998</v>
      </c>
      <c r="I179" s="215"/>
      <c r="J179" s="210"/>
      <c r="K179" s="210"/>
      <c r="L179" s="216"/>
      <c r="M179" s="217"/>
      <c r="N179" s="218"/>
      <c r="O179" s="218"/>
      <c r="P179" s="218"/>
      <c r="Q179" s="218"/>
      <c r="R179" s="218"/>
      <c r="S179" s="218"/>
      <c r="T179" s="219"/>
      <c r="AT179" s="220" t="s">
        <v>152</v>
      </c>
      <c r="AU179" s="220" t="s">
        <v>141</v>
      </c>
      <c r="AV179" s="11" t="s">
        <v>83</v>
      </c>
      <c r="AW179" s="11" t="s">
        <v>36</v>
      </c>
      <c r="AX179" s="11" t="s">
        <v>73</v>
      </c>
      <c r="AY179" s="220" t="s">
        <v>140</v>
      </c>
    </row>
    <row r="180" spans="2:65" s="12" customFormat="1">
      <c r="B180" s="221"/>
      <c r="C180" s="222"/>
      <c r="D180" s="206" t="s">
        <v>152</v>
      </c>
      <c r="E180" s="223" t="s">
        <v>23</v>
      </c>
      <c r="F180" s="224" t="s">
        <v>271</v>
      </c>
      <c r="G180" s="222"/>
      <c r="H180" s="225" t="s">
        <v>23</v>
      </c>
      <c r="I180" s="226"/>
      <c r="J180" s="222"/>
      <c r="K180" s="222"/>
      <c r="L180" s="227"/>
      <c r="M180" s="228"/>
      <c r="N180" s="229"/>
      <c r="O180" s="229"/>
      <c r="P180" s="229"/>
      <c r="Q180" s="229"/>
      <c r="R180" s="229"/>
      <c r="S180" s="229"/>
      <c r="T180" s="230"/>
      <c r="AT180" s="231" t="s">
        <v>152</v>
      </c>
      <c r="AU180" s="231" t="s">
        <v>141</v>
      </c>
      <c r="AV180" s="12" t="s">
        <v>81</v>
      </c>
      <c r="AW180" s="12" t="s">
        <v>36</v>
      </c>
      <c r="AX180" s="12" t="s">
        <v>73</v>
      </c>
      <c r="AY180" s="231" t="s">
        <v>140</v>
      </c>
    </row>
    <row r="181" spans="2:65" s="11" customFormat="1">
      <c r="B181" s="209"/>
      <c r="C181" s="210"/>
      <c r="D181" s="206" t="s">
        <v>152</v>
      </c>
      <c r="E181" s="232" t="s">
        <v>23</v>
      </c>
      <c r="F181" s="233" t="s">
        <v>270</v>
      </c>
      <c r="G181" s="210"/>
      <c r="H181" s="234">
        <v>39.448999999999998</v>
      </c>
      <c r="I181" s="215"/>
      <c r="J181" s="210"/>
      <c r="K181" s="210"/>
      <c r="L181" s="216"/>
      <c r="M181" s="217"/>
      <c r="N181" s="218"/>
      <c r="O181" s="218"/>
      <c r="P181" s="218"/>
      <c r="Q181" s="218"/>
      <c r="R181" s="218"/>
      <c r="S181" s="218"/>
      <c r="T181" s="219"/>
      <c r="AT181" s="220" t="s">
        <v>152</v>
      </c>
      <c r="AU181" s="220" t="s">
        <v>141</v>
      </c>
      <c r="AV181" s="11" t="s">
        <v>83</v>
      </c>
      <c r="AW181" s="11" t="s">
        <v>36</v>
      </c>
      <c r="AX181" s="11" t="s">
        <v>73</v>
      </c>
      <c r="AY181" s="220" t="s">
        <v>140</v>
      </c>
    </row>
    <row r="182" spans="2:65" s="12" customFormat="1">
      <c r="B182" s="221"/>
      <c r="C182" s="222"/>
      <c r="D182" s="206" t="s">
        <v>152</v>
      </c>
      <c r="E182" s="223" t="s">
        <v>23</v>
      </c>
      <c r="F182" s="224" t="s">
        <v>272</v>
      </c>
      <c r="G182" s="222"/>
      <c r="H182" s="225" t="s">
        <v>23</v>
      </c>
      <c r="I182" s="226"/>
      <c r="J182" s="222"/>
      <c r="K182" s="222"/>
      <c r="L182" s="227"/>
      <c r="M182" s="228"/>
      <c r="N182" s="229"/>
      <c r="O182" s="229"/>
      <c r="P182" s="229"/>
      <c r="Q182" s="229"/>
      <c r="R182" s="229"/>
      <c r="S182" s="229"/>
      <c r="T182" s="230"/>
      <c r="AT182" s="231" t="s">
        <v>152</v>
      </c>
      <c r="AU182" s="231" t="s">
        <v>141</v>
      </c>
      <c r="AV182" s="12" t="s">
        <v>81</v>
      </c>
      <c r="AW182" s="12" t="s">
        <v>36</v>
      </c>
      <c r="AX182" s="12" t="s">
        <v>73</v>
      </c>
      <c r="AY182" s="231" t="s">
        <v>140</v>
      </c>
    </row>
    <row r="183" spans="2:65" s="11" customFormat="1">
      <c r="B183" s="209"/>
      <c r="C183" s="210"/>
      <c r="D183" s="206" t="s">
        <v>152</v>
      </c>
      <c r="E183" s="232" t="s">
        <v>23</v>
      </c>
      <c r="F183" s="233" t="s">
        <v>273</v>
      </c>
      <c r="G183" s="210"/>
      <c r="H183" s="234">
        <v>13.58</v>
      </c>
      <c r="I183" s="215"/>
      <c r="J183" s="210"/>
      <c r="K183" s="210"/>
      <c r="L183" s="216"/>
      <c r="M183" s="217"/>
      <c r="N183" s="218"/>
      <c r="O183" s="218"/>
      <c r="P183" s="218"/>
      <c r="Q183" s="218"/>
      <c r="R183" s="218"/>
      <c r="S183" s="218"/>
      <c r="T183" s="219"/>
      <c r="AT183" s="220" t="s">
        <v>152</v>
      </c>
      <c r="AU183" s="220" t="s">
        <v>141</v>
      </c>
      <c r="AV183" s="11" t="s">
        <v>83</v>
      </c>
      <c r="AW183" s="11" t="s">
        <v>36</v>
      </c>
      <c r="AX183" s="11" t="s">
        <v>73</v>
      </c>
      <c r="AY183" s="220" t="s">
        <v>140</v>
      </c>
    </row>
    <row r="184" spans="2:65" s="12" customFormat="1">
      <c r="B184" s="221"/>
      <c r="C184" s="222"/>
      <c r="D184" s="206" t="s">
        <v>152</v>
      </c>
      <c r="E184" s="223" t="s">
        <v>23</v>
      </c>
      <c r="F184" s="224" t="s">
        <v>274</v>
      </c>
      <c r="G184" s="222"/>
      <c r="H184" s="225" t="s">
        <v>23</v>
      </c>
      <c r="I184" s="226"/>
      <c r="J184" s="222"/>
      <c r="K184" s="222"/>
      <c r="L184" s="227"/>
      <c r="M184" s="228"/>
      <c r="N184" s="229"/>
      <c r="O184" s="229"/>
      <c r="P184" s="229"/>
      <c r="Q184" s="229"/>
      <c r="R184" s="229"/>
      <c r="S184" s="229"/>
      <c r="T184" s="230"/>
      <c r="AT184" s="231" t="s">
        <v>152</v>
      </c>
      <c r="AU184" s="231" t="s">
        <v>141</v>
      </c>
      <c r="AV184" s="12" t="s">
        <v>81</v>
      </c>
      <c r="AW184" s="12" t="s">
        <v>36</v>
      </c>
      <c r="AX184" s="12" t="s">
        <v>73</v>
      </c>
      <c r="AY184" s="231" t="s">
        <v>140</v>
      </c>
    </row>
    <row r="185" spans="2:65" s="11" customFormat="1">
      <c r="B185" s="209"/>
      <c r="C185" s="210"/>
      <c r="D185" s="206" t="s">
        <v>152</v>
      </c>
      <c r="E185" s="232" t="s">
        <v>23</v>
      </c>
      <c r="F185" s="233" t="s">
        <v>275</v>
      </c>
      <c r="G185" s="210"/>
      <c r="H185" s="234">
        <v>1.85</v>
      </c>
      <c r="I185" s="215"/>
      <c r="J185" s="210"/>
      <c r="K185" s="210"/>
      <c r="L185" s="216"/>
      <c r="M185" s="217"/>
      <c r="N185" s="218"/>
      <c r="O185" s="218"/>
      <c r="P185" s="218"/>
      <c r="Q185" s="218"/>
      <c r="R185" s="218"/>
      <c r="S185" s="218"/>
      <c r="T185" s="219"/>
      <c r="AT185" s="220" t="s">
        <v>152</v>
      </c>
      <c r="AU185" s="220" t="s">
        <v>141</v>
      </c>
      <c r="AV185" s="11" t="s">
        <v>83</v>
      </c>
      <c r="AW185" s="11" t="s">
        <v>36</v>
      </c>
      <c r="AX185" s="11" t="s">
        <v>73</v>
      </c>
      <c r="AY185" s="220" t="s">
        <v>140</v>
      </c>
    </row>
    <row r="186" spans="2:65" s="13" customFormat="1">
      <c r="B186" s="235"/>
      <c r="C186" s="236"/>
      <c r="D186" s="206" t="s">
        <v>152</v>
      </c>
      <c r="E186" s="237" t="s">
        <v>23</v>
      </c>
      <c r="F186" s="238" t="s">
        <v>162</v>
      </c>
      <c r="G186" s="236"/>
      <c r="H186" s="239">
        <v>163.423</v>
      </c>
      <c r="I186" s="240"/>
      <c r="J186" s="236"/>
      <c r="K186" s="236"/>
      <c r="L186" s="241"/>
      <c r="M186" s="242"/>
      <c r="N186" s="243"/>
      <c r="O186" s="243"/>
      <c r="P186" s="243"/>
      <c r="Q186" s="243"/>
      <c r="R186" s="243"/>
      <c r="S186" s="243"/>
      <c r="T186" s="244"/>
      <c r="AT186" s="245" t="s">
        <v>152</v>
      </c>
      <c r="AU186" s="245" t="s">
        <v>141</v>
      </c>
      <c r="AV186" s="13" t="s">
        <v>148</v>
      </c>
      <c r="AW186" s="13" t="s">
        <v>36</v>
      </c>
      <c r="AX186" s="13" t="s">
        <v>81</v>
      </c>
      <c r="AY186" s="245" t="s">
        <v>140</v>
      </c>
    </row>
    <row r="187" spans="2:65" s="10" customFormat="1" ht="22.35" customHeight="1">
      <c r="B187" s="177"/>
      <c r="C187" s="178"/>
      <c r="D187" s="191" t="s">
        <v>72</v>
      </c>
      <c r="E187" s="192" t="s">
        <v>276</v>
      </c>
      <c r="F187" s="192" t="s">
        <v>277</v>
      </c>
      <c r="G187" s="178"/>
      <c r="H187" s="178"/>
      <c r="I187" s="181"/>
      <c r="J187" s="193">
        <f>BK187</f>
        <v>0</v>
      </c>
      <c r="K187" s="178"/>
      <c r="L187" s="183"/>
      <c r="M187" s="184"/>
      <c r="N187" s="185"/>
      <c r="O187" s="185"/>
      <c r="P187" s="186">
        <f>SUM(P188:P204)</f>
        <v>0</v>
      </c>
      <c r="Q187" s="185"/>
      <c r="R187" s="186">
        <f>SUM(R188:R204)</f>
        <v>1.3073840000000002E-2</v>
      </c>
      <c r="S187" s="185"/>
      <c r="T187" s="187">
        <f>SUM(T188:T204)</f>
        <v>0</v>
      </c>
      <c r="AR187" s="188" t="s">
        <v>81</v>
      </c>
      <c r="AT187" s="189" t="s">
        <v>72</v>
      </c>
      <c r="AU187" s="189" t="s">
        <v>83</v>
      </c>
      <c r="AY187" s="188" t="s">
        <v>140</v>
      </c>
      <c r="BK187" s="190">
        <f>SUM(BK188:BK204)</f>
        <v>0</v>
      </c>
    </row>
    <row r="188" spans="2:65" s="1" customFormat="1" ht="16.5" customHeight="1">
      <c r="B188" s="42"/>
      <c r="C188" s="194" t="s">
        <v>278</v>
      </c>
      <c r="D188" s="194" t="s">
        <v>143</v>
      </c>
      <c r="E188" s="195" t="s">
        <v>279</v>
      </c>
      <c r="F188" s="196" t="s">
        <v>280</v>
      </c>
      <c r="G188" s="197" t="s">
        <v>146</v>
      </c>
      <c r="H188" s="198">
        <v>326.846</v>
      </c>
      <c r="I188" s="199"/>
      <c r="J188" s="200">
        <f>ROUND(I188*H188,2)</f>
        <v>0</v>
      </c>
      <c r="K188" s="196" t="s">
        <v>147</v>
      </c>
      <c r="L188" s="62"/>
      <c r="M188" s="201" t="s">
        <v>23</v>
      </c>
      <c r="N188" s="202" t="s">
        <v>44</v>
      </c>
      <c r="O188" s="43"/>
      <c r="P188" s="203">
        <f>O188*H188</f>
        <v>0</v>
      </c>
      <c r="Q188" s="203">
        <v>4.0000000000000003E-5</v>
      </c>
      <c r="R188" s="203">
        <f>Q188*H188</f>
        <v>1.3073840000000002E-2</v>
      </c>
      <c r="S188" s="203">
        <v>0</v>
      </c>
      <c r="T188" s="204">
        <f>S188*H188</f>
        <v>0</v>
      </c>
      <c r="AR188" s="25" t="s">
        <v>148</v>
      </c>
      <c r="AT188" s="25" t="s">
        <v>143</v>
      </c>
      <c r="AU188" s="25" t="s">
        <v>141</v>
      </c>
      <c r="AY188" s="25" t="s">
        <v>140</v>
      </c>
      <c r="BE188" s="205">
        <f>IF(N188="základní",J188,0)</f>
        <v>0</v>
      </c>
      <c r="BF188" s="205">
        <f>IF(N188="snížená",J188,0)</f>
        <v>0</v>
      </c>
      <c r="BG188" s="205">
        <f>IF(N188="zákl. přenesená",J188,0)</f>
        <v>0</v>
      </c>
      <c r="BH188" s="205">
        <f>IF(N188="sníž. přenesená",J188,0)</f>
        <v>0</v>
      </c>
      <c r="BI188" s="205">
        <f>IF(N188="nulová",J188,0)</f>
        <v>0</v>
      </c>
      <c r="BJ188" s="25" t="s">
        <v>81</v>
      </c>
      <c r="BK188" s="205">
        <f>ROUND(I188*H188,2)</f>
        <v>0</v>
      </c>
      <c r="BL188" s="25" t="s">
        <v>148</v>
      </c>
      <c r="BM188" s="25" t="s">
        <v>281</v>
      </c>
    </row>
    <row r="189" spans="2:65" s="1" customFormat="1" ht="54">
      <c r="B189" s="42"/>
      <c r="C189" s="64"/>
      <c r="D189" s="206" t="s">
        <v>150</v>
      </c>
      <c r="E189" s="64"/>
      <c r="F189" s="207" t="s">
        <v>282</v>
      </c>
      <c r="G189" s="64"/>
      <c r="H189" s="64"/>
      <c r="I189" s="164"/>
      <c r="J189" s="64"/>
      <c r="K189" s="64"/>
      <c r="L189" s="62"/>
      <c r="M189" s="208"/>
      <c r="N189" s="43"/>
      <c r="O189" s="43"/>
      <c r="P189" s="43"/>
      <c r="Q189" s="43"/>
      <c r="R189" s="43"/>
      <c r="S189" s="43"/>
      <c r="T189" s="79"/>
      <c r="AT189" s="25" t="s">
        <v>150</v>
      </c>
      <c r="AU189" s="25" t="s">
        <v>141</v>
      </c>
    </row>
    <row r="190" spans="2:65" s="1" customFormat="1" ht="94.5">
      <c r="B190" s="42"/>
      <c r="C190" s="64"/>
      <c r="D190" s="206" t="s">
        <v>171</v>
      </c>
      <c r="E190" s="64"/>
      <c r="F190" s="248" t="s">
        <v>283</v>
      </c>
      <c r="G190" s="64"/>
      <c r="H190" s="64"/>
      <c r="I190" s="164"/>
      <c r="J190" s="64"/>
      <c r="K190" s="64"/>
      <c r="L190" s="62"/>
      <c r="M190" s="208"/>
      <c r="N190" s="43"/>
      <c r="O190" s="43"/>
      <c r="P190" s="43"/>
      <c r="Q190" s="43"/>
      <c r="R190" s="43"/>
      <c r="S190" s="43"/>
      <c r="T190" s="79"/>
      <c r="AT190" s="25" t="s">
        <v>171</v>
      </c>
      <c r="AU190" s="25" t="s">
        <v>141</v>
      </c>
    </row>
    <row r="191" spans="2:65" s="12" customFormat="1">
      <c r="B191" s="221"/>
      <c r="C191" s="222"/>
      <c r="D191" s="206" t="s">
        <v>152</v>
      </c>
      <c r="E191" s="223" t="s">
        <v>23</v>
      </c>
      <c r="F191" s="224" t="s">
        <v>284</v>
      </c>
      <c r="G191" s="222"/>
      <c r="H191" s="225" t="s">
        <v>23</v>
      </c>
      <c r="I191" s="226"/>
      <c r="J191" s="222"/>
      <c r="K191" s="222"/>
      <c r="L191" s="227"/>
      <c r="M191" s="228"/>
      <c r="N191" s="229"/>
      <c r="O191" s="229"/>
      <c r="P191" s="229"/>
      <c r="Q191" s="229"/>
      <c r="R191" s="229"/>
      <c r="S191" s="229"/>
      <c r="T191" s="230"/>
      <c r="AT191" s="231" t="s">
        <v>152</v>
      </c>
      <c r="AU191" s="231" t="s">
        <v>141</v>
      </c>
      <c r="AV191" s="12" t="s">
        <v>81</v>
      </c>
      <c r="AW191" s="12" t="s">
        <v>36</v>
      </c>
      <c r="AX191" s="12" t="s">
        <v>73</v>
      </c>
      <c r="AY191" s="231" t="s">
        <v>140</v>
      </c>
    </row>
    <row r="192" spans="2:65" s="12" customFormat="1">
      <c r="B192" s="221"/>
      <c r="C192" s="222"/>
      <c r="D192" s="206" t="s">
        <v>152</v>
      </c>
      <c r="E192" s="223" t="s">
        <v>23</v>
      </c>
      <c r="F192" s="224" t="s">
        <v>265</v>
      </c>
      <c r="G192" s="222"/>
      <c r="H192" s="225" t="s">
        <v>23</v>
      </c>
      <c r="I192" s="226"/>
      <c r="J192" s="222"/>
      <c r="K192" s="222"/>
      <c r="L192" s="227"/>
      <c r="M192" s="228"/>
      <c r="N192" s="229"/>
      <c r="O192" s="229"/>
      <c r="P192" s="229"/>
      <c r="Q192" s="229"/>
      <c r="R192" s="229"/>
      <c r="S192" s="229"/>
      <c r="T192" s="230"/>
      <c r="AT192" s="231" t="s">
        <v>152</v>
      </c>
      <c r="AU192" s="231" t="s">
        <v>141</v>
      </c>
      <c r="AV192" s="12" t="s">
        <v>81</v>
      </c>
      <c r="AW192" s="12" t="s">
        <v>36</v>
      </c>
      <c r="AX192" s="12" t="s">
        <v>73</v>
      </c>
      <c r="AY192" s="231" t="s">
        <v>140</v>
      </c>
    </row>
    <row r="193" spans="2:65" s="11" customFormat="1">
      <c r="B193" s="209"/>
      <c r="C193" s="210"/>
      <c r="D193" s="206" t="s">
        <v>152</v>
      </c>
      <c r="E193" s="232" t="s">
        <v>23</v>
      </c>
      <c r="F193" s="233" t="s">
        <v>285</v>
      </c>
      <c r="G193" s="210"/>
      <c r="H193" s="234">
        <v>67.510000000000005</v>
      </c>
      <c r="I193" s="215"/>
      <c r="J193" s="210"/>
      <c r="K193" s="210"/>
      <c r="L193" s="216"/>
      <c r="M193" s="217"/>
      <c r="N193" s="218"/>
      <c r="O193" s="218"/>
      <c r="P193" s="218"/>
      <c r="Q193" s="218"/>
      <c r="R193" s="218"/>
      <c r="S193" s="218"/>
      <c r="T193" s="219"/>
      <c r="AT193" s="220" t="s">
        <v>152</v>
      </c>
      <c r="AU193" s="220" t="s">
        <v>141</v>
      </c>
      <c r="AV193" s="11" t="s">
        <v>83</v>
      </c>
      <c r="AW193" s="11" t="s">
        <v>36</v>
      </c>
      <c r="AX193" s="11" t="s">
        <v>73</v>
      </c>
      <c r="AY193" s="220" t="s">
        <v>140</v>
      </c>
    </row>
    <row r="194" spans="2:65" s="12" customFormat="1">
      <c r="B194" s="221"/>
      <c r="C194" s="222"/>
      <c r="D194" s="206" t="s">
        <v>152</v>
      </c>
      <c r="E194" s="223" t="s">
        <v>23</v>
      </c>
      <c r="F194" s="224" t="s">
        <v>267</v>
      </c>
      <c r="G194" s="222"/>
      <c r="H194" s="225" t="s">
        <v>23</v>
      </c>
      <c r="I194" s="226"/>
      <c r="J194" s="222"/>
      <c r="K194" s="222"/>
      <c r="L194" s="227"/>
      <c r="M194" s="228"/>
      <c r="N194" s="229"/>
      <c r="O194" s="229"/>
      <c r="P194" s="229"/>
      <c r="Q194" s="229"/>
      <c r="R194" s="229"/>
      <c r="S194" s="229"/>
      <c r="T194" s="230"/>
      <c r="AT194" s="231" t="s">
        <v>152</v>
      </c>
      <c r="AU194" s="231" t="s">
        <v>141</v>
      </c>
      <c r="AV194" s="12" t="s">
        <v>81</v>
      </c>
      <c r="AW194" s="12" t="s">
        <v>36</v>
      </c>
      <c r="AX194" s="12" t="s">
        <v>73</v>
      </c>
      <c r="AY194" s="231" t="s">
        <v>140</v>
      </c>
    </row>
    <row r="195" spans="2:65" s="11" customFormat="1">
      <c r="B195" s="209"/>
      <c r="C195" s="210"/>
      <c r="D195" s="206" t="s">
        <v>152</v>
      </c>
      <c r="E195" s="232" t="s">
        <v>23</v>
      </c>
      <c r="F195" s="233" t="s">
        <v>286</v>
      </c>
      <c r="G195" s="210"/>
      <c r="H195" s="234">
        <v>70.680000000000007</v>
      </c>
      <c r="I195" s="215"/>
      <c r="J195" s="210"/>
      <c r="K195" s="210"/>
      <c r="L195" s="216"/>
      <c r="M195" s="217"/>
      <c r="N195" s="218"/>
      <c r="O195" s="218"/>
      <c r="P195" s="218"/>
      <c r="Q195" s="218"/>
      <c r="R195" s="218"/>
      <c r="S195" s="218"/>
      <c r="T195" s="219"/>
      <c r="AT195" s="220" t="s">
        <v>152</v>
      </c>
      <c r="AU195" s="220" t="s">
        <v>141</v>
      </c>
      <c r="AV195" s="11" t="s">
        <v>83</v>
      </c>
      <c r="AW195" s="11" t="s">
        <v>36</v>
      </c>
      <c r="AX195" s="11" t="s">
        <v>73</v>
      </c>
      <c r="AY195" s="220" t="s">
        <v>140</v>
      </c>
    </row>
    <row r="196" spans="2:65" s="12" customFormat="1">
      <c r="B196" s="221"/>
      <c r="C196" s="222"/>
      <c r="D196" s="206" t="s">
        <v>152</v>
      </c>
      <c r="E196" s="223" t="s">
        <v>23</v>
      </c>
      <c r="F196" s="224" t="s">
        <v>269</v>
      </c>
      <c r="G196" s="222"/>
      <c r="H196" s="225" t="s">
        <v>23</v>
      </c>
      <c r="I196" s="226"/>
      <c r="J196" s="222"/>
      <c r="K196" s="222"/>
      <c r="L196" s="227"/>
      <c r="M196" s="228"/>
      <c r="N196" s="229"/>
      <c r="O196" s="229"/>
      <c r="P196" s="229"/>
      <c r="Q196" s="229"/>
      <c r="R196" s="229"/>
      <c r="S196" s="229"/>
      <c r="T196" s="230"/>
      <c r="AT196" s="231" t="s">
        <v>152</v>
      </c>
      <c r="AU196" s="231" t="s">
        <v>141</v>
      </c>
      <c r="AV196" s="12" t="s">
        <v>81</v>
      </c>
      <c r="AW196" s="12" t="s">
        <v>36</v>
      </c>
      <c r="AX196" s="12" t="s">
        <v>73</v>
      </c>
      <c r="AY196" s="231" t="s">
        <v>140</v>
      </c>
    </row>
    <row r="197" spans="2:65" s="11" customFormat="1">
      <c r="B197" s="209"/>
      <c r="C197" s="210"/>
      <c r="D197" s="206" t="s">
        <v>152</v>
      </c>
      <c r="E197" s="232" t="s">
        <v>23</v>
      </c>
      <c r="F197" s="233" t="s">
        <v>287</v>
      </c>
      <c r="G197" s="210"/>
      <c r="H197" s="234">
        <v>78.897999999999996</v>
      </c>
      <c r="I197" s="215"/>
      <c r="J197" s="210"/>
      <c r="K197" s="210"/>
      <c r="L197" s="216"/>
      <c r="M197" s="217"/>
      <c r="N197" s="218"/>
      <c r="O197" s="218"/>
      <c r="P197" s="218"/>
      <c r="Q197" s="218"/>
      <c r="R197" s="218"/>
      <c r="S197" s="218"/>
      <c r="T197" s="219"/>
      <c r="AT197" s="220" t="s">
        <v>152</v>
      </c>
      <c r="AU197" s="220" t="s">
        <v>141</v>
      </c>
      <c r="AV197" s="11" t="s">
        <v>83</v>
      </c>
      <c r="AW197" s="11" t="s">
        <v>36</v>
      </c>
      <c r="AX197" s="11" t="s">
        <v>73</v>
      </c>
      <c r="AY197" s="220" t="s">
        <v>140</v>
      </c>
    </row>
    <row r="198" spans="2:65" s="12" customFormat="1">
      <c r="B198" s="221"/>
      <c r="C198" s="222"/>
      <c r="D198" s="206" t="s">
        <v>152</v>
      </c>
      <c r="E198" s="223" t="s">
        <v>23</v>
      </c>
      <c r="F198" s="224" t="s">
        <v>271</v>
      </c>
      <c r="G198" s="222"/>
      <c r="H198" s="225" t="s">
        <v>23</v>
      </c>
      <c r="I198" s="226"/>
      <c r="J198" s="222"/>
      <c r="K198" s="222"/>
      <c r="L198" s="227"/>
      <c r="M198" s="228"/>
      <c r="N198" s="229"/>
      <c r="O198" s="229"/>
      <c r="P198" s="229"/>
      <c r="Q198" s="229"/>
      <c r="R198" s="229"/>
      <c r="S198" s="229"/>
      <c r="T198" s="230"/>
      <c r="AT198" s="231" t="s">
        <v>152</v>
      </c>
      <c r="AU198" s="231" t="s">
        <v>141</v>
      </c>
      <c r="AV198" s="12" t="s">
        <v>81</v>
      </c>
      <c r="AW198" s="12" t="s">
        <v>36</v>
      </c>
      <c r="AX198" s="12" t="s">
        <v>73</v>
      </c>
      <c r="AY198" s="231" t="s">
        <v>140</v>
      </c>
    </row>
    <row r="199" spans="2:65" s="11" customFormat="1">
      <c r="B199" s="209"/>
      <c r="C199" s="210"/>
      <c r="D199" s="206" t="s">
        <v>152</v>
      </c>
      <c r="E199" s="232" t="s">
        <v>23</v>
      </c>
      <c r="F199" s="233" t="s">
        <v>287</v>
      </c>
      <c r="G199" s="210"/>
      <c r="H199" s="234">
        <v>78.897999999999996</v>
      </c>
      <c r="I199" s="215"/>
      <c r="J199" s="210"/>
      <c r="K199" s="210"/>
      <c r="L199" s="216"/>
      <c r="M199" s="217"/>
      <c r="N199" s="218"/>
      <c r="O199" s="218"/>
      <c r="P199" s="218"/>
      <c r="Q199" s="218"/>
      <c r="R199" s="218"/>
      <c r="S199" s="218"/>
      <c r="T199" s="219"/>
      <c r="AT199" s="220" t="s">
        <v>152</v>
      </c>
      <c r="AU199" s="220" t="s">
        <v>141</v>
      </c>
      <c r="AV199" s="11" t="s">
        <v>83</v>
      </c>
      <c r="AW199" s="11" t="s">
        <v>36</v>
      </c>
      <c r="AX199" s="11" t="s">
        <v>73</v>
      </c>
      <c r="AY199" s="220" t="s">
        <v>140</v>
      </c>
    </row>
    <row r="200" spans="2:65" s="12" customFormat="1">
      <c r="B200" s="221"/>
      <c r="C200" s="222"/>
      <c r="D200" s="206" t="s">
        <v>152</v>
      </c>
      <c r="E200" s="223" t="s">
        <v>23</v>
      </c>
      <c r="F200" s="224" t="s">
        <v>272</v>
      </c>
      <c r="G200" s="222"/>
      <c r="H200" s="225" t="s">
        <v>23</v>
      </c>
      <c r="I200" s="226"/>
      <c r="J200" s="222"/>
      <c r="K200" s="222"/>
      <c r="L200" s="227"/>
      <c r="M200" s="228"/>
      <c r="N200" s="229"/>
      <c r="O200" s="229"/>
      <c r="P200" s="229"/>
      <c r="Q200" s="229"/>
      <c r="R200" s="229"/>
      <c r="S200" s="229"/>
      <c r="T200" s="230"/>
      <c r="AT200" s="231" t="s">
        <v>152</v>
      </c>
      <c r="AU200" s="231" t="s">
        <v>141</v>
      </c>
      <c r="AV200" s="12" t="s">
        <v>81</v>
      </c>
      <c r="AW200" s="12" t="s">
        <v>36</v>
      </c>
      <c r="AX200" s="12" t="s">
        <v>73</v>
      </c>
      <c r="AY200" s="231" t="s">
        <v>140</v>
      </c>
    </row>
    <row r="201" spans="2:65" s="11" customFormat="1">
      <c r="B201" s="209"/>
      <c r="C201" s="210"/>
      <c r="D201" s="206" t="s">
        <v>152</v>
      </c>
      <c r="E201" s="232" t="s">
        <v>23</v>
      </c>
      <c r="F201" s="233" t="s">
        <v>288</v>
      </c>
      <c r="G201" s="210"/>
      <c r="H201" s="234">
        <v>27.16</v>
      </c>
      <c r="I201" s="215"/>
      <c r="J201" s="210"/>
      <c r="K201" s="210"/>
      <c r="L201" s="216"/>
      <c r="M201" s="217"/>
      <c r="N201" s="218"/>
      <c r="O201" s="218"/>
      <c r="P201" s="218"/>
      <c r="Q201" s="218"/>
      <c r="R201" s="218"/>
      <c r="S201" s="218"/>
      <c r="T201" s="219"/>
      <c r="AT201" s="220" t="s">
        <v>152</v>
      </c>
      <c r="AU201" s="220" t="s">
        <v>141</v>
      </c>
      <c r="AV201" s="11" t="s">
        <v>83</v>
      </c>
      <c r="AW201" s="11" t="s">
        <v>36</v>
      </c>
      <c r="AX201" s="11" t="s">
        <v>73</v>
      </c>
      <c r="AY201" s="220" t="s">
        <v>140</v>
      </c>
    </row>
    <row r="202" spans="2:65" s="12" customFormat="1">
      <c r="B202" s="221"/>
      <c r="C202" s="222"/>
      <c r="D202" s="206" t="s">
        <v>152</v>
      </c>
      <c r="E202" s="223" t="s">
        <v>23</v>
      </c>
      <c r="F202" s="224" t="s">
        <v>274</v>
      </c>
      <c r="G202" s="222"/>
      <c r="H202" s="225" t="s">
        <v>23</v>
      </c>
      <c r="I202" s="226"/>
      <c r="J202" s="222"/>
      <c r="K202" s="222"/>
      <c r="L202" s="227"/>
      <c r="M202" s="228"/>
      <c r="N202" s="229"/>
      <c r="O202" s="229"/>
      <c r="P202" s="229"/>
      <c r="Q202" s="229"/>
      <c r="R202" s="229"/>
      <c r="S202" s="229"/>
      <c r="T202" s="230"/>
      <c r="AT202" s="231" t="s">
        <v>152</v>
      </c>
      <c r="AU202" s="231" t="s">
        <v>141</v>
      </c>
      <c r="AV202" s="12" t="s">
        <v>81</v>
      </c>
      <c r="AW202" s="12" t="s">
        <v>36</v>
      </c>
      <c r="AX202" s="12" t="s">
        <v>73</v>
      </c>
      <c r="AY202" s="231" t="s">
        <v>140</v>
      </c>
    </row>
    <row r="203" spans="2:65" s="11" customFormat="1">
      <c r="B203" s="209"/>
      <c r="C203" s="210"/>
      <c r="D203" s="206" t="s">
        <v>152</v>
      </c>
      <c r="E203" s="232" t="s">
        <v>23</v>
      </c>
      <c r="F203" s="233" t="s">
        <v>289</v>
      </c>
      <c r="G203" s="210"/>
      <c r="H203" s="234">
        <v>3.7</v>
      </c>
      <c r="I203" s="215"/>
      <c r="J203" s="210"/>
      <c r="K203" s="210"/>
      <c r="L203" s="216"/>
      <c r="M203" s="217"/>
      <c r="N203" s="218"/>
      <c r="O203" s="218"/>
      <c r="P203" s="218"/>
      <c r="Q203" s="218"/>
      <c r="R203" s="218"/>
      <c r="S203" s="218"/>
      <c r="T203" s="219"/>
      <c r="AT203" s="220" t="s">
        <v>152</v>
      </c>
      <c r="AU203" s="220" t="s">
        <v>141</v>
      </c>
      <c r="AV203" s="11" t="s">
        <v>83</v>
      </c>
      <c r="AW203" s="11" t="s">
        <v>36</v>
      </c>
      <c r="AX203" s="11" t="s">
        <v>73</v>
      </c>
      <c r="AY203" s="220" t="s">
        <v>140</v>
      </c>
    </row>
    <row r="204" spans="2:65" s="13" customFormat="1">
      <c r="B204" s="235"/>
      <c r="C204" s="236"/>
      <c r="D204" s="206" t="s">
        <v>152</v>
      </c>
      <c r="E204" s="237" t="s">
        <v>23</v>
      </c>
      <c r="F204" s="238" t="s">
        <v>162</v>
      </c>
      <c r="G204" s="236"/>
      <c r="H204" s="239">
        <v>326.846</v>
      </c>
      <c r="I204" s="240"/>
      <c r="J204" s="236"/>
      <c r="K204" s="236"/>
      <c r="L204" s="241"/>
      <c r="M204" s="242"/>
      <c r="N204" s="243"/>
      <c r="O204" s="243"/>
      <c r="P204" s="243"/>
      <c r="Q204" s="243"/>
      <c r="R204" s="243"/>
      <c r="S204" s="243"/>
      <c r="T204" s="244"/>
      <c r="AT204" s="245" t="s">
        <v>152</v>
      </c>
      <c r="AU204" s="245" t="s">
        <v>141</v>
      </c>
      <c r="AV204" s="13" t="s">
        <v>148</v>
      </c>
      <c r="AW204" s="13" t="s">
        <v>36</v>
      </c>
      <c r="AX204" s="13" t="s">
        <v>81</v>
      </c>
      <c r="AY204" s="245" t="s">
        <v>140</v>
      </c>
    </row>
    <row r="205" spans="2:65" s="10" customFormat="1" ht="22.35" customHeight="1">
      <c r="B205" s="177"/>
      <c r="C205" s="178"/>
      <c r="D205" s="191" t="s">
        <v>72</v>
      </c>
      <c r="E205" s="192" t="s">
        <v>290</v>
      </c>
      <c r="F205" s="192" t="s">
        <v>291</v>
      </c>
      <c r="G205" s="178"/>
      <c r="H205" s="178"/>
      <c r="I205" s="181"/>
      <c r="J205" s="193">
        <f>BK205</f>
        <v>0</v>
      </c>
      <c r="K205" s="178"/>
      <c r="L205" s="183"/>
      <c r="M205" s="184"/>
      <c r="N205" s="185"/>
      <c r="O205" s="185"/>
      <c r="P205" s="186">
        <f>SUM(P206:P232)</f>
        <v>0</v>
      </c>
      <c r="Q205" s="185"/>
      <c r="R205" s="186">
        <f>SUM(R206:R232)</f>
        <v>0</v>
      </c>
      <c r="S205" s="185"/>
      <c r="T205" s="187">
        <f>SUM(T206:T232)</f>
        <v>21.722275000000003</v>
      </c>
      <c r="AR205" s="188" t="s">
        <v>81</v>
      </c>
      <c r="AT205" s="189" t="s">
        <v>72</v>
      </c>
      <c r="AU205" s="189" t="s">
        <v>83</v>
      </c>
      <c r="AY205" s="188" t="s">
        <v>140</v>
      </c>
      <c r="BK205" s="190">
        <f>SUM(BK206:BK232)</f>
        <v>0</v>
      </c>
    </row>
    <row r="206" spans="2:65" s="1" customFormat="1" ht="25.5" customHeight="1">
      <c r="B206" s="42"/>
      <c r="C206" s="194" t="s">
        <v>292</v>
      </c>
      <c r="D206" s="194" t="s">
        <v>143</v>
      </c>
      <c r="E206" s="195" t="s">
        <v>293</v>
      </c>
      <c r="F206" s="196" t="s">
        <v>294</v>
      </c>
      <c r="G206" s="197" t="s">
        <v>146</v>
      </c>
      <c r="H206" s="198">
        <v>8.73</v>
      </c>
      <c r="I206" s="199"/>
      <c r="J206" s="200">
        <f>ROUND(I206*H206,2)</f>
        <v>0</v>
      </c>
      <c r="K206" s="196" t="s">
        <v>147</v>
      </c>
      <c r="L206" s="62"/>
      <c r="M206" s="201" t="s">
        <v>23</v>
      </c>
      <c r="N206" s="202" t="s">
        <v>44</v>
      </c>
      <c r="O206" s="43"/>
      <c r="P206" s="203">
        <f>O206*H206</f>
        <v>0</v>
      </c>
      <c r="Q206" s="203">
        <v>0</v>
      </c>
      <c r="R206" s="203">
        <f>Q206*H206</f>
        <v>0</v>
      </c>
      <c r="S206" s="203">
        <v>0.09</v>
      </c>
      <c r="T206" s="204">
        <f>S206*H206</f>
        <v>0.78569999999999995</v>
      </c>
      <c r="AR206" s="25" t="s">
        <v>148</v>
      </c>
      <c r="AT206" s="25" t="s">
        <v>143</v>
      </c>
      <c r="AU206" s="25" t="s">
        <v>141</v>
      </c>
      <c r="AY206" s="25" t="s">
        <v>140</v>
      </c>
      <c r="BE206" s="205">
        <f>IF(N206="základní",J206,0)</f>
        <v>0</v>
      </c>
      <c r="BF206" s="205">
        <f>IF(N206="snížená",J206,0)</f>
        <v>0</v>
      </c>
      <c r="BG206" s="205">
        <f>IF(N206="zákl. přenesená",J206,0)</f>
        <v>0</v>
      </c>
      <c r="BH206" s="205">
        <f>IF(N206="sníž. přenesená",J206,0)</f>
        <v>0</v>
      </c>
      <c r="BI206" s="205">
        <f>IF(N206="nulová",J206,0)</f>
        <v>0</v>
      </c>
      <c r="BJ206" s="25" t="s">
        <v>81</v>
      </c>
      <c r="BK206" s="205">
        <f>ROUND(I206*H206,2)</f>
        <v>0</v>
      </c>
      <c r="BL206" s="25" t="s">
        <v>148</v>
      </c>
      <c r="BM206" s="25" t="s">
        <v>295</v>
      </c>
    </row>
    <row r="207" spans="2:65" s="1" customFormat="1">
      <c r="B207" s="42"/>
      <c r="C207" s="64"/>
      <c r="D207" s="206" t="s">
        <v>150</v>
      </c>
      <c r="E207" s="64"/>
      <c r="F207" s="207" t="s">
        <v>296</v>
      </c>
      <c r="G207" s="64"/>
      <c r="H207" s="64"/>
      <c r="I207" s="164"/>
      <c r="J207" s="64"/>
      <c r="K207" s="64"/>
      <c r="L207" s="62"/>
      <c r="M207" s="208"/>
      <c r="N207" s="43"/>
      <c r="O207" s="43"/>
      <c r="P207" s="43"/>
      <c r="Q207" s="43"/>
      <c r="R207" s="43"/>
      <c r="S207" s="43"/>
      <c r="T207" s="79"/>
      <c r="AT207" s="25" t="s">
        <v>150</v>
      </c>
      <c r="AU207" s="25" t="s">
        <v>141</v>
      </c>
    </row>
    <row r="208" spans="2:65" s="11" customFormat="1">
      <c r="B208" s="209"/>
      <c r="C208" s="210"/>
      <c r="D208" s="211" t="s">
        <v>152</v>
      </c>
      <c r="E208" s="212" t="s">
        <v>23</v>
      </c>
      <c r="F208" s="213" t="s">
        <v>221</v>
      </c>
      <c r="G208" s="210"/>
      <c r="H208" s="214">
        <v>8.73</v>
      </c>
      <c r="I208" s="215"/>
      <c r="J208" s="210"/>
      <c r="K208" s="210"/>
      <c r="L208" s="216"/>
      <c r="M208" s="217"/>
      <c r="N208" s="218"/>
      <c r="O208" s="218"/>
      <c r="P208" s="218"/>
      <c r="Q208" s="218"/>
      <c r="R208" s="218"/>
      <c r="S208" s="218"/>
      <c r="T208" s="219"/>
      <c r="AT208" s="220" t="s">
        <v>152</v>
      </c>
      <c r="AU208" s="220" t="s">
        <v>141</v>
      </c>
      <c r="AV208" s="11" t="s">
        <v>83</v>
      </c>
      <c r="AW208" s="11" t="s">
        <v>36</v>
      </c>
      <c r="AX208" s="11" t="s">
        <v>81</v>
      </c>
      <c r="AY208" s="220" t="s">
        <v>140</v>
      </c>
    </row>
    <row r="209" spans="2:65" s="1" customFormat="1" ht="25.5" customHeight="1">
      <c r="B209" s="42"/>
      <c r="C209" s="194" t="s">
        <v>297</v>
      </c>
      <c r="D209" s="194" t="s">
        <v>143</v>
      </c>
      <c r="E209" s="195" t="s">
        <v>298</v>
      </c>
      <c r="F209" s="196" t="s">
        <v>299</v>
      </c>
      <c r="G209" s="197" t="s">
        <v>146</v>
      </c>
      <c r="H209" s="198">
        <v>8.73</v>
      </c>
      <c r="I209" s="199"/>
      <c r="J209" s="200">
        <f>ROUND(I209*H209,2)</f>
        <v>0</v>
      </c>
      <c r="K209" s="196" t="s">
        <v>147</v>
      </c>
      <c r="L209" s="62"/>
      <c r="M209" s="201" t="s">
        <v>23</v>
      </c>
      <c r="N209" s="202" t="s">
        <v>44</v>
      </c>
      <c r="O209" s="43"/>
      <c r="P209" s="203">
        <f>O209*H209</f>
        <v>0</v>
      </c>
      <c r="Q209" s="203">
        <v>0</v>
      </c>
      <c r="R209" s="203">
        <f>Q209*H209</f>
        <v>0</v>
      </c>
      <c r="S209" s="203">
        <v>3.5000000000000003E-2</v>
      </c>
      <c r="T209" s="204">
        <f>S209*H209</f>
        <v>0.30555000000000004</v>
      </c>
      <c r="AR209" s="25" t="s">
        <v>300</v>
      </c>
      <c r="AT209" s="25" t="s">
        <v>143</v>
      </c>
      <c r="AU209" s="25" t="s">
        <v>141</v>
      </c>
      <c r="AY209" s="25" t="s">
        <v>140</v>
      </c>
      <c r="BE209" s="205">
        <f>IF(N209="základní",J209,0)</f>
        <v>0</v>
      </c>
      <c r="BF209" s="205">
        <f>IF(N209="snížená",J209,0)</f>
        <v>0</v>
      </c>
      <c r="BG209" s="205">
        <f>IF(N209="zákl. přenesená",J209,0)</f>
        <v>0</v>
      </c>
      <c r="BH209" s="205">
        <f>IF(N209="sníž. přenesená",J209,0)</f>
        <v>0</v>
      </c>
      <c r="BI209" s="205">
        <f>IF(N209="nulová",J209,0)</f>
        <v>0</v>
      </c>
      <c r="BJ209" s="25" t="s">
        <v>81</v>
      </c>
      <c r="BK209" s="205">
        <f>ROUND(I209*H209,2)</f>
        <v>0</v>
      </c>
      <c r="BL209" s="25" t="s">
        <v>300</v>
      </c>
      <c r="BM209" s="25" t="s">
        <v>301</v>
      </c>
    </row>
    <row r="210" spans="2:65" s="1" customFormat="1" ht="27">
      <c r="B210" s="42"/>
      <c r="C210" s="64"/>
      <c r="D210" s="206" t="s">
        <v>150</v>
      </c>
      <c r="E210" s="64"/>
      <c r="F210" s="207" t="s">
        <v>302</v>
      </c>
      <c r="G210" s="64"/>
      <c r="H210" s="64"/>
      <c r="I210" s="164"/>
      <c r="J210" s="64"/>
      <c r="K210" s="64"/>
      <c r="L210" s="62"/>
      <c r="M210" s="208"/>
      <c r="N210" s="43"/>
      <c r="O210" s="43"/>
      <c r="P210" s="43"/>
      <c r="Q210" s="43"/>
      <c r="R210" s="43"/>
      <c r="S210" s="43"/>
      <c r="T210" s="79"/>
      <c r="AT210" s="25" t="s">
        <v>150</v>
      </c>
      <c r="AU210" s="25" t="s">
        <v>141</v>
      </c>
    </row>
    <row r="211" spans="2:65" s="1" customFormat="1" ht="27">
      <c r="B211" s="42"/>
      <c r="C211" s="64"/>
      <c r="D211" s="206" t="s">
        <v>171</v>
      </c>
      <c r="E211" s="64"/>
      <c r="F211" s="248" t="s">
        <v>303</v>
      </c>
      <c r="G211" s="64"/>
      <c r="H211" s="64"/>
      <c r="I211" s="164"/>
      <c r="J211" s="64"/>
      <c r="K211" s="64"/>
      <c r="L211" s="62"/>
      <c r="M211" s="208"/>
      <c r="N211" s="43"/>
      <c r="O211" s="43"/>
      <c r="P211" s="43"/>
      <c r="Q211" s="43"/>
      <c r="R211" s="43"/>
      <c r="S211" s="43"/>
      <c r="T211" s="79"/>
      <c r="AT211" s="25" t="s">
        <v>171</v>
      </c>
      <c r="AU211" s="25" t="s">
        <v>141</v>
      </c>
    </row>
    <row r="212" spans="2:65" s="11" customFormat="1">
      <c r="B212" s="209"/>
      <c r="C212" s="210"/>
      <c r="D212" s="211" t="s">
        <v>152</v>
      </c>
      <c r="E212" s="212" t="s">
        <v>23</v>
      </c>
      <c r="F212" s="213" t="s">
        <v>221</v>
      </c>
      <c r="G212" s="210"/>
      <c r="H212" s="214">
        <v>8.73</v>
      </c>
      <c r="I212" s="215"/>
      <c r="J212" s="210"/>
      <c r="K212" s="210"/>
      <c r="L212" s="216"/>
      <c r="M212" s="217"/>
      <c r="N212" s="218"/>
      <c r="O212" s="218"/>
      <c r="P212" s="218"/>
      <c r="Q212" s="218"/>
      <c r="R212" s="218"/>
      <c r="S212" s="218"/>
      <c r="T212" s="219"/>
      <c r="AT212" s="220" t="s">
        <v>152</v>
      </c>
      <c r="AU212" s="220" t="s">
        <v>141</v>
      </c>
      <c r="AV212" s="11" t="s">
        <v>83</v>
      </c>
      <c r="AW212" s="11" t="s">
        <v>36</v>
      </c>
      <c r="AX212" s="11" t="s">
        <v>81</v>
      </c>
      <c r="AY212" s="220" t="s">
        <v>140</v>
      </c>
    </row>
    <row r="213" spans="2:65" s="1" customFormat="1" ht="16.5" customHeight="1">
      <c r="B213" s="42"/>
      <c r="C213" s="194" t="s">
        <v>9</v>
      </c>
      <c r="D213" s="194" t="s">
        <v>143</v>
      </c>
      <c r="E213" s="195" t="s">
        <v>304</v>
      </c>
      <c r="F213" s="196" t="s">
        <v>305</v>
      </c>
      <c r="G213" s="197" t="s">
        <v>189</v>
      </c>
      <c r="H213" s="198">
        <v>2.5</v>
      </c>
      <c r="I213" s="199"/>
      <c r="J213" s="200">
        <f>ROUND(I213*H213,2)</f>
        <v>0</v>
      </c>
      <c r="K213" s="196" t="s">
        <v>147</v>
      </c>
      <c r="L213" s="62"/>
      <c r="M213" s="201" t="s">
        <v>23</v>
      </c>
      <c r="N213" s="202" t="s">
        <v>44</v>
      </c>
      <c r="O213" s="43"/>
      <c r="P213" s="203">
        <f>O213*H213</f>
        <v>0</v>
      </c>
      <c r="Q213" s="203">
        <v>0</v>
      </c>
      <c r="R213" s="203">
        <f>Q213*H213</f>
        <v>0</v>
      </c>
      <c r="S213" s="203">
        <v>8.9999999999999993E-3</v>
      </c>
      <c r="T213" s="204">
        <f>S213*H213</f>
        <v>2.2499999999999999E-2</v>
      </c>
      <c r="AR213" s="25" t="s">
        <v>148</v>
      </c>
      <c r="AT213" s="25" t="s">
        <v>143</v>
      </c>
      <c r="AU213" s="25" t="s">
        <v>141</v>
      </c>
      <c r="AY213" s="25" t="s">
        <v>140</v>
      </c>
      <c r="BE213" s="205">
        <f>IF(N213="základní",J213,0)</f>
        <v>0</v>
      </c>
      <c r="BF213" s="205">
        <f>IF(N213="snížená",J213,0)</f>
        <v>0</v>
      </c>
      <c r="BG213" s="205">
        <f>IF(N213="zákl. přenesená",J213,0)</f>
        <v>0</v>
      </c>
      <c r="BH213" s="205">
        <f>IF(N213="sníž. přenesená",J213,0)</f>
        <v>0</v>
      </c>
      <c r="BI213" s="205">
        <f>IF(N213="nulová",J213,0)</f>
        <v>0</v>
      </c>
      <c r="BJ213" s="25" t="s">
        <v>81</v>
      </c>
      <c r="BK213" s="205">
        <f>ROUND(I213*H213,2)</f>
        <v>0</v>
      </c>
      <c r="BL213" s="25" t="s">
        <v>148</v>
      </c>
      <c r="BM213" s="25" t="s">
        <v>306</v>
      </c>
    </row>
    <row r="214" spans="2:65" s="1" customFormat="1">
      <c r="B214" s="42"/>
      <c r="C214" s="64"/>
      <c r="D214" s="206" t="s">
        <v>150</v>
      </c>
      <c r="E214" s="64"/>
      <c r="F214" s="207" t="s">
        <v>307</v>
      </c>
      <c r="G214" s="64"/>
      <c r="H214" s="64"/>
      <c r="I214" s="164"/>
      <c r="J214" s="64"/>
      <c r="K214" s="64"/>
      <c r="L214" s="62"/>
      <c r="M214" s="208"/>
      <c r="N214" s="43"/>
      <c r="O214" s="43"/>
      <c r="P214" s="43"/>
      <c r="Q214" s="43"/>
      <c r="R214" s="43"/>
      <c r="S214" s="43"/>
      <c r="T214" s="79"/>
      <c r="AT214" s="25" t="s">
        <v>150</v>
      </c>
      <c r="AU214" s="25" t="s">
        <v>141</v>
      </c>
    </row>
    <row r="215" spans="2:65" s="11" customFormat="1">
      <c r="B215" s="209"/>
      <c r="C215" s="210"/>
      <c r="D215" s="211" t="s">
        <v>152</v>
      </c>
      <c r="E215" s="212" t="s">
        <v>23</v>
      </c>
      <c r="F215" s="213" t="s">
        <v>308</v>
      </c>
      <c r="G215" s="210"/>
      <c r="H215" s="214">
        <v>2.5</v>
      </c>
      <c r="I215" s="215"/>
      <c r="J215" s="210"/>
      <c r="K215" s="210"/>
      <c r="L215" s="216"/>
      <c r="M215" s="217"/>
      <c r="N215" s="218"/>
      <c r="O215" s="218"/>
      <c r="P215" s="218"/>
      <c r="Q215" s="218"/>
      <c r="R215" s="218"/>
      <c r="S215" s="218"/>
      <c r="T215" s="219"/>
      <c r="AT215" s="220" t="s">
        <v>152</v>
      </c>
      <c r="AU215" s="220" t="s">
        <v>141</v>
      </c>
      <c r="AV215" s="11" t="s">
        <v>83</v>
      </c>
      <c r="AW215" s="11" t="s">
        <v>36</v>
      </c>
      <c r="AX215" s="11" t="s">
        <v>81</v>
      </c>
      <c r="AY215" s="220" t="s">
        <v>140</v>
      </c>
    </row>
    <row r="216" spans="2:65" s="1" customFormat="1" ht="16.5" customHeight="1">
      <c r="B216" s="42"/>
      <c r="C216" s="194" t="s">
        <v>309</v>
      </c>
      <c r="D216" s="194" t="s">
        <v>143</v>
      </c>
      <c r="E216" s="195" t="s">
        <v>310</v>
      </c>
      <c r="F216" s="196" t="s">
        <v>311</v>
      </c>
      <c r="G216" s="197" t="s">
        <v>189</v>
      </c>
      <c r="H216" s="198">
        <v>4.4000000000000004</v>
      </c>
      <c r="I216" s="199"/>
      <c r="J216" s="200">
        <f>ROUND(I216*H216,2)</f>
        <v>0</v>
      </c>
      <c r="K216" s="196" t="s">
        <v>23</v>
      </c>
      <c r="L216" s="62"/>
      <c r="M216" s="201" t="s">
        <v>23</v>
      </c>
      <c r="N216" s="202" t="s">
        <v>44</v>
      </c>
      <c r="O216" s="43"/>
      <c r="P216" s="203">
        <f>O216*H216</f>
        <v>0</v>
      </c>
      <c r="Q216" s="203">
        <v>0</v>
      </c>
      <c r="R216" s="203">
        <f>Q216*H216</f>
        <v>0</v>
      </c>
      <c r="S216" s="203">
        <v>0.108</v>
      </c>
      <c r="T216" s="204">
        <f>S216*H216</f>
        <v>0.47520000000000001</v>
      </c>
      <c r="AR216" s="25" t="s">
        <v>148</v>
      </c>
      <c r="AT216" s="25" t="s">
        <v>143</v>
      </c>
      <c r="AU216" s="25" t="s">
        <v>141</v>
      </c>
      <c r="AY216" s="25" t="s">
        <v>140</v>
      </c>
      <c r="BE216" s="205">
        <f>IF(N216="základní",J216,0)</f>
        <v>0</v>
      </c>
      <c r="BF216" s="205">
        <f>IF(N216="snížená",J216,0)</f>
        <v>0</v>
      </c>
      <c r="BG216" s="205">
        <f>IF(N216="zákl. přenesená",J216,0)</f>
        <v>0</v>
      </c>
      <c r="BH216" s="205">
        <f>IF(N216="sníž. přenesená",J216,0)</f>
        <v>0</v>
      </c>
      <c r="BI216" s="205">
        <f>IF(N216="nulová",J216,0)</f>
        <v>0</v>
      </c>
      <c r="BJ216" s="25" t="s">
        <v>81</v>
      </c>
      <c r="BK216" s="205">
        <f>ROUND(I216*H216,2)</f>
        <v>0</v>
      </c>
      <c r="BL216" s="25" t="s">
        <v>148</v>
      </c>
      <c r="BM216" s="25" t="s">
        <v>312</v>
      </c>
    </row>
    <row r="217" spans="2:65" s="1" customFormat="1">
      <c r="B217" s="42"/>
      <c r="C217" s="64"/>
      <c r="D217" s="206" t="s">
        <v>150</v>
      </c>
      <c r="E217" s="64"/>
      <c r="F217" s="207" t="s">
        <v>311</v>
      </c>
      <c r="G217" s="64"/>
      <c r="H217" s="64"/>
      <c r="I217" s="164"/>
      <c r="J217" s="64"/>
      <c r="K217" s="64"/>
      <c r="L217" s="62"/>
      <c r="M217" s="208"/>
      <c r="N217" s="43"/>
      <c r="O217" s="43"/>
      <c r="P217" s="43"/>
      <c r="Q217" s="43"/>
      <c r="R217" s="43"/>
      <c r="S217" s="43"/>
      <c r="T217" s="79"/>
      <c r="AT217" s="25" t="s">
        <v>150</v>
      </c>
      <c r="AU217" s="25" t="s">
        <v>141</v>
      </c>
    </row>
    <row r="218" spans="2:65" s="11" customFormat="1">
      <c r="B218" s="209"/>
      <c r="C218" s="210"/>
      <c r="D218" s="206" t="s">
        <v>152</v>
      </c>
      <c r="E218" s="232" t="s">
        <v>23</v>
      </c>
      <c r="F218" s="233" t="s">
        <v>313</v>
      </c>
      <c r="G218" s="210"/>
      <c r="H218" s="234">
        <v>4.4000000000000004</v>
      </c>
      <c r="I218" s="215"/>
      <c r="J218" s="210"/>
      <c r="K218" s="210"/>
      <c r="L218" s="216"/>
      <c r="M218" s="217"/>
      <c r="N218" s="218"/>
      <c r="O218" s="218"/>
      <c r="P218" s="218"/>
      <c r="Q218" s="218"/>
      <c r="R218" s="218"/>
      <c r="S218" s="218"/>
      <c r="T218" s="219"/>
      <c r="AT218" s="220" t="s">
        <v>152</v>
      </c>
      <c r="AU218" s="220" t="s">
        <v>141</v>
      </c>
      <c r="AV218" s="11" t="s">
        <v>83</v>
      </c>
      <c r="AW218" s="11" t="s">
        <v>36</v>
      </c>
      <c r="AX218" s="11" t="s">
        <v>73</v>
      </c>
      <c r="AY218" s="220" t="s">
        <v>140</v>
      </c>
    </row>
    <row r="219" spans="2:65" s="13" customFormat="1">
      <c r="B219" s="235"/>
      <c r="C219" s="236"/>
      <c r="D219" s="211" t="s">
        <v>152</v>
      </c>
      <c r="E219" s="249" t="s">
        <v>23</v>
      </c>
      <c r="F219" s="250" t="s">
        <v>162</v>
      </c>
      <c r="G219" s="236"/>
      <c r="H219" s="251">
        <v>4.4000000000000004</v>
      </c>
      <c r="I219" s="240"/>
      <c r="J219" s="236"/>
      <c r="K219" s="236"/>
      <c r="L219" s="241"/>
      <c r="M219" s="242"/>
      <c r="N219" s="243"/>
      <c r="O219" s="243"/>
      <c r="P219" s="243"/>
      <c r="Q219" s="243"/>
      <c r="R219" s="243"/>
      <c r="S219" s="243"/>
      <c r="T219" s="244"/>
      <c r="AT219" s="245" t="s">
        <v>152</v>
      </c>
      <c r="AU219" s="245" t="s">
        <v>141</v>
      </c>
      <c r="AV219" s="13" t="s">
        <v>148</v>
      </c>
      <c r="AW219" s="13" t="s">
        <v>36</v>
      </c>
      <c r="AX219" s="13" t="s">
        <v>81</v>
      </c>
      <c r="AY219" s="245" t="s">
        <v>140</v>
      </c>
    </row>
    <row r="220" spans="2:65" s="1" customFormat="1" ht="16.5" customHeight="1">
      <c r="B220" s="42"/>
      <c r="C220" s="194" t="s">
        <v>314</v>
      </c>
      <c r="D220" s="194" t="s">
        <v>143</v>
      </c>
      <c r="E220" s="195" t="s">
        <v>315</v>
      </c>
      <c r="F220" s="196" t="s">
        <v>316</v>
      </c>
      <c r="G220" s="197" t="s">
        <v>146</v>
      </c>
      <c r="H220" s="198">
        <v>330.07499999999999</v>
      </c>
      <c r="I220" s="199"/>
      <c r="J220" s="200">
        <f>ROUND(I220*H220,2)</f>
        <v>0</v>
      </c>
      <c r="K220" s="196" t="s">
        <v>147</v>
      </c>
      <c r="L220" s="62"/>
      <c r="M220" s="201" t="s">
        <v>23</v>
      </c>
      <c r="N220" s="202" t="s">
        <v>44</v>
      </c>
      <c r="O220" s="43"/>
      <c r="P220" s="203">
        <f>O220*H220</f>
        <v>0</v>
      </c>
      <c r="Q220" s="203">
        <v>0</v>
      </c>
      <c r="R220" s="203">
        <f>Q220*H220</f>
        <v>0</v>
      </c>
      <c r="S220" s="203">
        <v>0.05</v>
      </c>
      <c r="T220" s="204">
        <f>S220*H220</f>
        <v>16.50375</v>
      </c>
      <c r="AR220" s="25" t="s">
        <v>148</v>
      </c>
      <c r="AT220" s="25" t="s">
        <v>143</v>
      </c>
      <c r="AU220" s="25" t="s">
        <v>141</v>
      </c>
      <c r="AY220" s="25" t="s">
        <v>140</v>
      </c>
      <c r="BE220" s="205">
        <f>IF(N220="základní",J220,0)</f>
        <v>0</v>
      </c>
      <c r="BF220" s="205">
        <f>IF(N220="snížená",J220,0)</f>
        <v>0</v>
      </c>
      <c r="BG220" s="205">
        <f>IF(N220="zákl. přenesená",J220,0)</f>
        <v>0</v>
      </c>
      <c r="BH220" s="205">
        <f>IF(N220="sníž. přenesená",J220,0)</f>
        <v>0</v>
      </c>
      <c r="BI220" s="205">
        <f>IF(N220="nulová",J220,0)</f>
        <v>0</v>
      </c>
      <c r="BJ220" s="25" t="s">
        <v>81</v>
      </c>
      <c r="BK220" s="205">
        <f>ROUND(I220*H220,2)</f>
        <v>0</v>
      </c>
      <c r="BL220" s="25" t="s">
        <v>148</v>
      </c>
      <c r="BM220" s="25" t="s">
        <v>317</v>
      </c>
    </row>
    <row r="221" spans="2:65" s="1" customFormat="1" ht="27">
      <c r="B221" s="42"/>
      <c r="C221" s="64"/>
      <c r="D221" s="206" t="s">
        <v>150</v>
      </c>
      <c r="E221" s="64"/>
      <c r="F221" s="207" t="s">
        <v>318</v>
      </c>
      <c r="G221" s="64"/>
      <c r="H221" s="64"/>
      <c r="I221" s="164"/>
      <c r="J221" s="64"/>
      <c r="K221" s="64"/>
      <c r="L221" s="62"/>
      <c r="M221" s="208"/>
      <c r="N221" s="43"/>
      <c r="O221" s="43"/>
      <c r="P221" s="43"/>
      <c r="Q221" s="43"/>
      <c r="R221" s="43"/>
      <c r="S221" s="43"/>
      <c r="T221" s="79"/>
      <c r="AT221" s="25" t="s">
        <v>150</v>
      </c>
      <c r="AU221" s="25" t="s">
        <v>141</v>
      </c>
    </row>
    <row r="222" spans="2:65" s="1" customFormat="1" ht="40.5">
      <c r="B222" s="42"/>
      <c r="C222" s="64"/>
      <c r="D222" s="206" t="s">
        <v>171</v>
      </c>
      <c r="E222" s="64"/>
      <c r="F222" s="248" t="s">
        <v>319</v>
      </c>
      <c r="G222" s="64"/>
      <c r="H222" s="64"/>
      <c r="I222" s="164"/>
      <c r="J222" s="64"/>
      <c r="K222" s="64"/>
      <c r="L222" s="62"/>
      <c r="M222" s="208"/>
      <c r="N222" s="43"/>
      <c r="O222" s="43"/>
      <c r="P222" s="43"/>
      <c r="Q222" s="43"/>
      <c r="R222" s="43"/>
      <c r="S222" s="43"/>
      <c r="T222" s="79"/>
      <c r="AT222" s="25" t="s">
        <v>171</v>
      </c>
      <c r="AU222" s="25" t="s">
        <v>141</v>
      </c>
    </row>
    <row r="223" spans="2:65" s="12" customFormat="1">
      <c r="B223" s="221"/>
      <c r="C223" s="222"/>
      <c r="D223" s="206" t="s">
        <v>152</v>
      </c>
      <c r="E223" s="223" t="s">
        <v>23</v>
      </c>
      <c r="F223" s="224" t="s">
        <v>320</v>
      </c>
      <c r="G223" s="222"/>
      <c r="H223" s="225" t="s">
        <v>23</v>
      </c>
      <c r="I223" s="226"/>
      <c r="J223" s="222"/>
      <c r="K223" s="222"/>
      <c r="L223" s="227"/>
      <c r="M223" s="228"/>
      <c r="N223" s="229"/>
      <c r="O223" s="229"/>
      <c r="P223" s="229"/>
      <c r="Q223" s="229"/>
      <c r="R223" s="229"/>
      <c r="S223" s="229"/>
      <c r="T223" s="230"/>
      <c r="AT223" s="231" t="s">
        <v>152</v>
      </c>
      <c r="AU223" s="231" t="s">
        <v>141</v>
      </c>
      <c r="AV223" s="12" t="s">
        <v>81</v>
      </c>
      <c r="AW223" s="12" t="s">
        <v>36</v>
      </c>
      <c r="AX223" s="12" t="s">
        <v>73</v>
      </c>
      <c r="AY223" s="231" t="s">
        <v>140</v>
      </c>
    </row>
    <row r="224" spans="2:65" s="11" customFormat="1">
      <c r="B224" s="209"/>
      <c r="C224" s="210"/>
      <c r="D224" s="206" t="s">
        <v>152</v>
      </c>
      <c r="E224" s="232" t="s">
        <v>23</v>
      </c>
      <c r="F224" s="233" t="s">
        <v>321</v>
      </c>
      <c r="G224" s="210"/>
      <c r="H224" s="234">
        <v>330.07499999999999</v>
      </c>
      <c r="I224" s="215"/>
      <c r="J224" s="210"/>
      <c r="K224" s="210"/>
      <c r="L224" s="216"/>
      <c r="M224" s="217"/>
      <c r="N224" s="218"/>
      <c r="O224" s="218"/>
      <c r="P224" s="218"/>
      <c r="Q224" s="218"/>
      <c r="R224" s="218"/>
      <c r="S224" s="218"/>
      <c r="T224" s="219"/>
      <c r="AT224" s="220" t="s">
        <v>152</v>
      </c>
      <c r="AU224" s="220" t="s">
        <v>141</v>
      </c>
      <c r="AV224" s="11" t="s">
        <v>83</v>
      </c>
      <c r="AW224" s="11" t="s">
        <v>36</v>
      </c>
      <c r="AX224" s="11" t="s">
        <v>73</v>
      </c>
      <c r="AY224" s="220" t="s">
        <v>140</v>
      </c>
    </row>
    <row r="225" spans="2:65" s="13" customFormat="1">
      <c r="B225" s="235"/>
      <c r="C225" s="236"/>
      <c r="D225" s="211" t="s">
        <v>152</v>
      </c>
      <c r="E225" s="249" t="s">
        <v>23</v>
      </c>
      <c r="F225" s="250" t="s">
        <v>162</v>
      </c>
      <c r="G225" s="236"/>
      <c r="H225" s="251">
        <v>330.07499999999999</v>
      </c>
      <c r="I225" s="240"/>
      <c r="J225" s="236"/>
      <c r="K225" s="236"/>
      <c r="L225" s="241"/>
      <c r="M225" s="242"/>
      <c r="N225" s="243"/>
      <c r="O225" s="243"/>
      <c r="P225" s="243"/>
      <c r="Q225" s="243"/>
      <c r="R225" s="243"/>
      <c r="S225" s="243"/>
      <c r="T225" s="244"/>
      <c r="AT225" s="245" t="s">
        <v>152</v>
      </c>
      <c r="AU225" s="245" t="s">
        <v>141</v>
      </c>
      <c r="AV225" s="13" t="s">
        <v>148</v>
      </c>
      <c r="AW225" s="13" t="s">
        <v>36</v>
      </c>
      <c r="AX225" s="13" t="s">
        <v>81</v>
      </c>
      <c r="AY225" s="245" t="s">
        <v>140</v>
      </c>
    </row>
    <row r="226" spans="2:65" s="1" customFormat="1" ht="16.5" customHeight="1">
      <c r="B226" s="42"/>
      <c r="C226" s="194" t="s">
        <v>322</v>
      </c>
      <c r="D226" s="194" t="s">
        <v>143</v>
      </c>
      <c r="E226" s="195" t="s">
        <v>323</v>
      </c>
      <c r="F226" s="196" t="s">
        <v>324</v>
      </c>
      <c r="G226" s="197" t="s">
        <v>146</v>
      </c>
      <c r="H226" s="198">
        <v>41.024999999999999</v>
      </c>
      <c r="I226" s="199"/>
      <c r="J226" s="200">
        <f>ROUND(I226*H226,2)</f>
        <v>0</v>
      </c>
      <c r="K226" s="196" t="s">
        <v>147</v>
      </c>
      <c r="L226" s="62"/>
      <c r="M226" s="201" t="s">
        <v>23</v>
      </c>
      <c r="N226" s="202" t="s">
        <v>44</v>
      </c>
      <c r="O226" s="43"/>
      <c r="P226" s="203">
        <f>O226*H226</f>
        <v>0</v>
      </c>
      <c r="Q226" s="203">
        <v>0</v>
      </c>
      <c r="R226" s="203">
        <f>Q226*H226</f>
        <v>0</v>
      </c>
      <c r="S226" s="203">
        <v>6.3E-2</v>
      </c>
      <c r="T226" s="204">
        <f>S226*H226</f>
        <v>2.5845750000000001</v>
      </c>
      <c r="AR226" s="25" t="s">
        <v>148</v>
      </c>
      <c r="AT226" s="25" t="s">
        <v>143</v>
      </c>
      <c r="AU226" s="25" t="s">
        <v>141</v>
      </c>
      <c r="AY226" s="25" t="s">
        <v>140</v>
      </c>
      <c r="BE226" s="205">
        <f>IF(N226="základní",J226,0)</f>
        <v>0</v>
      </c>
      <c r="BF226" s="205">
        <f>IF(N226="snížená",J226,0)</f>
        <v>0</v>
      </c>
      <c r="BG226" s="205">
        <f>IF(N226="zákl. přenesená",J226,0)</f>
        <v>0</v>
      </c>
      <c r="BH226" s="205">
        <f>IF(N226="sníž. přenesená",J226,0)</f>
        <v>0</v>
      </c>
      <c r="BI226" s="205">
        <f>IF(N226="nulová",J226,0)</f>
        <v>0</v>
      </c>
      <c r="BJ226" s="25" t="s">
        <v>81</v>
      </c>
      <c r="BK226" s="205">
        <f>ROUND(I226*H226,2)</f>
        <v>0</v>
      </c>
      <c r="BL226" s="25" t="s">
        <v>148</v>
      </c>
      <c r="BM226" s="25" t="s">
        <v>325</v>
      </c>
    </row>
    <row r="227" spans="2:65" s="1" customFormat="1" ht="27">
      <c r="B227" s="42"/>
      <c r="C227" s="64"/>
      <c r="D227" s="206" t="s">
        <v>150</v>
      </c>
      <c r="E227" s="64"/>
      <c r="F227" s="207" t="s">
        <v>326</v>
      </c>
      <c r="G227" s="64"/>
      <c r="H227" s="64"/>
      <c r="I227" s="164"/>
      <c r="J227" s="64"/>
      <c r="K227" s="64"/>
      <c r="L227" s="62"/>
      <c r="M227" s="208"/>
      <c r="N227" s="43"/>
      <c r="O227" s="43"/>
      <c r="P227" s="43"/>
      <c r="Q227" s="43"/>
      <c r="R227" s="43"/>
      <c r="S227" s="43"/>
      <c r="T227" s="79"/>
      <c r="AT227" s="25" t="s">
        <v>150</v>
      </c>
      <c r="AU227" s="25" t="s">
        <v>141</v>
      </c>
    </row>
    <row r="228" spans="2:65" s="1" customFormat="1" ht="40.5">
      <c r="B228" s="42"/>
      <c r="C228" s="64"/>
      <c r="D228" s="206" t="s">
        <v>171</v>
      </c>
      <c r="E228" s="64"/>
      <c r="F228" s="248" t="s">
        <v>319</v>
      </c>
      <c r="G228" s="64"/>
      <c r="H228" s="64"/>
      <c r="I228" s="164"/>
      <c r="J228" s="64"/>
      <c r="K228" s="64"/>
      <c r="L228" s="62"/>
      <c r="M228" s="208"/>
      <c r="N228" s="43"/>
      <c r="O228" s="43"/>
      <c r="P228" s="43"/>
      <c r="Q228" s="43"/>
      <c r="R228" s="43"/>
      <c r="S228" s="43"/>
      <c r="T228" s="79"/>
      <c r="AT228" s="25" t="s">
        <v>171</v>
      </c>
      <c r="AU228" s="25" t="s">
        <v>141</v>
      </c>
    </row>
    <row r="229" spans="2:65" s="11" customFormat="1">
      <c r="B229" s="209"/>
      <c r="C229" s="210"/>
      <c r="D229" s="211" t="s">
        <v>152</v>
      </c>
      <c r="E229" s="212" t="s">
        <v>23</v>
      </c>
      <c r="F229" s="213" t="s">
        <v>327</v>
      </c>
      <c r="G229" s="210"/>
      <c r="H229" s="214">
        <v>41.024999999999999</v>
      </c>
      <c r="I229" s="215"/>
      <c r="J229" s="210"/>
      <c r="K229" s="210"/>
      <c r="L229" s="216"/>
      <c r="M229" s="217"/>
      <c r="N229" s="218"/>
      <c r="O229" s="218"/>
      <c r="P229" s="218"/>
      <c r="Q229" s="218"/>
      <c r="R229" s="218"/>
      <c r="S229" s="218"/>
      <c r="T229" s="219"/>
      <c r="AT229" s="220" t="s">
        <v>152</v>
      </c>
      <c r="AU229" s="220" t="s">
        <v>141</v>
      </c>
      <c r="AV229" s="11" t="s">
        <v>83</v>
      </c>
      <c r="AW229" s="11" t="s">
        <v>36</v>
      </c>
      <c r="AX229" s="11" t="s">
        <v>81</v>
      </c>
      <c r="AY229" s="220" t="s">
        <v>140</v>
      </c>
    </row>
    <row r="230" spans="2:65" s="1" customFormat="1" ht="16.5" customHeight="1">
      <c r="B230" s="42"/>
      <c r="C230" s="194" t="s">
        <v>328</v>
      </c>
      <c r="D230" s="194" t="s">
        <v>143</v>
      </c>
      <c r="E230" s="195" t="s">
        <v>329</v>
      </c>
      <c r="F230" s="196" t="s">
        <v>330</v>
      </c>
      <c r="G230" s="197" t="s">
        <v>331</v>
      </c>
      <c r="H230" s="198">
        <v>19</v>
      </c>
      <c r="I230" s="199"/>
      <c r="J230" s="200">
        <f>ROUND(I230*H230,2)</f>
        <v>0</v>
      </c>
      <c r="K230" s="196" t="s">
        <v>147</v>
      </c>
      <c r="L230" s="62"/>
      <c r="M230" s="201" t="s">
        <v>23</v>
      </c>
      <c r="N230" s="202" t="s">
        <v>44</v>
      </c>
      <c r="O230" s="43"/>
      <c r="P230" s="203">
        <f>O230*H230</f>
        <v>0</v>
      </c>
      <c r="Q230" s="203">
        <v>0</v>
      </c>
      <c r="R230" s="203">
        <f>Q230*H230</f>
        <v>0</v>
      </c>
      <c r="S230" s="203">
        <v>5.5E-2</v>
      </c>
      <c r="T230" s="204">
        <f>S230*H230</f>
        <v>1.0449999999999999</v>
      </c>
      <c r="AR230" s="25" t="s">
        <v>148</v>
      </c>
      <c r="AT230" s="25" t="s">
        <v>143</v>
      </c>
      <c r="AU230" s="25" t="s">
        <v>141</v>
      </c>
      <c r="AY230" s="25" t="s">
        <v>140</v>
      </c>
      <c r="BE230" s="205">
        <f>IF(N230="základní",J230,0)</f>
        <v>0</v>
      </c>
      <c r="BF230" s="205">
        <f>IF(N230="snížená",J230,0)</f>
        <v>0</v>
      </c>
      <c r="BG230" s="205">
        <f>IF(N230="zákl. přenesená",J230,0)</f>
        <v>0</v>
      </c>
      <c r="BH230" s="205">
        <f>IF(N230="sníž. přenesená",J230,0)</f>
        <v>0</v>
      </c>
      <c r="BI230" s="205">
        <f>IF(N230="nulová",J230,0)</f>
        <v>0</v>
      </c>
      <c r="BJ230" s="25" t="s">
        <v>81</v>
      </c>
      <c r="BK230" s="205">
        <f>ROUND(I230*H230,2)</f>
        <v>0</v>
      </c>
      <c r="BL230" s="25" t="s">
        <v>148</v>
      </c>
      <c r="BM230" s="25" t="s">
        <v>332</v>
      </c>
    </row>
    <row r="231" spans="2:65" s="1" customFormat="1" ht="27">
      <c r="B231" s="42"/>
      <c r="C231" s="64"/>
      <c r="D231" s="206" t="s">
        <v>150</v>
      </c>
      <c r="E231" s="64"/>
      <c r="F231" s="207" t="s">
        <v>333</v>
      </c>
      <c r="G231" s="64"/>
      <c r="H231" s="64"/>
      <c r="I231" s="164"/>
      <c r="J231" s="64"/>
      <c r="K231" s="64"/>
      <c r="L231" s="62"/>
      <c r="M231" s="208"/>
      <c r="N231" s="43"/>
      <c r="O231" s="43"/>
      <c r="P231" s="43"/>
      <c r="Q231" s="43"/>
      <c r="R231" s="43"/>
      <c r="S231" s="43"/>
      <c r="T231" s="79"/>
      <c r="AT231" s="25" t="s">
        <v>150</v>
      </c>
      <c r="AU231" s="25" t="s">
        <v>141</v>
      </c>
    </row>
    <row r="232" spans="2:65" s="1" customFormat="1" ht="40.5">
      <c r="B232" s="42"/>
      <c r="C232" s="64"/>
      <c r="D232" s="206" t="s">
        <v>171</v>
      </c>
      <c r="E232" s="64"/>
      <c r="F232" s="248" t="s">
        <v>319</v>
      </c>
      <c r="G232" s="64"/>
      <c r="H232" s="64"/>
      <c r="I232" s="164"/>
      <c r="J232" s="64"/>
      <c r="K232" s="64"/>
      <c r="L232" s="62"/>
      <c r="M232" s="208"/>
      <c r="N232" s="43"/>
      <c r="O232" s="43"/>
      <c r="P232" s="43"/>
      <c r="Q232" s="43"/>
      <c r="R232" s="43"/>
      <c r="S232" s="43"/>
      <c r="T232" s="79"/>
      <c r="AT232" s="25" t="s">
        <v>171</v>
      </c>
      <c r="AU232" s="25" t="s">
        <v>141</v>
      </c>
    </row>
    <row r="233" spans="2:65" s="10" customFormat="1" ht="22.35" customHeight="1">
      <c r="B233" s="177"/>
      <c r="C233" s="178"/>
      <c r="D233" s="191" t="s">
        <v>72</v>
      </c>
      <c r="E233" s="192" t="s">
        <v>334</v>
      </c>
      <c r="F233" s="192" t="s">
        <v>335</v>
      </c>
      <c r="G233" s="178"/>
      <c r="H233" s="178"/>
      <c r="I233" s="181"/>
      <c r="J233" s="193">
        <f>BK233</f>
        <v>0</v>
      </c>
      <c r="K233" s="178"/>
      <c r="L233" s="183"/>
      <c r="M233" s="184"/>
      <c r="N233" s="185"/>
      <c r="O233" s="185"/>
      <c r="P233" s="186">
        <f>SUM(P234:P239)</f>
        <v>0</v>
      </c>
      <c r="Q233" s="185"/>
      <c r="R233" s="186">
        <f>SUM(R234:R239)</f>
        <v>0</v>
      </c>
      <c r="S233" s="185"/>
      <c r="T233" s="187">
        <f>SUM(T234:T239)</f>
        <v>0.04</v>
      </c>
      <c r="AR233" s="188" t="s">
        <v>81</v>
      </c>
      <c r="AT233" s="189" t="s">
        <v>72</v>
      </c>
      <c r="AU233" s="189" t="s">
        <v>83</v>
      </c>
      <c r="AY233" s="188" t="s">
        <v>140</v>
      </c>
      <c r="BK233" s="190">
        <f>SUM(BK234:BK239)</f>
        <v>0</v>
      </c>
    </row>
    <row r="234" spans="2:65" s="1" customFormat="1" ht="25.5" customHeight="1">
      <c r="B234" s="42"/>
      <c r="C234" s="194" t="s">
        <v>336</v>
      </c>
      <c r="D234" s="194" t="s">
        <v>143</v>
      </c>
      <c r="E234" s="195" t="s">
        <v>337</v>
      </c>
      <c r="F234" s="196" t="s">
        <v>338</v>
      </c>
      <c r="G234" s="197" t="s">
        <v>331</v>
      </c>
      <c r="H234" s="198">
        <v>4</v>
      </c>
      <c r="I234" s="199"/>
      <c r="J234" s="200">
        <f>ROUND(I234*H234,2)</f>
        <v>0</v>
      </c>
      <c r="K234" s="196" t="s">
        <v>147</v>
      </c>
      <c r="L234" s="62"/>
      <c r="M234" s="201" t="s">
        <v>23</v>
      </c>
      <c r="N234" s="202" t="s">
        <v>44</v>
      </c>
      <c r="O234" s="43"/>
      <c r="P234" s="203">
        <f>O234*H234</f>
        <v>0</v>
      </c>
      <c r="Q234" s="203">
        <v>0</v>
      </c>
      <c r="R234" s="203">
        <f>Q234*H234</f>
        <v>0</v>
      </c>
      <c r="S234" s="203">
        <v>0.01</v>
      </c>
      <c r="T234" s="204">
        <f>S234*H234</f>
        <v>0.04</v>
      </c>
      <c r="AR234" s="25" t="s">
        <v>148</v>
      </c>
      <c r="AT234" s="25" t="s">
        <v>143</v>
      </c>
      <c r="AU234" s="25" t="s">
        <v>141</v>
      </c>
      <c r="AY234" s="25" t="s">
        <v>140</v>
      </c>
      <c r="BE234" s="205">
        <f>IF(N234="základní",J234,0)</f>
        <v>0</v>
      </c>
      <c r="BF234" s="205">
        <f>IF(N234="snížená",J234,0)</f>
        <v>0</v>
      </c>
      <c r="BG234" s="205">
        <f>IF(N234="zákl. přenesená",J234,0)</f>
        <v>0</v>
      </c>
      <c r="BH234" s="205">
        <f>IF(N234="sníž. přenesená",J234,0)</f>
        <v>0</v>
      </c>
      <c r="BI234" s="205">
        <f>IF(N234="nulová",J234,0)</f>
        <v>0</v>
      </c>
      <c r="BJ234" s="25" t="s">
        <v>81</v>
      </c>
      <c r="BK234" s="205">
        <f>ROUND(I234*H234,2)</f>
        <v>0</v>
      </c>
      <c r="BL234" s="25" t="s">
        <v>148</v>
      </c>
      <c r="BM234" s="25" t="s">
        <v>339</v>
      </c>
    </row>
    <row r="235" spans="2:65" s="1" customFormat="1" ht="27">
      <c r="B235" s="42"/>
      <c r="C235" s="64"/>
      <c r="D235" s="206" t="s">
        <v>150</v>
      </c>
      <c r="E235" s="64"/>
      <c r="F235" s="207" t="s">
        <v>340</v>
      </c>
      <c r="G235" s="64"/>
      <c r="H235" s="64"/>
      <c r="I235" s="164"/>
      <c r="J235" s="64"/>
      <c r="K235" s="64"/>
      <c r="L235" s="62"/>
      <c r="M235" s="208"/>
      <c r="N235" s="43"/>
      <c r="O235" s="43"/>
      <c r="P235" s="43"/>
      <c r="Q235" s="43"/>
      <c r="R235" s="43"/>
      <c r="S235" s="43"/>
      <c r="T235" s="79"/>
      <c r="AT235" s="25" t="s">
        <v>150</v>
      </c>
      <c r="AU235" s="25" t="s">
        <v>141</v>
      </c>
    </row>
    <row r="236" spans="2:65" s="12" customFormat="1">
      <c r="B236" s="221"/>
      <c r="C236" s="222"/>
      <c r="D236" s="206" t="s">
        <v>152</v>
      </c>
      <c r="E236" s="223" t="s">
        <v>23</v>
      </c>
      <c r="F236" s="224" t="s">
        <v>341</v>
      </c>
      <c r="G236" s="222"/>
      <c r="H236" s="225" t="s">
        <v>23</v>
      </c>
      <c r="I236" s="226"/>
      <c r="J236" s="222"/>
      <c r="K236" s="222"/>
      <c r="L236" s="227"/>
      <c r="M236" s="228"/>
      <c r="N236" s="229"/>
      <c r="O236" s="229"/>
      <c r="P236" s="229"/>
      <c r="Q236" s="229"/>
      <c r="R236" s="229"/>
      <c r="S236" s="229"/>
      <c r="T236" s="230"/>
      <c r="AT236" s="231" t="s">
        <v>152</v>
      </c>
      <c r="AU236" s="231" t="s">
        <v>141</v>
      </c>
      <c r="AV236" s="12" t="s">
        <v>81</v>
      </c>
      <c r="AW236" s="12" t="s">
        <v>36</v>
      </c>
      <c r="AX236" s="12" t="s">
        <v>73</v>
      </c>
      <c r="AY236" s="231" t="s">
        <v>140</v>
      </c>
    </row>
    <row r="237" spans="2:65" s="12" customFormat="1">
      <c r="B237" s="221"/>
      <c r="C237" s="222"/>
      <c r="D237" s="206" t="s">
        <v>152</v>
      </c>
      <c r="E237" s="223" t="s">
        <v>23</v>
      </c>
      <c r="F237" s="224" t="s">
        <v>342</v>
      </c>
      <c r="G237" s="222"/>
      <c r="H237" s="225" t="s">
        <v>23</v>
      </c>
      <c r="I237" s="226"/>
      <c r="J237" s="222"/>
      <c r="K237" s="222"/>
      <c r="L237" s="227"/>
      <c r="M237" s="228"/>
      <c r="N237" s="229"/>
      <c r="O237" s="229"/>
      <c r="P237" s="229"/>
      <c r="Q237" s="229"/>
      <c r="R237" s="229"/>
      <c r="S237" s="229"/>
      <c r="T237" s="230"/>
      <c r="AT237" s="231" t="s">
        <v>152</v>
      </c>
      <c r="AU237" s="231" t="s">
        <v>141</v>
      </c>
      <c r="AV237" s="12" t="s">
        <v>81</v>
      </c>
      <c r="AW237" s="12" t="s">
        <v>36</v>
      </c>
      <c r="AX237" s="12" t="s">
        <v>73</v>
      </c>
      <c r="AY237" s="231" t="s">
        <v>140</v>
      </c>
    </row>
    <row r="238" spans="2:65" s="11" customFormat="1">
      <c r="B238" s="209"/>
      <c r="C238" s="210"/>
      <c r="D238" s="206" t="s">
        <v>152</v>
      </c>
      <c r="E238" s="232" t="s">
        <v>23</v>
      </c>
      <c r="F238" s="233" t="s">
        <v>148</v>
      </c>
      <c r="G238" s="210"/>
      <c r="H238" s="234">
        <v>4</v>
      </c>
      <c r="I238" s="215"/>
      <c r="J238" s="210"/>
      <c r="K238" s="210"/>
      <c r="L238" s="216"/>
      <c r="M238" s="217"/>
      <c r="N238" s="218"/>
      <c r="O238" s="218"/>
      <c r="P238" s="218"/>
      <c r="Q238" s="218"/>
      <c r="R238" s="218"/>
      <c r="S238" s="218"/>
      <c r="T238" s="219"/>
      <c r="AT238" s="220" t="s">
        <v>152</v>
      </c>
      <c r="AU238" s="220" t="s">
        <v>141</v>
      </c>
      <c r="AV238" s="11" t="s">
        <v>83</v>
      </c>
      <c r="AW238" s="11" t="s">
        <v>36</v>
      </c>
      <c r="AX238" s="11" t="s">
        <v>73</v>
      </c>
      <c r="AY238" s="220" t="s">
        <v>140</v>
      </c>
    </row>
    <row r="239" spans="2:65" s="13" customFormat="1">
      <c r="B239" s="235"/>
      <c r="C239" s="236"/>
      <c r="D239" s="206" t="s">
        <v>152</v>
      </c>
      <c r="E239" s="237" t="s">
        <v>23</v>
      </c>
      <c r="F239" s="238" t="s">
        <v>162</v>
      </c>
      <c r="G239" s="236"/>
      <c r="H239" s="239">
        <v>4</v>
      </c>
      <c r="I239" s="240"/>
      <c r="J239" s="236"/>
      <c r="K239" s="236"/>
      <c r="L239" s="241"/>
      <c r="M239" s="242"/>
      <c r="N239" s="243"/>
      <c r="O239" s="243"/>
      <c r="P239" s="243"/>
      <c r="Q239" s="243"/>
      <c r="R239" s="243"/>
      <c r="S239" s="243"/>
      <c r="T239" s="244"/>
      <c r="AT239" s="245" t="s">
        <v>152</v>
      </c>
      <c r="AU239" s="245" t="s">
        <v>141</v>
      </c>
      <c r="AV239" s="13" t="s">
        <v>148</v>
      </c>
      <c r="AW239" s="13" t="s">
        <v>36</v>
      </c>
      <c r="AX239" s="13" t="s">
        <v>81</v>
      </c>
      <c r="AY239" s="245" t="s">
        <v>140</v>
      </c>
    </row>
    <row r="240" spans="2:65" s="10" customFormat="1" ht="22.35" customHeight="1">
      <c r="B240" s="177"/>
      <c r="C240" s="178"/>
      <c r="D240" s="179" t="s">
        <v>72</v>
      </c>
      <c r="E240" s="246" t="s">
        <v>343</v>
      </c>
      <c r="F240" s="246" t="s">
        <v>344</v>
      </c>
      <c r="G240" s="178"/>
      <c r="H240" s="178"/>
      <c r="I240" s="181"/>
      <c r="J240" s="247">
        <f>BK240</f>
        <v>0</v>
      </c>
      <c r="K240" s="178"/>
      <c r="L240" s="183"/>
      <c r="M240" s="184"/>
      <c r="N240" s="185"/>
      <c r="O240" s="185"/>
      <c r="P240" s="186">
        <f>P241+P255</f>
        <v>0</v>
      </c>
      <c r="Q240" s="185"/>
      <c r="R240" s="186">
        <f>R241+R255</f>
        <v>0</v>
      </c>
      <c r="S240" s="185"/>
      <c r="T240" s="187">
        <f>T241+T255</f>
        <v>0</v>
      </c>
      <c r="AR240" s="188" t="s">
        <v>81</v>
      </c>
      <c r="AT240" s="189" t="s">
        <v>72</v>
      </c>
      <c r="AU240" s="189" t="s">
        <v>83</v>
      </c>
      <c r="AY240" s="188" t="s">
        <v>140</v>
      </c>
      <c r="BK240" s="190">
        <f>BK241+BK255</f>
        <v>0</v>
      </c>
    </row>
    <row r="241" spans="2:65" s="14" customFormat="1" ht="14.45" customHeight="1">
      <c r="B241" s="264"/>
      <c r="C241" s="265"/>
      <c r="D241" s="266" t="s">
        <v>72</v>
      </c>
      <c r="E241" s="266" t="s">
        <v>345</v>
      </c>
      <c r="F241" s="266" t="s">
        <v>346</v>
      </c>
      <c r="G241" s="265"/>
      <c r="H241" s="265"/>
      <c r="I241" s="267"/>
      <c r="J241" s="268">
        <f>BK241</f>
        <v>0</v>
      </c>
      <c r="K241" s="265"/>
      <c r="L241" s="269"/>
      <c r="M241" s="270"/>
      <c r="N241" s="271"/>
      <c r="O241" s="271"/>
      <c r="P241" s="272">
        <f>SUM(P242:P254)</f>
        <v>0</v>
      </c>
      <c r="Q241" s="271"/>
      <c r="R241" s="272">
        <f>SUM(R242:R254)</f>
        <v>0</v>
      </c>
      <c r="S241" s="271"/>
      <c r="T241" s="273">
        <f>SUM(T242:T254)</f>
        <v>0</v>
      </c>
      <c r="AR241" s="274" t="s">
        <v>81</v>
      </c>
      <c r="AT241" s="275" t="s">
        <v>72</v>
      </c>
      <c r="AU241" s="275" t="s">
        <v>141</v>
      </c>
      <c r="AY241" s="274" t="s">
        <v>140</v>
      </c>
      <c r="BK241" s="276">
        <f>SUM(BK242:BK254)</f>
        <v>0</v>
      </c>
    </row>
    <row r="242" spans="2:65" s="1" customFormat="1" ht="25.5" customHeight="1">
      <c r="B242" s="42"/>
      <c r="C242" s="194" t="s">
        <v>347</v>
      </c>
      <c r="D242" s="194" t="s">
        <v>143</v>
      </c>
      <c r="E242" s="195" t="s">
        <v>348</v>
      </c>
      <c r="F242" s="196" t="s">
        <v>349</v>
      </c>
      <c r="G242" s="197" t="s">
        <v>350</v>
      </c>
      <c r="H242" s="198">
        <v>21.766999999999999</v>
      </c>
      <c r="I242" s="199"/>
      <c r="J242" s="200">
        <f>ROUND(I242*H242,2)</f>
        <v>0</v>
      </c>
      <c r="K242" s="196" t="s">
        <v>147</v>
      </c>
      <c r="L242" s="62"/>
      <c r="M242" s="201" t="s">
        <v>23</v>
      </c>
      <c r="N242" s="202" t="s">
        <v>44</v>
      </c>
      <c r="O242" s="43"/>
      <c r="P242" s="203">
        <f>O242*H242</f>
        <v>0</v>
      </c>
      <c r="Q242" s="203">
        <v>0</v>
      </c>
      <c r="R242" s="203">
        <f>Q242*H242</f>
        <v>0</v>
      </c>
      <c r="S242" s="203">
        <v>0</v>
      </c>
      <c r="T242" s="204">
        <f>S242*H242</f>
        <v>0</v>
      </c>
      <c r="AR242" s="25" t="s">
        <v>148</v>
      </c>
      <c r="AT242" s="25" t="s">
        <v>143</v>
      </c>
      <c r="AU242" s="25" t="s">
        <v>148</v>
      </c>
      <c r="AY242" s="25" t="s">
        <v>140</v>
      </c>
      <c r="BE242" s="205">
        <f>IF(N242="základní",J242,0)</f>
        <v>0</v>
      </c>
      <c r="BF242" s="205">
        <f>IF(N242="snížená",J242,0)</f>
        <v>0</v>
      </c>
      <c r="BG242" s="205">
        <f>IF(N242="zákl. přenesená",J242,0)</f>
        <v>0</v>
      </c>
      <c r="BH242" s="205">
        <f>IF(N242="sníž. přenesená",J242,0)</f>
        <v>0</v>
      </c>
      <c r="BI242" s="205">
        <f>IF(N242="nulová",J242,0)</f>
        <v>0</v>
      </c>
      <c r="BJ242" s="25" t="s">
        <v>81</v>
      </c>
      <c r="BK242" s="205">
        <f>ROUND(I242*H242,2)</f>
        <v>0</v>
      </c>
      <c r="BL242" s="25" t="s">
        <v>148</v>
      </c>
      <c r="BM242" s="25" t="s">
        <v>351</v>
      </c>
    </row>
    <row r="243" spans="2:65" s="1" customFormat="1" ht="27">
      <c r="B243" s="42"/>
      <c r="C243" s="64"/>
      <c r="D243" s="206" t="s">
        <v>150</v>
      </c>
      <c r="E243" s="64"/>
      <c r="F243" s="207" t="s">
        <v>352</v>
      </c>
      <c r="G243" s="64"/>
      <c r="H243" s="64"/>
      <c r="I243" s="164"/>
      <c r="J243" s="64"/>
      <c r="K243" s="64"/>
      <c r="L243" s="62"/>
      <c r="M243" s="208"/>
      <c r="N243" s="43"/>
      <c r="O243" s="43"/>
      <c r="P243" s="43"/>
      <c r="Q243" s="43"/>
      <c r="R243" s="43"/>
      <c r="S243" s="43"/>
      <c r="T243" s="79"/>
      <c r="AT243" s="25" t="s">
        <v>150</v>
      </c>
      <c r="AU243" s="25" t="s">
        <v>148</v>
      </c>
    </row>
    <row r="244" spans="2:65" s="1" customFormat="1" ht="121.5">
      <c r="B244" s="42"/>
      <c r="C244" s="64"/>
      <c r="D244" s="211" t="s">
        <v>171</v>
      </c>
      <c r="E244" s="64"/>
      <c r="F244" s="252" t="s">
        <v>353</v>
      </c>
      <c r="G244" s="64"/>
      <c r="H244" s="64"/>
      <c r="I244" s="164"/>
      <c r="J244" s="64"/>
      <c r="K244" s="64"/>
      <c r="L244" s="62"/>
      <c r="M244" s="208"/>
      <c r="N244" s="43"/>
      <c r="O244" s="43"/>
      <c r="P244" s="43"/>
      <c r="Q244" s="43"/>
      <c r="R244" s="43"/>
      <c r="S244" s="43"/>
      <c r="T244" s="79"/>
      <c r="AT244" s="25" t="s">
        <v>171</v>
      </c>
      <c r="AU244" s="25" t="s">
        <v>148</v>
      </c>
    </row>
    <row r="245" spans="2:65" s="1" customFormat="1" ht="25.5" customHeight="1">
      <c r="B245" s="42"/>
      <c r="C245" s="194" t="s">
        <v>354</v>
      </c>
      <c r="D245" s="194" t="s">
        <v>143</v>
      </c>
      <c r="E245" s="195" t="s">
        <v>355</v>
      </c>
      <c r="F245" s="196" t="s">
        <v>356</v>
      </c>
      <c r="G245" s="197" t="s">
        <v>350</v>
      </c>
      <c r="H245" s="198">
        <v>21.766999999999999</v>
      </c>
      <c r="I245" s="199"/>
      <c r="J245" s="200">
        <f>ROUND(I245*H245,2)</f>
        <v>0</v>
      </c>
      <c r="K245" s="196" t="s">
        <v>147</v>
      </c>
      <c r="L245" s="62"/>
      <c r="M245" s="201" t="s">
        <v>23</v>
      </c>
      <c r="N245" s="202" t="s">
        <v>44</v>
      </c>
      <c r="O245" s="43"/>
      <c r="P245" s="203">
        <f>O245*H245</f>
        <v>0</v>
      </c>
      <c r="Q245" s="203">
        <v>0</v>
      </c>
      <c r="R245" s="203">
        <f>Q245*H245</f>
        <v>0</v>
      </c>
      <c r="S245" s="203">
        <v>0</v>
      </c>
      <c r="T245" s="204">
        <f>S245*H245</f>
        <v>0</v>
      </c>
      <c r="AR245" s="25" t="s">
        <v>148</v>
      </c>
      <c r="AT245" s="25" t="s">
        <v>143</v>
      </c>
      <c r="AU245" s="25" t="s">
        <v>148</v>
      </c>
      <c r="AY245" s="25" t="s">
        <v>140</v>
      </c>
      <c r="BE245" s="205">
        <f>IF(N245="základní",J245,0)</f>
        <v>0</v>
      </c>
      <c r="BF245" s="205">
        <f>IF(N245="snížená",J245,0)</f>
        <v>0</v>
      </c>
      <c r="BG245" s="205">
        <f>IF(N245="zákl. přenesená",J245,0)</f>
        <v>0</v>
      </c>
      <c r="BH245" s="205">
        <f>IF(N245="sníž. přenesená",J245,0)</f>
        <v>0</v>
      </c>
      <c r="BI245" s="205">
        <f>IF(N245="nulová",J245,0)</f>
        <v>0</v>
      </c>
      <c r="BJ245" s="25" t="s">
        <v>81</v>
      </c>
      <c r="BK245" s="205">
        <f>ROUND(I245*H245,2)</f>
        <v>0</v>
      </c>
      <c r="BL245" s="25" t="s">
        <v>148</v>
      </c>
      <c r="BM245" s="25" t="s">
        <v>357</v>
      </c>
    </row>
    <row r="246" spans="2:65" s="1" customFormat="1">
      <c r="B246" s="42"/>
      <c r="C246" s="64"/>
      <c r="D246" s="206" t="s">
        <v>150</v>
      </c>
      <c r="E246" s="64"/>
      <c r="F246" s="207" t="s">
        <v>358</v>
      </c>
      <c r="G246" s="64"/>
      <c r="H246" s="64"/>
      <c r="I246" s="164"/>
      <c r="J246" s="64"/>
      <c r="K246" s="64"/>
      <c r="L246" s="62"/>
      <c r="M246" s="208"/>
      <c r="N246" s="43"/>
      <c r="O246" s="43"/>
      <c r="P246" s="43"/>
      <c r="Q246" s="43"/>
      <c r="R246" s="43"/>
      <c r="S246" s="43"/>
      <c r="T246" s="79"/>
      <c r="AT246" s="25" t="s">
        <v>150</v>
      </c>
      <c r="AU246" s="25" t="s">
        <v>148</v>
      </c>
    </row>
    <row r="247" spans="2:65" s="1" customFormat="1" ht="81">
      <c r="B247" s="42"/>
      <c r="C247" s="64"/>
      <c r="D247" s="211" t="s">
        <v>171</v>
      </c>
      <c r="E247" s="64"/>
      <c r="F247" s="252" t="s">
        <v>359</v>
      </c>
      <c r="G247" s="64"/>
      <c r="H247" s="64"/>
      <c r="I247" s="164"/>
      <c r="J247" s="64"/>
      <c r="K247" s="64"/>
      <c r="L247" s="62"/>
      <c r="M247" s="208"/>
      <c r="N247" s="43"/>
      <c r="O247" s="43"/>
      <c r="P247" s="43"/>
      <c r="Q247" s="43"/>
      <c r="R247" s="43"/>
      <c r="S247" s="43"/>
      <c r="T247" s="79"/>
      <c r="AT247" s="25" t="s">
        <v>171</v>
      </c>
      <c r="AU247" s="25" t="s">
        <v>148</v>
      </c>
    </row>
    <row r="248" spans="2:65" s="1" customFormat="1" ht="25.5" customHeight="1">
      <c r="B248" s="42"/>
      <c r="C248" s="194" t="s">
        <v>360</v>
      </c>
      <c r="D248" s="194" t="s">
        <v>143</v>
      </c>
      <c r="E248" s="195" t="s">
        <v>361</v>
      </c>
      <c r="F248" s="196" t="s">
        <v>362</v>
      </c>
      <c r="G248" s="197" t="s">
        <v>350</v>
      </c>
      <c r="H248" s="198">
        <v>413.57299999999998</v>
      </c>
      <c r="I248" s="199"/>
      <c r="J248" s="200">
        <f>ROUND(I248*H248,2)</f>
        <v>0</v>
      </c>
      <c r="K248" s="196" t="s">
        <v>147</v>
      </c>
      <c r="L248" s="62"/>
      <c r="M248" s="201" t="s">
        <v>23</v>
      </c>
      <c r="N248" s="202" t="s">
        <v>44</v>
      </c>
      <c r="O248" s="43"/>
      <c r="P248" s="203">
        <f>O248*H248</f>
        <v>0</v>
      </c>
      <c r="Q248" s="203">
        <v>0</v>
      </c>
      <c r="R248" s="203">
        <f>Q248*H248</f>
        <v>0</v>
      </c>
      <c r="S248" s="203">
        <v>0</v>
      </c>
      <c r="T248" s="204">
        <f>S248*H248</f>
        <v>0</v>
      </c>
      <c r="AR248" s="25" t="s">
        <v>148</v>
      </c>
      <c r="AT248" s="25" t="s">
        <v>143</v>
      </c>
      <c r="AU248" s="25" t="s">
        <v>148</v>
      </c>
      <c r="AY248" s="25" t="s">
        <v>140</v>
      </c>
      <c r="BE248" s="205">
        <f>IF(N248="základní",J248,0)</f>
        <v>0</v>
      </c>
      <c r="BF248" s="205">
        <f>IF(N248="snížená",J248,0)</f>
        <v>0</v>
      </c>
      <c r="BG248" s="205">
        <f>IF(N248="zákl. přenesená",J248,0)</f>
        <v>0</v>
      </c>
      <c r="BH248" s="205">
        <f>IF(N248="sníž. přenesená",J248,0)</f>
        <v>0</v>
      </c>
      <c r="BI248" s="205">
        <f>IF(N248="nulová",J248,0)</f>
        <v>0</v>
      </c>
      <c r="BJ248" s="25" t="s">
        <v>81</v>
      </c>
      <c r="BK248" s="205">
        <f>ROUND(I248*H248,2)</f>
        <v>0</v>
      </c>
      <c r="BL248" s="25" t="s">
        <v>148</v>
      </c>
      <c r="BM248" s="25" t="s">
        <v>363</v>
      </c>
    </row>
    <row r="249" spans="2:65" s="1" customFormat="1" ht="27">
      <c r="B249" s="42"/>
      <c r="C249" s="64"/>
      <c r="D249" s="206" t="s">
        <v>150</v>
      </c>
      <c r="E249" s="64"/>
      <c r="F249" s="207" t="s">
        <v>364</v>
      </c>
      <c r="G249" s="64"/>
      <c r="H249" s="64"/>
      <c r="I249" s="164"/>
      <c r="J249" s="64"/>
      <c r="K249" s="64"/>
      <c r="L249" s="62"/>
      <c r="M249" s="208"/>
      <c r="N249" s="43"/>
      <c r="O249" s="43"/>
      <c r="P249" s="43"/>
      <c r="Q249" s="43"/>
      <c r="R249" s="43"/>
      <c r="S249" s="43"/>
      <c r="T249" s="79"/>
      <c r="AT249" s="25" t="s">
        <v>150</v>
      </c>
      <c r="AU249" s="25" t="s">
        <v>148</v>
      </c>
    </row>
    <row r="250" spans="2:65" s="1" customFormat="1" ht="81">
      <c r="B250" s="42"/>
      <c r="C250" s="64"/>
      <c r="D250" s="206" t="s">
        <v>171</v>
      </c>
      <c r="E250" s="64"/>
      <c r="F250" s="248" t="s">
        <v>359</v>
      </c>
      <c r="G250" s="64"/>
      <c r="H250" s="64"/>
      <c r="I250" s="164"/>
      <c r="J250" s="64"/>
      <c r="K250" s="64"/>
      <c r="L250" s="62"/>
      <c r="M250" s="208"/>
      <c r="N250" s="43"/>
      <c r="O250" s="43"/>
      <c r="P250" s="43"/>
      <c r="Q250" s="43"/>
      <c r="R250" s="43"/>
      <c r="S250" s="43"/>
      <c r="T250" s="79"/>
      <c r="AT250" s="25" t="s">
        <v>171</v>
      </c>
      <c r="AU250" s="25" t="s">
        <v>148</v>
      </c>
    </row>
    <row r="251" spans="2:65" s="11" customFormat="1">
      <c r="B251" s="209"/>
      <c r="C251" s="210"/>
      <c r="D251" s="211" t="s">
        <v>152</v>
      </c>
      <c r="E251" s="210"/>
      <c r="F251" s="213" t="s">
        <v>365</v>
      </c>
      <c r="G251" s="210"/>
      <c r="H251" s="214">
        <v>413.57299999999998</v>
      </c>
      <c r="I251" s="215"/>
      <c r="J251" s="210"/>
      <c r="K251" s="210"/>
      <c r="L251" s="216"/>
      <c r="M251" s="217"/>
      <c r="N251" s="218"/>
      <c r="O251" s="218"/>
      <c r="P251" s="218"/>
      <c r="Q251" s="218"/>
      <c r="R251" s="218"/>
      <c r="S251" s="218"/>
      <c r="T251" s="219"/>
      <c r="AT251" s="220" t="s">
        <v>152</v>
      </c>
      <c r="AU251" s="220" t="s">
        <v>148</v>
      </c>
      <c r="AV251" s="11" t="s">
        <v>83</v>
      </c>
      <c r="AW251" s="11" t="s">
        <v>6</v>
      </c>
      <c r="AX251" s="11" t="s">
        <v>81</v>
      </c>
      <c r="AY251" s="220" t="s">
        <v>140</v>
      </c>
    </row>
    <row r="252" spans="2:65" s="1" customFormat="1" ht="16.5" customHeight="1">
      <c r="B252" s="42"/>
      <c r="C252" s="194" t="s">
        <v>366</v>
      </c>
      <c r="D252" s="194" t="s">
        <v>143</v>
      </c>
      <c r="E252" s="195" t="s">
        <v>367</v>
      </c>
      <c r="F252" s="196" t="s">
        <v>368</v>
      </c>
      <c r="G252" s="197" t="s">
        <v>350</v>
      </c>
      <c r="H252" s="198">
        <v>21.766999999999999</v>
      </c>
      <c r="I252" s="199"/>
      <c r="J252" s="200">
        <f>ROUND(I252*H252,2)</f>
        <v>0</v>
      </c>
      <c r="K252" s="196" t="s">
        <v>147</v>
      </c>
      <c r="L252" s="62"/>
      <c r="M252" s="201" t="s">
        <v>23</v>
      </c>
      <c r="N252" s="202" t="s">
        <v>44</v>
      </c>
      <c r="O252" s="43"/>
      <c r="P252" s="203">
        <f>O252*H252</f>
        <v>0</v>
      </c>
      <c r="Q252" s="203">
        <v>0</v>
      </c>
      <c r="R252" s="203">
        <f>Q252*H252</f>
        <v>0</v>
      </c>
      <c r="S252" s="203">
        <v>0</v>
      </c>
      <c r="T252" s="204">
        <f>S252*H252</f>
        <v>0</v>
      </c>
      <c r="AR252" s="25" t="s">
        <v>148</v>
      </c>
      <c r="AT252" s="25" t="s">
        <v>143</v>
      </c>
      <c r="AU252" s="25" t="s">
        <v>148</v>
      </c>
      <c r="AY252" s="25" t="s">
        <v>140</v>
      </c>
      <c r="BE252" s="205">
        <f>IF(N252="základní",J252,0)</f>
        <v>0</v>
      </c>
      <c r="BF252" s="205">
        <f>IF(N252="snížená",J252,0)</f>
        <v>0</v>
      </c>
      <c r="BG252" s="205">
        <f>IF(N252="zákl. přenesená",J252,0)</f>
        <v>0</v>
      </c>
      <c r="BH252" s="205">
        <f>IF(N252="sníž. přenesená",J252,0)</f>
        <v>0</v>
      </c>
      <c r="BI252" s="205">
        <f>IF(N252="nulová",J252,0)</f>
        <v>0</v>
      </c>
      <c r="BJ252" s="25" t="s">
        <v>81</v>
      </c>
      <c r="BK252" s="205">
        <f>ROUND(I252*H252,2)</f>
        <v>0</v>
      </c>
      <c r="BL252" s="25" t="s">
        <v>148</v>
      </c>
      <c r="BM252" s="25" t="s">
        <v>369</v>
      </c>
    </row>
    <row r="253" spans="2:65" s="1" customFormat="1">
      <c r="B253" s="42"/>
      <c r="C253" s="64"/>
      <c r="D253" s="206" t="s">
        <v>150</v>
      </c>
      <c r="E253" s="64"/>
      <c r="F253" s="207" t="s">
        <v>370</v>
      </c>
      <c r="G253" s="64"/>
      <c r="H253" s="64"/>
      <c r="I253" s="164"/>
      <c r="J253" s="64"/>
      <c r="K253" s="64"/>
      <c r="L253" s="62"/>
      <c r="M253" s="208"/>
      <c r="N253" s="43"/>
      <c r="O253" s="43"/>
      <c r="P253" s="43"/>
      <c r="Q253" s="43"/>
      <c r="R253" s="43"/>
      <c r="S253" s="43"/>
      <c r="T253" s="79"/>
      <c r="AT253" s="25" t="s">
        <v>150</v>
      </c>
      <c r="AU253" s="25" t="s">
        <v>148</v>
      </c>
    </row>
    <row r="254" spans="2:65" s="1" customFormat="1" ht="67.5">
      <c r="B254" s="42"/>
      <c r="C254" s="64"/>
      <c r="D254" s="206" t="s">
        <v>171</v>
      </c>
      <c r="E254" s="64"/>
      <c r="F254" s="248" t="s">
        <v>371</v>
      </c>
      <c r="G254" s="64"/>
      <c r="H254" s="64"/>
      <c r="I254" s="164"/>
      <c r="J254" s="64"/>
      <c r="K254" s="64"/>
      <c r="L254" s="62"/>
      <c r="M254" s="208"/>
      <c r="N254" s="43"/>
      <c r="O254" s="43"/>
      <c r="P254" s="43"/>
      <c r="Q254" s="43"/>
      <c r="R254" s="43"/>
      <c r="S254" s="43"/>
      <c r="T254" s="79"/>
      <c r="AT254" s="25" t="s">
        <v>171</v>
      </c>
      <c r="AU254" s="25" t="s">
        <v>148</v>
      </c>
    </row>
    <row r="255" spans="2:65" s="14" customFormat="1" ht="21.6" customHeight="1">
      <c r="B255" s="264"/>
      <c r="C255" s="265"/>
      <c r="D255" s="266" t="s">
        <v>72</v>
      </c>
      <c r="E255" s="266" t="s">
        <v>372</v>
      </c>
      <c r="F255" s="266" t="s">
        <v>344</v>
      </c>
      <c r="G255" s="265"/>
      <c r="H255" s="265"/>
      <c r="I255" s="267"/>
      <c r="J255" s="268">
        <f>BK255</f>
        <v>0</v>
      </c>
      <c r="K255" s="265"/>
      <c r="L255" s="269"/>
      <c r="M255" s="270"/>
      <c r="N255" s="271"/>
      <c r="O255" s="271"/>
      <c r="P255" s="272">
        <f>SUM(P256:P258)</f>
        <v>0</v>
      </c>
      <c r="Q255" s="271"/>
      <c r="R255" s="272">
        <f>SUM(R256:R258)</f>
        <v>0</v>
      </c>
      <c r="S255" s="271"/>
      <c r="T255" s="273">
        <f>SUM(T256:T258)</f>
        <v>0</v>
      </c>
      <c r="AR255" s="274" t="s">
        <v>81</v>
      </c>
      <c r="AT255" s="275" t="s">
        <v>72</v>
      </c>
      <c r="AU255" s="275" t="s">
        <v>141</v>
      </c>
      <c r="AY255" s="274" t="s">
        <v>140</v>
      </c>
      <c r="BK255" s="276">
        <f>SUM(BK256:BK258)</f>
        <v>0</v>
      </c>
    </row>
    <row r="256" spans="2:65" s="1" customFormat="1" ht="16.5" customHeight="1">
      <c r="B256" s="42"/>
      <c r="C256" s="194" t="s">
        <v>373</v>
      </c>
      <c r="D256" s="194" t="s">
        <v>143</v>
      </c>
      <c r="E256" s="195" t="s">
        <v>374</v>
      </c>
      <c r="F256" s="196" t="s">
        <v>375</v>
      </c>
      <c r="G256" s="197" t="s">
        <v>350</v>
      </c>
      <c r="H256" s="198">
        <v>6.008</v>
      </c>
      <c r="I256" s="199"/>
      <c r="J256" s="200">
        <f>ROUND(I256*H256,2)</f>
        <v>0</v>
      </c>
      <c r="K256" s="196" t="s">
        <v>147</v>
      </c>
      <c r="L256" s="62"/>
      <c r="M256" s="201" t="s">
        <v>23</v>
      </c>
      <c r="N256" s="202" t="s">
        <v>44</v>
      </c>
      <c r="O256" s="43"/>
      <c r="P256" s="203">
        <f>O256*H256</f>
        <v>0</v>
      </c>
      <c r="Q256" s="203">
        <v>0</v>
      </c>
      <c r="R256" s="203">
        <f>Q256*H256</f>
        <v>0</v>
      </c>
      <c r="S256" s="203">
        <v>0</v>
      </c>
      <c r="T256" s="204">
        <f>S256*H256</f>
        <v>0</v>
      </c>
      <c r="AR256" s="25" t="s">
        <v>148</v>
      </c>
      <c r="AT256" s="25" t="s">
        <v>143</v>
      </c>
      <c r="AU256" s="25" t="s">
        <v>148</v>
      </c>
      <c r="AY256" s="25" t="s">
        <v>140</v>
      </c>
      <c r="BE256" s="205">
        <f>IF(N256="základní",J256,0)</f>
        <v>0</v>
      </c>
      <c r="BF256" s="205">
        <f>IF(N256="snížená",J256,0)</f>
        <v>0</v>
      </c>
      <c r="BG256" s="205">
        <f>IF(N256="zákl. přenesená",J256,0)</f>
        <v>0</v>
      </c>
      <c r="BH256" s="205">
        <f>IF(N256="sníž. přenesená",J256,0)</f>
        <v>0</v>
      </c>
      <c r="BI256" s="205">
        <f>IF(N256="nulová",J256,0)</f>
        <v>0</v>
      </c>
      <c r="BJ256" s="25" t="s">
        <v>81</v>
      </c>
      <c r="BK256" s="205">
        <f>ROUND(I256*H256,2)</f>
        <v>0</v>
      </c>
      <c r="BL256" s="25" t="s">
        <v>148</v>
      </c>
      <c r="BM256" s="25" t="s">
        <v>376</v>
      </c>
    </row>
    <row r="257" spans="2:65" s="1" customFormat="1" ht="40.5">
      <c r="B257" s="42"/>
      <c r="C257" s="64"/>
      <c r="D257" s="206" t="s">
        <v>150</v>
      </c>
      <c r="E257" s="64"/>
      <c r="F257" s="207" t="s">
        <v>377</v>
      </c>
      <c r="G257" s="64"/>
      <c r="H257" s="64"/>
      <c r="I257" s="164"/>
      <c r="J257" s="64"/>
      <c r="K257" s="64"/>
      <c r="L257" s="62"/>
      <c r="M257" s="208"/>
      <c r="N257" s="43"/>
      <c r="O257" s="43"/>
      <c r="P257" s="43"/>
      <c r="Q257" s="43"/>
      <c r="R257" s="43"/>
      <c r="S257" s="43"/>
      <c r="T257" s="79"/>
      <c r="AT257" s="25" t="s">
        <v>150</v>
      </c>
      <c r="AU257" s="25" t="s">
        <v>148</v>
      </c>
    </row>
    <row r="258" spans="2:65" s="1" customFormat="1" ht="81">
      <c r="B258" s="42"/>
      <c r="C258" s="64"/>
      <c r="D258" s="206" t="s">
        <v>171</v>
      </c>
      <c r="E258" s="64"/>
      <c r="F258" s="248" t="s">
        <v>378</v>
      </c>
      <c r="G258" s="64"/>
      <c r="H258" s="64"/>
      <c r="I258" s="164"/>
      <c r="J258" s="64"/>
      <c r="K258" s="64"/>
      <c r="L258" s="62"/>
      <c r="M258" s="208"/>
      <c r="N258" s="43"/>
      <c r="O258" s="43"/>
      <c r="P258" s="43"/>
      <c r="Q258" s="43"/>
      <c r="R258" s="43"/>
      <c r="S258" s="43"/>
      <c r="T258" s="79"/>
      <c r="AT258" s="25" t="s">
        <v>171</v>
      </c>
      <c r="AU258" s="25" t="s">
        <v>148</v>
      </c>
    </row>
    <row r="259" spans="2:65" s="10" customFormat="1" ht="37.35" customHeight="1">
      <c r="B259" s="177"/>
      <c r="C259" s="178"/>
      <c r="D259" s="179" t="s">
        <v>72</v>
      </c>
      <c r="E259" s="180" t="s">
        <v>379</v>
      </c>
      <c r="F259" s="180" t="s">
        <v>380</v>
      </c>
      <c r="G259" s="178"/>
      <c r="H259" s="178"/>
      <c r="I259" s="181"/>
      <c r="J259" s="182">
        <f>BK259</f>
        <v>0</v>
      </c>
      <c r="K259" s="178"/>
      <c r="L259" s="183"/>
      <c r="M259" s="184"/>
      <c r="N259" s="185"/>
      <c r="O259" s="185"/>
      <c r="P259" s="186">
        <f>P260+P284+P304+P445+P470+P485+P527+P549</f>
        <v>0</v>
      </c>
      <c r="Q259" s="185"/>
      <c r="R259" s="186">
        <f>R260+R284+R304+R445+R470+R485+R527+R549</f>
        <v>0.75225215199999995</v>
      </c>
      <c r="S259" s="185"/>
      <c r="T259" s="187">
        <f>T260+T284+T304+T445+T470+T485+T527+T549</f>
        <v>0.31071400000000005</v>
      </c>
      <c r="AR259" s="188" t="s">
        <v>83</v>
      </c>
      <c r="AT259" s="189" t="s">
        <v>72</v>
      </c>
      <c r="AU259" s="189" t="s">
        <v>73</v>
      </c>
      <c r="AY259" s="188" t="s">
        <v>140</v>
      </c>
      <c r="BK259" s="190">
        <f>BK260+BK284+BK304+BK445+BK470+BK485+BK527+BK549</f>
        <v>0</v>
      </c>
    </row>
    <row r="260" spans="2:65" s="10" customFormat="1" ht="19.899999999999999" customHeight="1">
      <c r="B260" s="177"/>
      <c r="C260" s="178"/>
      <c r="D260" s="191" t="s">
        <v>72</v>
      </c>
      <c r="E260" s="192" t="s">
        <v>381</v>
      </c>
      <c r="F260" s="192" t="s">
        <v>382</v>
      </c>
      <c r="G260" s="178"/>
      <c r="H260" s="178"/>
      <c r="I260" s="181"/>
      <c r="J260" s="193">
        <f>BK260</f>
        <v>0</v>
      </c>
      <c r="K260" s="178"/>
      <c r="L260" s="183"/>
      <c r="M260" s="184"/>
      <c r="N260" s="185"/>
      <c r="O260" s="185"/>
      <c r="P260" s="186">
        <f>SUM(P261:P283)</f>
        <v>0</v>
      </c>
      <c r="Q260" s="185"/>
      <c r="R260" s="186">
        <f>SUM(R261:R283)</f>
        <v>4.1238000000000004E-3</v>
      </c>
      <c r="S260" s="185"/>
      <c r="T260" s="187">
        <f>SUM(T261:T283)</f>
        <v>0</v>
      </c>
      <c r="AR260" s="188" t="s">
        <v>83</v>
      </c>
      <c r="AT260" s="189" t="s">
        <v>72</v>
      </c>
      <c r="AU260" s="189" t="s">
        <v>81</v>
      </c>
      <c r="AY260" s="188" t="s">
        <v>140</v>
      </c>
      <c r="BK260" s="190">
        <f>SUM(BK261:BK283)</f>
        <v>0</v>
      </c>
    </row>
    <row r="261" spans="2:65" s="1" customFormat="1" ht="25.5" customHeight="1">
      <c r="B261" s="42"/>
      <c r="C261" s="194" t="s">
        <v>383</v>
      </c>
      <c r="D261" s="194" t="s">
        <v>143</v>
      </c>
      <c r="E261" s="195" t="s">
        <v>384</v>
      </c>
      <c r="F261" s="196" t="s">
        <v>385</v>
      </c>
      <c r="G261" s="197" t="s">
        <v>189</v>
      </c>
      <c r="H261" s="198">
        <v>1.85</v>
      </c>
      <c r="I261" s="199"/>
      <c r="J261" s="200">
        <f>ROUND(I261*H261,2)</f>
        <v>0</v>
      </c>
      <c r="K261" s="196" t="s">
        <v>147</v>
      </c>
      <c r="L261" s="62"/>
      <c r="M261" s="201" t="s">
        <v>23</v>
      </c>
      <c r="N261" s="202" t="s">
        <v>44</v>
      </c>
      <c r="O261" s="43"/>
      <c r="P261" s="203">
        <f>O261*H261</f>
        <v>0</v>
      </c>
      <c r="Q261" s="203">
        <v>0</v>
      </c>
      <c r="R261" s="203">
        <f>Q261*H261</f>
        <v>0</v>
      </c>
      <c r="S261" s="203">
        <v>0</v>
      </c>
      <c r="T261" s="204">
        <f>S261*H261</f>
        <v>0</v>
      </c>
      <c r="AR261" s="25" t="s">
        <v>254</v>
      </c>
      <c r="AT261" s="25" t="s">
        <v>143</v>
      </c>
      <c r="AU261" s="25" t="s">
        <v>83</v>
      </c>
      <c r="AY261" s="25" t="s">
        <v>140</v>
      </c>
      <c r="BE261" s="205">
        <f>IF(N261="základní",J261,0)</f>
        <v>0</v>
      </c>
      <c r="BF261" s="205">
        <f>IF(N261="snížená",J261,0)</f>
        <v>0</v>
      </c>
      <c r="BG261" s="205">
        <f>IF(N261="zákl. přenesená",J261,0)</f>
        <v>0</v>
      </c>
      <c r="BH261" s="205">
        <f>IF(N261="sníž. přenesená",J261,0)</f>
        <v>0</v>
      </c>
      <c r="BI261" s="205">
        <f>IF(N261="nulová",J261,0)</f>
        <v>0</v>
      </c>
      <c r="BJ261" s="25" t="s">
        <v>81</v>
      </c>
      <c r="BK261" s="205">
        <f>ROUND(I261*H261,2)</f>
        <v>0</v>
      </c>
      <c r="BL261" s="25" t="s">
        <v>254</v>
      </c>
      <c r="BM261" s="25" t="s">
        <v>386</v>
      </c>
    </row>
    <row r="262" spans="2:65" s="1" customFormat="1" ht="27">
      <c r="B262" s="42"/>
      <c r="C262" s="64"/>
      <c r="D262" s="206" t="s">
        <v>150</v>
      </c>
      <c r="E262" s="64"/>
      <c r="F262" s="207" t="s">
        <v>387</v>
      </c>
      <c r="G262" s="64"/>
      <c r="H262" s="64"/>
      <c r="I262" s="164"/>
      <c r="J262" s="64"/>
      <c r="K262" s="64"/>
      <c r="L262" s="62"/>
      <c r="M262" s="208"/>
      <c r="N262" s="43"/>
      <c r="O262" s="43"/>
      <c r="P262" s="43"/>
      <c r="Q262" s="43"/>
      <c r="R262" s="43"/>
      <c r="S262" s="43"/>
      <c r="T262" s="79"/>
      <c r="AT262" s="25" t="s">
        <v>150</v>
      </c>
      <c r="AU262" s="25" t="s">
        <v>83</v>
      </c>
    </row>
    <row r="263" spans="2:65" s="1" customFormat="1" ht="40.5">
      <c r="B263" s="42"/>
      <c r="C263" s="64"/>
      <c r="D263" s="211" t="s">
        <v>171</v>
      </c>
      <c r="E263" s="64"/>
      <c r="F263" s="252" t="s">
        <v>388</v>
      </c>
      <c r="G263" s="64"/>
      <c r="H263" s="64"/>
      <c r="I263" s="164"/>
      <c r="J263" s="64"/>
      <c r="K263" s="64"/>
      <c r="L263" s="62"/>
      <c r="M263" s="208"/>
      <c r="N263" s="43"/>
      <c r="O263" s="43"/>
      <c r="P263" s="43"/>
      <c r="Q263" s="43"/>
      <c r="R263" s="43"/>
      <c r="S263" s="43"/>
      <c r="T263" s="79"/>
      <c r="AT263" s="25" t="s">
        <v>171</v>
      </c>
      <c r="AU263" s="25" t="s">
        <v>83</v>
      </c>
    </row>
    <row r="264" spans="2:65" s="1" customFormat="1" ht="16.5" customHeight="1">
      <c r="B264" s="42"/>
      <c r="C264" s="253" t="s">
        <v>389</v>
      </c>
      <c r="D264" s="253" t="s">
        <v>208</v>
      </c>
      <c r="E264" s="254" t="s">
        <v>390</v>
      </c>
      <c r="F264" s="255" t="s">
        <v>391</v>
      </c>
      <c r="G264" s="256" t="s">
        <v>189</v>
      </c>
      <c r="H264" s="257">
        <v>2</v>
      </c>
      <c r="I264" s="258"/>
      <c r="J264" s="259">
        <f>ROUND(I264*H264,2)</f>
        <v>0</v>
      </c>
      <c r="K264" s="255" t="s">
        <v>23</v>
      </c>
      <c r="L264" s="260"/>
      <c r="M264" s="261" t="s">
        <v>23</v>
      </c>
      <c r="N264" s="262" t="s">
        <v>44</v>
      </c>
      <c r="O264" s="43"/>
      <c r="P264" s="203">
        <f>O264*H264</f>
        <v>0</v>
      </c>
      <c r="Q264" s="203">
        <v>5.0000000000000001E-4</v>
      </c>
      <c r="R264" s="203">
        <f>Q264*H264</f>
        <v>1E-3</v>
      </c>
      <c r="S264" s="203">
        <v>0</v>
      </c>
      <c r="T264" s="204">
        <f>S264*H264</f>
        <v>0</v>
      </c>
      <c r="AR264" s="25" t="s">
        <v>383</v>
      </c>
      <c r="AT264" s="25" t="s">
        <v>208</v>
      </c>
      <c r="AU264" s="25" t="s">
        <v>83</v>
      </c>
      <c r="AY264" s="25" t="s">
        <v>140</v>
      </c>
      <c r="BE264" s="205">
        <f>IF(N264="základní",J264,0)</f>
        <v>0</v>
      </c>
      <c r="BF264" s="205">
        <f>IF(N264="snížená",J264,0)</f>
        <v>0</v>
      </c>
      <c r="BG264" s="205">
        <f>IF(N264="zákl. přenesená",J264,0)</f>
        <v>0</v>
      </c>
      <c r="BH264" s="205">
        <f>IF(N264="sníž. přenesená",J264,0)</f>
        <v>0</v>
      </c>
      <c r="BI264" s="205">
        <f>IF(N264="nulová",J264,0)</f>
        <v>0</v>
      </c>
      <c r="BJ264" s="25" t="s">
        <v>81</v>
      </c>
      <c r="BK264" s="205">
        <f>ROUND(I264*H264,2)</f>
        <v>0</v>
      </c>
      <c r="BL264" s="25" t="s">
        <v>254</v>
      </c>
      <c r="BM264" s="25" t="s">
        <v>392</v>
      </c>
    </row>
    <row r="265" spans="2:65" s="1" customFormat="1">
      <c r="B265" s="42"/>
      <c r="C265" s="64"/>
      <c r="D265" s="211" t="s">
        <v>150</v>
      </c>
      <c r="E265" s="64"/>
      <c r="F265" s="263" t="s">
        <v>391</v>
      </c>
      <c r="G265" s="64"/>
      <c r="H265" s="64"/>
      <c r="I265" s="164"/>
      <c r="J265" s="64"/>
      <c r="K265" s="64"/>
      <c r="L265" s="62"/>
      <c r="M265" s="208"/>
      <c r="N265" s="43"/>
      <c r="O265" s="43"/>
      <c r="P265" s="43"/>
      <c r="Q265" s="43"/>
      <c r="R265" s="43"/>
      <c r="S265" s="43"/>
      <c r="T265" s="79"/>
      <c r="AT265" s="25" t="s">
        <v>150</v>
      </c>
      <c r="AU265" s="25" t="s">
        <v>83</v>
      </c>
    </row>
    <row r="266" spans="2:65" s="1" customFormat="1" ht="25.5" customHeight="1">
      <c r="B266" s="42"/>
      <c r="C266" s="194" t="s">
        <v>393</v>
      </c>
      <c r="D266" s="194" t="s">
        <v>143</v>
      </c>
      <c r="E266" s="195" t="s">
        <v>394</v>
      </c>
      <c r="F266" s="196" t="s">
        <v>395</v>
      </c>
      <c r="G266" s="197" t="s">
        <v>146</v>
      </c>
      <c r="H266" s="198">
        <v>0.37</v>
      </c>
      <c r="I266" s="199"/>
      <c r="J266" s="200">
        <f>ROUND(I266*H266,2)</f>
        <v>0</v>
      </c>
      <c r="K266" s="196" t="s">
        <v>147</v>
      </c>
      <c r="L266" s="62"/>
      <c r="M266" s="201" t="s">
        <v>23</v>
      </c>
      <c r="N266" s="202" t="s">
        <v>44</v>
      </c>
      <c r="O266" s="43"/>
      <c r="P266" s="203">
        <f>O266*H266</f>
        <v>0</v>
      </c>
      <c r="Q266" s="203">
        <v>0</v>
      </c>
      <c r="R266" s="203">
        <f>Q266*H266</f>
        <v>0</v>
      </c>
      <c r="S266" s="203">
        <v>0</v>
      </c>
      <c r="T266" s="204">
        <f>S266*H266</f>
        <v>0</v>
      </c>
      <c r="AR266" s="25" t="s">
        <v>254</v>
      </c>
      <c r="AT266" s="25" t="s">
        <v>143</v>
      </c>
      <c r="AU266" s="25" t="s">
        <v>83</v>
      </c>
      <c r="AY266" s="25" t="s">
        <v>140</v>
      </c>
      <c r="BE266" s="205">
        <f>IF(N266="základní",J266,0)</f>
        <v>0</v>
      </c>
      <c r="BF266" s="205">
        <f>IF(N266="snížená",J266,0)</f>
        <v>0</v>
      </c>
      <c r="BG266" s="205">
        <f>IF(N266="zákl. přenesená",J266,0)</f>
        <v>0</v>
      </c>
      <c r="BH266" s="205">
        <f>IF(N266="sníž. přenesená",J266,0)</f>
        <v>0</v>
      </c>
      <c r="BI266" s="205">
        <f>IF(N266="nulová",J266,0)</f>
        <v>0</v>
      </c>
      <c r="BJ266" s="25" t="s">
        <v>81</v>
      </c>
      <c r="BK266" s="205">
        <f>ROUND(I266*H266,2)</f>
        <v>0</v>
      </c>
      <c r="BL266" s="25" t="s">
        <v>254</v>
      </c>
      <c r="BM266" s="25" t="s">
        <v>396</v>
      </c>
    </row>
    <row r="267" spans="2:65" s="1" customFormat="1" ht="27">
      <c r="B267" s="42"/>
      <c r="C267" s="64"/>
      <c r="D267" s="206" t="s">
        <v>150</v>
      </c>
      <c r="E267" s="64"/>
      <c r="F267" s="207" t="s">
        <v>397</v>
      </c>
      <c r="G267" s="64"/>
      <c r="H267" s="64"/>
      <c r="I267" s="164"/>
      <c r="J267" s="64"/>
      <c r="K267" s="64"/>
      <c r="L267" s="62"/>
      <c r="M267" s="208"/>
      <c r="N267" s="43"/>
      <c r="O267" s="43"/>
      <c r="P267" s="43"/>
      <c r="Q267" s="43"/>
      <c r="R267" s="43"/>
      <c r="S267" s="43"/>
      <c r="T267" s="79"/>
      <c r="AT267" s="25" t="s">
        <v>150</v>
      </c>
      <c r="AU267" s="25" t="s">
        <v>83</v>
      </c>
    </row>
    <row r="268" spans="2:65" s="11" customFormat="1">
      <c r="B268" s="209"/>
      <c r="C268" s="210"/>
      <c r="D268" s="211" t="s">
        <v>152</v>
      </c>
      <c r="E268" s="212" t="s">
        <v>23</v>
      </c>
      <c r="F268" s="213" t="s">
        <v>398</v>
      </c>
      <c r="G268" s="210"/>
      <c r="H268" s="214">
        <v>0.37</v>
      </c>
      <c r="I268" s="215"/>
      <c r="J268" s="210"/>
      <c r="K268" s="210"/>
      <c r="L268" s="216"/>
      <c r="M268" s="217"/>
      <c r="N268" s="218"/>
      <c r="O268" s="218"/>
      <c r="P268" s="218"/>
      <c r="Q268" s="218"/>
      <c r="R268" s="218"/>
      <c r="S268" s="218"/>
      <c r="T268" s="219"/>
      <c r="AT268" s="220" t="s">
        <v>152</v>
      </c>
      <c r="AU268" s="220" t="s">
        <v>83</v>
      </c>
      <c r="AV268" s="11" t="s">
        <v>83</v>
      </c>
      <c r="AW268" s="11" t="s">
        <v>36</v>
      </c>
      <c r="AX268" s="11" t="s">
        <v>81</v>
      </c>
      <c r="AY268" s="220" t="s">
        <v>140</v>
      </c>
    </row>
    <row r="269" spans="2:65" s="1" customFormat="1" ht="16.5" customHeight="1">
      <c r="B269" s="42"/>
      <c r="C269" s="253" t="s">
        <v>399</v>
      </c>
      <c r="D269" s="253" t="s">
        <v>208</v>
      </c>
      <c r="E269" s="254" t="s">
        <v>400</v>
      </c>
      <c r="F269" s="255" t="s">
        <v>401</v>
      </c>
      <c r="G269" s="256" t="s">
        <v>350</v>
      </c>
      <c r="H269" s="257">
        <v>1E-3</v>
      </c>
      <c r="I269" s="258"/>
      <c r="J269" s="259">
        <f>ROUND(I269*H269,2)</f>
        <v>0</v>
      </c>
      <c r="K269" s="255" t="s">
        <v>147</v>
      </c>
      <c r="L269" s="260"/>
      <c r="M269" s="261" t="s">
        <v>23</v>
      </c>
      <c r="N269" s="262" t="s">
        <v>44</v>
      </c>
      <c r="O269" s="43"/>
      <c r="P269" s="203">
        <f>O269*H269</f>
        <v>0</v>
      </c>
      <c r="Q269" s="203">
        <v>1</v>
      </c>
      <c r="R269" s="203">
        <f>Q269*H269</f>
        <v>1E-3</v>
      </c>
      <c r="S269" s="203">
        <v>0</v>
      </c>
      <c r="T269" s="204">
        <f>S269*H269</f>
        <v>0</v>
      </c>
      <c r="AR269" s="25" t="s">
        <v>383</v>
      </c>
      <c r="AT269" s="25" t="s">
        <v>208</v>
      </c>
      <c r="AU269" s="25" t="s">
        <v>83</v>
      </c>
      <c r="AY269" s="25" t="s">
        <v>140</v>
      </c>
      <c r="BE269" s="205">
        <f>IF(N269="základní",J269,0)</f>
        <v>0</v>
      </c>
      <c r="BF269" s="205">
        <f>IF(N269="snížená",J269,0)</f>
        <v>0</v>
      </c>
      <c r="BG269" s="205">
        <f>IF(N269="zákl. přenesená",J269,0)</f>
        <v>0</v>
      </c>
      <c r="BH269" s="205">
        <f>IF(N269="sníž. přenesená",J269,0)</f>
        <v>0</v>
      </c>
      <c r="BI269" s="205">
        <f>IF(N269="nulová",J269,0)</f>
        <v>0</v>
      </c>
      <c r="BJ269" s="25" t="s">
        <v>81</v>
      </c>
      <c r="BK269" s="205">
        <f>ROUND(I269*H269,2)</f>
        <v>0</v>
      </c>
      <c r="BL269" s="25" t="s">
        <v>254</v>
      </c>
      <c r="BM269" s="25" t="s">
        <v>402</v>
      </c>
    </row>
    <row r="270" spans="2:65" s="1" customFormat="1">
      <c r="B270" s="42"/>
      <c r="C270" s="64"/>
      <c r="D270" s="206" t="s">
        <v>150</v>
      </c>
      <c r="E270" s="64"/>
      <c r="F270" s="207" t="s">
        <v>403</v>
      </c>
      <c r="G270" s="64"/>
      <c r="H270" s="64"/>
      <c r="I270" s="164"/>
      <c r="J270" s="64"/>
      <c r="K270" s="64"/>
      <c r="L270" s="62"/>
      <c r="M270" s="208"/>
      <c r="N270" s="43"/>
      <c r="O270" s="43"/>
      <c r="P270" s="43"/>
      <c r="Q270" s="43"/>
      <c r="R270" s="43"/>
      <c r="S270" s="43"/>
      <c r="T270" s="79"/>
      <c r="AT270" s="25" t="s">
        <v>150</v>
      </c>
      <c r="AU270" s="25" t="s">
        <v>83</v>
      </c>
    </row>
    <row r="271" spans="2:65" s="11" customFormat="1">
      <c r="B271" s="209"/>
      <c r="C271" s="210"/>
      <c r="D271" s="211" t="s">
        <v>152</v>
      </c>
      <c r="E271" s="210"/>
      <c r="F271" s="213" t="s">
        <v>404</v>
      </c>
      <c r="G271" s="210"/>
      <c r="H271" s="214">
        <v>1E-3</v>
      </c>
      <c r="I271" s="215"/>
      <c r="J271" s="210"/>
      <c r="K271" s="210"/>
      <c r="L271" s="216"/>
      <c r="M271" s="217"/>
      <c r="N271" s="218"/>
      <c r="O271" s="218"/>
      <c r="P271" s="218"/>
      <c r="Q271" s="218"/>
      <c r="R271" s="218"/>
      <c r="S271" s="218"/>
      <c r="T271" s="219"/>
      <c r="AT271" s="220" t="s">
        <v>152</v>
      </c>
      <c r="AU271" s="220" t="s">
        <v>83</v>
      </c>
      <c r="AV271" s="11" t="s">
        <v>83</v>
      </c>
      <c r="AW271" s="11" t="s">
        <v>6</v>
      </c>
      <c r="AX271" s="11" t="s">
        <v>81</v>
      </c>
      <c r="AY271" s="220" t="s">
        <v>140</v>
      </c>
    </row>
    <row r="272" spans="2:65" s="1" customFormat="1" ht="16.5" customHeight="1">
      <c r="B272" s="42"/>
      <c r="C272" s="194" t="s">
        <v>405</v>
      </c>
      <c r="D272" s="194" t="s">
        <v>143</v>
      </c>
      <c r="E272" s="195" t="s">
        <v>406</v>
      </c>
      <c r="F272" s="196" t="s">
        <v>407</v>
      </c>
      <c r="G272" s="197" t="s">
        <v>146</v>
      </c>
      <c r="H272" s="198">
        <v>0.37</v>
      </c>
      <c r="I272" s="199"/>
      <c r="J272" s="200">
        <f>ROUND(I272*H272,2)</f>
        <v>0</v>
      </c>
      <c r="K272" s="196" t="s">
        <v>147</v>
      </c>
      <c r="L272" s="62"/>
      <c r="M272" s="201" t="s">
        <v>23</v>
      </c>
      <c r="N272" s="202" t="s">
        <v>44</v>
      </c>
      <c r="O272" s="43"/>
      <c r="P272" s="203">
        <f>O272*H272</f>
        <v>0</v>
      </c>
      <c r="Q272" s="203">
        <v>9.3999999999999997E-4</v>
      </c>
      <c r="R272" s="203">
        <f>Q272*H272</f>
        <v>3.478E-4</v>
      </c>
      <c r="S272" s="203">
        <v>0</v>
      </c>
      <c r="T272" s="204">
        <f>S272*H272</f>
        <v>0</v>
      </c>
      <c r="AR272" s="25" t="s">
        <v>254</v>
      </c>
      <c r="AT272" s="25" t="s">
        <v>143</v>
      </c>
      <c r="AU272" s="25" t="s">
        <v>83</v>
      </c>
      <c r="AY272" s="25" t="s">
        <v>140</v>
      </c>
      <c r="BE272" s="205">
        <f>IF(N272="základní",J272,0)</f>
        <v>0</v>
      </c>
      <c r="BF272" s="205">
        <f>IF(N272="snížená",J272,0)</f>
        <v>0</v>
      </c>
      <c r="BG272" s="205">
        <f>IF(N272="zákl. přenesená",J272,0)</f>
        <v>0</v>
      </c>
      <c r="BH272" s="205">
        <f>IF(N272="sníž. přenesená",J272,0)</f>
        <v>0</v>
      </c>
      <c r="BI272" s="205">
        <f>IF(N272="nulová",J272,0)</f>
        <v>0</v>
      </c>
      <c r="BJ272" s="25" t="s">
        <v>81</v>
      </c>
      <c r="BK272" s="205">
        <f>ROUND(I272*H272,2)</f>
        <v>0</v>
      </c>
      <c r="BL272" s="25" t="s">
        <v>254</v>
      </c>
      <c r="BM272" s="25" t="s">
        <v>408</v>
      </c>
    </row>
    <row r="273" spans="2:65" s="1" customFormat="1" ht="27">
      <c r="B273" s="42"/>
      <c r="C273" s="64"/>
      <c r="D273" s="206" t="s">
        <v>150</v>
      </c>
      <c r="E273" s="64"/>
      <c r="F273" s="207" t="s">
        <v>409</v>
      </c>
      <c r="G273" s="64"/>
      <c r="H273" s="64"/>
      <c r="I273" s="164"/>
      <c r="J273" s="64"/>
      <c r="K273" s="64"/>
      <c r="L273" s="62"/>
      <c r="M273" s="208"/>
      <c r="N273" s="43"/>
      <c r="O273" s="43"/>
      <c r="P273" s="43"/>
      <c r="Q273" s="43"/>
      <c r="R273" s="43"/>
      <c r="S273" s="43"/>
      <c r="T273" s="79"/>
      <c r="AT273" s="25" t="s">
        <v>150</v>
      </c>
      <c r="AU273" s="25" t="s">
        <v>83</v>
      </c>
    </row>
    <row r="274" spans="2:65" s="11" customFormat="1">
      <c r="B274" s="209"/>
      <c r="C274" s="210"/>
      <c r="D274" s="211" t="s">
        <v>152</v>
      </c>
      <c r="E274" s="212" t="s">
        <v>23</v>
      </c>
      <c r="F274" s="213" t="s">
        <v>398</v>
      </c>
      <c r="G274" s="210"/>
      <c r="H274" s="214">
        <v>0.37</v>
      </c>
      <c r="I274" s="215"/>
      <c r="J274" s="210"/>
      <c r="K274" s="210"/>
      <c r="L274" s="216"/>
      <c r="M274" s="217"/>
      <c r="N274" s="218"/>
      <c r="O274" s="218"/>
      <c r="P274" s="218"/>
      <c r="Q274" s="218"/>
      <c r="R274" s="218"/>
      <c r="S274" s="218"/>
      <c r="T274" s="219"/>
      <c r="AT274" s="220" t="s">
        <v>152</v>
      </c>
      <c r="AU274" s="220" t="s">
        <v>83</v>
      </c>
      <c r="AV274" s="11" t="s">
        <v>83</v>
      </c>
      <c r="AW274" s="11" t="s">
        <v>36</v>
      </c>
      <c r="AX274" s="11" t="s">
        <v>81</v>
      </c>
      <c r="AY274" s="220" t="s">
        <v>140</v>
      </c>
    </row>
    <row r="275" spans="2:65" s="1" customFormat="1" ht="16.5" customHeight="1">
      <c r="B275" s="42"/>
      <c r="C275" s="253" t="s">
        <v>410</v>
      </c>
      <c r="D275" s="253" t="s">
        <v>208</v>
      </c>
      <c r="E275" s="254" t="s">
        <v>411</v>
      </c>
      <c r="F275" s="255" t="s">
        <v>412</v>
      </c>
      <c r="G275" s="256" t="s">
        <v>146</v>
      </c>
      <c r="H275" s="257">
        <v>0.44400000000000001</v>
      </c>
      <c r="I275" s="258"/>
      <c r="J275" s="259">
        <f>ROUND(I275*H275,2)</f>
        <v>0</v>
      </c>
      <c r="K275" s="255" t="s">
        <v>147</v>
      </c>
      <c r="L275" s="260"/>
      <c r="M275" s="261" t="s">
        <v>23</v>
      </c>
      <c r="N275" s="262" t="s">
        <v>44</v>
      </c>
      <c r="O275" s="43"/>
      <c r="P275" s="203">
        <f>O275*H275</f>
        <v>0</v>
      </c>
      <c r="Q275" s="203">
        <v>4.0000000000000001E-3</v>
      </c>
      <c r="R275" s="203">
        <f>Q275*H275</f>
        <v>1.776E-3</v>
      </c>
      <c r="S275" s="203">
        <v>0</v>
      </c>
      <c r="T275" s="204">
        <f>S275*H275</f>
        <v>0</v>
      </c>
      <c r="AR275" s="25" t="s">
        <v>383</v>
      </c>
      <c r="AT275" s="25" t="s">
        <v>208</v>
      </c>
      <c r="AU275" s="25" t="s">
        <v>83</v>
      </c>
      <c r="AY275" s="25" t="s">
        <v>140</v>
      </c>
      <c r="BE275" s="205">
        <f>IF(N275="základní",J275,0)</f>
        <v>0</v>
      </c>
      <c r="BF275" s="205">
        <f>IF(N275="snížená",J275,0)</f>
        <v>0</v>
      </c>
      <c r="BG275" s="205">
        <f>IF(N275="zákl. přenesená",J275,0)</f>
        <v>0</v>
      </c>
      <c r="BH275" s="205">
        <f>IF(N275="sníž. přenesená",J275,0)</f>
        <v>0</v>
      </c>
      <c r="BI275" s="205">
        <f>IF(N275="nulová",J275,0)</f>
        <v>0</v>
      </c>
      <c r="BJ275" s="25" t="s">
        <v>81</v>
      </c>
      <c r="BK275" s="205">
        <f>ROUND(I275*H275,2)</f>
        <v>0</v>
      </c>
      <c r="BL275" s="25" t="s">
        <v>254</v>
      </c>
      <c r="BM275" s="25" t="s">
        <v>413</v>
      </c>
    </row>
    <row r="276" spans="2:65" s="1" customFormat="1">
      <c r="B276" s="42"/>
      <c r="C276" s="64"/>
      <c r="D276" s="206" t="s">
        <v>150</v>
      </c>
      <c r="E276" s="64"/>
      <c r="F276" s="207" t="s">
        <v>412</v>
      </c>
      <c r="G276" s="64"/>
      <c r="H276" s="64"/>
      <c r="I276" s="164"/>
      <c r="J276" s="64"/>
      <c r="K276" s="64"/>
      <c r="L276" s="62"/>
      <c r="M276" s="208"/>
      <c r="N276" s="43"/>
      <c r="O276" s="43"/>
      <c r="P276" s="43"/>
      <c r="Q276" s="43"/>
      <c r="R276" s="43"/>
      <c r="S276" s="43"/>
      <c r="T276" s="79"/>
      <c r="AT276" s="25" t="s">
        <v>150</v>
      </c>
      <c r="AU276" s="25" t="s">
        <v>83</v>
      </c>
    </row>
    <row r="277" spans="2:65" s="11" customFormat="1">
      <c r="B277" s="209"/>
      <c r="C277" s="210"/>
      <c r="D277" s="211" t="s">
        <v>152</v>
      </c>
      <c r="E277" s="210"/>
      <c r="F277" s="213" t="s">
        <v>414</v>
      </c>
      <c r="G277" s="210"/>
      <c r="H277" s="214">
        <v>0.44400000000000001</v>
      </c>
      <c r="I277" s="215"/>
      <c r="J277" s="210"/>
      <c r="K277" s="210"/>
      <c r="L277" s="216"/>
      <c r="M277" s="217"/>
      <c r="N277" s="218"/>
      <c r="O277" s="218"/>
      <c r="P277" s="218"/>
      <c r="Q277" s="218"/>
      <c r="R277" s="218"/>
      <c r="S277" s="218"/>
      <c r="T277" s="219"/>
      <c r="AT277" s="220" t="s">
        <v>152</v>
      </c>
      <c r="AU277" s="220" t="s">
        <v>83</v>
      </c>
      <c r="AV277" s="11" t="s">
        <v>83</v>
      </c>
      <c r="AW277" s="11" t="s">
        <v>6</v>
      </c>
      <c r="AX277" s="11" t="s">
        <v>81</v>
      </c>
      <c r="AY277" s="220" t="s">
        <v>140</v>
      </c>
    </row>
    <row r="278" spans="2:65" s="1" customFormat="1" ht="16.5" customHeight="1">
      <c r="B278" s="42"/>
      <c r="C278" s="194" t="s">
        <v>415</v>
      </c>
      <c r="D278" s="194" t="s">
        <v>143</v>
      </c>
      <c r="E278" s="195" t="s">
        <v>416</v>
      </c>
      <c r="F278" s="196" t="s">
        <v>417</v>
      </c>
      <c r="G278" s="197" t="s">
        <v>350</v>
      </c>
      <c r="H278" s="198">
        <v>4.0000000000000001E-3</v>
      </c>
      <c r="I278" s="199"/>
      <c r="J278" s="200">
        <f>ROUND(I278*H278,2)</f>
        <v>0</v>
      </c>
      <c r="K278" s="196" t="s">
        <v>147</v>
      </c>
      <c r="L278" s="62"/>
      <c r="M278" s="201" t="s">
        <v>23</v>
      </c>
      <c r="N278" s="202" t="s">
        <v>44</v>
      </c>
      <c r="O278" s="43"/>
      <c r="P278" s="203">
        <f>O278*H278</f>
        <v>0</v>
      </c>
      <c r="Q278" s="203">
        <v>0</v>
      </c>
      <c r="R278" s="203">
        <f>Q278*H278</f>
        <v>0</v>
      </c>
      <c r="S278" s="203">
        <v>0</v>
      </c>
      <c r="T278" s="204">
        <f>S278*H278</f>
        <v>0</v>
      </c>
      <c r="AR278" s="25" t="s">
        <v>254</v>
      </c>
      <c r="AT278" s="25" t="s">
        <v>143</v>
      </c>
      <c r="AU278" s="25" t="s">
        <v>83</v>
      </c>
      <c r="AY278" s="25" t="s">
        <v>140</v>
      </c>
      <c r="BE278" s="205">
        <f>IF(N278="základní",J278,0)</f>
        <v>0</v>
      </c>
      <c r="BF278" s="205">
        <f>IF(N278="snížená",J278,0)</f>
        <v>0</v>
      </c>
      <c r="BG278" s="205">
        <f>IF(N278="zákl. přenesená",J278,0)</f>
        <v>0</v>
      </c>
      <c r="BH278" s="205">
        <f>IF(N278="sníž. přenesená",J278,0)</f>
        <v>0</v>
      </c>
      <c r="BI278" s="205">
        <f>IF(N278="nulová",J278,0)</f>
        <v>0</v>
      </c>
      <c r="BJ278" s="25" t="s">
        <v>81</v>
      </c>
      <c r="BK278" s="205">
        <f>ROUND(I278*H278,2)</f>
        <v>0</v>
      </c>
      <c r="BL278" s="25" t="s">
        <v>254</v>
      </c>
      <c r="BM278" s="25" t="s">
        <v>418</v>
      </c>
    </row>
    <row r="279" spans="2:65" s="1" customFormat="1" ht="27">
      <c r="B279" s="42"/>
      <c r="C279" s="64"/>
      <c r="D279" s="206" t="s">
        <v>150</v>
      </c>
      <c r="E279" s="64"/>
      <c r="F279" s="207" t="s">
        <v>419</v>
      </c>
      <c r="G279" s="64"/>
      <c r="H279" s="64"/>
      <c r="I279" s="164"/>
      <c r="J279" s="64"/>
      <c r="K279" s="64"/>
      <c r="L279" s="62"/>
      <c r="M279" s="208"/>
      <c r="N279" s="43"/>
      <c r="O279" s="43"/>
      <c r="P279" s="43"/>
      <c r="Q279" s="43"/>
      <c r="R279" s="43"/>
      <c r="S279" s="43"/>
      <c r="T279" s="79"/>
      <c r="AT279" s="25" t="s">
        <v>150</v>
      </c>
      <c r="AU279" s="25" t="s">
        <v>83</v>
      </c>
    </row>
    <row r="280" spans="2:65" s="1" customFormat="1" ht="121.5">
      <c r="B280" s="42"/>
      <c r="C280" s="64"/>
      <c r="D280" s="211" t="s">
        <v>171</v>
      </c>
      <c r="E280" s="64"/>
      <c r="F280" s="252" t="s">
        <v>420</v>
      </c>
      <c r="G280" s="64"/>
      <c r="H280" s="64"/>
      <c r="I280" s="164"/>
      <c r="J280" s="64"/>
      <c r="K280" s="64"/>
      <c r="L280" s="62"/>
      <c r="M280" s="208"/>
      <c r="N280" s="43"/>
      <c r="O280" s="43"/>
      <c r="P280" s="43"/>
      <c r="Q280" s="43"/>
      <c r="R280" s="43"/>
      <c r="S280" s="43"/>
      <c r="T280" s="79"/>
      <c r="AT280" s="25" t="s">
        <v>171</v>
      </c>
      <c r="AU280" s="25" t="s">
        <v>83</v>
      </c>
    </row>
    <row r="281" spans="2:65" s="1" customFormat="1" ht="16.5" customHeight="1">
      <c r="B281" s="42"/>
      <c r="C281" s="194" t="s">
        <v>421</v>
      </c>
      <c r="D281" s="194" t="s">
        <v>143</v>
      </c>
      <c r="E281" s="195" t="s">
        <v>422</v>
      </c>
      <c r="F281" s="196" t="s">
        <v>423</v>
      </c>
      <c r="G281" s="197" t="s">
        <v>350</v>
      </c>
      <c r="H281" s="198">
        <v>4.0000000000000001E-3</v>
      </c>
      <c r="I281" s="199"/>
      <c r="J281" s="200">
        <f>ROUND(I281*H281,2)</f>
        <v>0</v>
      </c>
      <c r="K281" s="196" t="s">
        <v>147</v>
      </c>
      <c r="L281" s="62"/>
      <c r="M281" s="201" t="s">
        <v>23</v>
      </c>
      <c r="N281" s="202" t="s">
        <v>44</v>
      </c>
      <c r="O281" s="43"/>
      <c r="P281" s="203">
        <f>O281*H281</f>
        <v>0</v>
      </c>
      <c r="Q281" s="203">
        <v>0</v>
      </c>
      <c r="R281" s="203">
        <f>Q281*H281</f>
        <v>0</v>
      </c>
      <c r="S281" s="203">
        <v>0</v>
      </c>
      <c r="T281" s="204">
        <f>S281*H281</f>
        <v>0</v>
      </c>
      <c r="AR281" s="25" t="s">
        <v>254</v>
      </c>
      <c r="AT281" s="25" t="s">
        <v>143</v>
      </c>
      <c r="AU281" s="25" t="s">
        <v>83</v>
      </c>
      <c r="AY281" s="25" t="s">
        <v>140</v>
      </c>
      <c r="BE281" s="205">
        <f>IF(N281="základní",J281,0)</f>
        <v>0</v>
      </c>
      <c r="BF281" s="205">
        <f>IF(N281="snížená",J281,0)</f>
        <v>0</v>
      </c>
      <c r="BG281" s="205">
        <f>IF(N281="zákl. přenesená",J281,0)</f>
        <v>0</v>
      </c>
      <c r="BH281" s="205">
        <f>IF(N281="sníž. přenesená",J281,0)</f>
        <v>0</v>
      </c>
      <c r="BI281" s="205">
        <f>IF(N281="nulová",J281,0)</f>
        <v>0</v>
      </c>
      <c r="BJ281" s="25" t="s">
        <v>81</v>
      </c>
      <c r="BK281" s="205">
        <f>ROUND(I281*H281,2)</f>
        <v>0</v>
      </c>
      <c r="BL281" s="25" t="s">
        <v>254</v>
      </c>
      <c r="BM281" s="25" t="s">
        <v>424</v>
      </c>
    </row>
    <row r="282" spans="2:65" s="1" customFormat="1" ht="27">
      <c r="B282" s="42"/>
      <c r="C282" s="64"/>
      <c r="D282" s="206" t="s">
        <v>150</v>
      </c>
      <c r="E282" s="64"/>
      <c r="F282" s="207" t="s">
        <v>425</v>
      </c>
      <c r="G282" s="64"/>
      <c r="H282" s="64"/>
      <c r="I282" s="164"/>
      <c r="J282" s="64"/>
      <c r="K282" s="64"/>
      <c r="L282" s="62"/>
      <c r="M282" s="208"/>
      <c r="N282" s="43"/>
      <c r="O282" s="43"/>
      <c r="P282" s="43"/>
      <c r="Q282" s="43"/>
      <c r="R282" s="43"/>
      <c r="S282" s="43"/>
      <c r="T282" s="79"/>
      <c r="AT282" s="25" t="s">
        <v>150</v>
      </c>
      <c r="AU282" s="25" t="s">
        <v>83</v>
      </c>
    </row>
    <row r="283" spans="2:65" s="1" customFormat="1" ht="121.5">
      <c r="B283" s="42"/>
      <c r="C283" s="64"/>
      <c r="D283" s="206" t="s">
        <v>171</v>
      </c>
      <c r="E283" s="64"/>
      <c r="F283" s="248" t="s">
        <v>420</v>
      </c>
      <c r="G283" s="64"/>
      <c r="H283" s="64"/>
      <c r="I283" s="164"/>
      <c r="J283" s="64"/>
      <c r="K283" s="64"/>
      <c r="L283" s="62"/>
      <c r="M283" s="208"/>
      <c r="N283" s="43"/>
      <c r="O283" s="43"/>
      <c r="P283" s="43"/>
      <c r="Q283" s="43"/>
      <c r="R283" s="43"/>
      <c r="S283" s="43"/>
      <c r="T283" s="79"/>
      <c r="AT283" s="25" t="s">
        <v>171</v>
      </c>
      <c r="AU283" s="25" t="s">
        <v>83</v>
      </c>
    </row>
    <row r="284" spans="2:65" s="10" customFormat="1" ht="29.85" customHeight="1">
      <c r="B284" s="177"/>
      <c r="C284" s="178"/>
      <c r="D284" s="191" t="s">
        <v>72</v>
      </c>
      <c r="E284" s="192" t="s">
        <v>426</v>
      </c>
      <c r="F284" s="192" t="s">
        <v>427</v>
      </c>
      <c r="G284" s="178"/>
      <c r="H284" s="178"/>
      <c r="I284" s="181"/>
      <c r="J284" s="193">
        <f>BK284</f>
        <v>0</v>
      </c>
      <c r="K284" s="178"/>
      <c r="L284" s="183"/>
      <c r="M284" s="184"/>
      <c r="N284" s="185"/>
      <c r="O284" s="185"/>
      <c r="P284" s="186">
        <f>SUM(P285:P303)</f>
        <v>0</v>
      </c>
      <c r="Q284" s="185"/>
      <c r="R284" s="186">
        <f>SUM(R285:R303)</f>
        <v>0</v>
      </c>
      <c r="S284" s="185"/>
      <c r="T284" s="187">
        <f>SUM(T285:T303)</f>
        <v>0.19071400000000002</v>
      </c>
      <c r="AR284" s="188" t="s">
        <v>83</v>
      </c>
      <c r="AT284" s="189" t="s">
        <v>72</v>
      </c>
      <c r="AU284" s="189" t="s">
        <v>81</v>
      </c>
      <c r="AY284" s="188" t="s">
        <v>140</v>
      </c>
      <c r="BK284" s="190">
        <f>SUM(BK285:BK303)</f>
        <v>0</v>
      </c>
    </row>
    <row r="285" spans="2:65" s="1" customFormat="1" ht="16.5" customHeight="1">
      <c r="B285" s="42"/>
      <c r="C285" s="194" t="s">
        <v>428</v>
      </c>
      <c r="D285" s="194" t="s">
        <v>143</v>
      </c>
      <c r="E285" s="195" t="s">
        <v>429</v>
      </c>
      <c r="F285" s="196" t="s">
        <v>430</v>
      </c>
      <c r="G285" s="197" t="s">
        <v>189</v>
      </c>
      <c r="H285" s="198">
        <v>114.2</v>
      </c>
      <c r="I285" s="199"/>
      <c r="J285" s="200">
        <f>ROUND(I285*H285,2)</f>
        <v>0</v>
      </c>
      <c r="K285" s="196" t="s">
        <v>147</v>
      </c>
      <c r="L285" s="62"/>
      <c r="M285" s="201" t="s">
        <v>23</v>
      </c>
      <c r="N285" s="202" t="s">
        <v>44</v>
      </c>
      <c r="O285" s="43"/>
      <c r="P285" s="203">
        <f>O285*H285</f>
        <v>0</v>
      </c>
      <c r="Q285" s="203">
        <v>0</v>
      </c>
      <c r="R285" s="203">
        <f>Q285*H285</f>
        <v>0</v>
      </c>
      <c r="S285" s="203">
        <v>1.67E-3</v>
      </c>
      <c r="T285" s="204">
        <f>S285*H285</f>
        <v>0.19071400000000002</v>
      </c>
      <c r="AR285" s="25" t="s">
        <v>254</v>
      </c>
      <c r="AT285" s="25" t="s">
        <v>143</v>
      </c>
      <c r="AU285" s="25" t="s">
        <v>83</v>
      </c>
      <c r="AY285" s="25" t="s">
        <v>140</v>
      </c>
      <c r="BE285" s="205">
        <f>IF(N285="základní",J285,0)</f>
        <v>0</v>
      </c>
      <c r="BF285" s="205">
        <f>IF(N285="snížená",J285,0)</f>
        <v>0</v>
      </c>
      <c r="BG285" s="205">
        <f>IF(N285="zákl. přenesená",J285,0)</f>
        <v>0</v>
      </c>
      <c r="BH285" s="205">
        <f>IF(N285="sníž. přenesená",J285,0)</f>
        <v>0</v>
      </c>
      <c r="BI285" s="205">
        <f>IF(N285="nulová",J285,0)</f>
        <v>0</v>
      </c>
      <c r="BJ285" s="25" t="s">
        <v>81</v>
      </c>
      <c r="BK285" s="205">
        <f>ROUND(I285*H285,2)</f>
        <v>0</v>
      </c>
      <c r="BL285" s="25" t="s">
        <v>254</v>
      </c>
      <c r="BM285" s="25" t="s">
        <v>431</v>
      </c>
    </row>
    <row r="286" spans="2:65" s="1" customFormat="1">
      <c r="B286" s="42"/>
      <c r="C286" s="64"/>
      <c r="D286" s="206" t="s">
        <v>150</v>
      </c>
      <c r="E286" s="64"/>
      <c r="F286" s="207" t="s">
        <v>432</v>
      </c>
      <c r="G286" s="64"/>
      <c r="H286" s="64"/>
      <c r="I286" s="164"/>
      <c r="J286" s="64"/>
      <c r="K286" s="64"/>
      <c r="L286" s="62"/>
      <c r="M286" s="208"/>
      <c r="N286" s="43"/>
      <c r="O286" s="43"/>
      <c r="P286" s="43"/>
      <c r="Q286" s="43"/>
      <c r="R286" s="43"/>
      <c r="S286" s="43"/>
      <c r="T286" s="79"/>
      <c r="AT286" s="25" t="s">
        <v>150</v>
      </c>
      <c r="AU286" s="25" t="s">
        <v>83</v>
      </c>
    </row>
    <row r="287" spans="2:65" s="11" customFormat="1">
      <c r="B287" s="209"/>
      <c r="C287" s="210"/>
      <c r="D287" s="211" t="s">
        <v>152</v>
      </c>
      <c r="E287" s="212" t="s">
        <v>23</v>
      </c>
      <c r="F287" s="213" t="s">
        <v>433</v>
      </c>
      <c r="G287" s="210"/>
      <c r="H287" s="214">
        <v>114.2</v>
      </c>
      <c r="I287" s="215"/>
      <c r="J287" s="210"/>
      <c r="K287" s="210"/>
      <c r="L287" s="216"/>
      <c r="M287" s="217"/>
      <c r="N287" s="218"/>
      <c r="O287" s="218"/>
      <c r="P287" s="218"/>
      <c r="Q287" s="218"/>
      <c r="R287" s="218"/>
      <c r="S287" s="218"/>
      <c r="T287" s="219"/>
      <c r="AT287" s="220" t="s">
        <v>152</v>
      </c>
      <c r="AU287" s="220" t="s">
        <v>83</v>
      </c>
      <c r="AV287" s="11" t="s">
        <v>83</v>
      </c>
      <c r="AW287" s="11" t="s">
        <v>36</v>
      </c>
      <c r="AX287" s="11" t="s">
        <v>81</v>
      </c>
      <c r="AY287" s="220" t="s">
        <v>140</v>
      </c>
    </row>
    <row r="288" spans="2:65" s="1" customFormat="1" ht="25.5" customHeight="1">
      <c r="B288" s="42"/>
      <c r="C288" s="194" t="s">
        <v>434</v>
      </c>
      <c r="D288" s="194" t="s">
        <v>143</v>
      </c>
      <c r="E288" s="195" t="s">
        <v>435</v>
      </c>
      <c r="F288" s="196" t="s">
        <v>436</v>
      </c>
      <c r="G288" s="197" t="s">
        <v>189</v>
      </c>
      <c r="H288" s="198">
        <v>5.5</v>
      </c>
      <c r="I288" s="199"/>
      <c r="J288" s="200">
        <f>ROUND(I288*H288,2)</f>
        <v>0</v>
      </c>
      <c r="K288" s="196" t="s">
        <v>23</v>
      </c>
      <c r="L288" s="62"/>
      <c r="M288" s="201" t="s">
        <v>23</v>
      </c>
      <c r="N288" s="202" t="s">
        <v>44</v>
      </c>
      <c r="O288" s="43"/>
      <c r="P288" s="203">
        <f>O288*H288</f>
        <v>0</v>
      </c>
      <c r="Q288" s="203">
        <v>0</v>
      </c>
      <c r="R288" s="203">
        <f>Q288*H288</f>
        <v>0</v>
      </c>
      <c r="S288" s="203">
        <v>0</v>
      </c>
      <c r="T288" s="204">
        <f>S288*H288</f>
        <v>0</v>
      </c>
      <c r="AR288" s="25" t="s">
        <v>254</v>
      </c>
      <c r="AT288" s="25" t="s">
        <v>143</v>
      </c>
      <c r="AU288" s="25" t="s">
        <v>83</v>
      </c>
      <c r="AY288" s="25" t="s">
        <v>140</v>
      </c>
      <c r="BE288" s="205">
        <f>IF(N288="základní",J288,0)</f>
        <v>0</v>
      </c>
      <c r="BF288" s="205">
        <f>IF(N288="snížená",J288,0)</f>
        <v>0</v>
      </c>
      <c r="BG288" s="205">
        <f>IF(N288="zákl. přenesená",J288,0)</f>
        <v>0</v>
      </c>
      <c r="BH288" s="205">
        <f>IF(N288="sníž. přenesená",J288,0)</f>
        <v>0</v>
      </c>
      <c r="BI288" s="205">
        <f>IF(N288="nulová",J288,0)</f>
        <v>0</v>
      </c>
      <c r="BJ288" s="25" t="s">
        <v>81</v>
      </c>
      <c r="BK288" s="205">
        <f>ROUND(I288*H288,2)</f>
        <v>0</v>
      </c>
      <c r="BL288" s="25" t="s">
        <v>254</v>
      </c>
      <c r="BM288" s="25" t="s">
        <v>437</v>
      </c>
    </row>
    <row r="289" spans="2:65" s="1" customFormat="1">
      <c r="B289" s="42"/>
      <c r="C289" s="64"/>
      <c r="D289" s="211" t="s">
        <v>150</v>
      </c>
      <c r="E289" s="64"/>
      <c r="F289" s="263" t="s">
        <v>436</v>
      </c>
      <c r="G289" s="64"/>
      <c r="H289" s="64"/>
      <c r="I289" s="164"/>
      <c r="J289" s="64"/>
      <c r="K289" s="64"/>
      <c r="L289" s="62"/>
      <c r="M289" s="208"/>
      <c r="N289" s="43"/>
      <c r="O289" s="43"/>
      <c r="P289" s="43"/>
      <c r="Q289" s="43"/>
      <c r="R289" s="43"/>
      <c r="S289" s="43"/>
      <c r="T289" s="79"/>
      <c r="AT289" s="25" t="s">
        <v>150</v>
      </c>
      <c r="AU289" s="25" t="s">
        <v>83</v>
      </c>
    </row>
    <row r="290" spans="2:65" s="1" customFormat="1" ht="25.5" customHeight="1">
      <c r="B290" s="42"/>
      <c r="C290" s="194" t="s">
        <v>438</v>
      </c>
      <c r="D290" s="194" t="s">
        <v>143</v>
      </c>
      <c r="E290" s="195" t="s">
        <v>439</v>
      </c>
      <c r="F290" s="196" t="s">
        <v>440</v>
      </c>
      <c r="G290" s="197" t="s">
        <v>189</v>
      </c>
      <c r="H290" s="198">
        <v>40.6</v>
      </c>
      <c r="I290" s="199"/>
      <c r="J290" s="200">
        <f>ROUND(I290*H290,2)</f>
        <v>0</v>
      </c>
      <c r="K290" s="196" t="s">
        <v>23</v>
      </c>
      <c r="L290" s="62"/>
      <c r="M290" s="201" t="s">
        <v>23</v>
      </c>
      <c r="N290" s="202" t="s">
        <v>44</v>
      </c>
      <c r="O290" s="43"/>
      <c r="P290" s="203">
        <f>O290*H290</f>
        <v>0</v>
      </c>
      <c r="Q290" s="203">
        <v>0</v>
      </c>
      <c r="R290" s="203">
        <f>Q290*H290</f>
        <v>0</v>
      </c>
      <c r="S290" s="203">
        <v>0</v>
      </c>
      <c r="T290" s="204">
        <f>S290*H290</f>
        <v>0</v>
      </c>
      <c r="AR290" s="25" t="s">
        <v>254</v>
      </c>
      <c r="AT290" s="25" t="s">
        <v>143</v>
      </c>
      <c r="AU290" s="25" t="s">
        <v>83</v>
      </c>
      <c r="AY290" s="25" t="s">
        <v>140</v>
      </c>
      <c r="BE290" s="205">
        <f>IF(N290="základní",J290,0)</f>
        <v>0</v>
      </c>
      <c r="BF290" s="205">
        <f>IF(N290="snížená",J290,0)</f>
        <v>0</v>
      </c>
      <c r="BG290" s="205">
        <f>IF(N290="zákl. přenesená",J290,0)</f>
        <v>0</v>
      </c>
      <c r="BH290" s="205">
        <f>IF(N290="sníž. přenesená",J290,0)</f>
        <v>0</v>
      </c>
      <c r="BI290" s="205">
        <f>IF(N290="nulová",J290,0)</f>
        <v>0</v>
      </c>
      <c r="BJ290" s="25" t="s">
        <v>81</v>
      </c>
      <c r="BK290" s="205">
        <f>ROUND(I290*H290,2)</f>
        <v>0</v>
      </c>
      <c r="BL290" s="25" t="s">
        <v>254</v>
      </c>
      <c r="BM290" s="25" t="s">
        <v>441</v>
      </c>
    </row>
    <row r="291" spans="2:65" s="1" customFormat="1">
      <c r="B291" s="42"/>
      <c r="C291" s="64"/>
      <c r="D291" s="211" t="s">
        <v>150</v>
      </c>
      <c r="E291" s="64"/>
      <c r="F291" s="263" t="s">
        <v>440</v>
      </c>
      <c r="G291" s="64"/>
      <c r="H291" s="64"/>
      <c r="I291" s="164"/>
      <c r="J291" s="64"/>
      <c r="K291" s="64"/>
      <c r="L291" s="62"/>
      <c r="M291" s="208"/>
      <c r="N291" s="43"/>
      <c r="O291" s="43"/>
      <c r="P291" s="43"/>
      <c r="Q291" s="43"/>
      <c r="R291" s="43"/>
      <c r="S291" s="43"/>
      <c r="T291" s="79"/>
      <c r="AT291" s="25" t="s">
        <v>150</v>
      </c>
      <c r="AU291" s="25" t="s">
        <v>83</v>
      </c>
    </row>
    <row r="292" spans="2:65" s="1" customFormat="1" ht="25.5" customHeight="1">
      <c r="B292" s="42"/>
      <c r="C292" s="194" t="s">
        <v>442</v>
      </c>
      <c r="D292" s="194" t="s">
        <v>143</v>
      </c>
      <c r="E292" s="195" t="s">
        <v>443</v>
      </c>
      <c r="F292" s="196" t="s">
        <v>444</v>
      </c>
      <c r="G292" s="197" t="s">
        <v>189</v>
      </c>
      <c r="H292" s="198">
        <v>10.6</v>
      </c>
      <c r="I292" s="199"/>
      <c r="J292" s="200">
        <f>ROUND(I292*H292,2)</f>
        <v>0</v>
      </c>
      <c r="K292" s="196" t="s">
        <v>23</v>
      </c>
      <c r="L292" s="62"/>
      <c r="M292" s="201" t="s">
        <v>23</v>
      </c>
      <c r="N292" s="202" t="s">
        <v>44</v>
      </c>
      <c r="O292" s="43"/>
      <c r="P292" s="203">
        <f>O292*H292</f>
        <v>0</v>
      </c>
      <c r="Q292" s="203">
        <v>0</v>
      </c>
      <c r="R292" s="203">
        <f>Q292*H292</f>
        <v>0</v>
      </c>
      <c r="S292" s="203">
        <v>0</v>
      </c>
      <c r="T292" s="204">
        <f>S292*H292</f>
        <v>0</v>
      </c>
      <c r="AR292" s="25" t="s">
        <v>254</v>
      </c>
      <c r="AT292" s="25" t="s">
        <v>143</v>
      </c>
      <c r="AU292" s="25" t="s">
        <v>83</v>
      </c>
      <c r="AY292" s="25" t="s">
        <v>140</v>
      </c>
      <c r="BE292" s="205">
        <f>IF(N292="základní",J292,0)</f>
        <v>0</v>
      </c>
      <c r="BF292" s="205">
        <f>IF(N292="snížená",J292,0)</f>
        <v>0</v>
      </c>
      <c r="BG292" s="205">
        <f>IF(N292="zákl. přenesená",J292,0)</f>
        <v>0</v>
      </c>
      <c r="BH292" s="205">
        <f>IF(N292="sníž. přenesená",J292,0)</f>
        <v>0</v>
      </c>
      <c r="BI292" s="205">
        <f>IF(N292="nulová",J292,0)</f>
        <v>0</v>
      </c>
      <c r="BJ292" s="25" t="s">
        <v>81</v>
      </c>
      <c r="BK292" s="205">
        <f>ROUND(I292*H292,2)</f>
        <v>0</v>
      </c>
      <c r="BL292" s="25" t="s">
        <v>254</v>
      </c>
      <c r="BM292" s="25" t="s">
        <v>445</v>
      </c>
    </row>
    <row r="293" spans="2:65" s="1" customFormat="1">
      <c r="B293" s="42"/>
      <c r="C293" s="64"/>
      <c r="D293" s="211" t="s">
        <v>150</v>
      </c>
      <c r="E293" s="64"/>
      <c r="F293" s="263" t="s">
        <v>444</v>
      </c>
      <c r="G293" s="64"/>
      <c r="H293" s="64"/>
      <c r="I293" s="164"/>
      <c r="J293" s="64"/>
      <c r="K293" s="64"/>
      <c r="L293" s="62"/>
      <c r="M293" s="208"/>
      <c r="N293" s="43"/>
      <c r="O293" s="43"/>
      <c r="P293" s="43"/>
      <c r="Q293" s="43"/>
      <c r="R293" s="43"/>
      <c r="S293" s="43"/>
      <c r="T293" s="79"/>
      <c r="AT293" s="25" t="s">
        <v>150</v>
      </c>
      <c r="AU293" s="25" t="s">
        <v>83</v>
      </c>
    </row>
    <row r="294" spans="2:65" s="1" customFormat="1" ht="25.5" customHeight="1">
      <c r="B294" s="42"/>
      <c r="C294" s="194" t="s">
        <v>446</v>
      </c>
      <c r="D294" s="194" t="s">
        <v>143</v>
      </c>
      <c r="E294" s="195" t="s">
        <v>447</v>
      </c>
      <c r="F294" s="196" t="s">
        <v>448</v>
      </c>
      <c r="G294" s="197" t="s">
        <v>189</v>
      </c>
      <c r="H294" s="198">
        <v>49</v>
      </c>
      <c r="I294" s="199"/>
      <c r="J294" s="200">
        <f>ROUND(I294*H294,2)</f>
        <v>0</v>
      </c>
      <c r="K294" s="196" t="s">
        <v>23</v>
      </c>
      <c r="L294" s="62"/>
      <c r="M294" s="201" t="s">
        <v>23</v>
      </c>
      <c r="N294" s="202" t="s">
        <v>44</v>
      </c>
      <c r="O294" s="43"/>
      <c r="P294" s="203">
        <f>O294*H294</f>
        <v>0</v>
      </c>
      <c r="Q294" s="203">
        <v>0</v>
      </c>
      <c r="R294" s="203">
        <f>Q294*H294</f>
        <v>0</v>
      </c>
      <c r="S294" s="203">
        <v>0</v>
      </c>
      <c r="T294" s="204">
        <f>S294*H294</f>
        <v>0</v>
      </c>
      <c r="AR294" s="25" t="s">
        <v>254</v>
      </c>
      <c r="AT294" s="25" t="s">
        <v>143</v>
      </c>
      <c r="AU294" s="25" t="s">
        <v>83</v>
      </c>
      <c r="AY294" s="25" t="s">
        <v>140</v>
      </c>
      <c r="BE294" s="205">
        <f>IF(N294="základní",J294,0)</f>
        <v>0</v>
      </c>
      <c r="BF294" s="205">
        <f>IF(N294="snížená",J294,0)</f>
        <v>0</v>
      </c>
      <c r="BG294" s="205">
        <f>IF(N294="zákl. přenesená",J294,0)</f>
        <v>0</v>
      </c>
      <c r="BH294" s="205">
        <f>IF(N294="sníž. přenesená",J294,0)</f>
        <v>0</v>
      </c>
      <c r="BI294" s="205">
        <f>IF(N294="nulová",J294,0)</f>
        <v>0</v>
      </c>
      <c r="BJ294" s="25" t="s">
        <v>81</v>
      </c>
      <c r="BK294" s="205">
        <f>ROUND(I294*H294,2)</f>
        <v>0</v>
      </c>
      <c r="BL294" s="25" t="s">
        <v>254</v>
      </c>
      <c r="BM294" s="25" t="s">
        <v>449</v>
      </c>
    </row>
    <row r="295" spans="2:65" s="1" customFormat="1">
      <c r="B295" s="42"/>
      <c r="C295" s="64"/>
      <c r="D295" s="211" t="s">
        <v>150</v>
      </c>
      <c r="E295" s="64"/>
      <c r="F295" s="263" t="s">
        <v>448</v>
      </c>
      <c r="G295" s="64"/>
      <c r="H295" s="64"/>
      <c r="I295" s="164"/>
      <c r="J295" s="64"/>
      <c r="K295" s="64"/>
      <c r="L295" s="62"/>
      <c r="M295" s="208"/>
      <c r="N295" s="43"/>
      <c r="O295" s="43"/>
      <c r="P295" s="43"/>
      <c r="Q295" s="43"/>
      <c r="R295" s="43"/>
      <c r="S295" s="43"/>
      <c r="T295" s="79"/>
      <c r="AT295" s="25" t="s">
        <v>150</v>
      </c>
      <c r="AU295" s="25" t="s">
        <v>83</v>
      </c>
    </row>
    <row r="296" spans="2:65" s="1" customFormat="1" ht="25.5" customHeight="1">
      <c r="B296" s="42"/>
      <c r="C296" s="194" t="s">
        <v>450</v>
      </c>
      <c r="D296" s="194" t="s">
        <v>143</v>
      </c>
      <c r="E296" s="195" t="s">
        <v>451</v>
      </c>
      <c r="F296" s="196" t="s">
        <v>452</v>
      </c>
      <c r="G296" s="197" t="s">
        <v>189</v>
      </c>
      <c r="H296" s="198">
        <v>8.5</v>
      </c>
      <c r="I296" s="199"/>
      <c r="J296" s="200">
        <f>ROUND(I296*H296,2)</f>
        <v>0</v>
      </c>
      <c r="K296" s="196" t="s">
        <v>23</v>
      </c>
      <c r="L296" s="62"/>
      <c r="M296" s="201" t="s">
        <v>23</v>
      </c>
      <c r="N296" s="202" t="s">
        <v>44</v>
      </c>
      <c r="O296" s="43"/>
      <c r="P296" s="203">
        <f>O296*H296</f>
        <v>0</v>
      </c>
      <c r="Q296" s="203">
        <v>0</v>
      </c>
      <c r="R296" s="203">
        <f>Q296*H296</f>
        <v>0</v>
      </c>
      <c r="S296" s="203">
        <v>0</v>
      </c>
      <c r="T296" s="204">
        <f>S296*H296</f>
        <v>0</v>
      </c>
      <c r="AR296" s="25" t="s">
        <v>254</v>
      </c>
      <c r="AT296" s="25" t="s">
        <v>143</v>
      </c>
      <c r="AU296" s="25" t="s">
        <v>83</v>
      </c>
      <c r="AY296" s="25" t="s">
        <v>140</v>
      </c>
      <c r="BE296" s="205">
        <f>IF(N296="základní",J296,0)</f>
        <v>0</v>
      </c>
      <c r="BF296" s="205">
        <f>IF(N296="snížená",J296,0)</f>
        <v>0</v>
      </c>
      <c r="BG296" s="205">
        <f>IF(N296="zákl. přenesená",J296,0)</f>
        <v>0</v>
      </c>
      <c r="BH296" s="205">
        <f>IF(N296="sníž. přenesená",J296,0)</f>
        <v>0</v>
      </c>
      <c r="BI296" s="205">
        <f>IF(N296="nulová",J296,0)</f>
        <v>0</v>
      </c>
      <c r="BJ296" s="25" t="s">
        <v>81</v>
      </c>
      <c r="BK296" s="205">
        <f>ROUND(I296*H296,2)</f>
        <v>0</v>
      </c>
      <c r="BL296" s="25" t="s">
        <v>254</v>
      </c>
      <c r="BM296" s="25" t="s">
        <v>453</v>
      </c>
    </row>
    <row r="297" spans="2:65" s="1" customFormat="1">
      <c r="B297" s="42"/>
      <c r="C297" s="64"/>
      <c r="D297" s="211" t="s">
        <v>150</v>
      </c>
      <c r="E297" s="64"/>
      <c r="F297" s="263" t="s">
        <v>452</v>
      </c>
      <c r="G297" s="64"/>
      <c r="H297" s="64"/>
      <c r="I297" s="164"/>
      <c r="J297" s="64"/>
      <c r="K297" s="64"/>
      <c r="L297" s="62"/>
      <c r="M297" s="208"/>
      <c r="N297" s="43"/>
      <c r="O297" s="43"/>
      <c r="P297" s="43"/>
      <c r="Q297" s="43"/>
      <c r="R297" s="43"/>
      <c r="S297" s="43"/>
      <c r="T297" s="79"/>
      <c r="AT297" s="25" t="s">
        <v>150</v>
      </c>
      <c r="AU297" s="25" t="s">
        <v>83</v>
      </c>
    </row>
    <row r="298" spans="2:65" s="1" customFormat="1" ht="16.5" customHeight="1">
      <c r="B298" s="42"/>
      <c r="C298" s="194" t="s">
        <v>454</v>
      </c>
      <c r="D298" s="194" t="s">
        <v>143</v>
      </c>
      <c r="E298" s="195" t="s">
        <v>455</v>
      </c>
      <c r="F298" s="196" t="s">
        <v>456</v>
      </c>
      <c r="G298" s="197" t="s">
        <v>350</v>
      </c>
      <c r="H298" s="198">
        <v>0.61</v>
      </c>
      <c r="I298" s="199"/>
      <c r="J298" s="200">
        <f>ROUND(I298*H298,2)</f>
        <v>0</v>
      </c>
      <c r="K298" s="196" t="s">
        <v>147</v>
      </c>
      <c r="L298" s="62"/>
      <c r="M298" s="201" t="s">
        <v>23</v>
      </c>
      <c r="N298" s="202" t="s">
        <v>44</v>
      </c>
      <c r="O298" s="43"/>
      <c r="P298" s="203">
        <f>O298*H298</f>
        <v>0</v>
      </c>
      <c r="Q298" s="203">
        <v>0</v>
      </c>
      <c r="R298" s="203">
        <f>Q298*H298</f>
        <v>0</v>
      </c>
      <c r="S298" s="203">
        <v>0</v>
      </c>
      <c r="T298" s="204">
        <f>S298*H298</f>
        <v>0</v>
      </c>
      <c r="AR298" s="25" t="s">
        <v>254</v>
      </c>
      <c r="AT298" s="25" t="s">
        <v>143</v>
      </c>
      <c r="AU298" s="25" t="s">
        <v>83</v>
      </c>
      <c r="AY298" s="25" t="s">
        <v>140</v>
      </c>
      <c r="BE298" s="205">
        <f>IF(N298="základní",J298,0)</f>
        <v>0</v>
      </c>
      <c r="BF298" s="205">
        <f>IF(N298="snížená",J298,0)</f>
        <v>0</v>
      </c>
      <c r="BG298" s="205">
        <f>IF(N298="zákl. přenesená",J298,0)</f>
        <v>0</v>
      </c>
      <c r="BH298" s="205">
        <f>IF(N298="sníž. přenesená",J298,0)</f>
        <v>0</v>
      </c>
      <c r="BI298" s="205">
        <f>IF(N298="nulová",J298,0)</f>
        <v>0</v>
      </c>
      <c r="BJ298" s="25" t="s">
        <v>81</v>
      </c>
      <c r="BK298" s="205">
        <f>ROUND(I298*H298,2)</f>
        <v>0</v>
      </c>
      <c r="BL298" s="25" t="s">
        <v>254</v>
      </c>
      <c r="BM298" s="25" t="s">
        <v>457</v>
      </c>
    </row>
    <row r="299" spans="2:65" s="1" customFormat="1" ht="27">
      <c r="B299" s="42"/>
      <c r="C299" s="64"/>
      <c r="D299" s="206" t="s">
        <v>150</v>
      </c>
      <c r="E299" s="64"/>
      <c r="F299" s="207" t="s">
        <v>458</v>
      </c>
      <c r="G299" s="64"/>
      <c r="H299" s="64"/>
      <c r="I299" s="164"/>
      <c r="J299" s="64"/>
      <c r="K299" s="64"/>
      <c r="L299" s="62"/>
      <c r="M299" s="208"/>
      <c r="N299" s="43"/>
      <c r="O299" s="43"/>
      <c r="P299" s="43"/>
      <c r="Q299" s="43"/>
      <c r="R299" s="43"/>
      <c r="S299" s="43"/>
      <c r="T299" s="79"/>
      <c r="AT299" s="25" t="s">
        <v>150</v>
      </c>
      <c r="AU299" s="25" t="s">
        <v>83</v>
      </c>
    </row>
    <row r="300" spans="2:65" s="1" customFormat="1" ht="121.5">
      <c r="B300" s="42"/>
      <c r="C300" s="64"/>
      <c r="D300" s="211" t="s">
        <v>171</v>
      </c>
      <c r="E300" s="64"/>
      <c r="F300" s="252" t="s">
        <v>459</v>
      </c>
      <c r="G300" s="64"/>
      <c r="H300" s="64"/>
      <c r="I300" s="164"/>
      <c r="J300" s="64"/>
      <c r="K300" s="64"/>
      <c r="L300" s="62"/>
      <c r="M300" s="208"/>
      <c r="N300" s="43"/>
      <c r="O300" s="43"/>
      <c r="P300" s="43"/>
      <c r="Q300" s="43"/>
      <c r="R300" s="43"/>
      <c r="S300" s="43"/>
      <c r="T300" s="79"/>
      <c r="AT300" s="25" t="s">
        <v>171</v>
      </c>
      <c r="AU300" s="25" t="s">
        <v>83</v>
      </c>
    </row>
    <row r="301" spans="2:65" s="1" customFormat="1" ht="16.5" customHeight="1">
      <c r="B301" s="42"/>
      <c r="C301" s="194" t="s">
        <v>460</v>
      </c>
      <c r="D301" s="194" t="s">
        <v>143</v>
      </c>
      <c r="E301" s="195" t="s">
        <v>461</v>
      </c>
      <c r="F301" s="196" t="s">
        <v>462</v>
      </c>
      <c r="G301" s="197" t="s">
        <v>350</v>
      </c>
      <c r="H301" s="198">
        <v>0.61</v>
      </c>
      <c r="I301" s="199"/>
      <c r="J301" s="200">
        <f>ROUND(I301*H301,2)</f>
        <v>0</v>
      </c>
      <c r="K301" s="196" t="s">
        <v>147</v>
      </c>
      <c r="L301" s="62"/>
      <c r="M301" s="201" t="s">
        <v>23</v>
      </c>
      <c r="N301" s="202" t="s">
        <v>44</v>
      </c>
      <c r="O301" s="43"/>
      <c r="P301" s="203">
        <f>O301*H301</f>
        <v>0</v>
      </c>
      <c r="Q301" s="203">
        <v>0</v>
      </c>
      <c r="R301" s="203">
        <f>Q301*H301</f>
        <v>0</v>
      </c>
      <c r="S301" s="203">
        <v>0</v>
      </c>
      <c r="T301" s="204">
        <f>S301*H301</f>
        <v>0</v>
      </c>
      <c r="AR301" s="25" t="s">
        <v>254</v>
      </c>
      <c r="AT301" s="25" t="s">
        <v>143</v>
      </c>
      <c r="AU301" s="25" t="s">
        <v>83</v>
      </c>
      <c r="AY301" s="25" t="s">
        <v>140</v>
      </c>
      <c r="BE301" s="205">
        <f>IF(N301="základní",J301,0)</f>
        <v>0</v>
      </c>
      <c r="BF301" s="205">
        <f>IF(N301="snížená",J301,0)</f>
        <v>0</v>
      </c>
      <c r="BG301" s="205">
        <f>IF(N301="zákl. přenesená",J301,0)</f>
        <v>0</v>
      </c>
      <c r="BH301" s="205">
        <f>IF(N301="sníž. přenesená",J301,0)</f>
        <v>0</v>
      </c>
      <c r="BI301" s="205">
        <f>IF(N301="nulová",J301,0)</f>
        <v>0</v>
      </c>
      <c r="BJ301" s="25" t="s">
        <v>81</v>
      </c>
      <c r="BK301" s="205">
        <f>ROUND(I301*H301,2)</f>
        <v>0</v>
      </c>
      <c r="BL301" s="25" t="s">
        <v>254</v>
      </c>
      <c r="BM301" s="25" t="s">
        <v>463</v>
      </c>
    </row>
    <row r="302" spans="2:65" s="1" customFormat="1" ht="27">
      <c r="B302" s="42"/>
      <c r="C302" s="64"/>
      <c r="D302" s="206" t="s">
        <v>150</v>
      </c>
      <c r="E302" s="64"/>
      <c r="F302" s="207" t="s">
        <v>464</v>
      </c>
      <c r="G302" s="64"/>
      <c r="H302" s="64"/>
      <c r="I302" s="164"/>
      <c r="J302" s="64"/>
      <c r="K302" s="64"/>
      <c r="L302" s="62"/>
      <c r="M302" s="208"/>
      <c r="N302" s="43"/>
      <c r="O302" s="43"/>
      <c r="P302" s="43"/>
      <c r="Q302" s="43"/>
      <c r="R302" s="43"/>
      <c r="S302" s="43"/>
      <c r="T302" s="79"/>
      <c r="AT302" s="25" t="s">
        <v>150</v>
      </c>
      <c r="AU302" s="25" t="s">
        <v>83</v>
      </c>
    </row>
    <row r="303" spans="2:65" s="1" customFormat="1" ht="121.5">
      <c r="B303" s="42"/>
      <c r="C303" s="64"/>
      <c r="D303" s="206" t="s">
        <v>171</v>
      </c>
      <c r="E303" s="64"/>
      <c r="F303" s="248" t="s">
        <v>459</v>
      </c>
      <c r="G303" s="64"/>
      <c r="H303" s="64"/>
      <c r="I303" s="164"/>
      <c r="J303" s="64"/>
      <c r="K303" s="64"/>
      <c r="L303" s="62"/>
      <c r="M303" s="208"/>
      <c r="N303" s="43"/>
      <c r="O303" s="43"/>
      <c r="P303" s="43"/>
      <c r="Q303" s="43"/>
      <c r="R303" s="43"/>
      <c r="S303" s="43"/>
      <c r="T303" s="79"/>
      <c r="AT303" s="25" t="s">
        <v>171</v>
      </c>
      <c r="AU303" s="25" t="s">
        <v>83</v>
      </c>
    </row>
    <row r="304" spans="2:65" s="10" customFormat="1" ht="29.85" customHeight="1">
      <c r="B304" s="177"/>
      <c r="C304" s="178"/>
      <c r="D304" s="191" t="s">
        <v>72</v>
      </c>
      <c r="E304" s="192" t="s">
        <v>465</v>
      </c>
      <c r="F304" s="192" t="s">
        <v>466</v>
      </c>
      <c r="G304" s="178"/>
      <c r="H304" s="178"/>
      <c r="I304" s="181"/>
      <c r="J304" s="193">
        <f>BK304</f>
        <v>0</v>
      </c>
      <c r="K304" s="178"/>
      <c r="L304" s="183"/>
      <c r="M304" s="184"/>
      <c r="N304" s="185"/>
      <c r="O304" s="185"/>
      <c r="P304" s="186">
        <f>SUM(P305:P444)</f>
        <v>0</v>
      </c>
      <c r="Q304" s="185"/>
      <c r="R304" s="186">
        <f>SUM(R305:R444)</f>
        <v>0.20185690000000001</v>
      </c>
      <c r="S304" s="185"/>
      <c r="T304" s="187">
        <f>SUM(T305:T444)</f>
        <v>0.12</v>
      </c>
      <c r="AR304" s="188" t="s">
        <v>83</v>
      </c>
      <c r="AT304" s="189" t="s">
        <v>72</v>
      </c>
      <c r="AU304" s="189" t="s">
        <v>81</v>
      </c>
      <c r="AY304" s="188" t="s">
        <v>140</v>
      </c>
      <c r="BK304" s="190">
        <f>SUM(BK305:BK444)</f>
        <v>0</v>
      </c>
    </row>
    <row r="305" spans="2:65" s="1" customFormat="1" ht="25.5" customHeight="1">
      <c r="B305" s="42"/>
      <c r="C305" s="194" t="s">
        <v>467</v>
      </c>
      <c r="D305" s="194" t="s">
        <v>143</v>
      </c>
      <c r="E305" s="195" t="s">
        <v>468</v>
      </c>
      <c r="F305" s="196" t="s">
        <v>469</v>
      </c>
      <c r="G305" s="197" t="s">
        <v>331</v>
      </c>
      <c r="H305" s="198">
        <v>24</v>
      </c>
      <c r="I305" s="199"/>
      <c r="J305" s="200">
        <f>ROUND(I305*H305,2)</f>
        <v>0</v>
      </c>
      <c r="K305" s="196" t="s">
        <v>147</v>
      </c>
      <c r="L305" s="62"/>
      <c r="M305" s="201" t="s">
        <v>23</v>
      </c>
      <c r="N305" s="202" t="s">
        <v>44</v>
      </c>
      <c r="O305" s="43"/>
      <c r="P305" s="203">
        <f>O305*H305</f>
        <v>0</v>
      </c>
      <c r="Q305" s="203">
        <v>0</v>
      </c>
      <c r="R305" s="203">
        <f>Q305*H305</f>
        <v>0</v>
      </c>
      <c r="S305" s="203">
        <v>5.0000000000000001E-3</v>
      </c>
      <c r="T305" s="204">
        <f>S305*H305</f>
        <v>0.12</v>
      </c>
      <c r="AR305" s="25" t="s">
        <v>254</v>
      </c>
      <c r="AT305" s="25" t="s">
        <v>143</v>
      </c>
      <c r="AU305" s="25" t="s">
        <v>83</v>
      </c>
      <c r="AY305" s="25" t="s">
        <v>140</v>
      </c>
      <c r="BE305" s="205">
        <f>IF(N305="základní",J305,0)</f>
        <v>0</v>
      </c>
      <c r="BF305" s="205">
        <f>IF(N305="snížená",J305,0)</f>
        <v>0</v>
      </c>
      <c r="BG305" s="205">
        <f>IF(N305="zákl. přenesená",J305,0)</f>
        <v>0</v>
      </c>
      <c r="BH305" s="205">
        <f>IF(N305="sníž. přenesená",J305,0)</f>
        <v>0</v>
      </c>
      <c r="BI305" s="205">
        <f>IF(N305="nulová",J305,0)</f>
        <v>0</v>
      </c>
      <c r="BJ305" s="25" t="s">
        <v>81</v>
      </c>
      <c r="BK305" s="205">
        <f>ROUND(I305*H305,2)</f>
        <v>0</v>
      </c>
      <c r="BL305" s="25" t="s">
        <v>254</v>
      </c>
      <c r="BM305" s="25" t="s">
        <v>470</v>
      </c>
    </row>
    <row r="306" spans="2:65" s="1" customFormat="1">
      <c r="B306" s="42"/>
      <c r="C306" s="64"/>
      <c r="D306" s="206" t="s">
        <v>150</v>
      </c>
      <c r="E306" s="64"/>
      <c r="F306" s="207" t="s">
        <v>471</v>
      </c>
      <c r="G306" s="64"/>
      <c r="H306" s="64"/>
      <c r="I306" s="164"/>
      <c r="J306" s="64"/>
      <c r="K306" s="64"/>
      <c r="L306" s="62"/>
      <c r="M306" s="208"/>
      <c r="N306" s="43"/>
      <c r="O306" s="43"/>
      <c r="P306" s="43"/>
      <c r="Q306" s="43"/>
      <c r="R306" s="43"/>
      <c r="S306" s="43"/>
      <c r="T306" s="79"/>
      <c r="AT306" s="25" t="s">
        <v>150</v>
      </c>
      <c r="AU306" s="25" t="s">
        <v>83</v>
      </c>
    </row>
    <row r="307" spans="2:65" s="11" customFormat="1">
      <c r="B307" s="209"/>
      <c r="C307" s="210"/>
      <c r="D307" s="206" t="s">
        <v>152</v>
      </c>
      <c r="E307" s="232" t="s">
        <v>23</v>
      </c>
      <c r="F307" s="233" t="s">
        <v>472</v>
      </c>
      <c r="G307" s="210"/>
      <c r="H307" s="234">
        <v>12</v>
      </c>
      <c r="I307" s="215"/>
      <c r="J307" s="210"/>
      <c r="K307" s="210"/>
      <c r="L307" s="216"/>
      <c r="M307" s="217"/>
      <c r="N307" s="218"/>
      <c r="O307" s="218"/>
      <c r="P307" s="218"/>
      <c r="Q307" s="218"/>
      <c r="R307" s="218"/>
      <c r="S307" s="218"/>
      <c r="T307" s="219"/>
      <c r="AT307" s="220" t="s">
        <v>152</v>
      </c>
      <c r="AU307" s="220" t="s">
        <v>83</v>
      </c>
      <c r="AV307" s="11" t="s">
        <v>83</v>
      </c>
      <c r="AW307" s="11" t="s">
        <v>36</v>
      </c>
      <c r="AX307" s="11" t="s">
        <v>73</v>
      </c>
      <c r="AY307" s="220" t="s">
        <v>140</v>
      </c>
    </row>
    <row r="308" spans="2:65" s="11" customFormat="1">
      <c r="B308" s="209"/>
      <c r="C308" s="210"/>
      <c r="D308" s="206" t="s">
        <v>152</v>
      </c>
      <c r="E308" s="232" t="s">
        <v>23</v>
      </c>
      <c r="F308" s="233" t="s">
        <v>473</v>
      </c>
      <c r="G308" s="210"/>
      <c r="H308" s="234">
        <v>8</v>
      </c>
      <c r="I308" s="215"/>
      <c r="J308" s="210"/>
      <c r="K308" s="210"/>
      <c r="L308" s="216"/>
      <c r="M308" s="217"/>
      <c r="N308" s="218"/>
      <c r="O308" s="218"/>
      <c r="P308" s="218"/>
      <c r="Q308" s="218"/>
      <c r="R308" s="218"/>
      <c r="S308" s="218"/>
      <c r="T308" s="219"/>
      <c r="AT308" s="220" t="s">
        <v>152</v>
      </c>
      <c r="AU308" s="220" t="s">
        <v>83</v>
      </c>
      <c r="AV308" s="11" t="s">
        <v>83</v>
      </c>
      <c r="AW308" s="11" t="s">
        <v>36</v>
      </c>
      <c r="AX308" s="11" t="s">
        <v>73</v>
      </c>
      <c r="AY308" s="220" t="s">
        <v>140</v>
      </c>
    </row>
    <row r="309" spans="2:65" s="11" customFormat="1">
      <c r="B309" s="209"/>
      <c r="C309" s="210"/>
      <c r="D309" s="206" t="s">
        <v>152</v>
      </c>
      <c r="E309" s="232" t="s">
        <v>23</v>
      </c>
      <c r="F309" s="233" t="s">
        <v>474</v>
      </c>
      <c r="G309" s="210"/>
      <c r="H309" s="234">
        <v>4</v>
      </c>
      <c r="I309" s="215"/>
      <c r="J309" s="210"/>
      <c r="K309" s="210"/>
      <c r="L309" s="216"/>
      <c r="M309" s="217"/>
      <c r="N309" s="218"/>
      <c r="O309" s="218"/>
      <c r="P309" s="218"/>
      <c r="Q309" s="218"/>
      <c r="R309" s="218"/>
      <c r="S309" s="218"/>
      <c r="T309" s="219"/>
      <c r="AT309" s="220" t="s">
        <v>152</v>
      </c>
      <c r="AU309" s="220" t="s">
        <v>83</v>
      </c>
      <c r="AV309" s="11" t="s">
        <v>83</v>
      </c>
      <c r="AW309" s="11" t="s">
        <v>36</v>
      </c>
      <c r="AX309" s="11" t="s">
        <v>73</v>
      </c>
      <c r="AY309" s="220" t="s">
        <v>140</v>
      </c>
    </row>
    <row r="310" spans="2:65" s="13" customFormat="1">
      <c r="B310" s="235"/>
      <c r="C310" s="236"/>
      <c r="D310" s="211" t="s">
        <v>152</v>
      </c>
      <c r="E310" s="249" t="s">
        <v>23</v>
      </c>
      <c r="F310" s="250" t="s">
        <v>162</v>
      </c>
      <c r="G310" s="236"/>
      <c r="H310" s="251">
        <v>24</v>
      </c>
      <c r="I310" s="240"/>
      <c r="J310" s="236"/>
      <c r="K310" s="236"/>
      <c r="L310" s="241"/>
      <c r="M310" s="242"/>
      <c r="N310" s="243"/>
      <c r="O310" s="243"/>
      <c r="P310" s="243"/>
      <c r="Q310" s="243"/>
      <c r="R310" s="243"/>
      <c r="S310" s="243"/>
      <c r="T310" s="244"/>
      <c r="AT310" s="245" t="s">
        <v>152</v>
      </c>
      <c r="AU310" s="245" t="s">
        <v>83</v>
      </c>
      <c r="AV310" s="13" t="s">
        <v>148</v>
      </c>
      <c r="AW310" s="13" t="s">
        <v>36</v>
      </c>
      <c r="AX310" s="13" t="s">
        <v>81</v>
      </c>
      <c r="AY310" s="245" t="s">
        <v>140</v>
      </c>
    </row>
    <row r="311" spans="2:65" s="1" customFormat="1" ht="16.5" customHeight="1">
      <c r="B311" s="42"/>
      <c r="C311" s="194" t="s">
        <v>475</v>
      </c>
      <c r="D311" s="194" t="s">
        <v>143</v>
      </c>
      <c r="E311" s="195" t="s">
        <v>476</v>
      </c>
      <c r="F311" s="196" t="s">
        <v>477</v>
      </c>
      <c r="G311" s="197" t="s">
        <v>331</v>
      </c>
      <c r="H311" s="198">
        <v>19</v>
      </c>
      <c r="I311" s="199"/>
      <c r="J311" s="200">
        <f>ROUND(I311*H311,2)</f>
        <v>0</v>
      </c>
      <c r="K311" s="196" t="s">
        <v>23</v>
      </c>
      <c r="L311" s="62"/>
      <c r="M311" s="201" t="s">
        <v>23</v>
      </c>
      <c r="N311" s="202" t="s">
        <v>44</v>
      </c>
      <c r="O311" s="43"/>
      <c r="P311" s="203">
        <f>O311*H311</f>
        <v>0</v>
      </c>
      <c r="Q311" s="203">
        <v>2.5000000000000001E-4</v>
      </c>
      <c r="R311" s="203">
        <f>Q311*H311</f>
        <v>4.7499999999999999E-3</v>
      </c>
      <c r="S311" s="203">
        <v>0</v>
      </c>
      <c r="T311" s="204">
        <f>S311*H311</f>
        <v>0</v>
      </c>
      <c r="AR311" s="25" t="s">
        <v>254</v>
      </c>
      <c r="AT311" s="25" t="s">
        <v>143</v>
      </c>
      <c r="AU311" s="25" t="s">
        <v>83</v>
      </c>
      <c r="AY311" s="25" t="s">
        <v>140</v>
      </c>
      <c r="BE311" s="205">
        <f>IF(N311="základní",J311,0)</f>
        <v>0</v>
      </c>
      <c r="BF311" s="205">
        <f>IF(N311="snížená",J311,0)</f>
        <v>0</v>
      </c>
      <c r="BG311" s="205">
        <f>IF(N311="zákl. přenesená",J311,0)</f>
        <v>0</v>
      </c>
      <c r="BH311" s="205">
        <f>IF(N311="sníž. přenesená",J311,0)</f>
        <v>0</v>
      </c>
      <c r="BI311" s="205">
        <f>IF(N311="nulová",J311,0)</f>
        <v>0</v>
      </c>
      <c r="BJ311" s="25" t="s">
        <v>81</v>
      </c>
      <c r="BK311" s="205">
        <f>ROUND(I311*H311,2)</f>
        <v>0</v>
      </c>
      <c r="BL311" s="25" t="s">
        <v>254</v>
      </c>
      <c r="BM311" s="25" t="s">
        <v>478</v>
      </c>
    </row>
    <row r="312" spans="2:65" s="1" customFormat="1">
      <c r="B312" s="42"/>
      <c r="C312" s="64"/>
      <c r="D312" s="206" t="s">
        <v>150</v>
      </c>
      <c r="E312" s="64"/>
      <c r="F312" s="207" t="s">
        <v>477</v>
      </c>
      <c r="G312" s="64"/>
      <c r="H312" s="64"/>
      <c r="I312" s="164"/>
      <c r="J312" s="64"/>
      <c r="K312" s="64"/>
      <c r="L312" s="62"/>
      <c r="M312" s="208"/>
      <c r="N312" s="43"/>
      <c r="O312" s="43"/>
      <c r="P312" s="43"/>
      <c r="Q312" s="43"/>
      <c r="R312" s="43"/>
      <c r="S312" s="43"/>
      <c r="T312" s="79"/>
      <c r="AT312" s="25" t="s">
        <v>150</v>
      </c>
      <c r="AU312" s="25" t="s">
        <v>83</v>
      </c>
    </row>
    <row r="313" spans="2:65" s="11" customFormat="1">
      <c r="B313" s="209"/>
      <c r="C313" s="210"/>
      <c r="D313" s="211" t="s">
        <v>152</v>
      </c>
      <c r="E313" s="212" t="s">
        <v>23</v>
      </c>
      <c r="F313" s="213" t="s">
        <v>479</v>
      </c>
      <c r="G313" s="210"/>
      <c r="H313" s="214">
        <v>19</v>
      </c>
      <c r="I313" s="215"/>
      <c r="J313" s="210"/>
      <c r="K313" s="210"/>
      <c r="L313" s="216"/>
      <c r="M313" s="217"/>
      <c r="N313" s="218"/>
      <c r="O313" s="218"/>
      <c r="P313" s="218"/>
      <c r="Q313" s="218"/>
      <c r="R313" s="218"/>
      <c r="S313" s="218"/>
      <c r="T313" s="219"/>
      <c r="AT313" s="220" t="s">
        <v>152</v>
      </c>
      <c r="AU313" s="220" t="s">
        <v>83</v>
      </c>
      <c r="AV313" s="11" t="s">
        <v>83</v>
      </c>
      <c r="AW313" s="11" t="s">
        <v>36</v>
      </c>
      <c r="AX313" s="11" t="s">
        <v>81</v>
      </c>
      <c r="AY313" s="220" t="s">
        <v>140</v>
      </c>
    </row>
    <row r="314" spans="2:65" s="1" customFormat="1" ht="16.5" customHeight="1">
      <c r="B314" s="42"/>
      <c r="C314" s="253" t="s">
        <v>480</v>
      </c>
      <c r="D314" s="253" t="s">
        <v>208</v>
      </c>
      <c r="E314" s="254" t="s">
        <v>481</v>
      </c>
      <c r="F314" s="255" t="s">
        <v>482</v>
      </c>
      <c r="G314" s="256" t="s">
        <v>331</v>
      </c>
      <c r="H314" s="257">
        <v>4</v>
      </c>
      <c r="I314" s="258"/>
      <c r="J314" s="259">
        <f>ROUND(I314*H314,2)</f>
        <v>0</v>
      </c>
      <c r="K314" s="255" t="s">
        <v>23</v>
      </c>
      <c r="L314" s="260"/>
      <c r="M314" s="261" t="s">
        <v>23</v>
      </c>
      <c r="N314" s="262" t="s">
        <v>44</v>
      </c>
      <c r="O314" s="43"/>
      <c r="P314" s="203">
        <f>O314*H314</f>
        <v>0</v>
      </c>
      <c r="Q314" s="203">
        <v>0</v>
      </c>
      <c r="R314" s="203">
        <f>Q314*H314</f>
        <v>0</v>
      </c>
      <c r="S314" s="203">
        <v>0</v>
      </c>
      <c r="T314" s="204">
        <f>S314*H314</f>
        <v>0</v>
      </c>
      <c r="AR314" s="25" t="s">
        <v>383</v>
      </c>
      <c r="AT314" s="25" t="s">
        <v>208</v>
      </c>
      <c r="AU314" s="25" t="s">
        <v>83</v>
      </c>
      <c r="AY314" s="25" t="s">
        <v>140</v>
      </c>
      <c r="BE314" s="205">
        <f>IF(N314="základní",J314,0)</f>
        <v>0</v>
      </c>
      <c r="BF314" s="205">
        <f>IF(N314="snížená",J314,0)</f>
        <v>0</v>
      </c>
      <c r="BG314" s="205">
        <f>IF(N314="zákl. přenesená",J314,0)</f>
        <v>0</v>
      </c>
      <c r="BH314" s="205">
        <f>IF(N314="sníž. přenesená",J314,0)</f>
        <v>0</v>
      </c>
      <c r="BI314" s="205">
        <f>IF(N314="nulová",J314,0)</f>
        <v>0</v>
      </c>
      <c r="BJ314" s="25" t="s">
        <v>81</v>
      </c>
      <c r="BK314" s="205">
        <f>ROUND(I314*H314,2)</f>
        <v>0</v>
      </c>
      <c r="BL314" s="25" t="s">
        <v>254</v>
      </c>
      <c r="BM314" s="25" t="s">
        <v>483</v>
      </c>
    </row>
    <row r="315" spans="2:65" s="1" customFormat="1">
      <c r="B315" s="42"/>
      <c r="C315" s="64"/>
      <c r="D315" s="211" t="s">
        <v>150</v>
      </c>
      <c r="E315" s="64"/>
      <c r="F315" s="263" t="s">
        <v>484</v>
      </c>
      <c r="G315" s="64"/>
      <c r="H315" s="64"/>
      <c r="I315" s="164"/>
      <c r="J315" s="64"/>
      <c r="K315" s="64"/>
      <c r="L315" s="62"/>
      <c r="M315" s="208"/>
      <c r="N315" s="43"/>
      <c r="O315" s="43"/>
      <c r="P315" s="43"/>
      <c r="Q315" s="43"/>
      <c r="R315" s="43"/>
      <c r="S315" s="43"/>
      <c r="T315" s="79"/>
      <c r="AT315" s="25" t="s">
        <v>150</v>
      </c>
      <c r="AU315" s="25" t="s">
        <v>83</v>
      </c>
    </row>
    <row r="316" spans="2:65" s="1" customFormat="1" ht="16.5" customHeight="1">
      <c r="B316" s="42"/>
      <c r="C316" s="253" t="s">
        <v>485</v>
      </c>
      <c r="D316" s="253" t="s">
        <v>208</v>
      </c>
      <c r="E316" s="254" t="s">
        <v>486</v>
      </c>
      <c r="F316" s="255" t="s">
        <v>487</v>
      </c>
      <c r="G316" s="256" t="s">
        <v>331</v>
      </c>
      <c r="H316" s="257">
        <v>8</v>
      </c>
      <c r="I316" s="258"/>
      <c r="J316" s="259">
        <f>ROUND(I316*H316,2)</f>
        <v>0</v>
      </c>
      <c r="K316" s="255" t="s">
        <v>23</v>
      </c>
      <c r="L316" s="260"/>
      <c r="M316" s="261" t="s">
        <v>23</v>
      </c>
      <c r="N316" s="262" t="s">
        <v>44</v>
      </c>
      <c r="O316" s="43"/>
      <c r="P316" s="203">
        <f>O316*H316</f>
        <v>0</v>
      </c>
      <c r="Q316" s="203">
        <v>0</v>
      </c>
      <c r="R316" s="203">
        <f>Q316*H316</f>
        <v>0</v>
      </c>
      <c r="S316" s="203">
        <v>0</v>
      </c>
      <c r="T316" s="204">
        <f>S316*H316</f>
        <v>0</v>
      </c>
      <c r="AR316" s="25" t="s">
        <v>383</v>
      </c>
      <c r="AT316" s="25" t="s">
        <v>208</v>
      </c>
      <c r="AU316" s="25" t="s">
        <v>83</v>
      </c>
      <c r="AY316" s="25" t="s">
        <v>140</v>
      </c>
      <c r="BE316" s="205">
        <f>IF(N316="základní",J316,0)</f>
        <v>0</v>
      </c>
      <c r="BF316" s="205">
        <f>IF(N316="snížená",J316,0)</f>
        <v>0</v>
      </c>
      <c r="BG316" s="205">
        <f>IF(N316="zákl. přenesená",J316,0)</f>
        <v>0</v>
      </c>
      <c r="BH316" s="205">
        <f>IF(N316="sníž. přenesená",J316,0)</f>
        <v>0</v>
      </c>
      <c r="BI316" s="205">
        <f>IF(N316="nulová",J316,0)</f>
        <v>0</v>
      </c>
      <c r="BJ316" s="25" t="s">
        <v>81</v>
      </c>
      <c r="BK316" s="205">
        <f>ROUND(I316*H316,2)</f>
        <v>0</v>
      </c>
      <c r="BL316" s="25" t="s">
        <v>254</v>
      </c>
      <c r="BM316" s="25" t="s">
        <v>488</v>
      </c>
    </row>
    <row r="317" spans="2:65" s="1" customFormat="1">
      <c r="B317" s="42"/>
      <c r="C317" s="64"/>
      <c r="D317" s="211" t="s">
        <v>150</v>
      </c>
      <c r="E317" s="64"/>
      <c r="F317" s="263" t="s">
        <v>489</v>
      </c>
      <c r="G317" s="64"/>
      <c r="H317" s="64"/>
      <c r="I317" s="164"/>
      <c r="J317" s="64"/>
      <c r="K317" s="64"/>
      <c r="L317" s="62"/>
      <c r="M317" s="208"/>
      <c r="N317" s="43"/>
      <c r="O317" s="43"/>
      <c r="P317" s="43"/>
      <c r="Q317" s="43"/>
      <c r="R317" s="43"/>
      <c r="S317" s="43"/>
      <c r="T317" s="79"/>
      <c r="AT317" s="25" t="s">
        <v>150</v>
      </c>
      <c r="AU317" s="25" t="s">
        <v>83</v>
      </c>
    </row>
    <row r="318" spans="2:65" s="1" customFormat="1" ht="16.5" customHeight="1">
      <c r="B318" s="42"/>
      <c r="C318" s="253" t="s">
        <v>490</v>
      </c>
      <c r="D318" s="253" t="s">
        <v>208</v>
      </c>
      <c r="E318" s="254" t="s">
        <v>491</v>
      </c>
      <c r="F318" s="255" t="s">
        <v>492</v>
      </c>
      <c r="G318" s="256" t="s">
        <v>331</v>
      </c>
      <c r="H318" s="257">
        <v>1</v>
      </c>
      <c r="I318" s="258"/>
      <c r="J318" s="259">
        <f>ROUND(I318*H318,2)</f>
        <v>0</v>
      </c>
      <c r="K318" s="255" t="s">
        <v>23</v>
      </c>
      <c r="L318" s="260"/>
      <c r="M318" s="261" t="s">
        <v>23</v>
      </c>
      <c r="N318" s="262" t="s">
        <v>44</v>
      </c>
      <c r="O318" s="43"/>
      <c r="P318" s="203">
        <f>O318*H318</f>
        <v>0</v>
      </c>
      <c r="Q318" s="203">
        <v>0</v>
      </c>
      <c r="R318" s="203">
        <f>Q318*H318</f>
        <v>0</v>
      </c>
      <c r="S318" s="203">
        <v>0</v>
      </c>
      <c r="T318" s="204">
        <f>S318*H318</f>
        <v>0</v>
      </c>
      <c r="AR318" s="25" t="s">
        <v>383</v>
      </c>
      <c r="AT318" s="25" t="s">
        <v>208</v>
      </c>
      <c r="AU318" s="25" t="s">
        <v>83</v>
      </c>
      <c r="AY318" s="25" t="s">
        <v>140</v>
      </c>
      <c r="BE318" s="205">
        <f>IF(N318="základní",J318,0)</f>
        <v>0</v>
      </c>
      <c r="BF318" s="205">
        <f>IF(N318="snížená",J318,0)</f>
        <v>0</v>
      </c>
      <c r="BG318" s="205">
        <f>IF(N318="zákl. přenesená",J318,0)</f>
        <v>0</v>
      </c>
      <c r="BH318" s="205">
        <f>IF(N318="sníž. přenesená",J318,0)</f>
        <v>0</v>
      </c>
      <c r="BI318" s="205">
        <f>IF(N318="nulová",J318,0)</f>
        <v>0</v>
      </c>
      <c r="BJ318" s="25" t="s">
        <v>81</v>
      </c>
      <c r="BK318" s="205">
        <f>ROUND(I318*H318,2)</f>
        <v>0</v>
      </c>
      <c r="BL318" s="25" t="s">
        <v>254</v>
      </c>
      <c r="BM318" s="25" t="s">
        <v>493</v>
      </c>
    </row>
    <row r="319" spans="2:65" s="1" customFormat="1">
      <c r="B319" s="42"/>
      <c r="C319" s="64"/>
      <c r="D319" s="211" t="s">
        <v>150</v>
      </c>
      <c r="E319" s="64"/>
      <c r="F319" s="263" t="s">
        <v>494</v>
      </c>
      <c r="G319" s="64"/>
      <c r="H319" s="64"/>
      <c r="I319" s="164"/>
      <c r="J319" s="64"/>
      <c r="K319" s="64"/>
      <c r="L319" s="62"/>
      <c r="M319" s="208"/>
      <c r="N319" s="43"/>
      <c r="O319" s="43"/>
      <c r="P319" s="43"/>
      <c r="Q319" s="43"/>
      <c r="R319" s="43"/>
      <c r="S319" s="43"/>
      <c r="T319" s="79"/>
      <c r="AT319" s="25" t="s">
        <v>150</v>
      </c>
      <c r="AU319" s="25" t="s">
        <v>83</v>
      </c>
    </row>
    <row r="320" spans="2:65" s="1" customFormat="1" ht="16.5" customHeight="1">
      <c r="B320" s="42"/>
      <c r="C320" s="253" t="s">
        <v>495</v>
      </c>
      <c r="D320" s="253" t="s">
        <v>208</v>
      </c>
      <c r="E320" s="254" t="s">
        <v>496</v>
      </c>
      <c r="F320" s="255" t="s">
        <v>497</v>
      </c>
      <c r="G320" s="256" t="s">
        <v>331</v>
      </c>
      <c r="H320" s="257">
        <v>3</v>
      </c>
      <c r="I320" s="258"/>
      <c r="J320" s="259">
        <f>ROUND(I320*H320,2)</f>
        <v>0</v>
      </c>
      <c r="K320" s="255" t="s">
        <v>23</v>
      </c>
      <c r="L320" s="260"/>
      <c r="M320" s="261" t="s">
        <v>23</v>
      </c>
      <c r="N320" s="262" t="s">
        <v>44</v>
      </c>
      <c r="O320" s="43"/>
      <c r="P320" s="203">
        <f>O320*H320</f>
        <v>0</v>
      </c>
      <c r="Q320" s="203">
        <v>0</v>
      </c>
      <c r="R320" s="203">
        <f>Q320*H320</f>
        <v>0</v>
      </c>
      <c r="S320" s="203">
        <v>0</v>
      </c>
      <c r="T320" s="204">
        <f>S320*H320</f>
        <v>0</v>
      </c>
      <c r="AR320" s="25" t="s">
        <v>383</v>
      </c>
      <c r="AT320" s="25" t="s">
        <v>208</v>
      </c>
      <c r="AU320" s="25" t="s">
        <v>83</v>
      </c>
      <c r="AY320" s="25" t="s">
        <v>140</v>
      </c>
      <c r="BE320" s="205">
        <f>IF(N320="základní",J320,0)</f>
        <v>0</v>
      </c>
      <c r="BF320" s="205">
        <f>IF(N320="snížená",J320,0)</f>
        <v>0</v>
      </c>
      <c r="BG320" s="205">
        <f>IF(N320="zákl. přenesená",J320,0)</f>
        <v>0</v>
      </c>
      <c r="BH320" s="205">
        <f>IF(N320="sníž. přenesená",J320,0)</f>
        <v>0</v>
      </c>
      <c r="BI320" s="205">
        <f>IF(N320="nulová",J320,0)</f>
        <v>0</v>
      </c>
      <c r="BJ320" s="25" t="s">
        <v>81</v>
      </c>
      <c r="BK320" s="205">
        <f>ROUND(I320*H320,2)</f>
        <v>0</v>
      </c>
      <c r="BL320" s="25" t="s">
        <v>254</v>
      </c>
      <c r="BM320" s="25" t="s">
        <v>498</v>
      </c>
    </row>
    <row r="321" spans="2:65" s="1" customFormat="1">
      <c r="B321" s="42"/>
      <c r="C321" s="64"/>
      <c r="D321" s="211" t="s">
        <v>150</v>
      </c>
      <c r="E321" s="64"/>
      <c r="F321" s="263" t="s">
        <v>499</v>
      </c>
      <c r="G321" s="64"/>
      <c r="H321" s="64"/>
      <c r="I321" s="164"/>
      <c r="J321" s="64"/>
      <c r="K321" s="64"/>
      <c r="L321" s="62"/>
      <c r="M321" s="208"/>
      <c r="N321" s="43"/>
      <c r="O321" s="43"/>
      <c r="P321" s="43"/>
      <c r="Q321" s="43"/>
      <c r="R321" s="43"/>
      <c r="S321" s="43"/>
      <c r="T321" s="79"/>
      <c r="AT321" s="25" t="s">
        <v>150</v>
      </c>
      <c r="AU321" s="25" t="s">
        <v>83</v>
      </c>
    </row>
    <row r="322" spans="2:65" s="1" customFormat="1" ht="16.5" customHeight="1">
      <c r="B322" s="42"/>
      <c r="C322" s="253" t="s">
        <v>500</v>
      </c>
      <c r="D322" s="253" t="s">
        <v>208</v>
      </c>
      <c r="E322" s="254" t="s">
        <v>501</v>
      </c>
      <c r="F322" s="255" t="s">
        <v>502</v>
      </c>
      <c r="G322" s="256" t="s">
        <v>331</v>
      </c>
      <c r="H322" s="257">
        <v>1</v>
      </c>
      <c r="I322" s="258"/>
      <c r="J322" s="259">
        <f>ROUND(I322*H322,2)</f>
        <v>0</v>
      </c>
      <c r="K322" s="255" t="s">
        <v>23</v>
      </c>
      <c r="L322" s="260"/>
      <c r="M322" s="261" t="s">
        <v>23</v>
      </c>
      <c r="N322" s="262" t="s">
        <v>44</v>
      </c>
      <c r="O322" s="43"/>
      <c r="P322" s="203">
        <f>O322*H322</f>
        <v>0</v>
      </c>
      <c r="Q322" s="203">
        <v>0</v>
      </c>
      <c r="R322" s="203">
        <f>Q322*H322</f>
        <v>0</v>
      </c>
      <c r="S322" s="203">
        <v>0</v>
      </c>
      <c r="T322" s="204">
        <f>S322*H322</f>
        <v>0</v>
      </c>
      <c r="AR322" s="25" t="s">
        <v>383</v>
      </c>
      <c r="AT322" s="25" t="s">
        <v>208</v>
      </c>
      <c r="AU322" s="25" t="s">
        <v>83</v>
      </c>
      <c r="AY322" s="25" t="s">
        <v>140</v>
      </c>
      <c r="BE322" s="205">
        <f>IF(N322="základní",J322,0)</f>
        <v>0</v>
      </c>
      <c r="BF322" s="205">
        <f>IF(N322="snížená",J322,0)</f>
        <v>0</v>
      </c>
      <c r="BG322" s="205">
        <f>IF(N322="zákl. přenesená",J322,0)</f>
        <v>0</v>
      </c>
      <c r="BH322" s="205">
        <f>IF(N322="sníž. přenesená",J322,0)</f>
        <v>0</v>
      </c>
      <c r="BI322" s="205">
        <f>IF(N322="nulová",J322,0)</f>
        <v>0</v>
      </c>
      <c r="BJ322" s="25" t="s">
        <v>81</v>
      </c>
      <c r="BK322" s="205">
        <f>ROUND(I322*H322,2)</f>
        <v>0</v>
      </c>
      <c r="BL322" s="25" t="s">
        <v>254</v>
      </c>
      <c r="BM322" s="25" t="s">
        <v>503</v>
      </c>
    </row>
    <row r="323" spans="2:65" s="1" customFormat="1">
      <c r="B323" s="42"/>
      <c r="C323" s="64"/>
      <c r="D323" s="211" t="s">
        <v>150</v>
      </c>
      <c r="E323" s="64"/>
      <c r="F323" s="263" t="s">
        <v>504</v>
      </c>
      <c r="G323" s="64"/>
      <c r="H323" s="64"/>
      <c r="I323" s="164"/>
      <c r="J323" s="64"/>
      <c r="K323" s="64"/>
      <c r="L323" s="62"/>
      <c r="M323" s="208"/>
      <c r="N323" s="43"/>
      <c r="O323" s="43"/>
      <c r="P323" s="43"/>
      <c r="Q323" s="43"/>
      <c r="R323" s="43"/>
      <c r="S323" s="43"/>
      <c r="T323" s="79"/>
      <c r="AT323" s="25" t="s">
        <v>150</v>
      </c>
      <c r="AU323" s="25" t="s">
        <v>83</v>
      </c>
    </row>
    <row r="324" spans="2:65" s="1" customFormat="1" ht="16.5" customHeight="1">
      <c r="B324" s="42"/>
      <c r="C324" s="253" t="s">
        <v>505</v>
      </c>
      <c r="D324" s="253" t="s">
        <v>208</v>
      </c>
      <c r="E324" s="254" t="s">
        <v>506</v>
      </c>
      <c r="F324" s="255" t="s">
        <v>507</v>
      </c>
      <c r="G324" s="256" t="s">
        <v>331</v>
      </c>
      <c r="H324" s="257">
        <v>2</v>
      </c>
      <c r="I324" s="258"/>
      <c r="J324" s="259">
        <f>ROUND(I324*H324,2)</f>
        <v>0</v>
      </c>
      <c r="K324" s="255" t="s">
        <v>23</v>
      </c>
      <c r="L324" s="260"/>
      <c r="M324" s="261" t="s">
        <v>23</v>
      </c>
      <c r="N324" s="262" t="s">
        <v>44</v>
      </c>
      <c r="O324" s="43"/>
      <c r="P324" s="203">
        <f>O324*H324</f>
        <v>0</v>
      </c>
      <c r="Q324" s="203">
        <v>0</v>
      </c>
      <c r="R324" s="203">
        <f>Q324*H324</f>
        <v>0</v>
      </c>
      <c r="S324" s="203">
        <v>0</v>
      </c>
      <c r="T324" s="204">
        <f>S324*H324</f>
        <v>0</v>
      </c>
      <c r="AR324" s="25" t="s">
        <v>383</v>
      </c>
      <c r="AT324" s="25" t="s">
        <v>208</v>
      </c>
      <c r="AU324" s="25" t="s">
        <v>83</v>
      </c>
      <c r="AY324" s="25" t="s">
        <v>140</v>
      </c>
      <c r="BE324" s="205">
        <f>IF(N324="základní",J324,0)</f>
        <v>0</v>
      </c>
      <c r="BF324" s="205">
        <f>IF(N324="snížená",J324,0)</f>
        <v>0</v>
      </c>
      <c r="BG324" s="205">
        <f>IF(N324="zákl. přenesená",J324,0)</f>
        <v>0</v>
      </c>
      <c r="BH324" s="205">
        <f>IF(N324="sníž. přenesená",J324,0)</f>
        <v>0</v>
      </c>
      <c r="BI324" s="205">
        <f>IF(N324="nulová",J324,0)</f>
        <v>0</v>
      </c>
      <c r="BJ324" s="25" t="s">
        <v>81</v>
      </c>
      <c r="BK324" s="205">
        <f>ROUND(I324*H324,2)</f>
        <v>0</v>
      </c>
      <c r="BL324" s="25" t="s">
        <v>254</v>
      </c>
      <c r="BM324" s="25" t="s">
        <v>508</v>
      </c>
    </row>
    <row r="325" spans="2:65" s="1" customFormat="1">
      <c r="B325" s="42"/>
      <c r="C325" s="64"/>
      <c r="D325" s="211" t="s">
        <v>150</v>
      </c>
      <c r="E325" s="64"/>
      <c r="F325" s="263" t="s">
        <v>509</v>
      </c>
      <c r="G325" s="64"/>
      <c r="H325" s="64"/>
      <c r="I325" s="164"/>
      <c r="J325" s="64"/>
      <c r="K325" s="64"/>
      <c r="L325" s="62"/>
      <c r="M325" s="208"/>
      <c r="N325" s="43"/>
      <c r="O325" s="43"/>
      <c r="P325" s="43"/>
      <c r="Q325" s="43"/>
      <c r="R325" s="43"/>
      <c r="S325" s="43"/>
      <c r="T325" s="79"/>
      <c r="AT325" s="25" t="s">
        <v>150</v>
      </c>
      <c r="AU325" s="25" t="s">
        <v>83</v>
      </c>
    </row>
    <row r="326" spans="2:65" s="1" customFormat="1" ht="16.5" customHeight="1">
      <c r="B326" s="42"/>
      <c r="C326" s="194" t="s">
        <v>510</v>
      </c>
      <c r="D326" s="194" t="s">
        <v>143</v>
      </c>
      <c r="E326" s="195" t="s">
        <v>511</v>
      </c>
      <c r="F326" s="196" t="s">
        <v>512</v>
      </c>
      <c r="G326" s="197" t="s">
        <v>331</v>
      </c>
      <c r="H326" s="198">
        <v>14</v>
      </c>
      <c r="I326" s="199"/>
      <c r="J326" s="200">
        <f>ROUND(I326*H326,2)</f>
        <v>0</v>
      </c>
      <c r="K326" s="196" t="s">
        <v>23</v>
      </c>
      <c r="L326" s="62"/>
      <c r="M326" s="201" t="s">
        <v>23</v>
      </c>
      <c r="N326" s="202" t="s">
        <v>44</v>
      </c>
      <c r="O326" s="43"/>
      <c r="P326" s="203">
        <f>O326*H326</f>
        <v>0</v>
      </c>
      <c r="Q326" s="203">
        <v>0</v>
      </c>
      <c r="R326" s="203">
        <f>Q326*H326</f>
        <v>0</v>
      </c>
      <c r="S326" s="203">
        <v>0</v>
      </c>
      <c r="T326" s="204">
        <f>S326*H326</f>
        <v>0</v>
      </c>
      <c r="AR326" s="25" t="s">
        <v>254</v>
      </c>
      <c r="AT326" s="25" t="s">
        <v>143</v>
      </c>
      <c r="AU326" s="25" t="s">
        <v>83</v>
      </c>
      <c r="AY326" s="25" t="s">
        <v>140</v>
      </c>
      <c r="BE326" s="205">
        <f>IF(N326="základní",J326,0)</f>
        <v>0</v>
      </c>
      <c r="BF326" s="205">
        <f>IF(N326="snížená",J326,0)</f>
        <v>0</v>
      </c>
      <c r="BG326" s="205">
        <f>IF(N326="zákl. přenesená",J326,0)</f>
        <v>0</v>
      </c>
      <c r="BH326" s="205">
        <f>IF(N326="sníž. přenesená",J326,0)</f>
        <v>0</v>
      </c>
      <c r="BI326" s="205">
        <f>IF(N326="nulová",J326,0)</f>
        <v>0</v>
      </c>
      <c r="BJ326" s="25" t="s">
        <v>81</v>
      </c>
      <c r="BK326" s="205">
        <f>ROUND(I326*H326,2)</f>
        <v>0</v>
      </c>
      <c r="BL326" s="25" t="s">
        <v>254</v>
      </c>
      <c r="BM326" s="25" t="s">
        <v>513</v>
      </c>
    </row>
    <row r="327" spans="2:65" s="1" customFormat="1">
      <c r="B327" s="42"/>
      <c r="C327" s="64"/>
      <c r="D327" s="206" t="s">
        <v>150</v>
      </c>
      <c r="E327" s="64"/>
      <c r="F327" s="207" t="s">
        <v>512</v>
      </c>
      <c r="G327" s="64"/>
      <c r="H327" s="64"/>
      <c r="I327" s="164"/>
      <c r="J327" s="64"/>
      <c r="K327" s="64"/>
      <c r="L327" s="62"/>
      <c r="M327" s="208"/>
      <c r="N327" s="43"/>
      <c r="O327" s="43"/>
      <c r="P327" s="43"/>
      <c r="Q327" s="43"/>
      <c r="R327" s="43"/>
      <c r="S327" s="43"/>
      <c r="T327" s="79"/>
      <c r="AT327" s="25" t="s">
        <v>150</v>
      </c>
      <c r="AU327" s="25" t="s">
        <v>83</v>
      </c>
    </row>
    <row r="328" spans="2:65" s="11" customFormat="1">
      <c r="B328" s="209"/>
      <c r="C328" s="210"/>
      <c r="D328" s="211" t="s">
        <v>152</v>
      </c>
      <c r="E328" s="212" t="s">
        <v>23</v>
      </c>
      <c r="F328" s="213" t="s">
        <v>244</v>
      </c>
      <c r="G328" s="210"/>
      <c r="H328" s="214">
        <v>14</v>
      </c>
      <c r="I328" s="215"/>
      <c r="J328" s="210"/>
      <c r="K328" s="210"/>
      <c r="L328" s="216"/>
      <c r="M328" s="217"/>
      <c r="N328" s="218"/>
      <c r="O328" s="218"/>
      <c r="P328" s="218"/>
      <c r="Q328" s="218"/>
      <c r="R328" s="218"/>
      <c r="S328" s="218"/>
      <c r="T328" s="219"/>
      <c r="AT328" s="220" t="s">
        <v>152</v>
      </c>
      <c r="AU328" s="220" t="s">
        <v>83</v>
      </c>
      <c r="AV328" s="11" t="s">
        <v>83</v>
      </c>
      <c r="AW328" s="11" t="s">
        <v>36</v>
      </c>
      <c r="AX328" s="11" t="s">
        <v>81</v>
      </c>
      <c r="AY328" s="220" t="s">
        <v>140</v>
      </c>
    </row>
    <row r="329" spans="2:65" s="1" customFormat="1" ht="16.5" customHeight="1">
      <c r="B329" s="42"/>
      <c r="C329" s="253" t="s">
        <v>514</v>
      </c>
      <c r="D329" s="253" t="s">
        <v>208</v>
      </c>
      <c r="E329" s="254" t="s">
        <v>515</v>
      </c>
      <c r="F329" s="255" t="s">
        <v>516</v>
      </c>
      <c r="G329" s="256" t="s">
        <v>331</v>
      </c>
      <c r="H329" s="257">
        <v>14</v>
      </c>
      <c r="I329" s="258"/>
      <c r="J329" s="259">
        <f>ROUND(I329*H329,2)</f>
        <v>0</v>
      </c>
      <c r="K329" s="255" t="s">
        <v>23</v>
      </c>
      <c r="L329" s="260"/>
      <c r="M329" s="261" t="s">
        <v>23</v>
      </c>
      <c r="N329" s="262" t="s">
        <v>44</v>
      </c>
      <c r="O329" s="43"/>
      <c r="P329" s="203">
        <f>O329*H329</f>
        <v>0</v>
      </c>
      <c r="Q329" s="203">
        <v>0</v>
      </c>
      <c r="R329" s="203">
        <f>Q329*H329</f>
        <v>0</v>
      </c>
      <c r="S329" s="203">
        <v>0</v>
      </c>
      <c r="T329" s="204">
        <f>S329*H329</f>
        <v>0</v>
      </c>
      <c r="AR329" s="25" t="s">
        <v>383</v>
      </c>
      <c r="AT329" s="25" t="s">
        <v>208</v>
      </c>
      <c r="AU329" s="25" t="s">
        <v>83</v>
      </c>
      <c r="AY329" s="25" t="s">
        <v>140</v>
      </c>
      <c r="BE329" s="205">
        <f>IF(N329="základní",J329,0)</f>
        <v>0</v>
      </c>
      <c r="BF329" s="205">
        <f>IF(N329="snížená",J329,0)</f>
        <v>0</v>
      </c>
      <c r="BG329" s="205">
        <f>IF(N329="zákl. přenesená",J329,0)</f>
        <v>0</v>
      </c>
      <c r="BH329" s="205">
        <f>IF(N329="sníž. přenesená",J329,0)</f>
        <v>0</v>
      </c>
      <c r="BI329" s="205">
        <f>IF(N329="nulová",J329,0)</f>
        <v>0</v>
      </c>
      <c r="BJ329" s="25" t="s">
        <v>81</v>
      </c>
      <c r="BK329" s="205">
        <f>ROUND(I329*H329,2)</f>
        <v>0</v>
      </c>
      <c r="BL329" s="25" t="s">
        <v>254</v>
      </c>
      <c r="BM329" s="25" t="s">
        <v>517</v>
      </c>
    </row>
    <row r="330" spans="2:65" s="1" customFormat="1">
      <c r="B330" s="42"/>
      <c r="C330" s="64"/>
      <c r="D330" s="211" t="s">
        <v>150</v>
      </c>
      <c r="E330" s="64"/>
      <c r="F330" s="263" t="s">
        <v>516</v>
      </c>
      <c r="G330" s="64"/>
      <c r="H330" s="64"/>
      <c r="I330" s="164"/>
      <c r="J330" s="64"/>
      <c r="K330" s="64"/>
      <c r="L330" s="62"/>
      <c r="M330" s="208"/>
      <c r="N330" s="43"/>
      <c r="O330" s="43"/>
      <c r="P330" s="43"/>
      <c r="Q330" s="43"/>
      <c r="R330" s="43"/>
      <c r="S330" s="43"/>
      <c r="T330" s="79"/>
      <c r="AT330" s="25" t="s">
        <v>150</v>
      </c>
      <c r="AU330" s="25" t="s">
        <v>83</v>
      </c>
    </row>
    <row r="331" spans="2:65" s="1" customFormat="1" ht="25.5" customHeight="1">
      <c r="B331" s="42"/>
      <c r="C331" s="194" t="s">
        <v>518</v>
      </c>
      <c r="D331" s="194" t="s">
        <v>143</v>
      </c>
      <c r="E331" s="195" t="s">
        <v>519</v>
      </c>
      <c r="F331" s="196" t="s">
        <v>520</v>
      </c>
      <c r="G331" s="197" t="s">
        <v>146</v>
      </c>
      <c r="H331" s="198">
        <v>12.09</v>
      </c>
      <c r="I331" s="199"/>
      <c r="J331" s="200">
        <f>ROUND(I331*H331,2)</f>
        <v>0</v>
      </c>
      <c r="K331" s="196" t="s">
        <v>147</v>
      </c>
      <c r="L331" s="62"/>
      <c r="M331" s="201" t="s">
        <v>23</v>
      </c>
      <c r="N331" s="202" t="s">
        <v>44</v>
      </c>
      <c r="O331" s="43"/>
      <c r="P331" s="203">
        <f>O331*H331</f>
        <v>0</v>
      </c>
      <c r="Q331" s="203">
        <v>2.5000000000000001E-4</v>
      </c>
      <c r="R331" s="203">
        <f>Q331*H331</f>
        <v>3.0225E-3</v>
      </c>
      <c r="S331" s="203">
        <v>0</v>
      </c>
      <c r="T331" s="204">
        <f>S331*H331</f>
        <v>0</v>
      </c>
      <c r="AR331" s="25" t="s">
        <v>254</v>
      </c>
      <c r="AT331" s="25" t="s">
        <v>143</v>
      </c>
      <c r="AU331" s="25" t="s">
        <v>83</v>
      </c>
      <c r="AY331" s="25" t="s">
        <v>140</v>
      </c>
      <c r="BE331" s="205">
        <f>IF(N331="základní",J331,0)</f>
        <v>0</v>
      </c>
      <c r="BF331" s="205">
        <f>IF(N331="snížená",J331,0)</f>
        <v>0</v>
      </c>
      <c r="BG331" s="205">
        <f>IF(N331="zákl. přenesená",J331,0)</f>
        <v>0</v>
      </c>
      <c r="BH331" s="205">
        <f>IF(N331="sníž. přenesená",J331,0)</f>
        <v>0</v>
      </c>
      <c r="BI331" s="205">
        <f>IF(N331="nulová",J331,0)</f>
        <v>0</v>
      </c>
      <c r="BJ331" s="25" t="s">
        <v>81</v>
      </c>
      <c r="BK331" s="205">
        <f>ROUND(I331*H331,2)</f>
        <v>0</v>
      </c>
      <c r="BL331" s="25" t="s">
        <v>254</v>
      </c>
      <c r="BM331" s="25" t="s">
        <v>521</v>
      </c>
    </row>
    <row r="332" spans="2:65" s="1" customFormat="1" ht="27">
      <c r="B332" s="42"/>
      <c r="C332" s="64"/>
      <c r="D332" s="206" t="s">
        <v>150</v>
      </c>
      <c r="E332" s="64"/>
      <c r="F332" s="207" t="s">
        <v>522</v>
      </c>
      <c r="G332" s="64"/>
      <c r="H332" s="64"/>
      <c r="I332" s="164"/>
      <c r="J332" s="64"/>
      <c r="K332" s="64"/>
      <c r="L332" s="62"/>
      <c r="M332" s="208"/>
      <c r="N332" s="43"/>
      <c r="O332" s="43"/>
      <c r="P332" s="43"/>
      <c r="Q332" s="43"/>
      <c r="R332" s="43"/>
      <c r="S332" s="43"/>
      <c r="T332" s="79"/>
      <c r="AT332" s="25" t="s">
        <v>150</v>
      </c>
      <c r="AU332" s="25" t="s">
        <v>83</v>
      </c>
    </row>
    <row r="333" spans="2:65" s="1" customFormat="1" ht="94.5">
      <c r="B333" s="42"/>
      <c r="C333" s="64"/>
      <c r="D333" s="206" t="s">
        <v>171</v>
      </c>
      <c r="E333" s="64"/>
      <c r="F333" s="248" t="s">
        <v>523</v>
      </c>
      <c r="G333" s="64"/>
      <c r="H333" s="64"/>
      <c r="I333" s="164"/>
      <c r="J333" s="64"/>
      <c r="K333" s="64"/>
      <c r="L333" s="62"/>
      <c r="M333" s="208"/>
      <c r="N333" s="43"/>
      <c r="O333" s="43"/>
      <c r="P333" s="43"/>
      <c r="Q333" s="43"/>
      <c r="R333" s="43"/>
      <c r="S333" s="43"/>
      <c r="T333" s="79"/>
      <c r="AT333" s="25" t="s">
        <v>171</v>
      </c>
      <c r="AU333" s="25" t="s">
        <v>83</v>
      </c>
    </row>
    <row r="334" spans="2:65" s="11" customFormat="1">
      <c r="B334" s="209"/>
      <c r="C334" s="210"/>
      <c r="D334" s="211" t="s">
        <v>152</v>
      </c>
      <c r="E334" s="212" t="s">
        <v>23</v>
      </c>
      <c r="F334" s="213" t="s">
        <v>524</v>
      </c>
      <c r="G334" s="210"/>
      <c r="H334" s="214">
        <v>12.09</v>
      </c>
      <c r="I334" s="215"/>
      <c r="J334" s="210"/>
      <c r="K334" s="210"/>
      <c r="L334" s="216"/>
      <c r="M334" s="217"/>
      <c r="N334" s="218"/>
      <c r="O334" s="218"/>
      <c r="P334" s="218"/>
      <c r="Q334" s="218"/>
      <c r="R334" s="218"/>
      <c r="S334" s="218"/>
      <c r="T334" s="219"/>
      <c r="AT334" s="220" t="s">
        <v>152</v>
      </c>
      <c r="AU334" s="220" t="s">
        <v>83</v>
      </c>
      <c r="AV334" s="11" t="s">
        <v>83</v>
      </c>
      <c r="AW334" s="11" t="s">
        <v>36</v>
      </c>
      <c r="AX334" s="11" t="s">
        <v>81</v>
      </c>
      <c r="AY334" s="220" t="s">
        <v>140</v>
      </c>
    </row>
    <row r="335" spans="2:65" s="1" customFormat="1" ht="16.5" customHeight="1">
      <c r="B335" s="42"/>
      <c r="C335" s="253" t="s">
        <v>525</v>
      </c>
      <c r="D335" s="253" t="s">
        <v>208</v>
      </c>
      <c r="E335" s="254" t="s">
        <v>180</v>
      </c>
      <c r="F335" s="255" t="s">
        <v>526</v>
      </c>
      <c r="G335" s="256" t="s">
        <v>331</v>
      </c>
      <c r="H335" s="257">
        <v>1</v>
      </c>
      <c r="I335" s="258"/>
      <c r="J335" s="259">
        <f>ROUND(I335*H335,2)</f>
        <v>0</v>
      </c>
      <c r="K335" s="255" t="s">
        <v>23</v>
      </c>
      <c r="L335" s="260"/>
      <c r="M335" s="261" t="s">
        <v>23</v>
      </c>
      <c r="N335" s="262" t="s">
        <v>44</v>
      </c>
      <c r="O335" s="43"/>
      <c r="P335" s="203">
        <f>O335*H335</f>
        <v>0</v>
      </c>
      <c r="Q335" s="203">
        <v>0</v>
      </c>
      <c r="R335" s="203">
        <f>Q335*H335</f>
        <v>0</v>
      </c>
      <c r="S335" s="203">
        <v>0</v>
      </c>
      <c r="T335" s="204">
        <f>S335*H335</f>
        <v>0</v>
      </c>
      <c r="AR335" s="25" t="s">
        <v>383</v>
      </c>
      <c r="AT335" s="25" t="s">
        <v>208</v>
      </c>
      <c r="AU335" s="25" t="s">
        <v>83</v>
      </c>
      <c r="AY335" s="25" t="s">
        <v>140</v>
      </c>
      <c r="BE335" s="205">
        <f>IF(N335="základní",J335,0)</f>
        <v>0</v>
      </c>
      <c r="BF335" s="205">
        <f>IF(N335="snížená",J335,0)</f>
        <v>0</v>
      </c>
      <c r="BG335" s="205">
        <f>IF(N335="zákl. přenesená",J335,0)</f>
        <v>0</v>
      </c>
      <c r="BH335" s="205">
        <f>IF(N335="sníž. přenesená",J335,0)</f>
        <v>0</v>
      </c>
      <c r="BI335" s="205">
        <f>IF(N335="nulová",J335,0)</f>
        <v>0</v>
      </c>
      <c r="BJ335" s="25" t="s">
        <v>81</v>
      </c>
      <c r="BK335" s="205">
        <f>ROUND(I335*H335,2)</f>
        <v>0</v>
      </c>
      <c r="BL335" s="25" t="s">
        <v>254</v>
      </c>
      <c r="BM335" s="25" t="s">
        <v>527</v>
      </c>
    </row>
    <row r="336" spans="2:65" s="1" customFormat="1">
      <c r="B336" s="42"/>
      <c r="C336" s="64"/>
      <c r="D336" s="211" t="s">
        <v>150</v>
      </c>
      <c r="E336" s="64"/>
      <c r="F336" s="263" t="s">
        <v>528</v>
      </c>
      <c r="G336" s="64"/>
      <c r="H336" s="64"/>
      <c r="I336" s="164"/>
      <c r="J336" s="64"/>
      <c r="K336" s="64"/>
      <c r="L336" s="62"/>
      <c r="M336" s="208"/>
      <c r="N336" s="43"/>
      <c r="O336" s="43"/>
      <c r="P336" s="43"/>
      <c r="Q336" s="43"/>
      <c r="R336" s="43"/>
      <c r="S336" s="43"/>
      <c r="T336" s="79"/>
      <c r="AT336" s="25" t="s">
        <v>150</v>
      </c>
      <c r="AU336" s="25" t="s">
        <v>83</v>
      </c>
    </row>
    <row r="337" spans="2:65" s="1" customFormat="1" ht="16.5" customHeight="1">
      <c r="B337" s="42"/>
      <c r="C337" s="253" t="s">
        <v>529</v>
      </c>
      <c r="D337" s="253" t="s">
        <v>208</v>
      </c>
      <c r="E337" s="254" t="s">
        <v>163</v>
      </c>
      <c r="F337" s="255" t="s">
        <v>530</v>
      </c>
      <c r="G337" s="256" t="s">
        <v>331</v>
      </c>
      <c r="H337" s="257">
        <v>2</v>
      </c>
      <c r="I337" s="258"/>
      <c r="J337" s="259">
        <f>ROUND(I337*H337,2)</f>
        <v>0</v>
      </c>
      <c r="K337" s="255" t="s">
        <v>23</v>
      </c>
      <c r="L337" s="260"/>
      <c r="M337" s="261" t="s">
        <v>23</v>
      </c>
      <c r="N337" s="262" t="s">
        <v>44</v>
      </c>
      <c r="O337" s="43"/>
      <c r="P337" s="203">
        <f>O337*H337</f>
        <v>0</v>
      </c>
      <c r="Q337" s="203">
        <v>0</v>
      </c>
      <c r="R337" s="203">
        <f>Q337*H337</f>
        <v>0</v>
      </c>
      <c r="S337" s="203">
        <v>0</v>
      </c>
      <c r="T337" s="204">
        <f>S337*H337</f>
        <v>0</v>
      </c>
      <c r="AR337" s="25" t="s">
        <v>383</v>
      </c>
      <c r="AT337" s="25" t="s">
        <v>208</v>
      </c>
      <c r="AU337" s="25" t="s">
        <v>83</v>
      </c>
      <c r="AY337" s="25" t="s">
        <v>140</v>
      </c>
      <c r="BE337" s="205">
        <f>IF(N337="základní",J337,0)</f>
        <v>0</v>
      </c>
      <c r="BF337" s="205">
        <f>IF(N337="snížená",J337,0)</f>
        <v>0</v>
      </c>
      <c r="BG337" s="205">
        <f>IF(N337="zákl. přenesená",J337,0)</f>
        <v>0</v>
      </c>
      <c r="BH337" s="205">
        <f>IF(N337="sníž. přenesená",J337,0)</f>
        <v>0</v>
      </c>
      <c r="BI337" s="205">
        <f>IF(N337="nulová",J337,0)</f>
        <v>0</v>
      </c>
      <c r="BJ337" s="25" t="s">
        <v>81</v>
      </c>
      <c r="BK337" s="205">
        <f>ROUND(I337*H337,2)</f>
        <v>0</v>
      </c>
      <c r="BL337" s="25" t="s">
        <v>254</v>
      </c>
      <c r="BM337" s="25" t="s">
        <v>531</v>
      </c>
    </row>
    <row r="338" spans="2:65" s="1" customFormat="1">
      <c r="B338" s="42"/>
      <c r="C338" s="64"/>
      <c r="D338" s="211" t="s">
        <v>150</v>
      </c>
      <c r="E338" s="64"/>
      <c r="F338" s="263" t="s">
        <v>528</v>
      </c>
      <c r="G338" s="64"/>
      <c r="H338" s="64"/>
      <c r="I338" s="164"/>
      <c r="J338" s="64"/>
      <c r="K338" s="64"/>
      <c r="L338" s="62"/>
      <c r="M338" s="208"/>
      <c r="N338" s="43"/>
      <c r="O338" s="43"/>
      <c r="P338" s="43"/>
      <c r="Q338" s="43"/>
      <c r="R338" s="43"/>
      <c r="S338" s="43"/>
      <c r="T338" s="79"/>
      <c r="AT338" s="25" t="s">
        <v>150</v>
      </c>
      <c r="AU338" s="25" t="s">
        <v>83</v>
      </c>
    </row>
    <row r="339" spans="2:65" s="1" customFormat="1" ht="16.5" customHeight="1">
      <c r="B339" s="42"/>
      <c r="C339" s="253" t="s">
        <v>165</v>
      </c>
      <c r="D339" s="253" t="s">
        <v>208</v>
      </c>
      <c r="E339" s="254" t="s">
        <v>195</v>
      </c>
      <c r="F339" s="255" t="s">
        <v>532</v>
      </c>
      <c r="G339" s="256" t="s">
        <v>331</v>
      </c>
      <c r="H339" s="257">
        <v>3</v>
      </c>
      <c r="I339" s="258"/>
      <c r="J339" s="259">
        <f>ROUND(I339*H339,2)</f>
        <v>0</v>
      </c>
      <c r="K339" s="255" t="s">
        <v>23</v>
      </c>
      <c r="L339" s="260"/>
      <c r="M339" s="261" t="s">
        <v>23</v>
      </c>
      <c r="N339" s="262" t="s">
        <v>44</v>
      </c>
      <c r="O339" s="43"/>
      <c r="P339" s="203">
        <f>O339*H339</f>
        <v>0</v>
      </c>
      <c r="Q339" s="203">
        <v>0</v>
      </c>
      <c r="R339" s="203">
        <f>Q339*H339</f>
        <v>0</v>
      </c>
      <c r="S339" s="203">
        <v>0</v>
      </c>
      <c r="T339" s="204">
        <f>S339*H339</f>
        <v>0</v>
      </c>
      <c r="AR339" s="25" t="s">
        <v>383</v>
      </c>
      <c r="AT339" s="25" t="s">
        <v>208</v>
      </c>
      <c r="AU339" s="25" t="s">
        <v>83</v>
      </c>
      <c r="AY339" s="25" t="s">
        <v>140</v>
      </c>
      <c r="BE339" s="205">
        <f>IF(N339="základní",J339,0)</f>
        <v>0</v>
      </c>
      <c r="BF339" s="205">
        <f>IF(N339="snížená",J339,0)</f>
        <v>0</v>
      </c>
      <c r="BG339" s="205">
        <f>IF(N339="zákl. přenesená",J339,0)</f>
        <v>0</v>
      </c>
      <c r="BH339" s="205">
        <f>IF(N339="sníž. přenesená",J339,0)</f>
        <v>0</v>
      </c>
      <c r="BI339" s="205">
        <f>IF(N339="nulová",J339,0)</f>
        <v>0</v>
      </c>
      <c r="BJ339" s="25" t="s">
        <v>81</v>
      </c>
      <c r="BK339" s="205">
        <f>ROUND(I339*H339,2)</f>
        <v>0</v>
      </c>
      <c r="BL339" s="25" t="s">
        <v>254</v>
      </c>
      <c r="BM339" s="25" t="s">
        <v>533</v>
      </c>
    </row>
    <row r="340" spans="2:65" s="1" customFormat="1">
      <c r="B340" s="42"/>
      <c r="C340" s="64"/>
      <c r="D340" s="211" t="s">
        <v>150</v>
      </c>
      <c r="E340" s="64"/>
      <c r="F340" s="263" t="s">
        <v>534</v>
      </c>
      <c r="G340" s="64"/>
      <c r="H340" s="64"/>
      <c r="I340" s="164"/>
      <c r="J340" s="64"/>
      <c r="K340" s="64"/>
      <c r="L340" s="62"/>
      <c r="M340" s="208"/>
      <c r="N340" s="43"/>
      <c r="O340" s="43"/>
      <c r="P340" s="43"/>
      <c r="Q340" s="43"/>
      <c r="R340" s="43"/>
      <c r="S340" s="43"/>
      <c r="T340" s="79"/>
      <c r="AT340" s="25" t="s">
        <v>150</v>
      </c>
      <c r="AU340" s="25" t="s">
        <v>83</v>
      </c>
    </row>
    <row r="341" spans="2:65" s="1" customFormat="1" ht="25.5" customHeight="1">
      <c r="B341" s="42"/>
      <c r="C341" s="194" t="s">
        <v>193</v>
      </c>
      <c r="D341" s="194" t="s">
        <v>143</v>
      </c>
      <c r="E341" s="195" t="s">
        <v>535</v>
      </c>
      <c r="F341" s="196" t="s">
        <v>536</v>
      </c>
      <c r="G341" s="197" t="s">
        <v>146</v>
      </c>
      <c r="H341" s="198">
        <v>166.21</v>
      </c>
      <c r="I341" s="199"/>
      <c r="J341" s="200">
        <f>ROUND(I341*H341,2)</f>
        <v>0</v>
      </c>
      <c r="K341" s="196" t="s">
        <v>147</v>
      </c>
      <c r="L341" s="62"/>
      <c r="M341" s="201" t="s">
        <v>23</v>
      </c>
      <c r="N341" s="202" t="s">
        <v>44</v>
      </c>
      <c r="O341" s="43"/>
      <c r="P341" s="203">
        <f>O341*H341</f>
        <v>0</v>
      </c>
      <c r="Q341" s="203">
        <v>2.5000000000000001E-4</v>
      </c>
      <c r="R341" s="203">
        <f>Q341*H341</f>
        <v>4.1552500000000006E-2</v>
      </c>
      <c r="S341" s="203">
        <v>0</v>
      </c>
      <c r="T341" s="204">
        <f>S341*H341</f>
        <v>0</v>
      </c>
      <c r="AR341" s="25" t="s">
        <v>254</v>
      </c>
      <c r="AT341" s="25" t="s">
        <v>143</v>
      </c>
      <c r="AU341" s="25" t="s">
        <v>83</v>
      </c>
      <c r="AY341" s="25" t="s">
        <v>140</v>
      </c>
      <c r="BE341" s="205">
        <f>IF(N341="základní",J341,0)</f>
        <v>0</v>
      </c>
      <c r="BF341" s="205">
        <f>IF(N341="snížená",J341,0)</f>
        <v>0</v>
      </c>
      <c r="BG341" s="205">
        <f>IF(N341="zákl. přenesená",J341,0)</f>
        <v>0</v>
      </c>
      <c r="BH341" s="205">
        <f>IF(N341="sníž. přenesená",J341,0)</f>
        <v>0</v>
      </c>
      <c r="BI341" s="205">
        <f>IF(N341="nulová",J341,0)</f>
        <v>0</v>
      </c>
      <c r="BJ341" s="25" t="s">
        <v>81</v>
      </c>
      <c r="BK341" s="205">
        <f>ROUND(I341*H341,2)</f>
        <v>0</v>
      </c>
      <c r="BL341" s="25" t="s">
        <v>254</v>
      </c>
      <c r="BM341" s="25" t="s">
        <v>537</v>
      </c>
    </row>
    <row r="342" spans="2:65" s="1" customFormat="1" ht="27">
      <c r="B342" s="42"/>
      <c r="C342" s="64"/>
      <c r="D342" s="206" t="s">
        <v>150</v>
      </c>
      <c r="E342" s="64"/>
      <c r="F342" s="207" t="s">
        <v>538</v>
      </c>
      <c r="G342" s="64"/>
      <c r="H342" s="64"/>
      <c r="I342" s="164"/>
      <c r="J342" s="64"/>
      <c r="K342" s="64"/>
      <c r="L342" s="62"/>
      <c r="M342" s="208"/>
      <c r="N342" s="43"/>
      <c r="O342" s="43"/>
      <c r="P342" s="43"/>
      <c r="Q342" s="43"/>
      <c r="R342" s="43"/>
      <c r="S342" s="43"/>
      <c r="T342" s="79"/>
      <c r="AT342" s="25" t="s">
        <v>150</v>
      </c>
      <c r="AU342" s="25" t="s">
        <v>83</v>
      </c>
    </row>
    <row r="343" spans="2:65" s="1" customFormat="1" ht="94.5">
      <c r="B343" s="42"/>
      <c r="C343" s="64"/>
      <c r="D343" s="206" t="s">
        <v>171</v>
      </c>
      <c r="E343" s="64"/>
      <c r="F343" s="248" t="s">
        <v>523</v>
      </c>
      <c r="G343" s="64"/>
      <c r="H343" s="64"/>
      <c r="I343" s="164"/>
      <c r="J343" s="64"/>
      <c r="K343" s="64"/>
      <c r="L343" s="62"/>
      <c r="M343" s="208"/>
      <c r="N343" s="43"/>
      <c r="O343" s="43"/>
      <c r="P343" s="43"/>
      <c r="Q343" s="43"/>
      <c r="R343" s="43"/>
      <c r="S343" s="43"/>
      <c r="T343" s="79"/>
      <c r="AT343" s="25" t="s">
        <v>171</v>
      </c>
      <c r="AU343" s="25" t="s">
        <v>83</v>
      </c>
    </row>
    <row r="344" spans="2:65" s="11" customFormat="1" ht="27">
      <c r="B344" s="209"/>
      <c r="C344" s="210"/>
      <c r="D344" s="206" t="s">
        <v>152</v>
      </c>
      <c r="E344" s="232" t="s">
        <v>23</v>
      </c>
      <c r="F344" s="233" t="s">
        <v>539</v>
      </c>
      <c r="G344" s="210"/>
      <c r="H344" s="234">
        <v>146.96</v>
      </c>
      <c r="I344" s="215"/>
      <c r="J344" s="210"/>
      <c r="K344" s="210"/>
      <c r="L344" s="216"/>
      <c r="M344" s="217"/>
      <c r="N344" s="218"/>
      <c r="O344" s="218"/>
      <c r="P344" s="218"/>
      <c r="Q344" s="218"/>
      <c r="R344" s="218"/>
      <c r="S344" s="218"/>
      <c r="T344" s="219"/>
      <c r="AT344" s="220" t="s">
        <v>152</v>
      </c>
      <c r="AU344" s="220" t="s">
        <v>83</v>
      </c>
      <c r="AV344" s="11" t="s">
        <v>83</v>
      </c>
      <c r="AW344" s="11" t="s">
        <v>36</v>
      </c>
      <c r="AX344" s="11" t="s">
        <v>73</v>
      </c>
      <c r="AY344" s="220" t="s">
        <v>140</v>
      </c>
    </row>
    <row r="345" spans="2:65" s="11" customFormat="1">
      <c r="B345" s="209"/>
      <c r="C345" s="210"/>
      <c r="D345" s="206" t="s">
        <v>152</v>
      </c>
      <c r="E345" s="232" t="s">
        <v>23</v>
      </c>
      <c r="F345" s="233" t="s">
        <v>540</v>
      </c>
      <c r="G345" s="210"/>
      <c r="H345" s="234">
        <v>19.25</v>
      </c>
      <c r="I345" s="215"/>
      <c r="J345" s="210"/>
      <c r="K345" s="210"/>
      <c r="L345" s="216"/>
      <c r="M345" s="217"/>
      <c r="N345" s="218"/>
      <c r="O345" s="218"/>
      <c r="P345" s="218"/>
      <c r="Q345" s="218"/>
      <c r="R345" s="218"/>
      <c r="S345" s="218"/>
      <c r="T345" s="219"/>
      <c r="AT345" s="220" t="s">
        <v>152</v>
      </c>
      <c r="AU345" s="220" t="s">
        <v>83</v>
      </c>
      <c r="AV345" s="11" t="s">
        <v>83</v>
      </c>
      <c r="AW345" s="11" t="s">
        <v>36</v>
      </c>
      <c r="AX345" s="11" t="s">
        <v>73</v>
      </c>
      <c r="AY345" s="220" t="s">
        <v>140</v>
      </c>
    </row>
    <row r="346" spans="2:65" s="13" customFormat="1">
      <c r="B346" s="235"/>
      <c r="C346" s="236"/>
      <c r="D346" s="211" t="s">
        <v>152</v>
      </c>
      <c r="E346" s="249" t="s">
        <v>23</v>
      </c>
      <c r="F346" s="250" t="s">
        <v>162</v>
      </c>
      <c r="G346" s="236"/>
      <c r="H346" s="251">
        <v>166.21</v>
      </c>
      <c r="I346" s="240"/>
      <c r="J346" s="236"/>
      <c r="K346" s="236"/>
      <c r="L346" s="241"/>
      <c r="M346" s="242"/>
      <c r="N346" s="243"/>
      <c r="O346" s="243"/>
      <c r="P346" s="243"/>
      <c r="Q346" s="243"/>
      <c r="R346" s="243"/>
      <c r="S346" s="243"/>
      <c r="T346" s="244"/>
      <c r="AT346" s="245" t="s">
        <v>152</v>
      </c>
      <c r="AU346" s="245" t="s">
        <v>83</v>
      </c>
      <c r="AV346" s="13" t="s">
        <v>148</v>
      </c>
      <c r="AW346" s="13" t="s">
        <v>36</v>
      </c>
      <c r="AX346" s="13" t="s">
        <v>81</v>
      </c>
      <c r="AY346" s="245" t="s">
        <v>140</v>
      </c>
    </row>
    <row r="347" spans="2:65" s="1" customFormat="1" ht="16.5" customHeight="1">
      <c r="B347" s="42"/>
      <c r="C347" s="253" t="s">
        <v>213</v>
      </c>
      <c r="D347" s="253" t="s">
        <v>208</v>
      </c>
      <c r="E347" s="254" t="s">
        <v>244</v>
      </c>
      <c r="F347" s="255" t="s">
        <v>541</v>
      </c>
      <c r="G347" s="256" t="s">
        <v>331</v>
      </c>
      <c r="H347" s="257">
        <v>2</v>
      </c>
      <c r="I347" s="258"/>
      <c r="J347" s="259">
        <f>ROUND(I347*H347,2)</f>
        <v>0</v>
      </c>
      <c r="K347" s="255" t="s">
        <v>23</v>
      </c>
      <c r="L347" s="260"/>
      <c r="M347" s="261" t="s">
        <v>23</v>
      </c>
      <c r="N347" s="262" t="s">
        <v>44</v>
      </c>
      <c r="O347" s="43"/>
      <c r="P347" s="203">
        <f>O347*H347</f>
        <v>0</v>
      </c>
      <c r="Q347" s="203">
        <v>0</v>
      </c>
      <c r="R347" s="203">
        <f>Q347*H347</f>
        <v>0</v>
      </c>
      <c r="S347" s="203">
        <v>0</v>
      </c>
      <c r="T347" s="204">
        <f>S347*H347</f>
        <v>0</v>
      </c>
      <c r="AR347" s="25" t="s">
        <v>383</v>
      </c>
      <c r="AT347" s="25" t="s">
        <v>208</v>
      </c>
      <c r="AU347" s="25" t="s">
        <v>83</v>
      </c>
      <c r="AY347" s="25" t="s">
        <v>140</v>
      </c>
      <c r="BE347" s="205">
        <f>IF(N347="základní",J347,0)</f>
        <v>0</v>
      </c>
      <c r="BF347" s="205">
        <f>IF(N347="snížená",J347,0)</f>
        <v>0</v>
      </c>
      <c r="BG347" s="205">
        <f>IF(N347="zákl. přenesená",J347,0)</f>
        <v>0</v>
      </c>
      <c r="BH347" s="205">
        <f>IF(N347="sníž. přenesená",J347,0)</f>
        <v>0</v>
      </c>
      <c r="BI347" s="205">
        <f>IF(N347="nulová",J347,0)</f>
        <v>0</v>
      </c>
      <c r="BJ347" s="25" t="s">
        <v>81</v>
      </c>
      <c r="BK347" s="205">
        <f>ROUND(I347*H347,2)</f>
        <v>0</v>
      </c>
      <c r="BL347" s="25" t="s">
        <v>254</v>
      </c>
      <c r="BM347" s="25" t="s">
        <v>542</v>
      </c>
    </row>
    <row r="348" spans="2:65" s="1" customFormat="1">
      <c r="B348" s="42"/>
      <c r="C348" s="64"/>
      <c r="D348" s="211" t="s">
        <v>150</v>
      </c>
      <c r="E348" s="64"/>
      <c r="F348" s="263" t="s">
        <v>543</v>
      </c>
      <c r="G348" s="64"/>
      <c r="H348" s="64"/>
      <c r="I348" s="164"/>
      <c r="J348" s="64"/>
      <c r="K348" s="64"/>
      <c r="L348" s="62"/>
      <c r="M348" s="208"/>
      <c r="N348" s="43"/>
      <c r="O348" s="43"/>
      <c r="P348" s="43"/>
      <c r="Q348" s="43"/>
      <c r="R348" s="43"/>
      <c r="S348" s="43"/>
      <c r="T348" s="79"/>
      <c r="AT348" s="25" t="s">
        <v>150</v>
      </c>
      <c r="AU348" s="25" t="s">
        <v>83</v>
      </c>
    </row>
    <row r="349" spans="2:65" s="1" customFormat="1" ht="16.5" customHeight="1">
      <c r="B349" s="42"/>
      <c r="C349" s="253" t="s">
        <v>544</v>
      </c>
      <c r="D349" s="253" t="s">
        <v>208</v>
      </c>
      <c r="E349" s="254" t="s">
        <v>259</v>
      </c>
      <c r="F349" s="255" t="s">
        <v>545</v>
      </c>
      <c r="G349" s="256" t="s">
        <v>331</v>
      </c>
      <c r="H349" s="257">
        <v>4</v>
      </c>
      <c r="I349" s="258"/>
      <c r="J349" s="259">
        <f>ROUND(I349*H349,2)</f>
        <v>0</v>
      </c>
      <c r="K349" s="255" t="s">
        <v>23</v>
      </c>
      <c r="L349" s="260"/>
      <c r="M349" s="261" t="s">
        <v>23</v>
      </c>
      <c r="N349" s="262" t="s">
        <v>44</v>
      </c>
      <c r="O349" s="43"/>
      <c r="P349" s="203">
        <f>O349*H349</f>
        <v>0</v>
      </c>
      <c r="Q349" s="203">
        <v>0</v>
      </c>
      <c r="R349" s="203">
        <f>Q349*H349</f>
        <v>0</v>
      </c>
      <c r="S349" s="203">
        <v>0</v>
      </c>
      <c r="T349" s="204">
        <f>S349*H349</f>
        <v>0</v>
      </c>
      <c r="AR349" s="25" t="s">
        <v>383</v>
      </c>
      <c r="AT349" s="25" t="s">
        <v>208</v>
      </c>
      <c r="AU349" s="25" t="s">
        <v>83</v>
      </c>
      <c r="AY349" s="25" t="s">
        <v>140</v>
      </c>
      <c r="BE349" s="205">
        <f>IF(N349="základní",J349,0)</f>
        <v>0</v>
      </c>
      <c r="BF349" s="205">
        <f>IF(N349="snížená",J349,0)</f>
        <v>0</v>
      </c>
      <c r="BG349" s="205">
        <f>IF(N349="zákl. přenesená",J349,0)</f>
        <v>0</v>
      </c>
      <c r="BH349" s="205">
        <f>IF(N349="sníž. přenesená",J349,0)</f>
        <v>0</v>
      </c>
      <c r="BI349" s="205">
        <f>IF(N349="nulová",J349,0)</f>
        <v>0</v>
      </c>
      <c r="BJ349" s="25" t="s">
        <v>81</v>
      </c>
      <c r="BK349" s="205">
        <f>ROUND(I349*H349,2)</f>
        <v>0</v>
      </c>
      <c r="BL349" s="25" t="s">
        <v>254</v>
      </c>
      <c r="BM349" s="25" t="s">
        <v>546</v>
      </c>
    </row>
    <row r="350" spans="2:65" s="1" customFormat="1">
      <c r="B350" s="42"/>
      <c r="C350" s="64"/>
      <c r="D350" s="211" t="s">
        <v>150</v>
      </c>
      <c r="E350" s="64"/>
      <c r="F350" s="263" t="s">
        <v>547</v>
      </c>
      <c r="G350" s="64"/>
      <c r="H350" s="64"/>
      <c r="I350" s="164"/>
      <c r="J350" s="64"/>
      <c r="K350" s="64"/>
      <c r="L350" s="62"/>
      <c r="M350" s="208"/>
      <c r="N350" s="43"/>
      <c r="O350" s="43"/>
      <c r="P350" s="43"/>
      <c r="Q350" s="43"/>
      <c r="R350" s="43"/>
      <c r="S350" s="43"/>
      <c r="T350" s="79"/>
      <c r="AT350" s="25" t="s">
        <v>150</v>
      </c>
      <c r="AU350" s="25" t="s">
        <v>83</v>
      </c>
    </row>
    <row r="351" spans="2:65" s="1" customFormat="1" ht="16.5" customHeight="1">
      <c r="B351" s="42"/>
      <c r="C351" s="253" t="s">
        <v>548</v>
      </c>
      <c r="D351" s="253" t="s">
        <v>208</v>
      </c>
      <c r="E351" s="254" t="s">
        <v>278</v>
      </c>
      <c r="F351" s="255" t="s">
        <v>549</v>
      </c>
      <c r="G351" s="256" t="s">
        <v>331</v>
      </c>
      <c r="H351" s="257">
        <v>3</v>
      </c>
      <c r="I351" s="258"/>
      <c r="J351" s="259">
        <f>ROUND(I351*H351,2)</f>
        <v>0</v>
      </c>
      <c r="K351" s="255" t="s">
        <v>23</v>
      </c>
      <c r="L351" s="260"/>
      <c r="M351" s="261" t="s">
        <v>23</v>
      </c>
      <c r="N351" s="262" t="s">
        <v>44</v>
      </c>
      <c r="O351" s="43"/>
      <c r="P351" s="203">
        <f>O351*H351</f>
        <v>0</v>
      </c>
      <c r="Q351" s="203">
        <v>0</v>
      </c>
      <c r="R351" s="203">
        <f>Q351*H351</f>
        <v>0</v>
      </c>
      <c r="S351" s="203">
        <v>0</v>
      </c>
      <c r="T351" s="204">
        <f>S351*H351</f>
        <v>0</v>
      </c>
      <c r="AR351" s="25" t="s">
        <v>383</v>
      </c>
      <c r="AT351" s="25" t="s">
        <v>208</v>
      </c>
      <c r="AU351" s="25" t="s">
        <v>83</v>
      </c>
      <c r="AY351" s="25" t="s">
        <v>140</v>
      </c>
      <c r="BE351" s="205">
        <f>IF(N351="základní",J351,0)</f>
        <v>0</v>
      </c>
      <c r="BF351" s="205">
        <f>IF(N351="snížená",J351,0)</f>
        <v>0</v>
      </c>
      <c r="BG351" s="205">
        <f>IF(N351="zákl. přenesená",J351,0)</f>
        <v>0</v>
      </c>
      <c r="BH351" s="205">
        <f>IF(N351="sníž. přenesená",J351,0)</f>
        <v>0</v>
      </c>
      <c r="BI351" s="205">
        <f>IF(N351="nulová",J351,0)</f>
        <v>0</v>
      </c>
      <c r="BJ351" s="25" t="s">
        <v>81</v>
      </c>
      <c r="BK351" s="205">
        <f>ROUND(I351*H351,2)</f>
        <v>0</v>
      </c>
      <c r="BL351" s="25" t="s">
        <v>254</v>
      </c>
      <c r="BM351" s="25" t="s">
        <v>550</v>
      </c>
    </row>
    <row r="352" spans="2:65" s="1" customFormat="1">
      <c r="B352" s="42"/>
      <c r="C352" s="64"/>
      <c r="D352" s="211" t="s">
        <v>150</v>
      </c>
      <c r="E352" s="64"/>
      <c r="F352" s="263" t="s">
        <v>551</v>
      </c>
      <c r="G352" s="64"/>
      <c r="H352" s="64"/>
      <c r="I352" s="164"/>
      <c r="J352" s="64"/>
      <c r="K352" s="64"/>
      <c r="L352" s="62"/>
      <c r="M352" s="208"/>
      <c r="N352" s="43"/>
      <c r="O352" s="43"/>
      <c r="P352" s="43"/>
      <c r="Q352" s="43"/>
      <c r="R352" s="43"/>
      <c r="S352" s="43"/>
      <c r="T352" s="79"/>
      <c r="AT352" s="25" t="s">
        <v>150</v>
      </c>
      <c r="AU352" s="25" t="s">
        <v>83</v>
      </c>
    </row>
    <row r="353" spans="2:65" s="1" customFormat="1" ht="16.5" customHeight="1">
      <c r="B353" s="42"/>
      <c r="C353" s="253" t="s">
        <v>552</v>
      </c>
      <c r="D353" s="253" t="s">
        <v>208</v>
      </c>
      <c r="E353" s="254" t="s">
        <v>553</v>
      </c>
      <c r="F353" s="255" t="s">
        <v>554</v>
      </c>
      <c r="G353" s="256" t="s">
        <v>331</v>
      </c>
      <c r="H353" s="257">
        <v>3</v>
      </c>
      <c r="I353" s="258"/>
      <c r="J353" s="259">
        <f>ROUND(I353*H353,2)</f>
        <v>0</v>
      </c>
      <c r="K353" s="255" t="s">
        <v>23</v>
      </c>
      <c r="L353" s="260"/>
      <c r="M353" s="261" t="s">
        <v>23</v>
      </c>
      <c r="N353" s="262" t="s">
        <v>44</v>
      </c>
      <c r="O353" s="43"/>
      <c r="P353" s="203">
        <f>O353*H353</f>
        <v>0</v>
      </c>
      <c r="Q353" s="203">
        <v>0</v>
      </c>
      <c r="R353" s="203">
        <f>Q353*H353</f>
        <v>0</v>
      </c>
      <c r="S353" s="203">
        <v>0</v>
      </c>
      <c r="T353" s="204">
        <f>S353*H353</f>
        <v>0</v>
      </c>
      <c r="AR353" s="25" t="s">
        <v>383</v>
      </c>
      <c r="AT353" s="25" t="s">
        <v>208</v>
      </c>
      <c r="AU353" s="25" t="s">
        <v>83</v>
      </c>
      <c r="AY353" s="25" t="s">
        <v>140</v>
      </c>
      <c r="BE353" s="205">
        <f>IF(N353="základní",J353,0)</f>
        <v>0</v>
      </c>
      <c r="BF353" s="205">
        <f>IF(N353="snížená",J353,0)</f>
        <v>0</v>
      </c>
      <c r="BG353" s="205">
        <f>IF(N353="zákl. přenesená",J353,0)</f>
        <v>0</v>
      </c>
      <c r="BH353" s="205">
        <f>IF(N353="sníž. přenesená",J353,0)</f>
        <v>0</v>
      </c>
      <c r="BI353" s="205">
        <f>IF(N353="nulová",J353,0)</f>
        <v>0</v>
      </c>
      <c r="BJ353" s="25" t="s">
        <v>81</v>
      </c>
      <c r="BK353" s="205">
        <f>ROUND(I353*H353,2)</f>
        <v>0</v>
      </c>
      <c r="BL353" s="25" t="s">
        <v>254</v>
      </c>
      <c r="BM353" s="25" t="s">
        <v>555</v>
      </c>
    </row>
    <row r="354" spans="2:65" s="1" customFormat="1">
      <c r="B354" s="42"/>
      <c r="C354" s="64"/>
      <c r="D354" s="211" t="s">
        <v>150</v>
      </c>
      <c r="E354" s="64"/>
      <c r="F354" s="263" t="s">
        <v>551</v>
      </c>
      <c r="G354" s="64"/>
      <c r="H354" s="64"/>
      <c r="I354" s="164"/>
      <c r="J354" s="64"/>
      <c r="K354" s="64"/>
      <c r="L354" s="62"/>
      <c r="M354" s="208"/>
      <c r="N354" s="43"/>
      <c r="O354" s="43"/>
      <c r="P354" s="43"/>
      <c r="Q354" s="43"/>
      <c r="R354" s="43"/>
      <c r="S354" s="43"/>
      <c r="T354" s="79"/>
      <c r="AT354" s="25" t="s">
        <v>150</v>
      </c>
      <c r="AU354" s="25" t="s">
        <v>83</v>
      </c>
    </row>
    <row r="355" spans="2:65" s="1" customFormat="1" ht="16.5" customHeight="1">
      <c r="B355" s="42"/>
      <c r="C355" s="253" t="s">
        <v>556</v>
      </c>
      <c r="D355" s="253" t="s">
        <v>208</v>
      </c>
      <c r="E355" s="254" t="s">
        <v>292</v>
      </c>
      <c r="F355" s="255" t="s">
        <v>557</v>
      </c>
      <c r="G355" s="256" t="s">
        <v>331</v>
      </c>
      <c r="H355" s="257">
        <v>1</v>
      </c>
      <c r="I355" s="258"/>
      <c r="J355" s="259">
        <f>ROUND(I355*H355,2)</f>
        <v>0</v>
      </c>
      <c r="K355" s="255" t="s">
        <v>23</v>
      </c>
      <c r="L355" s="260"/>
      <c r="M355" s="261" t="s">
        <v>23</v>
      </c>
      <c r="N355" s="262" t="s">
        <v>44</v>
      </c>
      <c r="O355" s="43"/>
      <c r="P355" s="203">
        <f>O355*H355</f>
        <v>0</v>
      </c>
      <c r="Q355" s="203">
        <v>0</v>
      </c>
      <c r="R355" s="203">
        <f>Q355*H355</f>
        <v>0</v>
      </c>
      <c r="S355" s="203">
        <v>0</v>
      </c>
      <c r="T355" s="204">
        <f>S355*H355</f>
        <v>0</v>
      </c>
      <c r="AR355" s="25" t="s">
        <v>383</v>
      </c>
      <c r="AT355" s="25" t="s">
        <v>208</v>
      </c>
      <c r="AU355" s="25" t="s">
        <v>83</v>
      </c>
      <c r="AY355" s="25" t="s">
        <v>140</v>
      </c>
      <c r="BE355" s="205">
        <f>IF(N355="základní",J355,0)</f>
        <v>0</v>
      </c>
      <c r="BF355" s="205">
        <f>IF(N355="snížená",J355,0)</f>
        <v>0</v>
      </c>
      <c r="BG355" s="205">
        <f>IF(N355="zákl. přenesená",J355,0)</f>
        <v>0</v>
      </c>
      <c r="BH355" s="205">
        <f>IF(N355="sníž. přenesená",J355,0)</f>
        <v>0</v>
      </c>
      <c r="BI355" s="205">
        <f>IF(N355="nulová",J355,0)</f>
        <v>0</v>
      </c>
      <c r="BJ355" s="25" t="s">
        <v>81</v>
      </c>
      <c r="BK355" s="205">
        <f>ROUND(I355*H355,2)</f>
        <v>0</v>
      </c>
      <c r="BL355" s="25" t="s">
        <v>254</v>
      </c>
      <c r="BM355" s="25" t="s">
        <v>558</v>
      </c>
    </row>
    <row r="356" spans="2:65" s="1" customFormat="1">
      <c r="B356" s="42"/>
      <c r="C356" s="64"/>
      <c r="D356" s="211" t="s">
        <v>150</v>
      </c>
      <c r="E356" s="64"/>
      <c r="F356" s="263" t="s">
        <v>559</v>
      </c>
      <c r="G356" s="64"/>
      <c r="H356" s="64"/>
      <c r="I356" s="164"/>
      <c r="J356" s="64"/>
      <c r="K356" s="64"/>
      <c r="L356" s="62"/>
      <c r="M356" s="208"/>
      <c r="N356" s="43"/>
      <c r="O356" s="43"/>
      <c r="P356" s="43"/>
      <c r="Q356" s="43"/>
      <c r="R356" s="43"/>
      <c r="S356" s="43"/>
      <c r="T356" s="79"/>
      <c r="AT356" s="25" t="s">
        <v>150</v>
      </c>
      <c r="AU356" s="25" t="s">
        <v>83</v>
      </c>
    </row>
    <row r="357" spans="2:65" s="1" customFormat="1" ht="16.5" customHeight="1">
      <c r="B357" s="42"/>
      <c r="C357" s="253" t="s">
        <v>560</v>
      </c>
      <c r="D357" s="253" t="s">
        <v>208</v>
      </c>
      <c r="E357" s="254" t="s">
        <v>561</v>
      </c>
      <c r="F357" s="255" t="s">
        <v>562</v>
      </c>
      <c r="G357" s="256" t="s">
        <v>331</v>
      </c>
      <c r="H357" s="257">
        <v>1</v>
      </c>
      <c r="I357" s="258"/>
      <c r="J357" s="259">
        <f>ROUND(I357*H357,2)</f>
        <v>0</v>
      </c>
      <c r="K357" s="255" t="s">
        <v>23</v>
      </c>
      <c r="L357" s="260"/>
      <c r="M357" s="261" t="s">
        <v>23</v>
      </c>
      <c r="N357" s="262" t="s">
        <v>44</v>
      </c>
      <c r="O357" s="43"/>
      <c r="P357" s="203">
        <f>O357*H357</f>
        <v>0</v>
      </c>
      <c r="Q357" s="203">
        <v>0</v>
      </c>
      <c r="R357" s="203">
        <f>Q357*H357</f>
        <v>0</v>
      </c>
      <c r="S357" s="203">
        <v>0</v>
      </c>
      <c r="T357" s="204">
        <f>S357*H357</f>
        <v>0</v>
      </c>
      <c r="AR357" s="25" t="s">
        <v>383</v>
      </c>
      <c r="AT357" s="25" t="s">
        <v>208</v>
      </c>
      <c r="AU357" s="25" t="s">
        <v>83</v>
      </c>
      <c r="AY357" s="25" t="s">
        <v>140</v>
      </c>
      <c r="BE357" s="205">
        <f>IF(N357="základní",J357,0)</f>
        <v>0</v>
      </c>
      <c r="BF357" s="205">
        <f>IF(N357="snížená",J357,0)</f>
        <v>0</v>
      </c>
      <c r="BG357" s="205">
        <f>IF(N357="zákl. přenesená",J357,0)</f>
        <v>0</v>
      </c>
      <c r="BH357" s="205">
        <f>IF(N357="sníž. přenesená",J357,0)</f>
        <v>0</v>
      </c>
      <c r="BI357" s="205">
        <f>IF(N357="nulová",J357,0)</f>
        <v>0</v>
      </c>
      <c r="BJ357" s="25" t="s">
        <v>81</v>
      </c>
      <c r="BK357" s="205">
        <f>ROUND(I357*H357,2)</f>
        <v>0</v>
      </c>
      <c r="BL357" s="25" t="s">
        <v>254</v>
      </c>
      <c r="BM357" s="25" t="s">
        <v>563</v>
      </c>
    </row>
    <row r="358" spans="2:65" s="1" customFormat="1">
      <c r="B358" s="42"/>
      <c r="C358" s="64"/>
      <c r="D358" s="211" t="s">
        <v>150</v>
      </c>
      <c r="E358" s="64"/>
      <c r="F358" s="263" t="s">
        <v>559</v>
      </c>
      <c r="G358" s="64"/>
      <c r="H358" s="64"/>
      <c r="I358" s="164"/>
      <c r="J358" s="64"/>
      <c r="K358" s="64"/>
      <c r="L358" s="62"/>
      <c r="M358" s="208"/>
      <c r="N358" s="43"/>
      <c r="O358" s="43"/>
      <c r="P358" s="43"/>
      <c r="Q358" s="43"/>
      <c r="R358" s="43"/>
      <c r="S358" s="43"/>
      <c r="T358" s="79"/>
      <c r="AT358" s="25" t="s">
        <v>150</v>
      </c>
      <c r="AU358" s="25" t="s">
        <v>83</v>
      </c>
    </row>
    <row r="359" spans="2:65" s="1" customFormat="1" ht="16.5" customHeight="1">
      <c r="B359" s="42"/>
      <c r="C359" s="253" t="s">
        <v>564</v>
      </c>
      <c r="D359" s="253" t="s">
        <v>208</v>
      </c>
      <c r="E359" s="254" t="s">
        <v>297</v>
      </c>
      <c r="F359" s="255" t="s">
        <v>565</v>
      </c>
      <c r="G359" s="256" t="s">
        <v>331</v>
      </c>
      <c r="H359" s="257">
        <v>2</v>
      </c>
      <c r="I359" s="258"/>
      <c r="J359" s="259">
        <f>ROUND(I359*H359,2)</f>
        <v>0</v>
      </c>
      <c r="K359" s="255" t="s">
        <v>23</v>
      </c>
      <c r="L359" s="260"/>
      <c r="M359" s="261" t="s">
        <v>23</v>
      </c>
      <c r="N359" s="262" t="s">
        <v>44</v>
      </c>
      <c r="O359" s="43"/>
      <c r="P359" s="203">
        <f>O359*H359</f>
        <v>0</v>
      </c>
      <c r="Q359" s="203">
        <v>0</v>
      </c>
      <c r="R359" s="203">
        <f>Q359*H359</f>
        <v>0</v>
      </c>
      <c r="S359" s="203">
        <v>0</v>
      </c>
      <c r="T359" s="204">
        <f>S359*H359</f>
        <v>0</v>
      </c>
      <c r="AR359" s="25" t="s">
        <v>383</v>
      </c>
      <c r="AT359" s="25" t="s">
        <v>208</v>
      </c>
      <c r="AU359" s="25" t="s">
        <v>83</v>
      </c>
      <c r="AY359" s="25" t="s">
        <v>140</v>
      </c>
      <c r="BE359" s="205">
        <f>IF(N359="základní",J359,0)</f>
        <v>0</v>
      </c>
      <c r="BF359" s="205">
        <f>IF(N359="snížená",J359,0)</f>
        <v>0</v>
      </c>
      <c r="BG359" s="205">
        <f>IF(N359="zákl. přenesená",J359,0)</f>
        <v>0</v>
      </c>
      <c r="BH359" s="205">
        <f>IF(N359="sníž. přenesená",J359,0)</f>
        <v>0</v>
      </c>
      <c r="BI359" s="205">
        <f>IF(N359="nulová",J359,0)</f>
        <v>0</v>
      </c>
      <c r="BJ359" s="25" t="s">
        <v>81</v>
      </c>
      <c r="BK359" s="205">
        <f>ROUND(I359*H359,2)</f>
        <v>0</v>
      </c>
      <c r="BL359" s="25" t="s">
        <v>254</v>
      </c>
      <c r="BM359" s="25" t="s">
        <v>566</v>
      </c>
    </row>
    <row r="360" spans="2:65" s="1" customFormat="1">
      <c r="B360" s="42"/>
      <c r="C360" s="64"/>
      <c r="D360" s="211" t="s">
        <v>150</v>
      </c>
      <c r="E360" s="64"/>
      <c r="F360" s="263" t="s">
        <v>567</v>
      </c>
      <c r="G360" s="64"/>
      <c r="H360" s="64"/>
      <c r="I360" s="164"/>
      <c r="J360" s="64"/>
      <c r="K360" s="64"/>
      <c r="L360" s="62"/>
      <c r="M360" s="208"/>
      <c r="N360" s="43"/>
      <c r="O360" s="43"/>
      <c r="P360" s="43"/>
      <c r="Q360" s="43"/>
      <c r="R360" s="43"/>
      <c r="S360" s="43"/>
      <c r="T360" s="79"/>
      <c r="AT360" s="25" t="s">
        <v>150</v>
      </c>
      <c r="AU360" s="25" t="s">
        <v>83</v>
      </c>
    </row>
    <row r="361" spans="2:65" s="1" customFormat="1" ht="16.5" customHeight="1">
      <c r="B361" s="42"/>
      <c r="C361" s="253" t="s">
        <v>568</v>
      </c>
      <c r="D361" s="253" t="s">
        <v>208</v>
      </c>
      <c r="E361" s="254" t="s">
        <v>9</v>
      </c>
      <c r="F361" s="255" t="s">
        <v>569</v>
      </c>
      <c r="G361" s="256" t="s">
        <v>331</v>
      </c>
      <c r="H361" s="257">
        <v>2</v>
      </c>
      <c r="I361" s="258"/>
      <c r="J361" s="259">
        <f>ROUND(I361*H361,2)</f>
        <v>0</v>
      </c>
      <c r="K361" s="255" t="s">
        <v>23</v>
      </c>
      <c r="L361" s="260"/>
      <c r="M361" s="261" t="s">
        <v>23</v>
      </c>
      <c r="N361" s="262" t="s">
        <v>44</v>
      </c>
      <c r="O361" s="43"/>
      <c r="P361" s="203">
        <f>O361*H361</f>
        <v>0</v>
      </c>
      <c r="Q361" s="203">
        <v>0</v>
      </c>
      <c r="R361" s="203">
        <f>Q361*H361</f>
        <v>0</v>
      </c>
      <c r="S361" s="203">
        <v>0</v>
      </c>
      <c r="T361" s="204">
        <f>S361*H361</f>
        <v>0</v>
      </c>
      <c r="AR361" s="25" t="s">
        <v>383</v>
      </c>
      <c r="AT361" s="25" t="s">
        <v>208</v>
      </c>
      <c r="AU361" s="25" t="s">
        <v>83</v>
      </c>
      <c r="AY361" s="25" t="s">
        <v>140</v>
      </c>
      <c r="BE361" s="205">
        <f>IF(N361="základní",J361,0)</f>
        <v>0</v>
      </c>
      <c r="BF361" s="205">
        <f>IF(N361="snížená",J361,0)</f>
        <v>0</v>
      </c>
      <c r="BG361" s="205">
        <f>IF(N361="zákl. přenesená",J361,0)</f>
        <v>0</v>
      </c>
      <c r="BH361" s="205">
        <f>IF(N361="sníž. přenesená",J361,0)</f>
        <v>0</v>
      </c>
      <c r="BI361" s="205">
        <f>IF(N361="nulová",J361,0)</f>
        <v>0</v>
      </c>
      <c r="BJ361" s="25" t="s">
        <v>81</v>
      </c>
      <c r="BK361" s="205">
        <f>ROUND(I361*H361,2)</f>
        <v>0</v>
      </c>
      <c r="BL361" s="25" t="s">
        <v>254</v>
      </c>
      <c r="BM361" s="25" t="s">
        <v>570</v>
      </c>
    </row>
    <row r="362" spans="2:65" s="1" customFormat="1">
      <c r="B362" s="42"/>
      <c r="C362" s="64"/>
      <c r="D362" s="211" t="s">
        <v>150</v>
      </c>
      <c r="E362" s="64"/>
      <c r="F362" s="263" t="s">
        <v>571</v>
      </c>
      <c r="G362" s="64"/>
      <c r="H362" s="64"/>
      <c r="I362" s="164"/>
      <c r="J362" s="64"/>
      <c r="K362" s="64"/>
      <c r="L362" s="62"/>
      <c r="M362" s="208"/>
      <c r="N362" s="43"/>
      <c r="O362" s="43"/>
      <c r="P362" s="43"/>
      <c r="Q362" s="43"/>
      <c r="R362" s="43"/>
      <c r="S362" s="43"/>
      <c r="T362" s="79"/>
      <c r="AT362" s="25" t="s">
        <v>150</v>
      </c>
      <c r="AU362" s="25" t="s">
        <v>83</v>
      </c>
    </row>
    <row r="363" spans="2:65" s="1" customFormat="1" ht="16.5" customHeight="1">
      <c r="B363" s="42"/>
      <c r="C363" s="253" t="s">
        <v>572</v>
      </c>
      <c r="D363" s="253" t="s">
        <v>208</v>
      </c>
      <c r="E363" s="254" t="s">
        <v>366</v>
      </c>
      <c r="F363" s="255" t="s">
        <v>573</v>
      </c>
      <c r="G363" s="256" t="s">
        <v>331</v>
      </c>
      <c r="H363" s="257">
        <v>1</v>
      </c>
      <c r="I363" s="258"/>
      <c r="J363" s="259">
        <f>ROUND(I363*H363,2)</f>
        <v>0</v>
      </c>
      <c r="K363" s="255" t="s">
        <v>23</v>
      </c>
      <c r="L363" s="260"/>
      <c r="M363" s="261" t="s">
        <v>23</v>
      </c>
      <c r="N363" s="262" t="s">
        <v>44</v>
      </c>
      <c r="O363" s="43"/>
      <c r="P363" s="203">
        <f>O363*H363</f>
        <v>0</v>
      </c>
      <c r="Q363" s="203">
        <v>0</v>
      </c>
      <c r="R363" s="203">
        <f>Q363*H363</f>
        <v>0</v>
      </c>
      <c r="S363" s="203">
        <v>0</v>
      </c>
      <c r="T363" s="204">
        <f>S363*H363</f>
        <v>0</v>
      </c>
      <c r="AR363" s="25" t="s">
        <v>383</v>
      </c>
      <c r="AT363" s="25" t="s">
        <v>208</v>
      </c>
      <c r="AU363" s="25" t="s">
        <v>83</v>
      </c>
      <c r="AY363" s="25" t="s">
        <v>140</v>
      </c>
      <c r="BE363" s="205">
        <f>IF(N363="základní",J363,0)</f>
        <v>0</v>
      </c>
      <c r="BF363" s="205">
        <f>IF(N363="snížená",J363,0)</f>
        <v>0</v>
      </c>
      <c r="BG363" s="205">
        <f>IF(N363="zákl. přenesená",J363,0)</f>
        <v>0</v>
      </c>
      <c r="BH363" s="205">
        <f>IF(N363="sníž. přenesená",J363,0)</f>
        <v>0</v>
      </c>
      <c r="BI363" s="205">
        <f>IF(N363="nulová",J363,0)</f>
        <v>0</v>
      </c>
      <c r="BJ363" s="25" t="s">
        <v>81</v>
      </c>
      <c r="BK363" s="205">
        <f>ROUND(I363*H363,2)</f>
        <v>0</v>
      </c>
      <c r="BL363" s="25" t="s">
        <v>254</v>
      </c>
      <c r="BM363" s="25" t="s">
        <v>574</v>
      </c>
    </row>
    <row r="364" spans="2:65" s="1" customFormat="1">
      <c r="B364" s="42"/>
      <c r="C364" s="64"/>
      <c r="D364" s="211" t="s">
        <v>150</v>
      </c>
      <c r="E364" s="64"/>
      <c r="F364" s="263" t="s">
        <v>567</v>
      </c>
      <c r="G364" s="64"/>
      <c r="H364" s="64"/>
      <c r="I364" s="164"/>
      <c r="J364" s="64"/>
      <c r="K364" s="64"/>
      <c r="L364" s="62"/>
      <c r="M364" s="208"/>
      <c r="N364" s="43"/>
      <c r="O364" s="43"/>
      <c r="P364" s="43"/>
      <c r="Q364" s="43"/>
      <c r="R364" s="43"/>
      <c r="S364" s="43"/>
      <c r="T364" s="79"/>
      <c r="AT364" s="25" t="s">
        <v>150</v>
      </c>
      <c r="AU364" s="25" t="s">
        <v>83</v>
      </c>
    </row>
    <row r="365" spans="2:65" s="1" customFormat="1" ht="16.5" customHeight="1">
      <c r="B365" s="42"/>
      <c r="C365" s="253" t="s">
        <v>575</v>
      </c>
      <c r="D365" s="253" t="s">
        <v>208</v>
      </c>
      <c r="E365" s="254" t="s">
        <v>383</v>
      </c>
      <c r="F365" s="255" t="s">
        <v>576</v>
      </c>
      <c r="G365" s="256" t="s">
        <v>331</v>
      </c>
      <c r="H365" s="257">
        <v>4</v>
      </c>
      <c r="I365" s="258"/>
      <c r="J365" s="259">
        <f>ROUND(I365*H365,2)</f>
        <v>0</v>
      </c>
      <c r="K365" s="255" t="s">
        <v>23</v>
      </c>
      <c r="L365" s="260"/>
      <c r="M365" s="261" t="s">
        <v>23</v>
      </c>
      <c r="N365" s="262" t="s">
        <v>44</v>
      </c>
      <c r="O365" s="43"/>
      <c r="P365" s="203">
        <f>O365*H365</f>
        <v>0</v>
      </c>
      <c r="Q365" s="203">
        <v>0</v>
      </c>
      <c r="R365" s="203">
        <f>Q365*H365</f>
        <v>0</v>
      </c>
      <c r="S365" s="203">
        <v>0</v>
      </c>
      <c r="T365" s="204">
        <f>S365*H365</f>
        <v>0</v>
      </c>
      <c r="AR365" s="25" t="s">
        <v>383</v>
      </c>
      <c r="AT365" s="25" t="s">
        <v>208</v>
      </c>
      <c r="AU365" s="25" t="s">
        <v>83</v>
      </c>
      <c r="AY365" s="25" t="s">
        <v>140</v>
      </c>
      <c r="BE365" s="205">
        <f>IF(N365="základní",J365,0)</f>
        <v>0</v>
      </c>
      <c r="BF365" s="205">
        <f>IF(N365="snížená",J365,0)</f>
        <v>0</v>
      </c>
      <c r="BG365" s="205">
        <f>IF(N365="zákl. přenesená",J365,0)</f>
        <v>0</v>
      </c>
      <c r="BH365" s="205">
        <f>IF(N365="sníž. přenesená",J365,0)</f>
        <v>0</v>
      </c>
      <c r="BI365" s="205">
        <f>IF(N365="nulová",J365,0)</f>
        <v>0</v>
      </c>
      <c r="BJ365" s="25" t="s">
        <v>81</v>
      </c>
      <c r="BK365" s="205">
        <f>ROUND(I365*H365,2)</f>
        <v>0</v>
      </c>
      <c r="BL365" s="25" t="s">
        <v>254</v>
      </c>
      <c r="BM365" s="25" t="s">
        <v>577</v>
      </c>
    </row>
    <row r="366" spans="2:65" s="1" customFormat="1">
      <c r="B366" s="42"/>
      <c r="C366" s="64"/>
      <c r="D366" s="211" t="s">
        <v>150</v>
      </c>
      <c r="E366" s="64"/>
      <c r="F366" s="263" t="s">
        <v>578</v>
      </c>
      <c r="G366" s="64"/>
      <c r="H366" s="64"/>
      <c r="I366" s="164"/>
      <c r="J366" s="64"/>
      <c r="K366" s="64"/>
      <c r="L366" s="62"/>
      <c r="M366" s="208"/>
      <c r="N366" s="43"/>
      <c r="O366" s="43"/>
      <c r="P366" s="43"/>
      <c r="Q366" s="43"/>
      <c r="R366" s="43"/>
      <c r="S366" s="43"/>
      <c r="T366" s="79"/>
      <c r="AT366" s="25" t="s">
        <v>150</v>
      </c>
      <c r="AU366" s="25" t="s">
        <v>83</v>
      </c>
    </row>
    <row r="367" spans="2:65" s="1" customFormat="1" ht="16.5" customHeight="1">
      <c r="B367" s="42"/>
      <c r="C367" s="253" t="s">
        <v>579</v>
      </c>
      <c r="D367" s="253" t="s">
        <v>208</v>
      </c>
      <c r="E367" s="254" t="s">
        <v>580</v>
      </c>
      <c r="F367" s="255" t="s">
        <v>581</v>
      </c>
      <c r="G367" s="256" t="s">
        <v>331</v>
      </c>
      <c r="H367" s="257">
        <v>4</v>
      </c>
      <c r="I367" s="258"/>
      <c r="J367" s="259">
        <f>ROUND(I367*H367,2)</f>
        <v>0</v>
      </c>
      <c r="K367" s="255" t="s">
        <v>23</v>
      </c>
      <c r="L367" s="260"/>
      <c r="M367" s="261" t="s">
        <v>23</v>
      </c>
      <c r="N367" s="262" t="s">
        <v>44</v>
      </c>
      <c r="O367" s="43"/>
      <c r="P367" s="203">
        <f>O367*H367</f>
        <v>0</v>
      </c>
      <c r="Q367" s="203">
        <v>0</v>
      </c>
      <c r="R367" s="203">
        <f>Q367*H367</f>
        <v>0</v>
      </c>
      <c r="S367" s="203">
        <v>0</v>
      </c>
      <c r="T367" s="204">
        <f>S367*H367</f>
        <v>0</v>
      </c>
      <c r="AR367" s="25" t="s">
        <v>383</v>
      </c>
      <c r="AT367" s="25" t="s">
        <v>208</v>
      </c>
      <c r="AU367" s="25" t="s">
        <v>83</v>
      </c>
      <c r="AY367" s="25" t="s">
        <v>140</v>
      </c>
      <c r="BE367" s="205">
        <f>IF(N367="základní",J367,0)</f>
        <v>0</v>
      </c>
      <c r="BF367" s="205">
        <f>IF(N367="snížená",J367,0)</f>
        <v>0</v>
      </c>
      <c r="BG367" s="205">
        <f>IF(N367="zákl. přenesená",J367,0)</f>
        <v>0</v>
      </c>
      <c r="BH367" s="205">
        <f>IF(N367="sníž. přenesená",J367,0)</f>
        <v>0</v>
      </c>
      <c r="BI367" s="205">
        <f>IF(N367="nulová",J367,0)</f>
        <v>0</v>
      </c>
      <c r="BJ367" s="25" t="s">
        <v>81</v>
      </c>
      <c r="BK367" s="205">
        <f>ROUND(I367*H367,2)</f>
        <v>0</v>
      </c>
      <c r="BL367" s="25" t="s">
        <v>254</v>
      </c>
      <c r="BM367" s="25" t="s">
        <v>582</v>
      </c>
    </row>
    <row r="368" spans="2:65" s="1" customFormat="1">
      <c r="B368" s="42"/>
      <c r="C368" s="64"/>
      <c r="D368" s="211" t="s">
        <v>150</v>
      </c>
      <c r="E368" s="64"/>
      <c r="F368" s="263" t="s">
        <v>578</v>
      </c>
      <c r="G368" s="64"/>
      <c r="H368" s="64"/>
      <c r="I368" s="164"/>
      <c r="J368" s="64"/>
      <c r="K368" s="64"/>
      <c r="L368" s="62"/>
      <c r="M368" s="208"/>
      <c r="N368" s="43"/>
      <c r="O368" s="43"/>
      <c r="P368" s="43"/>
      <c r="Q368" s="43"/>
      <c r="R368" s="43"/>
      <c r="S368" s="43"/>
      <c r="T368" s="79"/>
      <c r="AT368" s="25" t="s">
        <v>150</v>
      </c>
      <c r="AU368" s="25" t="s">
        <v>83</v>
      </c>
    </row>
    <row r="369" spans="2:65" s="1" customFormat="1" ht="16.5" customHeight="1">
      <c r="B369" s="42"/>
      <c r="C369" s="253" t="s">
        <v>583</v>
      </c>
      <c r="D369" s="253" t="s">
        <v>208</v>
      </c>
      <c r="E369" s="254" t="s">
        <v>389</v>
      </c>
      <c r="F369" s="255" t="s">
        <v>584</v>
      </c>
      <c r="G369" s="256" t="s">
        <v>331</v>
      </c>
      <c r="H369" s="257">
        <v>4</v>
      </c>
      <c r="I369" s="258"/>
      <c r="J369" s="259">
        <f>ROUND(I369*H369,2)</f>
        <v>0</v>
      </c>
      <c r="K369" s="255" t="s">
        <v>23</v>
      </c>
      <c r="L369" s="260"/>
      <c r="M369" s="261" t="s">
        <v>23</v>
      </c>
      <c r="N369" s="262" t="s">
        <v>44</v>
      </c>
      <c r="O369" s="43"/>
      <c r="P369" s="203">
        <f>O369*H369</f>
        <v>0</v>
      </c>
      <c r="Q369" s="203">
        <v>0</v>
      </c>
      <c r="R369" s="203">
        <f>Q369*H369</f>
        <v>0</v>
      </c>
      <c r="S369" s="203">
        <v>0</v>
      </c>
      <c r="T369" s="204">
        <f>S369*H369</f>
        <v>0</v>
      </c>
      <c r="AR369" s="25" t="s">
        <v>383</v>
      </c>
      <c r="AT369" s="25" t="s">
        <v>208</v>
      </c>
      <c r="AU369" s="25" t="s">
        <v>83</v>
      </c>
      <c r="AY369" s="25" t="s">
        <v>140</v>
      </c>
      <c r="BE369" s="205">
        <f>IF(N369="základní",J369,0)</f>
        <v>0</v>
      </c>
      <c r="BF369" s="205">
        <f>IF(N369="snížená",J369,0)</f>
        <v>0</v>
      </c>
      <c r="BG369" s="205">
        <f>IF(N369="zákl. přenesená",J369,0)</f>
        <v>0</v>
      </c>
      <c r="BH369" s="205">
        <f>IF(N369="sníž. přenesená",J369,0)</f>
        <v>0</v>
      </c>
      <c r="BI369" s="205">
        <f>IF(N369="nulová",J369,0)</f>
        <v>0</v>
      </c>
      <c r="BJ369" s="25" t="s">
        <v>81</v>
      </c>
      <c r="BK369" s="205">
        <f>ROUND(I369*H369,2)</f>
        <v>0</v>
      </c>
      <c r="BL369" s="25" t="s">
        <v>254</v>
      </c>
      <c r="BM369" s="25" t="s">
        <v>585</v>
      </c>
    </row>
    <row r="370" spans="2:65" s="1" customFormat="1">
      <c r="B370" s="42"/>
      <c r="C370" s="64"/>
      <c r="D370" s="211" t="s">
        <v>150</v>
      </c>
      <c r="E370" s="64"/>
      <c r="F370" s="263" t="s">
        <v>578</v>
      </c>
      <c r="G370" s="64"/>
      <c r="H370" s="64"/>
      <c r="I370" s="164"/>
      <c r="J370" s="64"/>
      <c r="K370" s="64"/>
      <c r="L370" s="62"/>
      <c r="M370" s="208"/>
      <c r="N370" s="43"/>
      <c r="O370" s="43"/>
      <c r="P370" s="43"/>
      <c r="Q370" s="43"/>
      <c r="R370" s="43"/>
      <c r="S370" s="43"/>
      <c r="T370" s="79"/>
      <c r="AT370" s="25" t="s">
        <v>150</v>
      </c>
      <c r="AU370" s="25" t="s">
        <v>83</v>
      </c>
    </row>
    <row r="371" spans="2:65" s="1" customFormat="1" ht="16.5" customHeight="1">
      <c r="B371" s="42"/>
      <c r="C371" s="253" t="s">
        <v>586</v>
      </c>
      <c r="D371" s="253" t="s">
        <v>208</v>
      </c>
      <c r="E371" s="254" t="s">
        <v>393</v>
      </c>
      <c r="F371" s="255" t="s">
        <v>587</v>
      </c>
      <c r="G371" s="256" t="s">
        <v>331</v>
      </c>
      <c r="H371" s="257">
        <v>4</v>
      </c>
      <c r="I371" s="258"/>
      <c r="J371" s="259">
        <f>ROUND(I371*H371,2)</f>
        <v>0</v>
      </c>
      <c r="K371" s="255" t="s">
        <v>23</v>
      </c>
      <c r="L371" s="260"/>
      <c r="M371" s="261" t="s">
        <v>23</v>
      </c>
      <c r="N371" s="262" t="s">
        <v>44</v>
      </c>
      <c r="O371" s="43"/>
      <c r="P371" s="203">
        <f>O371*H371</f>
        <v>0</v>
      </c>
      <c r="Q371" s="203">
        <v>0</v>
      </c>
      <c r="R371" s="203">
        <f>Q371*H371</f>
        <v>0</v>
      </c>
      <c r="S371" s="203">
        <v>0</v>
      </c>
      <c r="T371" s="204">
        <f>S371*H371</f>
        <v>0</v>
      </c>
      <c r="AR371" s="25" t="s">
        <v>383</v>
      </c>
      <c r="AT371" s="25" t="s">
        <v>208</v>
      </c>
      <c r="AU371" s="25" t="s">
        <v>83</v>
      </c>
      <c r="AY371" s="25" t="s">
        <v>140</v>
      </c>
      <c r="BE371" s="205">
        <f>IF(N371="základní",J371,0)</f>
        <v>0</v>
      </c>
      <c r="BF371" s="205">
        <f>IF(N371="snížená",J371,0)</f>
        <v>0</v>
      </c>
      <c r="BG371" s="205">
        <f>IF(N371="zákl. přenesená",J371,0)</f>
        <v>0</v>
      </c>
      <c r="BH371" s="205">
        <f>IF(N371="sníž. přenesená",J371,0)</f>
        <v>0</v>
      </c>
      <c r="BI371" s="205">
        <f>IF(N371="nulová",J371,0)</f>
        <v>0</v>
      </c>
      <c r="BJ371" s="25" t="s">
        <v>81</v>
      </c>
      <c r="BK371" s="205">
        <f>ROUND(I371*H371,2)</f>
        <v>0</v>
      </c>
      <c r="BL371" s="25" t="s">
        <v>254</v>
      </c>
      <c r="BM371" s="25" t="s">
        <v>588</v>
      </c>
    </row>
    <row r="372" spans="2:65" s="1" customFormat="1">
      <c r="B372" s="42"/>
      <c r="C372" s="64"/>
      <c r="D372" s="211" t="s">
        <v>150</v>
      </c>
      <c r="E372" s="64"/>
      <c r="F372" s="263" t="s">
        <v>589</v>
      </c>
      <c r="G372" s="64"/>
      <c r="H372" s="64"/>
      <c r="I372" s="164"/>
      <c r="J372" s="64"/>
      <c r="K372" s="64"/>
      <c r="L372" s="62"/>
      <c r="M372" s="208"/>
      <c r="N372" s="43"/>
      <c r="O372" s="43"/>
      <c r="P372" s="43"/>
      <c r="Q372" s="43"/>
      <c r="R372" s="43"/>
      <c r="S372" s="43"/>
      <c r="T372" s="79"/>
      <c r="AT372" s="25" t="s">
        <v>150</v>
      </c>
      <c r="AU372" s="25" t="s">
        <v>83</v>
      </c>
    </row>
    <row r="373" spans="2:65" s="1" customFormat="1" ht="16.5" customHeight="1">
      <c r="B373" s="42"/>
      <c r="C373" s="253" t="s">
        <v>590</v>
      </c>
      <c r="D373" s="253" t="s">
        <v>208</v>
      </c>
      <c r="E373" s="254" t="s">
        <v>399</v>
      </c>
      <c r="F373" s="255" t="s">
        <v>591</v>
      </c>
      <c r="G373" s="256" t="s">
        <v>331</v>
      </c>
      <c r="H373" s="257">
        <v>2</v>
      </c>
      <c r="I373" s="258"/>
      <c r="J373" s="259">
        <f>ROUND(I373*H373,2)</f>
        <v>0</v>
      </c>
      <c r="K373" s="255" t="s">
        <v>23</v>
      </c>
      <c r="L373" s="260"/>
      <c r="M373" s="261" t="s">
        <v>23</v>
      </c>
      <c r="N373" s="262" t="s">
        <v>44</v>
      </c>
      <c r="O373" s="43"/>
      <c r="P373" s="203">
        <f>O373*H373</f>
        <v>0</v>
      </c>
      <c r="Q373" s="203">
        <v>0</v>
      </c>
      <c r="R373" s="203">
        <f>Q373*H373</f>
        <v>0</v>
      </c>
      <c r="S373" s="203">
        <v>0</v>
      </c>
      <c r="T373" s="204">
        <f>S373*H373</f>
        <v>0</v>
      </c>
      <c r="AR373" s="25" t="s">
        <v>383</v>
      </c>
      <c r="AT373" s="25" t="s">
        <v>208</v>
      </c>
      <c r="AU373" s="25" t="s">
        <v>83</v>
      </c>
      <c r="AY373" s="25" t="s">
        <v>140</v>
      </c>
      <c r="BE373" s="205">
        <f>IF(N373="základní",J373,0)</f>
        <v>0</v>
      </c>
      <c r="BF373" s="205">
        <f>IF(N373="snížená",J373,0)</f>
        <v>0</v>
      </c>
      <c r="BG373" s="205">
        <f>IF(N373="zákl. přenesená",J373,0)</f>
        <v>0</v>
      </c>
      <c r="BH373" s="205">
        <f>IF(N373="sníž. přenesená",J373,0)</f>
        <v>0</v>
      </c>
      <c r="BI373" s="205">
        <f>IF(N373="nulová",J373,0)</f>
        <v>0</v>
      </c>
      <c r="BJ373" s="25" t="s">
        <v>81</v>
      </c>
      <c r="BK373" s="205">
        <f>ROUND(I373*H373,2)</f>
        <v>0</v>
      </c>
      <c r="BL373" s="25" t="s">
        <v>254</v>
      </c>
      <c r="BM373" s="25" t="s">
        <v>592</v>
      </c>
    </row>
    <row r="374" spans="2:65" s="1" customFormat="1">
      <c r="B374" s="42"/>
      <c r="C374" s="64"/>
      <c r="D374" s="211" t="s">
        <v>150</v>
      </c>
      <c r="E374" s="64"/>
      <c r="F374" s="263" t="s">
        <v>589</v>
      </c>
      <c r="G374" s="64"/>
      <c r="H374" s="64"/>
      <c r="I374" s="164"/>
      <c r="J374" s="64"/>
      <c r="K374" s="64"/>
      <c r="L374" s="62"/>
      <c r="M374" s="208"/>
      <c r="N374" s="43"/>
      <c r="O374" s="43"/>
      <c r="P374" s="43"/>
      <c r="Q374" s="43"/>
      <c r="R374" s="43"/>
      <c r="S374" s="43"/>
      <c r="T374" s="79"/>
      <c r="AT374" s="25" t="s">
        <v>150</v>
      </c>
      <c r="AU374" s="25" t="s">
        <v>83</v>
      </c>
    </row>
    <row r="375" spans="2:65" s="1" customFormat="1" ht="16.5" customHeight="1">
      <c r="B375" s="42"/>
      <c r="C375" s="253" t="s">
        <v>593</v>
      </c>
      <c r="D375" s="253" t="s">
        <v>208</v>
      </c>
      <c r="E375" s="254" t="s">
        <v>405</v>
      </c>
      <c r="F375" s="255" t="s">
        <v>594</v>
      </c>
      <c r="G375" s="256" t="s">
        <v>331</v>
      </c>
      <c r="H375" s="257">
        <v>2</v>
      </c>
      <c r="I375" s="258"/>
      <c r="J375" s="259">
        <f>ROUND(I375*H375,2)</f>
        <v>0</v>
      </c>
      <c r="K375" s="255" t="s">
        <v>23</v>
      </c>
      <c r="L375" s="260"/>
      <c r="M375" s="261" t="s">
        <v>23</v>
      </c>
      <c r="N375" s="262" t="s">
        <v>44</v>
      </c>
      <c r="O375" s="43"/>
      <c r="P375" s="203">
        <f>O375*H375</f>
        <v>0</v>
      </c>
      <c r="Q375" s="203">
        <v>0</v>
      </c>
      <c r="R375" s="203">
        <f>Q375*H375</f>
        <v>0</v>
      </c>
      <c r="S375" s="203">
        <v>0</v>
      </c>
      <c r="T375" s="204">
        <f>S375*H375</f>
        <v>0</v>
      </c>
      <c r="AR375" s="25" t="s">
        <v>383</v>
      </c>
      <c r="AT375" s="25" t="s">
        <v>208</v>
      </c>
      <c r="AU375" s="25" t="s">
        <v>83</v>
      </c>
      <c r="AY375" s="25" t="s">
        <v>140</v>
      </c>
      <c r="BE375" s="205">
        <f>IF(N375="základní",J375,0)</f>
        <v>0</v>
      </c>
      <c r="BF375" s="205">
        <f>IF(N375="snížená",J375,0)</f>
        <v>0</v>
      </c>
      <c r="BG375" s="205">
        <f>IF(N375="zákl. přenesená",J375,0)</f>
        <v>0</v>
      </c>
      <c r="BH375" s="205">
        <f>IF(N375="sníž. přenesená",J375,0)</f>
        <v>0</v>
      </c>
      <c r="BI375" s="205">
        <f>IF(N375="nulová",J375,0)</f>
        <v>0</v>
      </c>
      <c r="BJ375" s="25" t="s">
        <v>81</v>
      </c>
      <c r="BK375" s="205">
        <f>ROUND(I375*H375,2)</f>
        <v>0</v>
      </c>
      <c r="BL375" s="25" t="s">
        <v>254</v>
      </c>
      <c r="BM375" s="25" t="s">
        <v>595</v>
      </c>
    </row>
    <row r="376" spans="2:65" s="1" customFormat="1">
      <c r="B376" s="42"/>
      <c r="C376" s="64"/>
      <c r="D376" s="211" t="s">
        <v>150</v>
      </c>
      <c r="E376" s="64"/>
      <c r="F376" s="263" t="s">
        <v>596</v>
      </c>
      <c r="G376" s="64"/>
      <c r="H376" s="64"/>
      <c r="I376" s="164"/>
      <c r="J376" s="64"/>
      <c r="K376" s="64"/>
      <c r="L376" s="62"/>
      <c r="M376" s="208"/>
      <c r="N376" s="43"/>
      <c r="O376" s="43"/>
      <c r="P376" s="43"/>
      <c r="Q376" s="43"/>
      <c r="R376" s="43"/>
      <c r="S376" s="43"/>
      <c r="T376" s="79"/>
      <c r="AT376" s="25" t="s">
        <v>150</v>
      </c>
      <c r="AU376" s="25" t="s">
        <v>83</v>
      </c>
    </row>
    <row r="377" spans="2:65" s="1" customFormat="1" ht="16.5" customHeight="1">
      <c r="B377" s="42"/>
      <c r="C377" s="253" t="s">
        <v>597</v>
      </c>
      <c r="D377" s="253" t="s">
        <v>208</v>
      </c>
      <c r="E377" s="254" t="s">
        <v>410</v>
      </c>
      <c r="F377" s="255" t="s">
        <v>598</v>
      </c>
      <c r="G377" s="256" t="s">
        <v>331</v>
      </c>
      <c r="H377" s="257">
        <v>4</v>
      </c>
      <c r="I377" s="258"/>
      <c r="J377" s="259">
        <f>ROUND(I377*H377,2)</f>
        <v>0</v>
      </c>
      <c r="K377" s="255" t="s">
        <v>23</v>
      </c>
      <c r="L377" s="260"/>
      <c r="M377" s="261" t="s">
        <v>23</v>
      </c>
      <c r="N377" s="262" t="s">
        <v>44</v>
      </c>
      <c r="O377" s="43"/>
      <c r="P377" s="203">
        <f>O377*H377</f>
        <v>0</v>
      </c>
      <c r="Q377" s="203">
        <v>0</v>
      </c>
      <c r="R377" s="203">
        <f>Q377*H377</f>
        <v>0</v>
      </c>
      <c r="S377" s="203">
        <v>0</v>
      </c>
      <c r="T377" s="204">
        <f>S377*H377</f>
        <v>0</v>
      </c>
      <c r="AR377" s="25" t="s">
        <v>383</v>
      </c>
      <c r="AT377" s="25" t="s">
        <v>208</v>
      </c>
      <c r="AU377" s="25" t="s">
        <v>83</v>
      </c>
      <c r="AY377" s="25" t="s">
        <v>140</v>
      </c>
      <c r="BE377" s="205">
        <f>IF(N377="základní",J377,0)</f>
        <v>0</v>
      </c>
      <c r="BF377" s="205">
        <f>IF(N377="snížená",J377,0)</f>
        <v>0</v>
      </c>
      <c r="BG377" s="205">
        <f>IF(N377="zákl. přenesená",J377,0)</f>
        <v>0</v>
      </c>
      <c r="BH377" s="205">
        <f>IF(N377="sníž. přenesená",J377,0)</f>
        <v>0</v>
      </c>
      <c r="BI377" s="205">
        <f>IF(N377="nulová",J377,0)</f>
        <v>0</v>
      </c>
      <c r="BJ377" s="25" t="s">
        <v>81</v>
      </c>
      <c r="BK377" s="205">
        <f>ROUND(I377*H377,2)</f>
        <v>0</v>
      </c>
      <c r="BL377" s="25" t="s">
        <v>254</v>
      </c>
      <c r="BM377" s="25" t="s">
        <v>599</v>
      </c>
    </row>
    <row r="378" spans="2:65" s="1" customFormat="1">
      <c r="B378" s="42"/>
      <c r="C378" s="64"/>
      <c r="D378" s="211" t="s">
        <v>150</v>
      </c>
      <c r="E378" s="64"/>
      <c r="F378" s="263" t="s">
        <v>600</v>
      </c>
      <c r="G378" s="64"/>
      <c r="H378" s="64"/>
      <c r="I378" s="164"/>
      <c r="J378" s="64"/>
      <c r="K378" s="64"/>
      <c r="L378" s="62"/>
      <c r="M378" s="208"/>
      <c r="N378" s="43"/>
      <c r="O378" s="43"/>
      <c r="P378" s="43"/>
      <c r="Q378" s="43"/>
      <c r="R378" s="43"/>
      <c r="S378" s="43"/>
      <c r="T378" s="79"/>
      <c r="AT378" s="25" t="s">
        <v>150</v>
      </c>
      <c r="AU378" s="25" t="s">
        <v>83</v>
      </c>
    </row>
    <row r="379" spans="2:65" s="1" customFormat="1" ht="16.5" customHeight="1">
      <c r="B379" s="42"/>
      <c r="C379" s="253" t="s">
        <v>601</v>
      </c>
      <c r="D379" s="253" t="s">
        <v>208</v>
      </c>
      <c r="E379" s="254" t="s">
        <v>415</v>
      </c>
      <c r="F379" s="255" t="s">
        <v>602</v>
      </c>
      <c r="G379" s="256" t="s">
        <v>331</v>
      </c>
      <c r="H379" s="257">
        <v>2</v>
      </c>
      <c r="I379" s="258"/>
      <c r="J379" s="259">
        <f>ROUND(I379*H379,2)</f>
        <v>0</v>
      </c>
      <c r="K379" s="255" t="s">
        <v>23</v>
      </c>
      <c r="L379" s="260"/>
      <c r="M379" s="261" t="s">
        <v>23</v>
      </c>
      <c r="N379" s="262" t="s">
        <v>44</v>
      </c>
      <c r="O379" s="43"/>
      <c r="P379" s="203">
        <f>O379*H379</f>
        <v>0</v>
      </c>
      <c r="Q379" s="203">
        <v>0</v>
      </c>
      <c r="R379" s="203">
        <f>Q379*H379</f>
        <v>0</v>
      </c>
      <c r="S379" s="203">
        <v>0</v>
      </c>
      <c r="T379" s="204">
        <f>S379*H379</f>
        <v>0</v>
      </c>
      <c r="AR379" s="25" t="s">
        <v>383</v>
      </c>
      <c r="AT379" s="25" t="s">
        <v>208</v>
      </c>
      <c r="AU379" s="25" t="s">
        <v>83</v>
      </c>
      <c r="AY379" s="25" t="s">
        <v>140</v>
      </c>
      <c r="BE379" s="205">
        <f>IF(N379="základní",J379,0)</f>
        <v>0</v>
      </c>
      <c r="BF379" s="205">
        <f>IF(N379="snížená",J379,0)</f>
        <v>0</v>
      </c>
      <c r="BG379" s="205">
        <f>IF(N379="zákl. přenesená",J379,0)</f>
        <v>0</v>
      </c>
      <c r="BH379" s="205">
        <f>IF(N379="sníž. přenesená",J379,0)</f>
        <v>0</v>
      </c>
      <c r="BI379" s="205">
        <f>IF(N379="nulová",J379,0)</f>
        <v>0</v>
      </c>
      <c r="BJ379" s="25" t="s">
        <v>81</v>
      </c>
      <c r="BK379" s="205">
        <f>ROUND(I379*H379,2)</f>
        <v>0</v>
      </c>
      <c r="BL379" s="25" t="s">
        <v>254</v>
      </c>
      <c r="BM379" s="25" t="s">
        <v>603</v>
      </c>
    </row>
    <row r="380" spans="2:65" s="1" customFormat="1">
      <c r="B380" s="42"/>
      <c r="C380" s="64"/>
      <c r="D380" s="211" t="s">
        <v>150</v>
      </c>
      <c r="E380" s="64"/>
      <c r="F380" s="263" t="s">
        <v>604</v>
      </c>
      <c r="G380" s="64"/>
      <c r="H380" s="64"/>
      <c r="I380" s="164"/>
      <c r="J380" s="64"/>
      <c r="K380" s="64"/>
      <c r="L380" s="62"/>
      <c r="M380" s="208"/>
      <c r="N380" s="43"/>
      <c r="O380" s="43"/>
      <c r="P380" s="43"/>
      <c r="Q380" s="43"/>
      <c r="R380" s="43"/>
      <c r="S380" s="43"/>
      <c r="T380" s="79"/>
      <c r="AT380" s="25" t="s">
        <v>150</v>
      </c>
      <c r="AU380" s="25" t="s">
        <v>83</v>
      </c>
    </row>
    <row r="381" spans="2:65" s="1" customFormat="1" ht="16.5" customHeight="1">
      <c r="B381" s="42"/>
      <c r="C381" s="253" t="s">
        <v>605</v>
      </c>
      <c r="D381" s="253" t="s">
        <v>208</v>
      </c>
      <c r="E381" s="254" t="s">
        <v>421</v>
      </c>
      <c r="F381" s="255" t="s">
        <v>606</v>
      </c>
      <c r="G381" s="256" t="s">
        <v>331</v>
      </c>
      <c r="H381" s="257">
        <v>2</v>
      </c>
      <c r="I381" s="258"/>
      <c r="J381" s="259">
        <f>ROUND(I381*H381,2)</f>
        <v>0</v>
      </c>
      <c r="K381" s="255" t="s">
        <v>23</v>
      </c>
      <c r="L381" s="260"/>
      <c r="M381" s="261" t="s">
        <v>23</v>
      </c>
      <c r="N381" s="262" t="s">
        <v>44</v>
      </c>
      <c r="O381" s="43"/>
      <c r="P381" s="203">
        <f>O381*H381</f>
        <v>0</v>
      </c>
      <c r="Q381" s="203">
        <v>0</v>
      </c>
      <c r="R381" s="203">
        <f>Q381*H381</f>
        <v>0</v>
      </c>
      <c r="S381" s="203">
        <v>0</v>
      </c>
      <c r="T381" s="204">
        <f>S381*H381</f>
        <v>0</v>
      </c>
      <c r="AR381" s="25" t="s">
        <v>383</v>
      </c>
      <c r="AT381" s="25" t="s">
        <v>208</v>
      </c>
      <c r="AU381" s="25" t="s">
        <v>83</v>
      </c>
      <c r="AY381" s="25" t="s">
        <v>140</v>
      </c>
      <c r="BE381" s="205">
        <f>IF(N381="základní",J381,0)</f>
        <v>0</v>
      </c>
      <c r="BF381" s="205">
        <f>IF(N381="snížená",J381,0)</f>
        <v>0</v>
      </c>
      <c r="BG381" s="205">
        <f>IF(N381="zákl. přenesená",J381,0)</f>
        <v>0</v>
      </c>
      <c r="BH381" s="205">
        <f>IF(N381="sníž. přenesená",J381,0)</f>
        <v>0</v>
      </c>
      <c r="BI381" s="205">
        <f>IF(N381="nulová",J381,0)</f>
        <v>0</v>
      </c>
      <c r="BJ381" s="25" t="s">
        <v>81</v>
      </c>
      <c r="BK381" s="205">
        <f>ROUND(I381*H381,2)</f>
        <v>0</v>
      </c>
      <c r="BL381" s="25" t="s">
        <v>254</v>
      </c>
      <c r="BM381" s="25" t="s">
        <v>607</v>
      </c>
    </row>
    <row r="382" spans="2:65" s="1" customFormat="1">
      <c r="B382" s="42"/>
      <c r="C382" s="64"/>
      <c r="D382" s="211" t="s">
        <v>150</v>
      </c>
      <c r="E382" s="64"/>
      <c r="F382" s="263" t="s">
        <v>600</v>
      </c>
      <c r="G382" s="64"/>
      <c r="H382" s="64"/>
      <c r="I382" s="164"/>
      <c r="J382" s="64"/>
      <c r="K382" s="64"/>
      <c r="L382" s="62"/>
      <c r="M382" s="208"/>
      <c r="N382" s="43"/>
      <c r="O382" s="43"/>
      <c r="P382" s="43"/>
      <c r="Q382" s="43"/>
      <c r="R382" s="43"/>
      <c r="S382" s="43"/>
      <c r="T382" s="79"/>
      <c r="AT382" s="25" t="s">
        <v>150</v>
      </c>
      <c r="AU382" s="25" t="s">
        <v>83</v>
      </c>
    </row>
    <row r="383" spans="2:65" s="1" customFormat="1" ht="25.5" customHeight="1">
      <c r="B383" s="42"/>
      <c r="C383" s="194" t="s">
        <v>608</v>
      </c>
      <c r="D383" s="194" t="s">
        <v>143</v>
      </c>
      <c r="E383" s="195" t="s">
        <v>609</v>
      </c>
      <c r="F383" s="196" t="s">
        <v>610</v>
      </c>
      <c r="G383" s="197" t="s">
        <v>146</v>
      </c>
      <c r="H383" s="198">
        <v>151.77500000000001</v>
      </c>
      <c r="I383" s="199"/>
      <c r="J383" s="200">
        <f>ROUND(I383*H383,2)</f>
        <v>0</v>
      </c>
      <c r="K383" s="196" t="s">
        <v>147</v>
      </c>
      <c r="L383" s="62"/>
      <c r="M383" s="201" t="s">
        <v>23</v>
      </c>
      <c r="N383" s="202" t="s">
        <v>44</v>
      </c>
      <c r="O383" s="43"/>
      <c r="P383" s="203">
        <f>O383*H383</f>
        <v>0</v>
      </c>
      <c r="Q383" s="203">
        <v>2.5999999999999998E-4</v>
      </c>
      <c r="R383" s="203">
        <f>Q383*H383</f>
        <v>3.9461499999999997E-2</v>
      </c>
      <c r="S383" s="203">
        <v>0</v>
      </c>
      <c r="T383" s="204">
        <f>S383*H383</f>
        <v>0</v>
      </c>
      <c r="AR383" s="25" t="s">
        <v>254</v>
      </c>
      <c r="AT383" s="25" t="s">
        <v>143</v>
      </c>
      <c r="AU383" s="25" t="s">
        <v>83</v>
      </c>
      <c r="AY383" s="25" t="s">
        <v>140</v>
      </c>
      <c r="BE383" s="205">
        <f>IF(N383="základní",J383,0)</f>
        <v>0</v>
      </c>
      <c r="BF383" s="205">
        <f>IF(N383="snížená",J383,0)</f>
        <v>0</v>
      </c>
      <c r="BG383" s="205">
        <f>IF(N383="zákl. přenesená",J383,0)</f>
        <v>0</v>
      </c>
      <c r="BH383" s="205">
        <f>IF(N383="sníž. přenesená",J383,0)</f>
        <v>0</v>
      </c>
      <c r="BI383" s="205">
        <f>IF(N383="nulová",J383,0)</f>
        <v>0</v>
      </c>
      <c r="BJ383" s="25" t="s">
        <v>81</v>
      </c>
      <c r="BK383" s="205">
        <f>ROUND(I383*H383,2)</f>
        <v>0</v>
      </c>
      <c r="BL383" s="25" t="s">
        <v>254</v>
      </c>
      <c r="BM383" s="25" t="s">
        <v>611</v>
      </c>
    </row>
    <row r="384" spans="2:65" s="1" customFormat="1" ht="27">
      <c r="B384" s="42"/>
      <c r="C384" s="64"/>
      <c r="D384" s="206" t="s">
        <v>150</v>
      </c>
      <c r="E384" s="64"/>
      <c r="F384" s="207" t="s">
        <v>612</v>
      </c>
      <c r="G384" s="64"/>
      <c r="H384" s="64"/>
      <c r="I384" s="164"/>
      <c r="J384" s="64"/>
      <c r="K384" s="64"/>
      <c r="L384" s="62"/>
      <c r="M384" s="208"/>
      <c r="N384" s="43"/>
      <c r="O384" s="43"/>
      <c r="P384" s="43"/>
      <c r="Q384" s="43"/>
      <c r="R384" s="43"/>
      <c r="S384" s="43"/>
      <c r="T384" s="79"/>
      <c r="AT384" s="25" t="s">
        <v>150</v>
      </c>
      <c r="AU384" s="25" t="s">
        <v>83</v>
      </c>
    </row>
    <row r="385" spans="2:65" s="1" customFormat="1" ht="94.5">
      <c r="B385" s="42"/>
      <c r="C385" s="64"/>
      <c r="D385" s="206" t="s">
        <v>171</v>
      </c>
      <c r="E385" s="64"/>
      <c r="F385" s="248" t="s">
        <v>523</v>
      </c>
      <c r="G385" s="64"/>
      <c r="H385" s="64"/>
      <c r="I385" s="164"/>
      <c r="J385" s="64"/>
      <c r="K385" s="64"/>
      <c r="L385" s="62"/>
      <c r="M385" s="208"/>
      <c r="N385" s="43"/>
      <c r="O385" s="43"/>
      <c r="P385" s="43"/>
      <c r="Q385" s="43"/>
      <c r="R385" s="43"/>
      <c r="S385" s="43"/>
      <c r="T385" s="79"/>
      <c r="AT385" s="25" t="s">
        <v>171</v>
      </c>
      <c r="AU385" s="25" t="s">
        <v>83</v>
      </c>
    </row>
    <row r="386" spans="2:65" s="11" customFormat="1" ht="27">
      <c r="B386" s="209"/>
      <c r="C386" s="210"/>
      <c r="D386" s="211" t="s">
        <v>152</v>
      </c>
      <c r="E386" s="212" t="s">
        <v>23</v>
      </c>
      <c r="F386" s="213" t="s">
        <v>613</v>
      </c>
      <c r="G386" s="210"/>
      <c r="H386" s="214">
        <v>151.77500000000001</v>
      </c>
      <c r="I386" s="215"/>
      <c r="J386" s="210"/>
      <c r="K386" s="210"/>
      <c r="L386" s="216"/>
      <c r="M386" s="217"/>
      <c r="N386" s="218"/>
      <c r="O386" s="218"/>
      <c r="P386" s="218"/>
      <c r="Q386" s="218"/>
      <c r="R386" s="218"/>
      <c r="S386" s="218"/>
      <c r="T386" s="219"/>
      <c r="AT386" s="220" t="s">
        <v>152</v>
      </c>
      <c r="AU386" s="220" t="s">
        <v>83</v>
      </c>
      <c r="AV386" s="11" t="s">
        <v>83</v>
      </c>
      <c r="AW386" s="11" t="s">
        <v>36</v>
      </c>
      <c r="AX386" s="11" t="s">
        <v>81</v>
      </c>
      <c r="AY386" s="220" t="s">
        <v>140</v>
      </c>
    </row>
    <row r="387" spans="2:65" s="1" customFormat="1" ht="16.5" customHeight="1">
      <c r="B387" s="42"/>
      <c r="C387" s="253" t="s">
        <v>614</v>
      </c>
      <c r="D387" s="253" t="s">
        <v>208</v>
      </c>
      <c r="E387" s="254" t="s">
        <v>83</v>
      </c>
      <c r="F387" s="255" t="s">
        <v>615</v>
      </c>
      <c r="G387" s="256" t="s">
        <v>331</v>
      </c>
      <c r="H387" s="257">
        <v>2</v>
      </c>
      <c r="I387" s="258"/>
      <c r="J387" s="259">
        <f>ROUND(I387*H387,2)</f>
        <v>0</v>
      </c>
      <c r="K387" s="255" t="s">
        <v>23</v>
      </c>
      <c r="L387" s="260"/>
      <c r="M387" s="261" t="s">
        <v>23</v>
      </c>
      <c r="N387" s="262" t="s">
        <v>44</v>
      </c>
      <c r="O387" s="43"/>
      <c r="P387" s="203">
        <f>O387*H387</f>
        <v>0</v>
      </c>
      <c r="Q387" s="203">
        <v>0</v>
      </c>
      <c r="R387" s="203">
        <f>Q387*H387</f>
        <v>0</v>
      </c>
      <c r="S387" s="203">
        <v>0</v>
      </c>
      <c r="T387" s="204">
        <f>S387*H387</f>
        <v>0</v>
      </c>
      <c r="AR387" s="25" t="s">
        <v>383</v>
      </c>
      <c r="AT387" s="25" t="s">
        <v>208</v>
      </c>
      <c r="AU387" s="25" t="s">
        <v>83</v>
      </c>
      <c r="AY387" s="25" t="s">
        <v>140</v>
      </c>
      <c r="BE387" s="205">
        <f>IF(N387="základní",J387,0)</f>
        <v>0</v>
      </c>
      <c r="BF387" s="205">
        <f>IF(N387="snížená",J387,0)</f>
        <v>0</v>
      </c>
      <c r="BG387" s="205">
        <f>IF(N387="zákl. přenesená",J387,0)</f>
        <v>0</v>
      </c>
      <c r="BH387" s="205">
        <f>IF(N387="sníž. přenesená",J387,0)</f>
        <v>0</v>
      </c>
      <c r="BI387" s="205">
        <f>IF(N387="nulová",J387,0)</f>
        <v>0</v>
      </c>
      <c r="BJ387" s="25" t="s">
        <v>81</v>
      </c>
      <c r="BK387" s="205">
        <f>ROUND(I387*H387,2)</f>
        <v>0</v>
      </c>
      <c r="BL387" s="25" t="s">
        <v>254</v>
      </c>
      <c r="BM387" s="25" t="s">
        <v>616</v>
      </c>
    </row>
    <row r="388" spans="2:65" s="1" customFormat="1">
      <c r="B388" s="42"/>
      <c r="C388" s="64"/>
      <c r="D388" s="211" t="s">
        <v>150</v>
      </c>
      <c r="E388" s="64"/>
      <c r="F388" s="263" t="s">
        <v>617</v>
      </c>
      <c r="G388" s="64"/>
      <c r="H388" s="64"/>
      <c r="I388" s="164"/>
      <c r="J388" s="64"/>
      <c r="K388" s="64"/>
      <c r="L388" s="62"/>
      <c r="M388" s="208"/>
      <c r="N388" s="43"/>
      <c r="O388" s="43"/>
      <c r="P388" s="43"/>
      <c r="Q388" s="43"/>
      <c r="R388" s="43"/>
      <c r="S388" s="43"/>
      <c r="T388" s="79"/>
      <c r="AT388" s="25" t="s">
        <v>150</v>
      </c>
      <c r="AU388" s="25" t="s">
        <v>83</v>
      </c>
    </row>
    <row r="389" spans="2:65" s="1" customFormat="1" ht="16.5" customHeight="1">
      <c r="B389" s="42"/>
      <c r="C389" s="253" t="s">
        <v>618</v>
      </c>
      <c r="D389" s="253" t="s">
        <v>208</v>
      </c>
      <c r="E389" s="254" t="s">
        <v>141</v>
      </c>
      <c r="F389" s="255" t="s">
        <v>619</v>
      </c>
      <c r="G389" s="256" t="s">
        <v>331</v>
      </c>
      <c r="H389" s="257">
        <v>1</v>
      </c>
      <c r="I389" s="258"/>
      <c r="J389" s="259">
        <f>ROUND(I389*H389,2)</f>
        <v>0</v>
      </c>
      <c r="K389" s="255" t="s">
        <v>23</v>
      </c>
      <c r="L389" s="260"/>
      <c r="M389" s="261" t="s">
        <v>23</v>
      </c>
      <c r="N389" s="262" t="s">
        <v>44</v>
      </c>
      <c r="O389" s="43"/>
      <c r="P389" s="203">
        <f>O389*H389</f>
        <v>0</v>
      </c>
      <c r="Q389" s="203">
        <v>0</v>
      </c>
      <c r="R389" s="203">
        <f>Q389*H389</f>
        <v>0</v>
      </c>
      <c r="S389" s="203">
        <v>0</v>
      </c>
      <c r="T389" s="204">
        <f>S389*H389</f>
        <v>0</v>
      </c>
      <c r="AR389" s="25" t="s">
        <v>383</v>
      </c>
      <c r="AT389" s="25" t="s">
        <v>208</v>
      </c>
      <c r="AU389" s="25" t="s">
        <v>83</v>
      </c>
      <c r="AY389" s="25" t="s">
        <v>140</v>
      </c>
      <c r="BE389" s="205">
        <f>IF(N389="základní",J389,0)</f>
        <v>0</v>
      </c>
      <c r="BF389" s="205">
        <f>IF(N389="snížená",J389,0)</f>
        <v>0</v>
      </c>
      <c r="BG389" s="205">
        <f>IF(N389="zákl. přenesená",J389,0)</f>
        <v>0</v>
      </c>
      <c r="BH389" s="205">
        <f>IF(N389="sníž. přenesená",J389,0)</f>
        <v>0</v>
      </c>
      <c r="BI389" s="205">
        <f>IF(N389="nulová",J389,0)</f>
        <v>0</v>
      </c>
      <c r="BJ389" s="25" t="s">
        <v>81</v>
      </c>
      <c r="BK389" s="205">
        <f>ROUND(I389*H389,2)</f>
        <v>0</v>
      </c>
      <c r="BL389" s="25" t="s">
        <v>254</v>
      </c>
      <c r="BM389" s="25" t="s">
        <v>620</v>
      </c>
    </row>
    <row r="390" spans="2:65" s="1" customFormat="1">
      <c r="B390" s="42"/>
      <c r="C390" s="64"/>
      <c r="D390" s="211" t="s">
        <v>150</v>
      </c>
      <c r="E390" s="64"/>
      <c r="F390" s="263" t="s">
        <v>621</v>
      </c>
      <c r="G390" s="64"/>
      <c r="H390" s="64"/>
      <c r="I390" s="164"/>
      <c r="J390" s="64"/>
      <c r="K390" s="64"/>
      <c r="L390" s="62"/>
      <c r="M390" s="208"/>
      <c r="N390" s="43"/>
      <c r="O390" s="43"/>
      <c r="P390" s="43"/>
      <c r="Q390" s="43"/>
      <c r="R390" s="43"/>
      <c r="S390" s="43"/>
      <c r="T390" s="79"/>
      <c r="AT390" s="25" t="s">
        <v>150</v>
      </c>
      <c r="AU390" s="25" t="s">
        <v>83</v>
      </c>
    </row>
    <row r="391" spans="2:65" s="1" customFormat="1" ht="16.5" customHeight="1">
      <c r="B391" s="42"/>
      <c r="C391" s="253" t="s">
        <v>622</v>
      </c>
      <c r="D391" s="253" t="s">
        <v>208</v>
      </c>
      <c r="E391" s="254" t="s">
        <v>623</v>
      </c>
      <c r="F391" s="255" t="s">
        <v>624</v>
      </c>
      <c r="G391" s="256" t="s">
        <v>331</v>
      </c>
      <c r="H391" s="257">
        <v>1</v>
      </c>
      <c r="I391" s="258"/>
      <c r="J391" s="259">
        <f>ROUND(I391*H391,2)</f>
        <v>0</v>
      </c>
      <c r="K391" s="255" t="s">
        <v>23</v>
      </c>
      <c r="L391" s="260"/>
      <c r="M391" s="261" t="s">
        <v>23</v>
      </c>
      <c r="N391" s="262" t="s">
        <v>44</v>
      </c>
      <c r="O391" s="43"/>
      <c r="P391" s="203">
        <f>O391*H391</f>
        <v>0</v>
      </c>
      <c r="Q391" s="203">
        <v>0</v>
      </c>
      <c r="R391" s="203">
        <f>Q391*H391</f>
        <v>0</v>
      </c>
      <c r="S391" s="203">
        <v>0</v>
      </c>
      <c r="T391" s="204">
        <f>S391*H391</f>
        <v>0</v>
      </c>
      <c r="AR391" s="25" t="s">
        <v>383</v>
      </c>
      <c r="AT391" s="25" t="s">
        <v>208</v>
      </c>
      <c r="AU391" s="25" t="s">
        <v>83</v>
      </c>
      <c r="AY391" s="25" t="s">
        <v>140</v>
      </c>
      <c r="BE391" s="205">
        <f>IF(N391="základní",J391,0)</f>
        <v>0</v>
      </c>
      <c r="BF391" s="205">
        <f>IF(N391="snížená",J391,0)</f>
        <v>0</v>
      </c>
      <c r="BG391" s="205">
        <f>IF(N391="zákl. přenesená",J391,0)</f>
        <v>0</v>
      </c>
      <c r="BH391" s="205">
        <f>IF(N391="sníž. přenesená",J391,0)</f>
        <v>0</v>
      </c>
      <c r="BI391" s="205">
        <f>IF(N391="nulová",J391,0)</f>
        <v>0</v>
      </c>
      <c r="BJ391" s="25" t="s">
        <v>81</v>
      </c>
      <c r="BK391" s="205">
        <f>ROUND(I391*H391,2)</f>
        <v>0</v>
      </c>
      <c r="BL391" s="25" t="s">
        <v>254</v>
      </c>
      <c r="BM391" s="25" t="s">
        <v>625</v>
      </c>
    </row>
    <row r="392" spans="2:65" s="1" customFormat="1">
      <c r="B392" s="42"/>
      <c r="C392" s="64"/>
      <c r="D392" s="211" t="s">
        <v>150</v>
      </c>
      <c r="E392" s="64"/>
      <c r="F392" s="263" t="s">
        <v>621</v>
      </c>
      <c r="G392" s="64"/>
      <c r="H392" s="64"/>
      <c r="I392" s="164"/>
      <c r="J392" s="64"/>
      <c r="K392" s="64"/>
      <c r="L392" s="62"/>
      <c r="M392" s="208"/>
      <c r="N392" s="43"/>
      <c r="O392" s="43"/>
      <c r="P392" s="43"/>
      <c r="Q392" s="43"/>
      <c r="R392" s="43"/>
      <c r="S392" s="43"/>
      <c r="T392" s="79"/>
      <c r="AT392" s="25" t="s">
        <v>150</v>
      </c>
      <c r="AU392" s="25" t="s">
        <v>83</v>
      </c>
    </row>
    <row r="393" spans="2:65" s="1" customFormat="1" ht="16.5" customHeight="1">
      <c r="B393" s="42"/>
      <c r="C393" s="253" t="s">
        <v>626</v>
      </c>
      <c r="D393" s="253" t="s">
        <v>208</v>
      </c>
      <c r="E393" s="254" t="s">
        <v>148</v>
      </c>
      <c r="F393" s="255" t="s">
        <v>627</v>
      </c>
      <c r="G393" s="256" t="s">
        <v>331</v>
      </c>
      <c r="H393" s="257">
        <v>2</v>
      </c>
      <c r="I393" s="258"/>
      <c r="J393" s="259">
        <f>ROUND(I393*H393,2)</f>
        <v>0</v>
      </c>
      <c r="K393" s="255" t="s">
        <v>23</v>
      </c>
      <c r="L393" s="260"/>
      <c r="M393" s="261" t="s">
        <v>23</v>
      </c>
      <c r="N393" s="262" t="s">
        <v>44</v>
      </c>
      <c r="O393" s="43"/>
      <c r="P393" s="203">
        <f>O393*H393</f>
        <v>0</v>
      </c>
      <c r="Q393" s="203">
        <v>0</v>
      </c>
      <c r="R393" s="203">
        <f>Q393*H393</f>
        <v>0</v>
      </c>
      <c r="S393" s="203">
        <v>0</v>
      </c>
      <c r="T393" s="204">
        <f>S393*H393</f>
        <v>0</v>
      </c>
      <c r="AR393" s="25" t="s">
        <v>383</v>
      </c>
      <c r="AT393" s="25" t="s">
        <v>208</v>
      </c>
      <c r="AU393" s="25" t="s">
        <v>83</v>
      </c>
      <c r="AY393" s="25" t="s">
        <v>140</v>
      </c>
      <c r="BE393" s="205">
        <f>IF(N393="základní",J393,0)</f>
        <v>0</v>
      </c>
      <c r="BF393" s="205">
        <f>IF(N393="snížená",J393,0)</f>
        <v>0</v>
      </c>
      <c r="BG393" s="205">
        <f>IF(N393="zákl. přenesená",J393,0)</f>
        <v>0</v>
      </c>
      <c r="BH393" s="205">
        <f>IF(N393="sníž. přenesená",J393,0)</f>
        <v>0</v>
      </c>
      <c r="BI393" s="205">
        <f>IF(N393="nulová",J393,0)</f>
        <v>0</v>
      </c>
      <c r="BJ393" s="25" t="s">
        <v>81</v>
      </c>
      <c r="BK393" s="205">
        <f>ROUND(I393*H393,2)</f>
        <v>0</v>
      </c>
      <c r="BL393" s="25" t="s">
        <v>254</v>
      </c>
      <c r="BM393" s="25" t="s">
        <v>628</v>
      </c>
    </row>
    <row r="394" spans="2:65" s="1" customFormat="1">
      <c r="B394" s="42"/>
      <c r="C394" s="64"/>
      <c r="D394" s="211" t="s">
        <v>150</v>
      </c>
      <c r="E394" s="64"/>
      <c r="F394" s="263" t="s">
        <v>629</v>
      </c>
      <c r="G394" s="64"/>
      <c r="H394" s="64"/>
      <c r="I394" s="164"/>
      <c r="J394" s="64"/>
      <c r="K394" s="64"/>
      <c r="L394" s="62"/>
      <c r="M394" s="208"/>
      <c r="N394" s="43"/>
      <c r="O394" s="43"/>
      <c r="P394" s="43"/>
      <c r="Q394" s="43"/>
      <c r="R394" s="43"/>
      <c r="S394" s="43"/>
      <c r="T394" s="79"/>
      <c r="AT394" s="25" t="s">
        <v>150</v>
      </c>
      <c r="AU394" s="25" t="s">
        <v>83</v>
      </c>
    </row>
    <row r="395" spans="2:65" s="1" customFormat="1" ht="16.5" customHeight="1">
      <c r="B395" s="42"/>
      <c r="C395" s="253" t="s">
        <v>630</v>
      </c>
      <c r="D395" s="253" t="s">
        <v>208</v>
      </c>
      <c r="E395" s="254" t="s">
        <v>631</v>
      </c>
      <c r="F395" s="255" t="s">
        <v>632</v>
      </c>
      <c r="G395" s="256" t="s">
        <v>331</v>
      </c>
      <c r="H395" s="257">
        <v>2</v>
      </c>
      <c r="I395" s="258"/>
      <c r="J395" s="259">
        <f>ROUND(I395*H395,2)</f>
        <v>0</v>
      </c>
      <c r="K395" s="255" t="s">
        <v>23</v>
      </c>
      <c r="L395" s="260"/>
      <c r="M395" s="261" t="s">
        <v>23</v>
      </c>
      <c r="N395" s="262" t="s">
        <v>44</v>
      </c>
      <c r="O395" s="43"/>
      <c r="P395" s="203">
        <f>O395*H395</f>
        <v>0</v>
      </c>
      <c r="Q395" s="203">
        <v>0</v>
      </c>
      <c r="R395" s="203">
        <f>Q395*H395</f>
        <v>0</v>
      </c>
      <c r="S395" s="203">
        <v>0</v>
      </c>
      <c r="T395" s="204">
        <f>S395*H395</f>
        <v>0</v>
      </c>
      <c r="AR395" s="25" t="s">
        <v>383</v>
      </c>
      <c r="AT395" s="25" t="s">
        <v>208</v>
      </c>
      <c r="AU395" s="25" t="s">
        <v>83</v>
      </c>
      <c r="AY395" s="25" t="s">
        <v>140</v>
      </c>
      <c r="BE395" s="205">
        <f>IF(N395="základní",J395,0)</f>
        <v>0</v>
      </c>
      <c r="BF395" s="205">
        <f>IF(N395="snížená",J395,0)</f>
        <v>0</v>
      </c>
      <c r="BG395" s="205">
        <f>IF(N395="zákl. přenesená",J395,0)</f>
        <v>0</v>
      </c>
      <c r="BH395" s="205">
        <f>IF(N395="sníž. přenesená",J395,0)</f>
        <v>0</v>
      </c>
      <c r="BI395" s="205">
        <f>IF(N395="nulová",J395,0)</f>
        <v>0</v>
      </c>
      <c r="BJ395" s="25" t="s">
        <v>81</v>
      </c>
      <c r="BK395" s="205">
        <f>ROUND(I395*H395,2)</f>
        <v>0</v>
      </c>
      <c r="BL395" s="25" t="s">
        <v>254</v>
      </c>
      <c r="BM395" s="25" t="s">
        <v>633</v>
      </c>
    </row>
    <row r="396" spans="2:65" s="1" customFormat="1">
      <c r="B396" s="42"/>
      <c r="C396" s="64"/>
      <c r="D396" s="211" t="s">
        <v>150</v>
      </c>
      <c r="E396" s="64"/>
      <c r="F396" s="263" t="s">
        <v>629</v>
      </c>
      <c r="G396" s="64"/>
      <c r="H396" s="64"/>
      <c r="I396" s="164"/>
      <c r="J396" s="64"/>
      <c r="K396" s="64"/>
      <c r="L396" s="62"/>
      <c r="M396" s="208"/>
      <c r="N396" s="43"/>
      <c r="O396" s="43"/>
      <c r="P396" s="43"/>
      <c r="Q396" s="43"/>
      <c r="R396" s="43"/>
      <c r="S396" s="43"/>
      <c r="T396" s="79"/>
      <c r="AT396" s="25" t="s">
        <v>150</v>
      </c>
      <c r="AU396" s="25" t="s">
        <v>83</v>
      </c>
    </row>
    <row r="397" spans="2:65" s="1" customFormat="1" ht="16.5" customHeight="1">
      <c r="B397" s="42"/>
      <c r="C397" s="253" t="s">
        <v>634</v>
      </c>
      <c r="D397" s="253" t="s">
        <v>208</v>
      </c>
      <c r="E397" s="254" t="s">
        <v>309</v>
      </c>
      <c r="F397" s="255" t="s">
        <v>635</v>
      </c>
      <c r="G397" s="256" t="s">
        <v>331</v>
      </c>
      <c r="H397" s="257">
        <v>7</v>
      </c>
      <c r="I397" s="258"/>
      <c r="J397" s="259">
        <f>ROUND(I397*H397,2)</f>
        <v>0</v>
      </c>
      <c r="K397" s="255" t="s">
        <v>23</v>
      </c>
      <c r="L397" s="260"/>
      <c r="M397" s="261" t="s">
        <v>23</v>
      </c>
      <c r="N397" s="262" t="s">
        <v>44</v>
      </c>
      <c r="O397" s="43"/>
      <c r="P397" s="203">
        <f>O397*H397</f>
        <v>0</v>
      </c>
      <c r="Q397" s="203">
        <v>0</v>
      </c>
      <c r="R397" s="203">
        <f>Q397*H397</f>
        <v>0</v>
      </c>
      <c r="S397" s="203">
        <v>0</v>
      </c>
      <c r="T397" s="204">
        <f>S397*H397</f>
        <v>0</v>
      </c>
      <c r="AR397" s="25" t="s">
        <v>383</v>
      </c>
      <c r="AT397" s="25" t="s">
        <v>208</v>
      </c>
      <c r="AU397" s="25" t="s">
        <v>83</v>
      </c>
      <c r="AY397" s="25" t="s">
        <v>140</v>
      </c>
      <c r="BE397" s="205">
        <f>IF(N397="základní",J397,0)</f>
        <v>0</v>
      </c>
      <c r="BF397" s="205">
        <f>IF(N397="snížená",J397,0)</f>
        <v>0</v>
      </c>
      <c r="BG397" s="205">
        <f>IF(N397="zákl. přenesená",J397,0)</f>
        <v>0</v>
      </c>
      <c r="BH397" s="205">
        <f>IF(N397="sníž. přenesená",J397,0)</f>
        <v>0</v>
      </c>
      <c r="BI397" s="205">
        <f>IF(N397="nulová",J397,0)</f>
        <v>0</v>
      </c>
      <c r="BJ397" s="25" t="s">
        <v>81</v>
      </c>
      <c r="BK397" s="205">
        <f>ROUND(I397*H397,2)</f>
        <v>0</v>
      </c>
      <c r="BL397" s="25" t="s">
        <v>254</v>
      </c>
      <c r="BM397" s="25" t="s">
        <v>636</v>
      </c>
    </row>
    <row r="398" spans="2:65" s="1" customFormat="1">
      <c r="B398" s="42"/>
      <c r="C398" s="64"/>
      <c r="D398" s="211" t="s">
        <v>150</v>
      </c>
      <c r="E398" s="64"/>
      <c r="F398" s="263" t="s">
        <v>617</v>
      </c>
      <c r="G398" s="64"/>
      <c r="H398" s="64"/>
      <c r="I398" s="164"/>
      <c r="J398" s="64"/>
      <c r="K398" s="64"/>
      <c r="L398" s="62"/>
      <c r="M398" s="208"/>
      <c r="N398" s="43"/>
      <c r="O398" s="43"/>
      <c r="P398" s="43"/>
      <c r="Q398" s="43"/>
      <c r="R398" s="43"/>
      <c r="S398" s="43"/>
      <c r="T398" s="79"/>
      <c r="AT398" s="25" t="s">
        <v>150</v>
      </c>
      <c r="AU398" s="25" t="s">
        <v>83</v>
      </c>
    </row>
    <row r="399" spans="2:65" s="1" customFormat="1" ht="16.5" customHeight="1">
      <c r="B399" s="42"/>
      <c r="C399" s="253" t="s">
        <v>637</v>
      </c>
      <c r="D399" s="253" t="s">
        <v>208</v>
      </c>
      <c r="E399" s="254" t="s">
        <v>314</v>
      </c>
      <c r="F399" s="255" t="s">
        <v>638</v>
      </c>
      <c r="G399" s="256" t="s">
        <v>331</v>
      </c>
      <c r="H399" s="257">
        <v>1</v>
      </c>
      <c r="I399" s="258"/>
      <c r="J399" s="259">
        <f>ROUND(I399*H399,2)</f>
        <v>0</v>
      </c>
      <c r="K399" s="255" t="s">
        <v>23</v>
      </c>
      <c r="L399" s="260"/>
      <c r="M399" s="261" t="s">
        <v>23</v>
      </c>
      <c r="N399" s="262" t="s">
        <v>44</v>
      </c>
      <c r="O399" s="43"/>
      <c r="P399" s="203">
        <f>O399*H399</f>
        <v>0</v>
      </c>
      <c r="Q399" s="203">
        <v>0</v>
      </c>
      <c r="R399" s="203">
        <f>Q399*H399</f>
        <v>0</v>
      </c>
      <c r="S399" s="203">
        <v>0</v>
      </c>
      <c r="T399" s="204">
        <f>S399*H399</f>
        <v>0</v>
      </c>
      <c r="AR399" s="25" t="s">
        <v>383</v>
      </c>
      <c r="AT399" s="25" t="s">
        <v>208</v>
      </c>
      <c r="AU399" s="25" t="s">
        <v>83</v>
      </c>
      <c r="AY399" s="25" t="s">
        <v>140</v>
      </c>
      <c r="BE399" s="205">
        <f>IF(N399="základní",J399,0)</f>
        <v>0</v>
      </c>
      <c r="BF399" s="205">
        <f>IF(N399="snížená",J399,0)</f>
        <v>0</v>
      </c>
      <c r="BG399" s="205">
        <f>IF(N399="zákl. přenesená",J399,0)</f>
        <v>0</v>
      </c>
      <c r="BH399" s="205">
        <f>IF(N399="sníž. přenesená",J399,0)</f>
        <v>0</v>
      </c>
      <c r="BI399" s="205">
        <f>IF(N399="nulová",J399,0)</f>
        <v>0</v>
      </c>
      <c r="BJ399" s="25" t="s">
        <v>81</v>
      </c>
      <c r="BK399" s="205">
        <f>ROUND(I399*H399,2)</f>
        <v>0</v>
      </c>
      <c r="BL399" s="25" t="s">
        <v>254</v>
      </c>
      <c r="BM399" s="25" t="s">
        <v>639</v>
      </c>
    </row>
    <row r="400" spans="2:65" s="1" customFormat="1">
      <c r="B400" s="42"/>
      <c r="C400" s="64"/>
      <c r="D400" s="211" t="s">
        <v>150</v>
      </c>
      <c r="E400" s="64"/>
      <c r="F400" s="263" t="s">
        <v>621</v>
      </c>
      <c r="G400" s="64"/>
      <c r="H400" s="64"/>
      <c r="I400" s="164"/>
      <c r="J400" s="64"/>
      <c r="K400" s="64"/>
      <c r="L400" s="62"/>
      <c r="M400" s="208"/>
      <c r="N400" s="43"/>
      <c r="O400" s="43"/>
      <c r="P400" s="43"/>
      <c r="Q400" s="43"/>
      <c r="R400" s="43"/>
      <c r="S400" s="43"/>
      <c r="T400" s="79"/>
      <c r="AT400" s="25" t="s">
        <v>150</v>
      </c>
      <c r="AU400" s="25" t="s">
        <v>83</v>
      </c>
    </row>
    <row r="401" spans="2:65" s="1" customFormat="1" ht="16.5" customHeight="1">
      <c r="B401" s="42"/>
      <c r="C401" s="253" t="s">
        <v>640</v>
      </c>
      <c r="D401" s="253" t="s">
        <v>208</v>
      </c>
      <c r="E401" s="254" t="s">
        <v>641</v>
      </c>
      <c r="F401" s="255" t="s">
        <v>642</v>
      </c>
      <c r="G401" s="256" t="s">
        <v>331</v>
      </c>
      <c r="H401" s="257">
        <v>1</v>
      </c>
      <c r="I401" s="258"/>
      <c r="J401" s="259">
        <f>ROUND(I401*H401,2)</f>
        <v>0</v>
      </c>
      <c r="K401" s="255" t="s">
        <v>23</v>
      </c>
      <c r="L401" s="260"/>
      <c r="M401" s="261" t="s">
        <v>23</v>
      </c>
      <c r="N401" s="262" t="s">
        <v>44</v>
      </c>
      <c r="O401" s="43"/>
      <c r="P401" s="203">
        <f>O401*H401</f>
        <v>0</v>
      </c>
      <c r="Q401" s="203">
        <v>0</v>
      </c>
      <c r="R401" s="203">
        <f>Q401*H401</f>
        <v>0</v>
      </c>
      <c r="S401" s="203">
        <v>0</v>
      </c>
      <c r="T401" s="204">
        <f>S401*H401</f>
        <v>0</v>
      </c>
      <c r="AR401" s="25" t="s">
        <v>383</v>
      </c>
      <c r="AT401" s="25" t="s">
        <v>208</v>
      </c>
      <c r="AU401" s="25" t="s">
        <v>83</v>
      </c>
      <c r="AY401" s="25" t="s">
        <v>140</v>
      </c>
      <c r="BE401" s="205">
        <f>IF(N401="základní",J401,0)</f>
        <v>0</v>
      </c>
      <c r="BF401" s="205">
        <f>IF(N401="snížená",J401,0)</f>
        <v>0</v>
      </c>
      <c r="BG401" s="205">
        <f>IF(N401="zákl. přenesená",J401,0)</f>
        <v>0</v>
      </c>
      <c r="BH401" s="205">
        <f>IF(N401="sníž. přenesená",J401,0)</f>
        <v>0</v>
      </c>
      <c r="BI401" s="205">
        <f>IF(N401="nulová",J401,0)</f>
        <v>0</v>
      </c>
      <c r="BJ401" s="25" t="s">
        <v>81</v>
      </c>
      <c r="BK401" s="205">
        <f>ROUND(I401*H401,2)</f>
        <v>0</v>
      </c>
      <c r="BL401" s="25" t="s">
        <v>254</v>
      </c>
      <c r="BM401" s="25" t="s">
        <v>643</v>
      </c>
    </row>
    <row r="402" spans="2:65" s="1" customFormat="1">
      <c r="B402" s="42"/>
      <c r="C402" s="64"/>
      <c r="D402" s="211" t="s">
        <v>150</v>
      </c>
      <c r="E402" s="64"/>
      <c r="F402" s="263" t="s">
        <v>621</v>
      </c>
      <c r="G402" s="64"/>
      <c r="H402" s="64"/>
      <c r="I402" s="164"/>
      <c r="J402" s="64"/>
      <c r="K402" s="64"/>
      <c r="L402" s="62"/>
      <c r="M402" s="208"/>
      <c r="N402" s="43"/>
      <c r="O402" s="43"/>
      <c r="P402" s="43"/>
      <c r="Q402" s="43"/>
      <c r="R402" s="43"/>
      <c r="S402" s="43"/>
      <c r="T402" s="79"/>
      <c r="AT402" s="25" t="s">
        <v>150</v>
      </c>
      <c r="AU402" s="25" t="s">
        <v>83</v>
      </c>
    </row>
    <row r="403" spans="2:65" s="1" customFormat="1" ht="16.5" customHeight="1">
      <c r="B403" s="42"/>
      <c r="C403" s="253" t="s">
        <v>644</v>
      </c>
      <c r="D403" s="253" t="s">
        <v>208</v>
      </c>
      <c r="E403" s="254" t="s">
        <v>347</v>
      </c>
      <c r="F403" s="255" t="s">
        <v>645</v>
      </c>
      <c r="G403" s="256" t="s">
        <v>331</v>
      </c>
      <c r="H403" s="257">
        <v>3</v>
      </c>
      <c r="I403" s="258"/>
      <c r="J403" s="259">
        <f>ROUND(I403*H403,2)</f>
        <v>0</v>
      </c>
      <c r="K403" s="255" t="s">
        <v>23</v>
      </c>
      <c r="L403" s="260"/>
      <c r="M403" s="261" t="s">
        <v>23</v>
      </c>
      <c r="N403" s="262" t="s">
        <v>44</v>
      </c>
      <c r="O403" s="43"/>
      <c r="P403" s="203">
        <f>O403*H403</f>
        <v>0</v>
      </c>
      <c r="Q403" s="203">
        <v>0</v>
      </c>
      <c r="R403" s="203">
        <f>Q403*H403</f>
        <v>0</v>
      </c>
      <c r="S403" s="203">
        <v>0</v>
      </c>
      <c r="T403" s="204">
        <f>S403*H403</f>
        <v>0</v>
      </c>
      <c r="AR403" s="25" t="s">
        <v>383</v>
      </c>
      <c r="AT403" s="25" t="s">
        <v>208</v>
      </c>
      <c r="AU403" s="25" t="s">
        <v>83</v>
      </c>
      <c r="AY403" s="25" t="s">
        <v>140</v>
      </c>
      <c r="BE403" s="205">
        <f>IF(N403="základní",J403,0)</f>
        <v>0</v>
      </c>
      <c r="BF403" s="205">
        <f>IF(N403="snížená",J403,0)</f>
        <v>0</v>
      </c>
      <c r="BG403" s="205">
        <f>IF(N403="zákl. přenesená",J403,0)</f>
        <v>0</v>
      </c>
      <c r="BH403" s="205">
        <f>IF(N403="sníž. přenesená",J403,0)</f>
        <v>0</v>
      </c>
      <c r="BI403" s="205">
        <f>IF(N403="nulová",J403,0)</f>
        <v>0</v>
      </c>
      <c r="BJ403" s="25" t="s">
        <v>81</v>
      </c>
      <c r="BK403" s="205">
        <f>ROUND(I403*H403,2)</f>
        <v>0</v>
      </c>
      <c r="BL403" s="25" t="s">
        <v>254</v>
      </c>
      <c r="BM403" s="25" t="s">
        <v>646</v>
      </c>
    </row>
    <row r="404" spans="2:65" s="1" customFormat="1">
      <c r="B404" s="42"/>
      <c r="C404" s="64"/>
      <c r="D404" s="211" t="s">
        <v>150</v>
      </c>
      <c r="E404" s="64"/>
      <c r="F404" s="263" t="s">
        <v>647</v>
      </c>
      <c r="G404" s="64"/>
      <c r="H404" s="64"/>
      <c r="I404" s="164"/>
      <c r="J404" s="64"/>
      <c r="K404" s="64"/>
      <c r="L404" s="62"/>
      <c r="M404" s="208"/>
      <c r="N404" s="43"/>
      <c r="O404" s="43"/>
      <c r="P404" s="43"/>
      <c r="Q404" s="43"/>
      <c r="R404" s="43"/>
      <c r="S404" s="43"/>
      <c r="T404" s="79"/>
      <c r="AT404" s="25" t="s">
        <v>150</v>
      </c>
      <c r="AU404" s="25" t="s">
        <v>83</v>
      </c>
    </row>
    <row r="405" spans="2:65" s="1" customFormat="1" ht="16.5" customHeight="1">
      <c r="B405" s="42"/>
      <c r="C405" s="253" t="s">
        <v>648</v>
      </c>
      <c r="D405" s="253" t="s">
        <v>208</v>
      </c>
      <c r="E405" s="254" t="s">
        <v>649</v>
      </c>
      <c r="F405" s="255" t="s">
        <v>650</v>
      </c>
      <c r="G405" s="256" t="s">
        <v>331</v>
      </c>
      <c r="H405" s="257">
        <v>3</v>
      </c>
      <c r="I405" s="258"/>
      <c r="J405" s="259">
        <f>ROUND(I405*H405,2)</f>
        <v>0</v>
      </c>
      <c r="K405" s="255" t="s">
        <v>23</v>
      </c>
      <c r="L405" s="260"/>
      <c r="M405" s="261" t="s">
        <v>23</v>
      </c>
      <c r="N405" s="262" t="s">
        <v>44</v>
      </c>
      <c r="O405" s="43"/>
      <c r="P405" s="203">
        <f>O405*H405</f>
        <v>0</v>
      </c>
      <c r="Q405" s="203">
        <v>0</v>
      </c>
      <c r="R405" s="203">
        <f>Q405*H405</f>
        <v>0</v>
      </c>
      <c r="S405" s="203">
        <v>0</v>
      </c>
      <c r="T405" s="204">
        <f>S405*H405</f>
        <v>0</v>
      </c>
      <c r="AR405" s="25" t="s">
        <v>383</v>
      </c>
      <c r="AT405" s="25" t="s">
        <v>208</v>
      </c>
      <c r="AU405" s="25" t="s">
        <v>83</v>
      </c>
      <c r="AY405" s="25" t="s">
        <v>140</v>
      </c>
      <c r="BE405" s="205">
        <f>IF(N405="základní",J405,0)</f>
        <v>0</v>
      </c>
      <c r="BF405" s="205">
        <f>IF(N405="snížená",J405,0)</f>
        <v>0</v>
      </c>
      <c r="BG405" s="205">
        <f>IF(N405="zákl. přenesená",J405,0)</f>
        <v>0</v>
      </c>
      <c r="BH405" s="205">
        <f>IF(N405="sníž. přenesená",J405,0)</f>
        <v>0</v>
      </c>
      <c r="BI405" s="205">
        <f>IF(N405="nulová",J405,0)</f>
        <v>0</v>
      </c>
      <c r="BJ405" s="25" t="s">
        <v>81</v>
      </c>
      <c r="BK405" s="205">
        <f>ROUND(I405*H405,2)</f>
        <v>0</v>
      </c>
      <c r="BL405" s="25" t="s">
        <v>254</v>
      </c>
      <c r="BM405" s="25" t="s">
        <v>651</v>
      </c>
    </row>
    <row r="406" spans="2:65" s="1" customFormat="1">
      <c r="B406" s="42"/>
      <c r="C406" s="64"/>
      <c r="D406" s="211" t="s">
        <v>150</v>
      </c>
      <c r="E406" s="64"/>
      <c r="F406" s="263" t="s">
        <v>647</v>
      </c>
      <c r="G406" s="64"/>
      <c r="H406" s="64"/>
      <c r="I406" s="164"/>
      <c r="J406" s="64"/>
      <c r="K406" s="64"/>
      <c r="L406" s="62"/>
      <c r="M406" s="208"/>
      <c r="N406" s="43"/>
      <c r="O406" s="43"/>
      <c r="P406" s="43"/>
      <c r="Q406" s="43"/>
      <c r="R406" s="43"/>
      <c r="S406" s="43"/>
      <c r="T406" s="79"/>
      <c r="AT406" s="25" t="s">
        <v>150</v>
      </c>
      <c r="AU406" s="25" t="s">
        <v>83</v>
      </c>
    </row>
    <row r="407" spans="2:65" s="1" customFormat="1" ht="16.5" customHeight="1">
      <c r="B407" s="42"/>
      <c r="C407" s="253" t="s">
        <v>652</v>
      </c>
      <c r="D407" s="253" t="s">
        <v>208</v>
      </c>
      <c r="E407" s="254" t="s">
        <v>360</v>
      </c>
      <c r="F407" s="255" t="s">
        <v>653</v>
      </c>
      <c r="G407" s="256" t="s">
        <v>331</v>
      </c>
      <c r="H407" s="257">
        <v>3</v>
      </c>
      <c r="I407" s="258"/>
      <c r="J407" s="259">
        <f>ROUND(I407*H407,2)</f>
        <v>0</v>
      </c>
      <c r="K407" s="255" t="s">
        <v>23</v>
      </c>
      <c r="L407" s="260"/>
      <c r="M407" s="261" t="s">
        <v>23</v>
      </c>
      <c r="N407" s="262" t="s">
        <v>44</v>
      </c>
      <c r="O407" s="43"/>
      <c r="P407" s="203">
        <f>O407*H407</f>
        <v>0</v>
      </c>
      <c r="Q407" s="203">
        <v>0</v>
      </c>
      <c r="R407" s="203">
        <f>Q407*H407</f>
        <v>0</v>
      </c>
      <c r="S407" s="203">
        <v>0</v>
      </c>
      <c r="T407" s="204">
        <f>S407*H407</f>
        <v>0</v>
      </c>
      <c r="AR407" s="25" t="s">
        <v>383</v>
      </c>
      <c r="AT407" s="25" t="s">
        <v>208</v>
      </c>
      <c r="AU407" s="25" t="s">
        <v>83</v>
      </c>
      <c r="AY407" s="25" t="s">
        <v>140</v>
      </c>
      <c r="BE407" s="205">
        <f>IF(N407="základní",J407,0)</f>
        <v>0</v>
      </c>
      <c r="BF407" s="205">
        <f>IF(N407="snížená",J407,0)</f>
        <v>0</v>
      </c>
      <c r="BG407" s="205">
        <f>IF(N407="zákl. přenesená",J407,0)</f>
        <v>0</v>
      </c>
      <c r="BH407" s="205">
        <f>IF(N407="sníž. přenesená",J407,0)</f>
        <v>0</v>
      </c>
      <c r="BI407" s="205">
        <f>IF(N407="nulová",J407,0)</f>
        <v>0</v>
      </c>
      <c r="BJ407" s="25" t="s">
        <v>81</v>
      </c>
      <c r="BK407" s="205">
        <f>ROUND(I407*H407,2)</f>
        <v>0</v>
      </c>
      <c r="BL407" s="25" t="s">
        <v>254</v>
      </c>
      <c r="BM407" s="25" t="s">
        <v>654</v>
      </c>
    </row>
    <row r="408" spans="2:65" s="1" customFormat="1">
      <c r="B408" s="42"/>
      <c r="C408" s="64"/>
      <c r="D408" s="211" t="s">
        <v>150</v>
      </c>
      <c r="E408" s="64"/>
      <c r="F408" s="263" t="s">
        <v>621</v>
      </c>
      <c r="G408" s="64"/>
      <c r="H408" s="64"/>
      <c r="I408" s="164"/>
      <c r="J408" s="64"/>
      <c r="K408" s="64"/>
      <c r="L408" s="62"/>
      <c r="M408" s="208"/>
      <c r="N408" s="43"/>
      <c r="O408" s="43"/>
      <c r="P408" s="43"/>
      <c r="Q408" s="43"/>
      <c r="R408" s="43"/>
      <c r="S408" s="43"/>
      <c r="T408" s="79"/>
      <c r="AT408" s="25" t="s">
        <v>150</v>
      </c>
      <c r="AU408" s="25" t="s">
        <v>83</v>
      </c>
    </row>
    <row r="409" spans="2:65" s="1" customFormat="1" ht="16.5" customHeight="1">
      <c r="B409" s="42"/>
      <c r="C409" s="253" t="s">
        <v>655</v>
      </c>
      <c r="D409" s="253" t="s">
        <v>208</v>
      </c>
      <c r="E409" s="254" t="s">
        <v>656</v>
      </c>
      <c r="F409" s="255" t="s">
        <v>657</v>
      </c>
      <c r="G409" s="256" t="s">
        <v>331</v>
      </c>
      <c r="H409" s="257">
        <v>3</v>
      </c>
      <c r="I409" s="258"/>
      <c r="J409" s="259">
        <f>ROUND(I409*H409,2)</f>
        <v>0</v>
      </c>
      <c r="K409" s="255" t="s">
        <v>23</v>
      </c>
      <c r="L409" s="260"/>
      <c r="M409" s="261" t="s">
        <v>23</v>
      </c>
      <c r="N409" s="262" t="s">
        <v>44</v>
      </c>
      <c r="O409" s="43"/>
      <c r="P409" s="203">
        <f>O409*H409</f>
        <v>0</v>
      </c>
      <c r="Q409" s="203">
        <v>0</v>
      </c>
      <c r="R409" s="203">
        <f>Q409*H409</f>
        <v>0</v>
      </c>
      <c r="S409" s="203">
        <v>0</v>
      </c>
      <c r="T409" s="204">
        <f>S409*H409</f>
        <v>0</v>
      </c>
      <c r="AR409" s="25" t="s">
        <v>383</v>
      </c>
      <c r="AT409" s="25" t="s">
        <v>208</v>
      </c>
      <c r="AU409" s="25" t="s">
        <v>83</v>
      </c>
      <c r="AY409" s="25" t="s">
        <v>140</v>
      </c>
      <c r="BE409" s="205">
        <f>IF(N409="základní",J409,0)</f>
        <v>0</v>
      </c>
      <c r="BF409" s="205">
        <f>IF(N409="snížená",J409,0)</f>
        <v>0</v>
      </c>
      <c r="BG409" s="205">
        <f>IF(N409="zákl. přenesená",J409,0)</f>
        <v>0</v>
      </c>
      <c r="BH409" s="205">
        <f>IF(N409="sníž. přenesená",J409,0)</f>
        <v>0</v>
      </c>
      <c r="BI409" s="205">
        <f>IF(N409="nulová",J409,0)</f>
        <v>0</v>
      </c>
      <c r="BJ409" s="25" t="s">
        <v>81</v>
      </c>
      <c r="BK409" s="205">
        <f>ROUND(I409*H409,2)</f>
        <v>0</v>
      </c>
      <c r="BL409" s="25" t="s">
        <v>254</v>
      </c>
      <c r="BM409" s="25" t="s">
        <v>658</v>
      </c>
    </row>
    <row r="410" spans="2:65" s="1" customFormat="1">
      <c r="B410" s="42"/>
      <c r="C410" s="64"/>
      <c r="D410" s="211" t="s">
        <v>150</v>
      </c>
      <c r="E410" s="64"/>
      <c r="F410" s="263" t="s">
        <v>621</v>
      </c>
      <c r="G410" s="64"/>
      <c r="H410" s="64"/>
      <c r="I410" s="164"/>
      <c r="J410" s="64"/>
      <c r="K410" s="64"/>
      <c r="L410" s="62"/>
      <c r="M410" s="208"/>
      <c r="N410" s="43"/>
      <c r="O410" s="43"/>
      <c r="P410" s="43"/>
      <c r="Q410" s="43"/>
      <c r="R410" s="43"/>
      <c r="S410" s="43"/>
      <c r="T410" s="79"/>
      <c r="AT410" s="25" t="s">
        <v>150</v>
      </c>
      <c r="AU410" s="25" t="s">
        <v>83</v>
      </c>
    </row>
    <row r="411" spans="2:65" s="1" customFormat="1" ht="16.5" customHeight="1">
      <c r="B411" s="42"/>
      <c r="C411" s="253" t="s">
        <v>223</v>
      </c>
      <c r="D411" s="253" t="s">
        <v>208</v>
      </c>
      <c r="E411" s="254" t="s">
        <v>373</v>
      </c>
      <c r="F411" s="255" t="s">
        <v>659</v>
      </c>
      <c r="G411" s="256" t="s">
        <v>331</v>
      </c>
      <c r="H411" s="257">
        <v>2</v>
      </c>
      <c r="I411" s="258"/>
      <c r="J411" s="259">
        <f>ROUND(I411*H411,2)</f>
        <v>0</v>
      </c>
      <c r="K411" s="255" t="s">
        <v>23</v>
      </c>
      <c r="L411" s="260"/>
      <c r="M411" s="261" t="s">
        <v>23</v>
      </c>
      <c r="N411" s="262" t="s">
        <v>44</v>
      </c>
      <c r="O411" s="43"/>
      <c r="P411" s="203">
        <f>O411*H411</f>
        <v>0</v>
      </c>
      <c r="Q411" s="203">
        <v>0</v>
      </c>
      <c r="R411" s="203">
        <f>Q411*H411</f>
        <v>0</v>
      </c>
      <c r="S411" s="203">
        <v>0</v>
      </c>
      <c r="T411" s="204">
        <f>S411*H411</f>
        <v>0</v>
      </c>
      <c r="AR411" s="25" t="s">
        <v>383</v>
      </c>
      <c r="AT411" s="25" t="s">
        <v>208</v>
      </c>
      <c r="AU411" s="25" t="s">
        <v>83</v>
      </c>
      <c r="AY411" s="25" t="s">
        <v>140</v>
      </c>
      <c r="BE411" s="205">
        <f>IF(N411="základní",J411,0)</f>
        <v>0</v>
      </c>
      <c r="BF411" s="205">
        <f>IF(N411="snížená",J411,0)</f>
        <v>0</v>
      </c>
      <c r="BG411" s="205">
        <f>IF(N411="zákl. přenesená",J411,0)</f>
        <v>0</v>
      </c>
      <c r="BH411" s="205">
        <f>IF(N411="sníž. přenesená",J411,0)</f>
        <v>0</v>
      </c>
      <c r="BI411" s="205">
        <f>IF(N411="nulová",J411,0)</f>
        <v>0</v>
      </c>
      <c r="BJ411" s="25" t="s">
        <v>81</v>
      </c>
      <c r="BK411" s="205">
        <f>ROUND(I411*H411,2)</f>
        <v>0</v>
      </c>
      <c r="BL411" s="25" t="s">
        <v>254</v>
      </c>
      <c r="BM411" s="25" t="s">
        <v>660</v>
      </c>
    </row>
    <row r="412" spans="2:65" s="1" customFormat="1">
      <c r="B412" s="42"/>
      <c r="C412" s="64"/>
      <c r="D412" s="211" t="s">
        <v>150</v>
      </c>
      <c r="E412" s="64"/>
      <c r="F412" s="263" t="s">
        <v>617</v>
      </c>
      <c r="G412" s="64"/>
      <c r="H412" s="64"/>
      <c r="I412" s="164"/>
      <c r="J412" s="64"/>
      <c r="K412" s="64"/>
      <c r="L412" s="62"/>
      <c r="M412" s="208"/>
      <c r="N412" s="43"/>
      <c r="O412" s="43"/>
      <c r="P412" s="43"/>
      <c r="Q412" s="43"/>
      <c r="R412" s="43"/>
      <c r="S412" s="43"/>
      <c r="T412" s="79"/>
      <c r="AT412" s="25" t="s">
        <v>150</v>
      </c>
      <c r="AU412" s="25" t="s">
        <v>83</v>
      </c>
    </row>
    <row r="413" spans="2:65" s="1" customFormat="1" ht="25.5" customHeight="1">
      <c r="B413" s="42"/>
      <c r="C413" s="253" t="s">
        <v>276</v>
      </c>
      <c r="D413" s="253" t="s">
        <v>208</v>
      </c>
      <c r="E413" s="254" t="s">
        <v>428</v>
      </c>
      <c r="F413" s="255" t="s">
        <v>661</v>
      </c>
      <c r="G413" s="256" t="s">
        <v>331</v>
      </c>
      <c r="H413" s="257">
        <v>1</v>
      </c>
      <c r="I413" s="258"/>
      <c r="J413" s="259">
        <f>ROUND(I413*H413,2)</f>
        <v>0</v>
      </c>
      <c r="K413" s="255" t="s">
        <v>23</v>
      </c>
      <c r="L413" s="260"/>
      <c r="M413" s="261" t="s">
        <v>23</v>
      </c>
      <c r="N413" s="262" t="s">
        <v>44</v>
      </c>
      <c r="O413" s="43"/>
      <c r="P413" s="203">
        <f>O413*H413</f>
        <v>0</v>
      </c>
      <c r="Q413" s="203">
        <v>0</v>
      </c>
      <c r="R413" s="203">
        <f>Q413*H413</f>
        <v>0</v>
      </c>
      <c r="S413" s="203">
        <v>0</v>
      </c>
      <c r="T413" s="204">
        <f>S413*H413</f>
        <v>0</v>
      </c>
      <c r="AR413" s="25" t="s">
        <v>383</v>
      </c>
      <c r="AT413" s="25" t="s">
        <v>208</v>
      </c>
      <c r="AU413" s="25" t="s">
        <v>83</v>
      </c>
      <c r="AY413" s="25" t="s">
        <v>140</v>
      </c>
      <c r="BE413" s="205">
        <f>IF(N413="základní",J413,0)</f>
        <v>0</v>
      </c>
      <c r="BF413" s="205">
        <f>IF(N413="snížená",J413,0)</f>
        <v>0</v>
      </c>
      <c r="BG413" s="205">
        <f>IF(N413="zákl. přenesená",J413,0)</f>
        <v>0</v>
      </c>
      <c r="BH413" s="205">
        <f>IF(N413="sníž. přenesená",J413,0)</f>
        <v>0</v>
      </c>
      <c r="BI413" s="205">
        <f>IF(N413="nulová",J413,0)</f>
        <v>0</v>
      </c>
      <c r="BJ413" s="25" t="s">
        <v>81</v>
      </c>
      <c r="BK413" s="205">
        <f>ROUND(I413*H413,2)</f>
        <v>0</v>
      </c>
      <c r="BL413" s="25" t="s">
        <v>254</v>
      </c>
      <c r="BM413" s="25" t="s">
        <v>662</v>
      </c>
    </row>
    <row r="414" spans="2:65" s="1" customFormat="1">
      <c r="B414" s="42"/>
      <c r="C414" s="64"/>
      <c r="D414" s="211" t="s">
        <v>150</v>
      </c>
      <c r="E414" s="64"/>
      <c r="F414" s="263" t="s">
        <v>663</v>
      </c>
      <c r="G414" s="64"/>
      <c r="H414" s="64"/>
      <c r="I414" s="164"/>
      <c r="J414" s="64"/>
      <c r="K414" s="64"/>
      <c r="L414" s="62"/>
      <c r="M414" s="208"/>
      <c r="N414" s="43"/>
      <c r="O414" s="43"/>
      <c r="P414" s="43"/>
      <c r="Q414" s="43"/>
      <c r="R414" s="43"/>
      <c r="S414" s="43"/>
      <c r="T414" s="79"/>
      <c r="AT414" s="25" t="s">
        <v>150</v>
      </c>
      <c r="AU414" s="25" t="s">
        <v>83</v>
      </c>
    </row>
    <row r="415" spans="2:65" s="1" customFormat="1" ht="16.5" customHeight="1">
      <c r="B415" s="42"/>
      <c r="C415" s="194" t="s">
        <v>290</v>
      </c>
      <c r="D415" s="194" t="s">
        <v>143</v>
      </c>
      <c r="E415" s="195" t="s">
        <v>664</v>
      </c>
      <c r="F415" s="196" t="s">
        <v>665</v>
      </c>
      <c r="G415" s="197" t="s">
        <v>189</v>
      </c>
      <c r="H415" s="198">
        <v>400.93</v>
      </c>
      <c r="I415" s="199"/>
      <c r="J415" s="200">
        <f>ROUND(I415*H415,2)</f>
        <v>0</v>
      </c>
      <c r="K415" s="196" t="s">
        <v>147</v>
      </c>
      <c r="L415" s="62"/>
      <c r="M415" s="201" t="s">
        <v>23</v>
      </c>
      <c r="N415" s="202" t="s">
        <v>44</v>
      </c>
      <c r="O415" s="43"/>
      <c r="P415" s="203">
        <f>O415*H415</f>
        <v>0</v>
      </c>
      <c r="Q415" s="203">
        <v>2.7999999999999998E-4</v>
      </c>
      <c r="R415" s="203">
        <f>Q415*H415</f>
        <v>0.1122604</v>
      </c>
      <c r="S415" s="203">
        <v>0</v>
      </c>
      <c r="T415" s="204">
        <f>S415*H415</f>
        <v>0</v>
      </c>
      <c r="AR415" s="25" t="s">
        <v>254</v>
      </c>
      <c r="AT415" s="25" t="s">
        <v>143</v>
      </c>
      <c r="AU415" s="25" t="s">
        <v>83</v>
      </c>
      <c r="AY415" s="25" t="s">
        <v>140</v>
      </c>
      <c r="BE415" s="205">
        <f>IF(N415="základní",J415,0)</f>
        <v>0</v>
      </c>
      <c r="BF415" s="205">
        <f>IF(N415="snížená",J415,0)</f>
        <v>0</v>
      </c>
      <c r="BG415" s="205">
        <f>IF(N415="zákl. přenesená",J415,0)</f>
        <v>0</v>
      </c>
      <c r="BH415" s="205">
        <f>IF(N415="sníž. přenesená",J415,0)</f>
        <v>0</v>
      </c>
      <c r="BI415" s="205">
        <f>IF(N415="nulová",J415,0)</f>
        <v>0</v>
      </c>
      <c r="BJ415" s="25" t="s">
        <v>81</v>
      </c>
      <c r="BK415" s="205">
        <f>ROUND(I415*H415,2)</f>
        <v>0</v>
      </c>
      <c r="BL415" s="25" t="s">
        <v>254</v>
      </c>
      <c r="BM415" s="25" t="s">
        <v>666</v>
      </c>
    </row>
    <row r="416" spans="2:65" s="1" customFormat="1" ht="27">
      <c r="B416" s="42"/>
      <c r="C416" s="64"/>
      <c r="D416" s="206" t="s">
        <v>150</v>
      </c>
      <c r="E416" s="64"/>
      <c r="F416" s="207" t="s">
        <v>667</v>
      </c>
      <c r="G416" s="64"/>
      <c r="H416" s="64"/>
      <c r="I416" s="164"/>
      <c r="J416" s="64"/>
      <c r="K416" s="64"/>
      <c r="L416" s="62"/>
      <c r="M416" s="208"/>
      <c r="N416" s="43"/>
      <c r="O416" s="43"/>
      <c r="P416" s="43"/>
      <c r="Q416" s="43"/>
      <c r="R416" s="43"/>
      <c r="S416" s="43"/>
      <c r="T416" s="79"/>
      <c r="AT416" s="25" t="s">
        <v>150</v>
      </c>
      <c r="AU416" s="25" t="s">
        <v>83</v>
      </c>
    </row>
    <row r="417" spans="2:65" s="1" customFormat="1" ht="81">
      <c r="B417" s="42"/>
      <c r="C417" s="64"/>
      <c r="D417" s="206" t="s">
        <v>171</v>
      </c>
      <c r="E417" s="64"/>
      <c r="F417" s="248" t="s">
        <v>668</v>
      </c>
      <c r="G417" s="64"/>
      <c r="H417" s="64"/>
      <c r="I417" s="164"/>
      <c r="J417" s="64"/>
      <c r="K417" s="64"/>
      <c r="L417" s="62"/>
      <c r="M417" s="208"/>
      <c r="N417" s="43"/>
      <c r="O417" s="43"/>
      <c r="P417" s="43"/>
      <c r="Q417" s="43"/>
      <c r="R417" s="43"/>
      <c r="S417" s="43"/>
      <c r="T417" s="79"/>
      <c r="AT417" s="25" t="s">
        <v>171</v>
      </c>
      <c r="AU417" s="25" t="s">
        <v>83</v>
      </c>
    </row>
    <row r="418" spans="2:65" s="11" customFormat="1" ht="27">
      <c r="B418" s="209"/>
      <c r="C418" s="210"/>
      <c r="D418" s="211" t="s">
        <v>152</v>
      </c>
      <c r="E418" s="212" t="s">
        <v>23</v>
      </c>
      <c r="F418" s="213" t="s">
        <v>669</v>
      </c>
      <c r="G418" s="210"/>
      <c r="H418" s="214">
        <v>400.93</v>
      </c>
      <c r="I418" s="215"/>
      <c r="J418" s="210"/>
      <c r="K418" s="210"/>
      <c r="L418" s="216"/>
      <c r="M418" s="217"/>
      <c r="N418" s="218"/>
      <c r="O418" s="218"/>
      <c r="P418" s="218"/>
      <c r="Q418" s="218"/>
      <c r="R418" s="218"/>
      <c r="S418" s="218"/>
      <c r="T418" s="219"/>
      <c r="AT418" s="220" t="s">
        <v>152</v>
      </c>
      <c r="AU418" s="220" t="s">
        <v>83</v>
      </c>
      <c r="AV418" s="11" t="s">
        <v>83</v>
      </c>
      <c r="AW418" s="11" t="s">
        <v>36</v>
      </c>
      <c r="AX418" s="11" t="s">
        <v>81</v>
      </c>
      <c r="AY418" s="220" t="s">
        <v>140</v>
      </c>
    </row>
    <row r="419" spans="2:65" s="1" customFormat="1" ht="16.5" customHeight="1">
      <c r="B419" s="42"/>
      <c r="C419" s="194" t="s">
        <v>334</v>
      </c>
      <c r="D419" s="194" t="s">
        <v>143</v>
      </c>
      <c r="E419" s="195" t="s">
        <v>670</v>
      </c>
      <c r="F419" s="196" t="s">
        <v>671</v>
      </c>
      <c r="G419" s="197" t="s">
        <v>331</v>
      </c>
      <c r="H419" s="198">
        <v>1</v>
      </c>
      <c r="I419" s="199"/>
      <c r="J419" s="200">
        <f>ROUND(I419*H419,2)</f>
        <v>0</v>
      </c>
      <c r="K419" s="196" t="s">
        <v>147</v>
      </c>
      <c r="L419" s="62"/>
      <c r="M419" s="201" t="s">
        <v>23</v>
      </c>
      <c r="N419" s="202" t="s">
        <v>44</v>
      </c>
      <c r="O419" s="43"/>
      <c r="P419" s="203">
        <f>O419*H419</f>
        <v>0</v>
      </c>
      <c r="Q419" s="203">
        <v>8.0999999999999996E-4</v>
      </c>
      <c r="R419" s="203">
        <f>Q419*H419</f>
        <v>8.0999999999999996E-4</v>
      </c>
      <c r="S419" s="203">
        <v>0</v>
      </c>
      <c r="T419" s="204">
        <f>S419*H419</f>
        <v>0</v>
      </c>
      <c r="AR419" s="25" t="s">
        <v>254</v>
      </c>
      <c r="AT419" s="25" t="s">
        <v>143</v>
      </c>
      <c r="AU419" s="25" t="s">
        <v>83</v>
      </c>
      <c r="AY419" s="25" t="s">
        <v>140</v>
      </c>
      <c r="BE419" s="205">
        <f>IF(N419="základní",J419,0)</f>
        <v>0</v>
      </c>
      <c r="BF419" s="205">
        <f>IF(N419="snížená",J419,0)</f>
        <v>0</v>
      </c>
      <c r="BG419" s="205">
        <f>IF(N419="zákl. přenesená",J419,0)</f>
        <v>0</v>
      </c>
      <c r="BH419" s="205">
        <f>IF(N419="sníž. přenesená",J419,0)</f>
        <v>0</v>
      </c>
      <c r="BI419" s="205">
        <f>IF(N419="nulová",J419,0)</f>
        <v>0</v>
      </c>
      <c r="BJ419" s="25" t="s">
        <v>81</v>
      </c>
      <c r="BK419" s="205">
        <f>ROUND(I419*H419,2)</f>
        <v>0</v>
      </c>
      <c r="BL419" s="25" t="s">
        <v>254</v>
      </c>
      <c r="BM419" s="25" t="s">
        <v>672</v>
      </c>
    </row>
    <row r="420" spans="2:65" s="1" customFormat="1" ht="27">
      <c r="B420" s="42"/>
      <c r="C420" s="64"/>
      <c r="D420" s="206" t="s">
        <v>150</v>
      </c>
      <c r="E420" s="64"/>
      <c r="F420" s="207" t="s">
        <v>673</v>
      </c>
      <c r="G420" s="64"/>
      <c r="H420" s="64"/>
      <c r="I420" s="164"/>
      <c r="J420" s="64"/>
      <c r="K420" s="64"/>
      <c r="L420" s="62"/>
      <c r="M420" s="208"/>
      <c r="N420" s="43"/>
      <c r="O420" s="43"/>
      <c r="P420" s="43"/>
      <c r="Q420" s="43"/>
      <c r="R420" s="43"/>
      <c r="S420" s="43"/>
      <c r="T420" s="79"/>
      <c r="AT420" s="25" t="s">
        <v>150</v>
      </c>
      <c r="AU420" s="25" t="s">
        <v>83</v>
      </c>
    </row>
    <row r="421" spans="2:65" s="1" customFormat="1" ht="148.5">
      <c r="B421" s="42"/>
      <c r="C421" s="64"/>
      <c r="D421" s="206" t="s">
        <v>171</v>
      </c>
      <c r="E421" s="64"/>
      <c r="F421" s="248" t="s">
        <v>674</v>
      </c>
      <c r="G421" s="64"/>
      <c r="H421" s="64"/>
      <c r="I421" s="164"/>
      <c r="J421" s="64"/>
      <c r="K421" s="64"/>
      <c r="L421" s="62"/>
      <c r="M421" s="208"/>
      <c r="N421" s="43"/>
      <c r="O421" s="43"/>
      <c r="P421" s="43"/>
      <c r="Q421" s="43"/>
      <c r="R421" s="43"/>
      <c r="S421" s="43"/>
      <c r="T421" s="79"/>
      <c r="AT421" s="25" t="s">
        <v>171</v>
      </c>
      <c r="AU421" s="25" t="s">
        <v>83</v>
      </c>
    </row>
    <row r="422" spans="2:65" s="11" customFormat="1">
      <c r="B422" s="209"/>
      <c r="C422" s="210"/>
      <c r="D422" s="211" t="s">
        <v>152</v>
      </c>
      <c r="E422" s="212" t="s">
        <v>23</v>
      </c>
      <c r="F422" s="213" t="s">
        <v>675</v>
      </c>
      <c r="G422" s="210"/>
      <c r="H422" s="214">
        <v>1</v>
      </c>
      <c r="I422" s="215"/>
      <c r="J422" s="210"/>
      <c r="K422" s="210"/>
      <c r="L422" s="216"/>
      <c r="M422" s="217"/>
      <c r="N422" s="218"/>
      <c r="O422" s="218"/>
      <c r="P422" s="218"/>
      <c r="Q422" s="218"/>
      <c r="R422" s="218"/>
      <c r="S422" s="218"/>
      <c r="T422" s="219"/>
      <c r="AT422" s="220" t="s">
        <v>152</v>
      </c>
      <c r="AU422" s="220" t="s">
        <v>83</v>
      </c>
      <c r="AV422" s="11" t="s">
        <v>83</v>
      </c>
      <c r="AW422" s="11" t="s">
        <v>36</v>
      </c>
      <c r="AX422" s="11" t="s">
        <v>81</v>
      </c>
      <c r="AY422" s="220" t="s">
        <v>140</v>
      </c>
    </row>
    <row r="423" spans="2:65" s="1" customFormat="1" ht="16.5" customHeight="1">
      <c r="B423" s="42"/>
      <c r="C423" s="253" t="s">
        <v>676</v>
      </c>
      <c r="D423" s="253" t="s">
        <v>208</v>
      </c>
      <c r="E423" s="254" t="s">
        <v>354</v>
      </c>
      <c r="F423" s="255" t="s">
        <v>677</v>
      </c>
      <c r="G423" s="256" t="s">
        <v>331</v>
      </c>
      <c r="H423" s="257">
        <v>1</v>
      </c>
      <c r="I423" s="258"/>
      <c r="J423" s="259">
        <f>ROUND(I423*H423,2)</f>
        <v>0</v>
      </c>
      <c r="K423" s="255" t="s">
        <v>23</v>
      </c>
      <c r="L423" s="260"/>
      <c r="M423" s="261" t="s">
        <v>23</v>
      </c>
      <c r="N423" s="262" t="s">
        <v>44</v>
      </c>
      <c r="O423" s="43"/>
      <c r="P423" s="203">
        <f>O423*H423</f>
        <v>0</v>
      </c>
      <c r="Q423" s="203">
        <v>0</v>
      </c>
      <c r="R423" s="203">
        <f>Q423*H423</f>
        <v>0</v>
      </c>
      <c r="S423" s="203">
        <v>0</v>
      </c>
      <c r="T423" s="204">
        <f>S423*H423</f>
        <v>0</v>
      </c>
      <c r="AR423" s="25" t="s">
        <v>383</v>
      </c>
      <c r="AT423" s="25" t="s">
        <v>208</v>
      </c>
      <c r="AU423" s="25" t="s">
        <v>83</v>
      </c>
      <c r="AY423" s="25" t="s">
        <v>140</v>
      </c>
      <c r="BE423" s="205">
        <f>IF(N423="základní",J423,0)</f>
        <v>0</v>
      </c>
      <c r="BF423" s="205">
        <f>IF(N423="snížená",J423,0)</f>
        <v>0</v>
      </c>
      <c r="BG423" s="205">
        <f>IF(N423="zákl. přenesená",J423,0)</f>
        <v>0</v>
      </c>
      <c r="BH423" s="205">
        <f>IF(N423="sníž. přenesená",J423,0)</f>
        <v>0</v>
      </c>
      <c r="BI423" s="205">
        <f>IF(N423="nulová",J423,0)</f>
        <v>0</v>
      </c>
      <c r="BJ423" s="25" t="s">
        <v>81</v>
      </c>
      <c r="BK423" s="205">
        <f>ROUND(I423*H423,2)</f>
        <v>0</v>
      </c>
      <c r="BL423" s="25" t="s">
        <v>254</v>
      </c>
      <c r="BM423" s="25" t="s">
        <v>678</v>
      </c>
    </row>
    <row r="424" spans="2:65" s="1" customFormat="1">
      <c r="B424" s="42"/>
      <c r="C424" s="64"/>
      <c r="D424" s="211" t="s">
        <v>150</v>
      </c>
      <c r="E424" s="64"/>
      <c r="F424" s="263" t="s">
        <v>679</v>
      </c>
      <c r="G424" s="64"/>
      <c r="H424" s="64"/>
      <c r="I424" s="164"/>
      <c r="J424" s="64"/>
      <c r="K424" s="64"/>
      <c r="L424" s="62"/>
      <c r="M424" s="208"/>
      <c r="N424" s="43"/>
      <c r="O424" s="43"/>
      <c r="P424" s="43"/>
      <c r="Q424" s="43"/>
      <c r="R424" s="43"/>
      <c r="S424" s="43"/>
      <c r="T424" s="79"/>
      <c r="AT424" s="25" t="s">
        <v>150</v>
      </c>
      <c r="AU424" s="25" t="s">
        <v>83</v>
      </c>
    </row>
    <row r="425" spans="2:65" s="1" customFormat="1" ht="16.5" customHeight="1">
      <c r="B425" s="42"/>
      <c r="C425" s="194" t="s">
        <v>343</v>
      </c>
      <c r="D425" s="194" t="s">
        <v>143</v>
      </c>
      <c r="E425" s="195" t="s">
        <v>680</v>
      </c>
      <c r="F425" s="196" t="s">
        <v>681</v>
      </c>
      <c r="G425" s="197" t="s">
        <v>189</v>
      </c>
      <c r="H425" s="198">
        <v>40.5</v>
      </c>
      <c r="I425" s="199"/>
      <c r="J425" s="200">
        <f>ROUND(I425*H425,2)</f>
        <v>0</v>
      </c>
      <c r="K425" s="196" t="s">
        <v>23</v>
      </c>
      <c r="L425" s="62"/>
      <c r="M425" s="201" t="s">
        <v>23</v>
      </c>
      <c r="N425" s="202" t="s">
        <v>44</v>
      </c>
      <c r="O425" s="43"/>
      <c r="P425" s="203">
        <f>O425*H425</f>
        <v>0</v>
      </c>
      <c r="Q425" s="203">
        <v>0</v>
      </c>
      <c r="R425" s="203">
        <f>Q425*H425</f>
        <v>0</v>
      </c>
      <c r="S425" s="203">
        <v>0</v>
      </c>
      <c r="T425" s="204">
        <f>S425*H425</f>
        <v>0</v>
      </c>
      <c r="AR425" s="25" t="s">
        <v>254</v>
      </c>
      <c r="AT425" s="25" t="s">
        <v>143</v>
      </c>
      <c r="AU425" s="25" t="s">
        <v>83</v>
      </c>
      <c r="AY425" s="25" t="s">
        <v>140</v>
      </c>
      <c r="BE425" s="205">
        <f>IF(N425="základní",J425,0)</f>
        <v>0</v>
      </c>
      <c r="BF425" s="205">
        <f>IF(N425="snížená",J425,0)</f>
        <v>0</v>
      </c>
      <c r="BG425" s="205">
        <f>IF(N425="zákl. přenesená",J425,0)</f>
        <v>0</v>
      </c>
      <c r="BH425" s="205">
        <f>IF(N425="sníž. přenesená",J425,0)</f>
        <v>0</v>
      </c>
      <c r="BI425" s="205">
        <f>IF(N425="nulová",J425,0)</f>
        <v>0</v>
      </c>
      <c r="BJ425" s="25" t="s">
        <v>81</v>
      </c>
      <c r="BK425" s="205">
        <f>ROUND(I425*H425,2)</f>
        <v>0</v>
      </c>
      <c r="BL425" s="25" t="s">
        <v>254</v>
      </c>
      <c r="BM425" s="25" t="s">
        <v>682</v>
      </c>
    </row>
    <row r="426" spans="2:65" s="1" customFormat="1" ht="27">
      <c r="B426" s="42"/>
      <c r="C426" s="64"/>
      <c r="D426" s="206" t="s">
        <v>150</v>
      </c>
      <c r="E426" s="64"/>
      <c r="F426" s="207" t="s">
        <v>683</v>
      </c>
      <c r="G426" s="64"/>
      <c r="H426" s="64"/>
      <c r="I426" s="164"/>
      <c r="J426" s="64"/>
      <c r="K426" s="64"/>
      <c r="L426" s="62"/>
      <c r="M426" s="208"/>
      <c r="N426" s="43"/>
      <c r="O426" s="43"/>
      <c r="P426" s="43"/>
      <c r="Q426" s="43"/>
      <c r="R426" s="43"/>
      <c r="S426" s="43"/>
      <c r="T426" s="79"/>
      <c r="AT426" s="25" t="s">
        <v>150</v>
      </c>
      <c r="AU426" s="25" t="s">
        <v>83</v>
      </c>
    </row>
    <row r="427" spans="2:65" s="1" customFormat="1" ht="40.5">
      <c r="B427" s="42"/>
      <c r="C427" s="64"/>
      <c r="D427" s="206" t="s">
        <v>171</v>
      </c>
      <c r="E427" s="64"/>
      <c r="F427" s="248" t="s">
        <v>684</v>
      </c>
      <c r="G427" s="64"/>
      <c r="H427" s="64"/>
      <c r="I427" s="164"/>
      <c r="J427" s="64"/>
      <c r="K427" s="64"/>
      <c r="L427" s="62"/>
      <c r="M427" s="208"/>
      <c r="N427" s="43"/>
      <c r="O427" s="43"/>
      <c r="P427" s="43"/>
      <c r="Q427" s="43"/>
      <c r="R427" s="43"/>
      <c r="S427" s="43"/>
      <c r="T427" s="79"/>
      <c r="AT427" s="25" t="s">
        <v>171</v>
      </c>
      <c r="AU427" s="25" t="s">
        <v>83</v>
      </c>
    </row>
    <row r="428" spans="2:65" s="11" customFormat="1">
      <c r="B428" s="209"/>
      <c r="C428" s="210"/>
      <c r="D428" s="211" t="s">
        <v>152</v>
      </c>
      <c r="E428" s="212" t="s">
        <v>23</v>
      </c>
      <c r="F428" s="213" t="s">
        <v>685</v>
      </c>
      <c r="G428" s="210"/>
      <c r="H428" s="214">
        <v>40.5</v>
      </c>
      <c r="I428" s="215"/>
      <c r="J428" s="210"/>
      <c r="K428" s="210"/>
      <c r="L428" s="216"/>
      <c r="M428" s="217"/>
      <c r="N428" s="218"/>
      <c r="O428" s="218"/>
      <c r="P428" s="218"/>
      <c r="Q428" s="218"/>
      <c r="R428" s="218"/>
      <c r="S428" s="218"/>
      <c r="T428" s="219"/>
      <c r="AT428" s="220" t="s">
        <v>152</v>
      </c>
      <c r="AU428" s="220" t="s">
        <v>83</v>
      </c>
      <c r="AV428" s="11" t="s">
        <v>83</v>
      </c>
      <c r="AW428" s="11" t="s">
        <v>36</v>
      </c>
      <c r="AX428" s="11" t="s">
        <v>81</v>
      </c>
      <c r="AY428" s="220" t="s">
        <v>140</v>
      </c>
    </row>
    <row r="429" spans="2:65" s="1" customFormat="1" ht="25.5" customHeight="1">
      <c r="B429" s="42"/>
      <c r="C429" s="253" t="s">
        <v>686</v>
      </c>
      <c r="D429" s="253" t="s">
        <v>208</v>
      </c>
      <c r="E429" s="254" t="s">
        <v>687</v>
      </c>
      <c r="F429" s="255" t="s">
        <v>688</v>
      </c>
      <c r="G429" s="256" t="s">
        <v>189</v>
      </c>
      <c r="H429" s="257">
        <v>32</v>
      </c>
      <c r="I429" s="258"/>
      <c r="J429" s="259">
        <f>ROUND(I429*H429,2)</f>
        <v>0</v>
      </c>
      <c r="K429" s="255" t="s">
        <v>23</v>
      </c>
      <c r="L429" s="260"/>
      <c r="M429" s="261" t="s">
        <v>23</v>
      </c>
      <c r="N429" s="262" t="s">
        <v>44</v>
      </c>
      <c r="O429" s="43"/>
      <c r="P429" s="203">
        <f>O429*H429</f>
        <v>0</v>
      </c>
      <c r="Q429" s="203">
        <v>0</v>
      </c>
      <c r="R429" s="203">
        <f>Q429*H429</f>
        <v>0</v>
      </c>
      <c r="S429" s="203">
        <v>0</v>
      </c>
      <c r="T429" s="204">
        <f>S429*H429</f>
        <v>0</v>
      </c>
      <c r="AR429" s="25" t="s">
        <v>383</v>
      </c>
      <c r="AT429" s="25" t="s">
        <v>208</v>
      </c>
      <c r="AU429" s="25" t="s">
        <v>83</v>
      </c>
      <c r="AY429" s="25" t="s">
        <v>140</v>
      </c>
      <c r="BE429" s="205">
        <f>IF(N429="základní",J429,0)</f>
        <v>0</v>
      </c>
      <c r="BF429" s="205">
        <f>IF(N429="snížená",J429,0)</f>
        <v>0</v>
      </c>
      <c r="BG429" s="205">
        <f>IF(N429="zákl. přenesená",J429,0)</f>
        <v>0</v>
      </c>
      <c r="BH429" s="205">
        <f>IF(N429="sníž. přenesená",J429,0)</f>
        <v>0</v>
      </c>
      <c r="BI429" s="205">
        <f>IF(N429="nulová",J429,0)</f>
        <v>0</v>
      </c>
      <c r="BJ429" s="25" t="s">
        <v>81</v>
      </c>
      <c r="BK429" s="205">
        <f>ROUND(I429*H429,2)</f>
        <v>0</v>
      </c>
      <c r="BL429" s="25" t="s">
        <v>254</v>
      </c>
      <c r="BM429" s="25" t="s">
        <v>689</v>
      </c>
    </row>
    <row r="430" spans="2:65" s="1" customFormat="1">
      <c r="B430" s="42"/>
      <c r="C430" s="64"/>
      <c r="D430" s="206" t="s">
        <v>150</v>
      </c>
      <c r="E430" s="64"/>
      <c r="F430" s="207" t="s">
        <v>688</v>
      </c>
      <c r="G430" s="64"/>
      <c r="H430" s="64"/>
      <c r="I430" s="164"/>
      <c r="J430" s="64"/>
      <c r="K430" s="64"/>
      <c r="L430" s="62"/>
      <c r="M430" s="208"/>
      <c r="N430" s="43"/>
      <c r="O430" s="43"/>
      <c r="P430" s="43"/>
      <c r="Q430" s="43"/>
      <c r="R430" s="43"/>
      <c r="S430" s="43"/>
      <c r="T430" s="79"/>
      <c r="AT430" s="25" t="s">
        <v>150</v>
      </c>
      <c r="AU430" s="25" t="s">
        <v>83</v>
      </c>
    </row>
    <row r="431" spans="2:65" s="11" customFormat="1">
      <c r="B431" s="209"/>
      <c r="C431" s="210"/>
      <c r="D431" s="211" t="s">
        <v>152</v>
      </c>
      <c r="E431" s="212" t="s">
        <v>23</v>
      </c>
      <c r="F431" s="213" t="s">
        <v>690</v>
      </c>
      <c r="G431" s="210"/>
      <c r="H431" s="214">
        <v>32</v>
      </c>
      <c r="I431" s="215"/>
      <c r="J431" s="210"/>
      <c r="K431" s="210"/>
      <c r="L431" s="216"/>
      <c r="M431" s="217"/>
      <c r="N431" s="218"/>
      <c r="O431" s="218"/>
      <c r="P431" s="218"/>
      <c r="Q431" s="218"/>
      <c r="R431" s="218"/>
      <c r="S431" s="218"/>
      <c r="T431" s="219"/>
      <c r="AT431" s="220" t="s">
        <v>152</v>
      </c>
      <c r="AU431" s="220" t="s">
        <v>83</v>
      </c>
      <c r="AV431" s="11" t="s">
        <v>83</v>
      </c>
      <c r="AW431" s="11" t="s">
        <v>36</v>
      </c>
      <c r="AX431" s="11" t="s">
        <v>81</v>
      </c>
      <c r="AY431" s="220" t="s">
        <v>140</v>
      </c>
    </row>
    <row r="432" spans="2:65" s="1" customFormat="1" ht="25.5" customHeight="1">
      <c r="B432" s="42"/>
      <c r="C432" s="253" t="s">
        <v>691</v>
      </c>
      <c r="D432" s="253" t="s">
        <v>208</v>
      </c>
      <c r="E432" s="254" t="s">
        <v>692</v>
      </c>
      <c r="F432" s="255" t="s">
        <v>693</v>
      </c>
      <c r="G432" s="256" t="s">
        <v>189</v>
      </c>
      <c r="H432" s="257">
        <v>8.5</v>
      </c>
      <c r="I432" s="258"/>
      <c r="J432" s="259">
        <f>ROUND(I432*H432,2)</f>
        <v>0</v>
      </c>
      <c r="K432" s="255" t="s">
        <v>23</v>
      </c>
      <c r="L432" s="260"/>
      <c r="M432" s="261" t="s">
        <v>23</v>
      </c>
      <c r="N432" s="262" t="s">
        <v>44</v>
      </c>
      <c r="O432" s="43"/>
      <c r="P432" s="203">
        <f>O432*H432</f>
        <v>0</v>
      </c>
      <c r="Q432" s="203">
        <v>0</v>
      </c>
      <c r="R432" s="203">
        <f>Q432*H432</f>
        <v>0</v>
      </c>
      <c r="S432" s="203">
        <v>0</v>
      </c>
      <c r="T432" s="204">
        <f>S432*H432</f>
        <v>0</v>
      </c>
      <c r="AR432" s="25" t="s">
        <v>383</v>
      </c>
      <c r="AT432" s="25" t="s">
        <v>208</v>
      </c>
      <c r="AU432" s="25" t="s">
        <v>83</v>
      </c>
      <c r="AY432" s="25" t="s">
        <v>140</v>
      </c>
      <c r="BE432" s="205">
        <f>IF(N432="základní",J432,0)</f>
        <v>0</v>
      </c>
      <c r="BF432" s="205">
        <f>IF(N432="snížená",J432,0)</f>
        <v>0</v>
      </c>
      <c r="BG432" s="205">
        <f>IF(N432="zákl. přenesená",J432,0)</f>
        <v>0</v>
      </c>
      <c r="BH432" s="205">
        <f>IF(N432="sníž. přenesená",J432,0)</f>
        <v>0</v>
      </c>
      <c r="BI432" s="205">
        <f>IF(N432="nulová",J432,0)</f>
        <v>0</v>
      </c>
      <c r="BJ432" s="25" t="s">
        <v>81</v>
      </c>
      <c r="BK432" s="205">
        <f>ROUND(I432*H432,2)</f>
        <v>0</v>
      </c>
      <c r="BL432" s="25" t="s">
        <v>254</v>
      </c>
      <c r="BM432" s="25" t="s">
        <v>694</v>
      </c>
    </row>
    <row r="433" spans="2:65" s="1" customFormat="1">
      <c r="B433" s="42"/>
      <c r="C433" s="64"/>
      <c r="D433" s="211" t="s">
        <v>150</v>
      </c>
      <c r="E433" s="64"/>
      <c r="F433" s="263" t="s">
        <v>693</v>
      </c>
      <c r="G433" s="64"/>
      <c r="H433" s="64"/>
      <c r="I433" s="164"/>
      <c r="J433" s="64"/>
      <c r="K433" s="64"/>
      <c r="L433" s="62"/>
      <c r="M433" s="208"/>
      <c r="N433" s="43"/>
      <c r="O433" s="43"/>
      <c r="P433" s="43"/>
      <c r="Q433" s="43"/>
      <c r="R433" s="43"/>
      <c r="S433" s="43"/>
      <c r="T433" s="79"/>
      <c r="AT433" s="25" t="s">
        <v>150</v>
      </c>
      <c r="AU433" s="25" t="s">
        <v>83</v>
      </c>
    </row>
    <row r="434" spans="2:65" s="1" customFormat="1" ht="16.5" customHeight="1">
      <c r="B434" s="42"/>
      <c r="C434" s="194" t="s">
        <v>695</v>
      </c>
      <c r="D434" s="194" t="s">
        <v>143</v>
      </c>
      <c r="E434" s="195" t="s">
        <v>696</v>
      </c>
      <c r="F434" s="196" t="s">
        <v>697</v>
      </c>
      <c r="G434" s="197" t="s">
        <v>189</v>
      </c>
      <c r="H434" s="198">
        <v>9</v>
      </c>
      <c r="I434" s="199"/>
      <c r="J434" s="200">
        <f>ROUND(I434*H434,2)</f>
        <v>0</v>
      </c>
      <c r="K434" s="196" t="s">
        <v>23</v>
      </c>
      <c r="L434" s="62"/>
      <c r="M434" s="201" t="s">
        <v>23</v>
      </c>
      <c r="N434" s="202" t="s">
        <v>44</v>
      </c>
      <c r="O434" s="43"/>
      <c r="P434" s="203">
        <f>O434*H434</f>
        <v>0</v>
      </c>
      <c r="Q434" s="203">
        <v>0</v>
      </c>
      <c r="R434" s="203">
        <f>Q434*H434</f>
        <v>0</v>
      </c>
      <c r="S434" s="203">
        <v>0</v>
      </c>
      <c r="T434" s="204">
        <f>S434*H434</f>
        <v>0</v>
      </c>
      <c r="AR434" s="25" t="s">
        <v>254</v>
      </c>
      <c r="AT434" s="25" t="s">
        <v>143</v>
      </c>
      <c r="AU434" s="25" t="s">
        <v>83</v>
      </c>
      <c r="AY434" s="25" t="s">
        <v>140</v>
      </c>
      <c r="BE434" s="205">
        <f>IF(N434="základní",J434,0)</f>
        <v>0</v>
      </c>
      <c r="BF434" s="205">
        <f>IF(N434="snížená",J434,0)</f>
        <v>0</v>
      </c>
      <c r="BG434" s="205">
        <f>IF(N434="zákl. přenesená",J434,0)</f>
        <v>0</v>
      </c>
      <c r="BH434" s="205">
        <f>IF(N434="sníž. přenesená",J434,0)</f>
        <v>0</v>
      </c>
      <c r="BI434" s="205">
        <f>IF(N434="nulová",J434,0)</f>
        <v>0</v>
      </c>
      <c r="BJ434" s="25" t="s">
        <v>81</v>
      </c>
      <c r="BK434" s="205">
        <f>ROUND(I434*H434,2)</f>
        <v>0</v>
      </c>
      <c r="BL434" s="25" t="s">
        <v>254</v>
      </c>
      <c r="BM434" s="25" t="s">
        <v>698</v>
      </c>
    </row>
    <row r="435" spans="2:65" s="1" customFormat="1" ht="27">
      <c r="B435" s="42"/>
      <c r="C435" s="64"/>
      <c r="D435" s="206" t="s">
        <v>150</v>
      </c>
      <c r="E435" s="64"/>
      <c r="F435" s="207" t="s">
        <v>699</v>
      </c>
      <c r="G435" s="64"/>
      <c r="H435" s="64"/>
      <c r="I435" s="164"/>
      <c r="J435" s="64"/>
      <c r="K435" s="64"/>
      <c r="L435" s="62"/>
      <c r="M435" s="208"/>
      <c r="N435" s="43"/>
      <c r="O435" s="43"/>
      <c r="P435" s="43"/>
      <c r="Q435" s="43"/>
      <c r="R435" s="43"/>
      <c r="S435" s="43"/>
      <c r="T435" s="79"/>
      <c r="AT435" s="25" t="s">
        <v>150</v>
      </c>
      <c r="AU435" s="25" t="s">
        <v>83</v>
      </c>
    </row>
    <row r="436" spans="2:65" s="1" customFormat="1" ht="40.5">
      <c r="B436" s="42"/>
      <c r="C436" s="64"/>
      <c r="D436" s="211" t="s">
        <v>171</v>
      </c>
      <c r="E436" s="64"/>
      <c r="F436" s="252" t="s">
        <v>684</v>
      </c>
      <c r="G436" s="64"/>
      <c r="H436" s="64"/>
      <c r="I436" s="164"/>
      <c r="J436" s="64"/>
      <c r="K436" s="64"/>
      <c r="L436" s="62"/>
      <c r="M436" s="208"/>
      <c r="N436" s="43"/>
      <c r="O436" s="43"/>
      <c r="P436" s="43"/>
      <c r="Q436" s="43"/>
      <c r="R436" s="43"/>
      <c r="S436" s="43"/>
      <c r="T436" s="79"/>
      <c r="AT436" s="25" t="s">
        <v>171</v>
      </c>
      <c r="AU436" s="25" t="s">
        <v>83</v>
      </c>
    </row>
    <row r="437" spans="2:65" s="1" customFormat="1" ht="25.5" customHeight="1">
      <c r="B437" s="42"/>
      <c r="C437" s="253" t="s">
        <v>700</v>
      </c>
      <c r="D437" s="253" t="s">
        <v>208</v>
      </c>
      <c r="E437" s="254" t="s">
        <v>701</v>
      </c>
      <c r="F437" s="255" t="s">
        <v>702</v>
      </c>
      <c r="G437" s="256" t="s">
        <v>189</v>
      </c>
      <c r="H437" s="257">
        <v>9</v>
      </c>
      <c r="I437" s="258"/>
      <c r="J437" s="259">
        <f>ROUND(I437*H437,2)</f>
        <v>0</v>
      </c>
      <c r="K437" s="255" t="s">
        <v>23</v>
      </c>
      <c r="L437" s="260"/>
      <c r="M437" s="261" t="s">
        <v>23</v>
      </c>
      <c r="N437" s="262" t="s">
        <v>44</v>
      </c>
      <c r="O437" s="43"/>
      <c r="P437" s="203">
        <f>O437*H437</f>
        <v>0</v>
      </c>
      <c r="Q437" s="203">
        <v>0</v>
      </c>
      <c r="R437" s="203">
        <f>Q437*H437</f>
        <v>0</v>
      </c>
      <c r="S437" s="203">
        <v>0</v>
      </c>
      <c r="T437" s="204">
        <f>S437*H437</f>
        <v>0</v>
      </c>
      <c r="AR437" s="25" t="s">
        <v>383</v>
      </c>
      <c r="AT437" s="25" t="s">
        <v>208</v>
      </c>
      <c r="AU437" s="25" t="s">
        <v>83</v>
      </c>
      <c r="AY437" s="25" t="s">
        <v>140</v>
      </c>
      <c r="BE437" s="205">
        <f>IF(N437="základní",J437,0)</f>
        <v>0</v>
      </c>
      <c r="BF437" s="205">
        <f>IF(N437="snížená",J437,0)</f>
        <v>0</v>
      </c>
      <c r="BG437" s="205">
        <f>IF(N437="zákl. přenesená",J437,0)</f>
        <v>0</v>
      </c>
      <c r="BH437" s="205">
        <f>IF(N437="sníž. přenesená",J437,0)</f>
        <v>0</v>
      </c>
      <c r="BI437" s="205">
        <f>IF(N437="nulová",J437,0)</f>
        <v>0</v>
      </c>
      <c r="BJ437" s="25" t="s">
        <v>81</v>
      </c>
      <c r="BK437" s="205">
        <f>ROUND(I437*H437,2)</f>
        <v>0</v>
      </c>
      <c r="BL437" s="25" t="s">
        <v>254</v>
      </c>
      <c r="BM437" s="25" t="s">
        <v>703</v>
      </c>
    </row>
    <row r="438" spans="2:65" s="1" customFormat="1">
      <c r="B438" s="42"/>
      <c r="C438" s="64"/>
      <c r="D438" s="211" t="s">
        <v>150</v>
      </c>
      <c r="E438" s="64"/>
      <c r="F438" s="263" t="s">
        <v>702</v>
      </c>
      <c r="G438" s="64"/>
      <c r="H438" s="64"/>
      <c r="I438" s="164"/>
      <c r="J438" s="64"/>
      <c r="K438" s="64"/>
      <c r="L438" s="62"/>
      <c r="M438" s="208"/>
      <c r="N438" s="43"/>
      <c r="O438" s="43"/>
      <c r="P438" s="43"/>
      <c r="Q438" s="43"/>
      <c r="R438" s="43"/>
      <c r="S438" s="43"/>
      <c r="T438" s="79"/>
      <c r="AT438" s="25" t="s">
        <v>150</v>
      </c>
      <c r="AU438" s="25" t="s">
        <v>83</v>
      </c>
    </row>
    <row r="439" spans="2:65" s="1" customFormat="1" ht="16.5" customHeight="1">
      <c r="B439" s="42"/>
      <c r="C439" s="194" t="s">
        <v>704</v>
      </c>
      <c r="D439" s="194" t="s">
        <v>143</v>
      </c>
      <c r="E439" s="195" t="s">
        <v>705</v>
      </c>
      <c r="F439" s="196" t="s">
        <v>706</v>
      </c>
      <c r="G439" s="197" t="s">
        <v>350</v>
      </c>
      <c r="H439" s="198">
        <v>25.11</v>
      </c>
      <c r="I439" s="199"/>
      <c r="J439" s="200">
        <f>ROUND(I439*H439,2)</f>
        <v>0</v>
      </c>
      <c r="K439" s="196" t="s">
        <v>147</v>
      </c>
      <c r="L439" s="62"/>
      <c r="M439" s="201" t="s">
        <v>23</v>
      </c>
      <c r="N439" s="202" t="s">
        <v>44</v>
      </c>
      <c r="O439" s="43"/>
      <c r="P439" s="203">
        <f>O439*H439</f>
        <v>0</v>
      </c>
      <c r="Q439" s="203">
        <v>0</v>
      </c>
      <c r="R439" s="203">
        <f>Q439*H439</f>
        <v>0</v>
      </c>
      <c r="S439" s="203">
        <v>0</v>
      </c>
      <c r="T439" s="204">
        <f>S439*H439</f>
        <v>0</v>
      </c>
      <c r="AR439" s="25" t="s">
        <v>254</v>
      </c>
      <c r="AT439" s="25" t="s">
        <v>143</v>
      </c>
      <c r="AU439" s="25" t="s">
        <v>83</v>
      </c>
      <c r="AY439" s="25" t="s">
        <v>140</v>
      </c>
      <c r="BE439" s="205">
        <f>IF(N439="základní",J439,0)</f>
        <v>0</v>
      </c>
      <c r="BF439" s="205">
        <f>IF(N439="snížená",J439,0)</f>
        <v>0</v>
      </c>
      <c r="BG439" s="205">
        <f>IF(N439="zákl. přenesená",J439,0)</f>
        <v>0</v>
      </c>
      <c r="BH439" s="205">
        <f>IF(N439="sníž. přenesená",J439,0)</f>
        <v>0</v>
      </c>
      <c r="BI439" s="205">
        <f>IF(N439="nulová",J439,0)</f>
        <v>0</v>
      </c>
      <c r="BJ439" s="25" t="s">
        <v>81</v>
      </c>
      <c r="BK439" s="205">
        <f>ROUND(I439*H439,2)</f>
        <v>0</v>
      </c>
      <c r="BL439" s="25" t="s">
        <v>254</v>
      </c>
      <c r="BM439" s="25" t="s">
        <v>707</v>
      </c>
    </row>
    <row r="440" spans="2:65" s="1" customFormat="1" ht="27">
      <c r="B440" s="42"/>
      <c r="C440" s="64"/>
      <c r="D440" s="206" t="s">
        <v>150</v>
      </c>
      <c r="E440" s="64"/>
      <c r="F440" s="207" t="s">
        <v>708</v>
      </c>
      <c r="G440" s="64"/>
      <c r="H440" s="64"/>
      <c r="I440" s="164"/>
      <c r="J440" s="64"/>
      <c r="K440" s="64"/>
      <c r="L440" s="62"/>
      <c r="M440" s="208"/>
      <c r="N440" s="43"/>
      <c r="O440" s="43"/>
      <c r="P440" s="43"/>
      <c r="Q440" s="43"/>
      <c r="R440" s="43"/>
      <c r="S440" s="43"/>
      <c r="T440" s="79"/>
      <c r="AT440" s="25" t="s">
        <v>150</v>
      </c>
      <c r="AU440" s="25" t="s">
        <v>83</v>
      </c>
    </row>
    <row r="441" spans="2:65" s="1" customFormat="1" ht="121.5">
      <c r="B441" s="42"/>
      <c r="C441" s="64"/>
      <c r="D441" s="211" t="s">
        <v>171</v>
      </c>
      <c r="E441" s="64"/>
      <c r="F441" s="252" t="s">
        <v>709</v>
      </c>
      <c r="G441" s="64"/>
      <c r="H441" s="64"/>
      <c r="I441" s="164"/>
      <c r="J441" s="64"/>
      <c r="K441" s="64"/>
      <c r="L441" s="62"/>
      <c r="M441" s="208"/>
      <c r="N441" s="43"/>
      <c r="O441" s="43"/>
      <c r="P441" s="43"/>
      <c r="Q441" s="43"/>
      <c r="R441" s="43"/>
      <c r="S441" s="43"/>
      <c r="T441" s="79"/>
      <c r="AT441" s="25" t="s">
        <v>171</v>
      </c>
      <c r="AU441" s="25" t="s">
        <v>83</v>
      </c>
    </row>
    <row r="442" spans="2:65" s="1" customFormat="1" ht="16.5" customHeight="1">
      <c r="B442" s="42"/>
      <c r="C442" s="194" t="s">
        <v>710</v>
      </c>
      <c r="D442" s="194" t="s">
        <v>143</v>
      </c>
      <c r="E442" s="195" t="s">
        <v>711</v>
      </c>
      <c r="F442" s="196" t="s">
        <v>712</v>
      </c>
      <c r="G442" s="197" t="s">
        <v>350</v>
      </c>
      <c r="H442" s="198">
        <v>25.11</v>
      </c>
      <c r="I442" s="199"/>
      <c r="J442" s="200">
        <f>ROUND(I442*H442,2)</f>
        <v>0</v>
      </c>
      <c r="K442" s="196" t="s">
        <v>147</v>
      </c>
      <c r="L442" s="62"/>
      <c r="M442" s="201" t="s">
        <v>23</v>
      </c>
      <c r="N442" s="202" t="s">
        <v>44</v>
      </c>
      <c r="O442" s="43"/>
      <c r="P442" s="203">
        <f>O442*H442</f>
        <v>0</v>
      </c>
      <c r="Q442" s="203">
        <v>0</v>
      </c>
      <c r="R442" s="203">
        <f>Q442*H442</f>
        <v>0</v>
      </c>
      <c r="S442" s="203">
        <v>0</v>
      </c>
      <c r="T442" s="204">
        <f>S442*H442</f>
        <v>0</v>
      </c>
      <c r="AR442" s="25" t="s">
        <v>254</v>
      </c>
      <c r="AT442" s="25" t="s">
        <v>143</v>
      </c>
      <c r="AU442" s="25" t="s">
        <v>83</v>
      </c>
      <c r="AY442" s="25" t="s">
        <v>140</v>
      </c>
      <c r="BE442" s="205">
        <f>IF(N442="základní",J442,0)</f>
        <v>0</v>
      </c>
      <c r="BF442" s="205">
        <f>IF(N442="snížená",J442,0)</f>
        <v>0</v>
      </c>
      <c r="BG442" s="205">
        <f>IF(N442="zákl. přenesená",J442,0)</f>
        <v>0</v>
      </c>
      <c r="BH442" s="205">
        <f>IF(N442="sníž. přenesená",J442,0)</f>
        <v>0</v>
      </c>
      <c r="BI442" s="205">
        <f>IF(N442="nulová",J442,0)</f>
        <v>0</v>
      </c>
      <c r="BJ442" s="25" t="s">
        <v>81</v>
      </c>
      <c r="BK442" s="205">
        <f>ROUND(I442*H442,2)</f>
        <v>0</v>
      </c>
      <c r="BL442" s="25" t="s">
        <v>254</v>
      </c>
      <c r="BM442" s="25" t="s">
        <v>713</v>
      </c>
    </row>
    <row r="443" spans="2:65" s="1" customFormat="1" ht="27">
      <c r="B443" s="42"/>
      <c r="C443" s="64"/>
      <c r="D443" s="206" t="s">
        <v>150</v>
      </c>
      <c r="E443" s="64"/>
      <c r="F443" s="207" t="s">
        <v>714</v>
      </c>
      <c r="G443" s="64"/>
      <c r="H443" s="64"/>
      <c r="I443" s="164"/>
      <c r="J443" s="64"/>
      <c r="K443" s="64"/>
      <c r="L443" s="62"/>
      <c r="M443" s="208"/>
      <c r="N443" s="43"/>
      <c r="O443" s="43"/>
      <c r="P443" s="43"/>
      <c r="Q443" s="43"/>
      <c r="R443" s="43"/>
      <c r="S443" s="43"/>
      <c r="T443" s="79"/>
      <c r="AT443" s="25" t="s">
        <v>150</v>
      </c>
      <c r="AU443" s="25" t="s">
        <v>83</v>
      </c>
    </row>
    <row r="444" spans="2:65" s="1" customFormat="1" ht="121.5">
      <c r="B444" s="42"/>
      <c r="C444" s="64"/>
      <c r="D444" s="206" t="s">
        <v>171</v>
      </c>
      <c r="E444" s="64"/>
      <c r="F444" s="248" t="s">
        <v>709</v>
      </c>
      <c r="G444" s="64"/>
      <c r="H444" s="64"/>
      <c r="I444" s="164"/>
      <c r="J444" s="64"/>
      <c r="K444" s="64"/>
      <c r="L444" s="62"/>
      <c r="M444" s="208"/>
      <c r="N444" s="43"/>
      <c r="O444" s="43"/>
      <c r="P444" s="43"/>
      <c r="Q444" s="43"/>
      <c r="R444" s="43"/>
      <c r="S444" s="43"/>
      <c r="T444" s="79"/>
      <c r="AT444" s="25" t="s">
        <v>171</v>
      </c>
      <c r="AU444" s="25" t="s">
        <v>83</v>
      </c>
    </row>
    <row r="445" spans="2:65" s="10" customFormat="1" ht="29.85" customHeight="1">
      <c r="B445" s="177"/>
      <c r="C445" s="178"/>
      <c r="D445" s="191" t="s">
        <v>72</v>
      </c>
      <c r="E445" s="192" t="s">
        <v>715</v>
      </c>
      <c r="F445" s="192" t="s">
        <v>716</v>
      </c>
      <c r="G445" s="178"/>
      <c r="H445" s="178"/>
      <c r="I445" s="181"/>
      <c r="J445" s="193">
        <f>BK445</f>
        <v>0</v>
      </c>
      <c r="K445" s="178"/>
      <c r="L445" s="183"/>
      <c r="M445" s="184"/>
      <c r="N445" s="185"/>
      <c r="O445" s="185"/>
      <c r="P445" s="186">
        <f>SUM(P446:P469)</f>
        <v>0</v>
      </c>
      <c r="Q445" s="185"/>
      <c r="R445" s="186">
        <f>SUM(R446:R469)</f>
        <v>0</v>
      </c>
      <c r="S445" s="185"/>
      <c r="T445" s="187">
        <f>SUM(T446:T469)</f>
        <v>0</v>
      </c>
      <c r="AR445" s="188" t="s">
        <v>83</v>
      </c>
      <c r="AT445" s="189" t="s">
        <v>72</v>
      </c>
      <c r="AU445" s="189" t="s">
        <v>81</v>
      </c>
      <c r="AY445" s="188" t="s">
        <v>140</v>
      </c>
      <c r="BK445" s="190">
        <f>SUM(BK446:BK469)</f>
        <v>0</v>
      </c>
    </row>
    <row r="446" spans="2:65" s="1" customFormat="1" ht="25.5" customHeight="1">
      <c r="B446" s="42"/>
      <c r="C446" s="194" t="s">
        <v>717</v>
      </c>
      <c r="D446" s="194" t="s">
        <v>143</v>
      </c>
      <c r="E446" s="195" t="s">
        <v>718</v>
      </c>
      <c r="F446" s="196" t="s">
        <v>719</v>
      </c>
      <c r="G446" s="197" t="s">
        <v>331</v>
      </c>
      <c r="H446" s="198">
        <v>2</v>
      </c>
      <c r="I446" s="199"/>
      <c r="J446" s="200">
        <f>ROUND(I446*H446,2)</f>
        <v>0</v>
      </c>
      <c r="K446" s="196" t="s">
        <v>23</v>
      </c>
      <c r="L446" s="62"/>
      <c r="M446" s="201" t="s">
        <v>23</v>
      </c>
      <c r="N446" s="202" t="s">
        <v>44</v>
      </c>
      <c r="O446" s="43"/>
      <c r="P446" s="203">
        <f>O446*H446</f>
        <v>0</v>
      </c>
      <c r="Q446" s="203">
        <v>0</v>
      </c>
      <c r="R446" s="203">
        <f>Q446*H446</f>
        <v>0</v>
      </c>
      <c r="S446" s="203">
        <v>0</v>
      </c>
      <c r="T446" s="204">
        <f>S446*H446</f>
        <v>0</v>
      </c>
      <c r="AR446" s="25" t="s">
        <v>254</v>
      </c>
      <c r="AT446" s="25" t="s">
        <v>143</v>
      </c>
      <c r="AU446" s="25" t="s">
        <v>83</v>
      </c>
      <c r="AY446" s="25" t="s">
        <v>140</v>
      </c>
      <c r="BE446" s="205">
        <f>IF(N446="základní",J446,0)</f>
        <v>0</v>
      </c>
      <c r="BF446" s="205">
        <f>IF(N446="snížená",J446,0)</f>
        <v>0</v>
      </c>
      <c r="BG446" s="205">
        <f>IF(N446="zákl. přenesená",J446,0)</f>
        <v>0</v>
      </c>
      <c r="BH446" s="205">
        <f>IF(N446="sníž. přenesená",J446,0)</f>
        <v>0</v>
      </c>
      <c r="BI446" s="205">
        <f>IF(N446="nulová",J446,0)</f>
        <v>0</v>
      </c>
      <c r="BJ446" s="25" t="s">
        <v>81</v>
      </c>
      <c r="BK446" s="205">
        <f>ROUND(I446*H446,2)</f>
        <v>0</v>
      </c>
      <c r="BL446" s="25" t="s">
        <v>254</v>
      </c>
      <c r="BM446" s="25" t="s">
        <v>720</v>
      </c>
    </row>
    <row r="447" spans="2:65" s="1" customFormat="1">
      <c r="B447" s="42"/>
      <c r="C447" s="64"/>
      <c r="D447" s="206" t="s">
        <v>150</v>
      </c>
      <c r="E447" s="64"/>
      <c r="F447" s="207" t="s">
        <v>719</v>
      </c>
      <c r="G447" s="64"/>
      <c r="H447" s="64"/>
      <c r="I447" s="164"/>
      <c r="J447" s="64"/>
      <c r="K447" s="64"/>
      <c r="L447" s="62"/>
      <c r="M447" s="208"/>
      <c r="N447" s="43"/>
      <c r="O447" s="43"/>
      <c r="P447" s="43"/>
      <c r="Q447" s="43"/>
      <c r="R447" s="43"/>
      <c r="S447" s="43"/>
      <c r="T447" s="79"/>
      <c r="AT447" s="25" t="s">
        <v>150</v>
      </c>
      <c r="AU447" s="25" t="s">
        <v>83</v>
      </c>
    </row>
    <row r="448" spans="2:65" s="1" customFormat="1" ht="148.5">
      <c r="B448" s="42"/>
      <c r="C448" s="64"/>
      <c r="D448" s="206" t="s">
        <v>171</v>
      </c>
      <c r="E448" s="64"/>
      <c r="F448" s="248" t="s">
        <v>721</v>
      </c>
      <c r="G448" s="64"/>
      <c r="H448" s="64"/>
      <c r="I448" s="164"/>
      <c r="J448" s="64"/>
      <c r="K448" s="64"/>
      <c r="L448" s="62"/>
      <c r="M448" s="208"/>
      <c r="N448" s="43"/>
      <c r="O448" s="43"/>
      <c r="P448" s="43"/>
      <c r="Q448" s="43"/>
      <c r="R448" s="43"/>
      <c r="S448" s="43"/>
      <c r="T448" s="79"/>
      <c r="AT448" s="25" t="s">
        <v>171</v>
      </c>
      <c r="AU448" s="25" t="s">
        <v>83</v>
      </c>
    </row>
    <row r="449" spans="2:65" s="11" customFormat="1">
      <c r="B449" s="209"/>
      <c r="C449" s="210"/>
      <c r="D449" s="211" t="s">
        <v>152</v>
      </c>
      <c r="E449" s="212" t="s">
        <v>23</v>
      </c>
      <c r="F449" s="213" t="s">
        <v>722</v>
      </c>
      <c r="G449" s="210"/>
      <c r="H449" s="214">
        <v>2</v>
      </c>
      <c r="I449" s="215"/>
      <c r="J449" s="210"/>
      <c r="K449" s="210"/>
      <c r="L449" s="216"/>
      <c r="M449" s="217"/>
      <c r="N449" s="218"/>
      <c r="O449" s="218"/>
      <c r="P449" s="218"/>
      <c r="Q449" s="218"/>
      <c r="R449" s="218"/>
      <c r="S449" s="218"/>
      <c r="T449" s="219"/>
      <c r="AT449" s="220" t="s">
        <v>152</v>
      </c>
      <c r="AU449" s="220" t="s">
        <v>83</v>
      </c>
      <c r="AV449" s="11" t="s">
        <v>83</v>
      </c>
      <c r="AW449" s="11" t="s">
        <v>36</v>
      </c>
      <c r="AX449" s="11" t="s">
        <v>81</v>
      </c>
      <c r="AY449" s="220" t="s">
        <v>140</v>
      </c>
    </row>
    <row r="450" spans="2:65" s="1" customFormat="1" ht="16.5" customHeight="1">
      <c r="B450" s="42"/>
      <c r="C450" s="253" t="s">
        <v>723</v>
      </c>
      <c r="D450" s="253" t="s">
        <v>208</v>
      </c>
      <c r="E450" s="254" t="s">
        <v>81</v>
      </c>
      <c r="F450" s="255" t="s">
        <v>724</v>
      </c>
      <c r="G450" s="256" t="s">
        <v>331</v>
      </c>
      <c r="H450" s="257">
        <v>2</v>
      </c>
      <c r="I450" s="258"/>
      <c r="J450" s="259">
        <f>ROUND(I450*H450,2)</f>
        <v>0</v>
      </c>
      <c r="K450" s="255" t="s">
        <v>23</v>
      </c>
      <c r="L450" s="260"/>
      <c r="M450" s="261" t="s">
        <v>23</v>
      </c>
      <c r="N450" s="262" t="s">
        <v>44</v>
      </c>
      <c r="O450" s="43"/>
      <c r="P450" s="203">
        <f>O450*H450</f>
        <v>0</v>
      </c>
      <c r="Q450" s="203">
        <v>0</v>
      </c>
      <c r="R450" s="203">
        <f>Q450*H450</f>
        <v>0</v>
      </c>
      <c r="S450" s="203">
        <v>0</v>
      </c>
      <c r="T450" s="204">
        <f>S450*H450</f>
        <v>0</v>
      </c>
      <c r="AR450" s="25" t="s">
        <v>383</v>
      </c>
      <c r="AT450" s="25" t="s">
        <v>208</v>
      </c>
      <c r="AU450" s="25" t="s">
        <v>83</v>
      </c>
      <c r="AY450" s="25" t="s">
        <v>140</v>
      </c>
      <c r="BE450" s="205">
        <f>IF(N450="základní",J450,0)</f>
        <v>0</v>
      </c>
      <c r="BF450" s="205">
        <f>IF(N450="snížená",J450,0)</f>
        <v>0</v>
      </c>
      <c r="BG450" s="205">
        <f>IF(N450="zákl. přenesená",J450,0)</f>
        <v>0</v>
      </c>
      <c r="BH450" s="205">
        <f>IF(N450="sníž. přenesená",J450,0)</f>
        <v>0</v>
      </c>
      <c r="BI450" s="205">
        <f>IF(N450="nulová",J450,0)</f>
        <v>0</v>
      </c>
      <c r="BJ450" s="25" t="s">
        <v>81</v>
      </c>
      <c r="BK450" s="205">
        <f>ROUND(I450*H450,2)</f>
        <v>0</v>
      </c>
      <c r="BL450" s="25" t="s">
        <v>254</v>
      </c>
      <c r="BM450" s="25" t="s">
        <v>725</v>
      </c>
    </row>
    <row r="451" spans="2:65" s="1" customFormat="1">
      <c r="B451" s="42"/>
      <c r="C451" s="64"/>
      <c r="D451" s="211" t="s">
        <v>150</v>
      </c>
      <c r="E451" s="64"/>
      <c r="F451" s="263" t="s">
        <v>726</v>
      </c>
      <c r="G451" s="64"/>
      <c r="H451" s="64"/>
      <c r="I451" s="164"/>
      <c r="J451" s="64"/>
      <c r="K451" s="64"/>
      <c r="L451" s="62"/>
      <c r="M451" s="208"/>
      <c r="N451" s="43"/>
      <c r="O451" s="43"/>
      <c r="P451" s="43"/>
      <c r="Q451" s="43"/>
      <c r="R451" s="43"/>
      <c r="S451" s="43"/>
      <c r="T451" s="79"/>
      <c r="AT451" s="25" t="s">
        <v>150</v>
      </c>
      <c r="AU451" s="25" t="s">
        <v>83</v>
      </c>
    </row>
    <row r="452" spans="2:65" s="1" customFormat="1" ht="16.5" customHeight="1">
      <c r="B452" s="42"/>
      <c r="C452" s="194" t="s">
        <v>727</v>
      </c>
      <c r="D452" s="194" t="s">
        <v>143</v>
      </c>
      <c r="E452" s="195" t="s">
        <v>728</v>
      </c>
      <c r="F452" s="196" t="s">
        <v>729</v>
      </c>
      <c r="G452" s="197" t="s">
        <v>146</v>
      </c>
      <c r="H452" s="198">
        <v>1.62</v>
      </c>
      <c r="I452" s="199"/>
      <c r="J452" s="200">
        <f>ROUND(I452*H452,2)</f>
        <v>0</v>
      </c>
      <c r="K452" s="196" t="s">
        <v>147</v>
      </c>
      <c r="L452" s="62"/>
      <c r="M452" s="201" t="s">
        <v>23</v>
      </c>
      <c r="N452" s="202" t="s">
        <v>44</v>
      </c>
      <c r="O452" s="43"/>
      <c r="P452" s="203">
        <f>O452*H452</f>
        <v>0</v>
      </c>
      <c r="Q452" s="203">
        <v>0</v>
      </c>
      <c r="R452" s="203">
        <f>Q452*H452</f>
        <v>0</v>
      </c>
      <c r="S452" s="203">
        <v>0</v>
      </c>
      <c r="T452" s="204">
        <f>S452*H452</f>
        <v>0</v>
      </c>
      <c r="AR452" s="25" t="s">
        <v>254</v>
      </c>
      <c r="AT452" s="25" t="s">
        <v>143</v>
      </c>
      <c r="AU452" s="25" t="s">
        <v>83</v>
      </c>
      <c r="AY452" s="25" t="s">
        <v>140</v>
      </c>
      <c r="BE452" s="205">
        <f>IF(N452="základní",J452,0)</f>
        <v>0</v>
      </c>
      <c r="BF452" s="205">
        <f>IF(N452="snížená",J452,0)</f>
        <v>0</v>
      </c>
      <c r="BG452" s="205">
        <f>IF(N452="zákl. přenesená",J452,0)</f>
        <v>0</v>
      </c>
      <c r="BH452" s="205">
        <f>IF(N452="sníž. přenesená",J452,0)</f>
        <v>0</v>
      </c>
      <c r="BI452" s="205">
        <f>IF(N452="nulová",J452,0)</f>
        <v>0</v>
      </c>
      <c r="BJ452" s="25" t="s">
        <v>81</v>
      </c>
      <c r="BK452" s="205">
        <f>ROUND(I452*H452,2)</f>
        <v>0</v>
      </c>
      <c r="BL452" s="25" t="s">
        <v>254</v>
      </c>
      <c r="BM452" s="25" t="s">
        <v>730</v>
      </c>
    </row>
    <row r="453" spans="2:65" s="1" customFormat="1">
      <c r="B453" s="42"/>
      <c r="C453" s="64"/>
      <c r="D453" s="206" t="s">
        <v>150</v>
      </c>
      <c r="E453" s="64"/>
      <c r="F453" s="207" t="s">
        <v>731</v>
      </c>
      <c r="G453" s="64"/>
      <c r="H453" s="64"/>
      <c r="I453" s="164"/>
      <c r="J453" s="64"/>
      <c r="K453" s="64"/>
      <c r="L453" s="62"/>
      <c r="M453" s="208"/>
      <c r="N453" s="43"/>
      <c r="O453" s="43"/>
      <c r="P453" s="43"/>
      <c r="Q453" s="43"/>
      <c r="R453" s="43"/>
      <c r="S453" s="43"/>
      <c r="T453" s="79"/>
      <c r="AT453" s="25" t="s">
        <v>150</v>
      </c>
      <c r="AU453" s="25" t="s">
        <v>83</v>
      </c>
    </row>
    <row r="454" spans="2:65" s="1" customFormat="1" ht="67.5">
      <c r="B454" s="42"/>
      <c r="C454" s="64"/>
      <c r="D454" s="206" t="s">
        <v>171</v>
      </c>
      <c r="E454" s="64"/>
      <c r="F454" s="248" t="s">
        <v>732</v>
      </c>
      <c r="G454" s="64"/>
      <c r="H454" s="64"/>
      <c r="I454" s="164"/>
      <c r="J454" s="64"/>
      <c r="K454" s="64"/>
      <c r="L454" s="62"/>
      <c r="M454" s="208"/>
      <c r="N454" s="43"/>
      <c r="O454" s="43"/>
      <c r="P454" s="43"/>
      <c r="Q454" s="43"/>
      <c r="R454" s="43"/>
      <c r="S454" s="43"/>
      <c r="T454" s="79"/>
      <c r="AT454" s="25" t="s">
        <v>171</v>
      </c>
      <c r="AU454" s="25" t="s">
        <v>83</v>
      </c>
    </row>
    <row r="455" spans="2:65" s="11" customFormat="1">
      <c r="B455" s="209"/>
      <c r="C455" s="210"/>
      <c r="D455" s="211" t="s">
        <v>152</v>
      </c>
      <c r="E455" s="212" t="s">
        <v>23</v>
      </c>
      <c r="F455" s="213" t="s">
        <v>733</v>
      </c>
      <c r="G455" s="210"/>
      <c r="H455" s="214">
        <v>1.62</v>
      </c>
      <c r="I455" s="215"/>
      <c r="J455" s="210"/>
      <c r="K455" s="210"/>
      <c r="L455" s="216"/>
      <c r="M455" s="217"/>
      <c r="N455" s="218"/>
      <c r="O455" s="218"/>
      <c r="P455" s="218"/>
      <c r="Q455" s="218"/>
      <c r="R455" s="218"/>
      <c r="S455" s="218"/>
      <c r="T455" s="219"/>
      <c r="AT455" s="220" t="s">
        <v>152</v>
      </c>
      <c r="AU455" s="220" t="s">
        <v>83</v>
      </c>
      <c r="AV455" s="11" t="s">
        <v>83</v>
      </c>
      <c r="AW455" s="11" t="s">
        <v>36</v>
      </c>
      <c r="AX455" s="11" t="s">
        <v>81</v>
      </c>
      <c r="AY455" s="220" t="s">
        <v>140</v>
      </c>
    </row>
    <row r="456" spans="2:65" s="1" customFormat="1" ht="16.5" customHeight="1">
      <c r="B456" s="42"/>
      <c r="C456" s="253" t="s">
        <v>734</v>
      </c>
      <c r="D456" s="253" t="s">
        <v>208</v>
      </c>
      <c r="E456" s="254" t="s">
        <v>735</v>
      </c>
      <c r="F456" s="255" t="s">
        <v>736</v>
      </c>
      <c r="G456" s="256" t="s">
        <v>331</v>
      </c>
      <c r="H456" s="257">
        <v>1</v>
      </c>
      <c r="I456" s="258"/>
      <c r="J456" s="259">
        <f>ROUND(I456*H456,2)</f>
        <v>0</v>
      </c>
      <c r="K456" s="255" t="s">
        <v>23</v>
      </c>
      <c r="L456" s="260"/>
      <c r="M456" s="261" t="s">
        <v>23</v>
      </c>
      <c r="N456" s="262" t="s">
        <v>44</v>
      </c>
      <c r="O456" s="43"/>
      <c r="P456" s="203">
        <f>O456*H456</f>
        <v>0</v>
      </c>
      <c r="Q456" s="203">
        <v>0</v>
      </c>
      <c r="R456" s="203">
        <f>Q456*H456</f>
        <v>0</v>
      </c>
      <c r="S456" s="203">
        <v>0</v>
      </c>
      <c r="T456" s="204">
        <f>S456*H456</f>
        <v>0</v>
      </c>
      <c r="AR456" s="25" t="s">
        <v>383</v>
      </c>
      <c r="AT456" s="25" t="s">
        <v>208</v>
      </c>
      <c r="AU456" s="25" t="s">
        <v>83</v>
      </c>
      <c r="AY456" s="25" t="s">
        <v>140</v>
      </c>
      <c r="BE456" s="205">
        <f>IF(N456="základní",J456,0)</f>
        <v>0</v>
      </c>
      <c r="BF456" s="205">
        <f>IF(N456="snížená",J456,0)</f>
        <v>0</v>
      </c>
      <c r="BG456" s="205">
        <f>IF(N456="zákl. přenesená",J456,0)</f>
        <v>0</v>
      </c>
      <c r="BH456" s="205">
        <f>IF(N456="sníž. přenesená",J456,0)</f>
        <v>0</v>
      </c>
      <c r="BI456" s="205">
        <f>IF(N456="nulová",J456,0)</f>
        <v>0</v>
      </c>
      <c r="BJ456" s="25" t="s">
        <v>81</v>
      </c>
      <c r="BK456" s="205">
        <f>ROUND(I456*H456,2)</f>
        <v>0</v>
      </c>
      <c r="BL456" s="25" t="s">
        <v>254</v>
      </c>
      <c r="BM456" s="25" t="s">
        <v>737</v>
      </c>
    </row>
    <row r="457" spans="2:65" s="1" customFormat="1">
      <c r="B457" s="42"/>
      <c r="C457" s="64"/>
      <c r="D457" s="211" t="s">
        <v>150</v>
      </c>
      <c r="E457" s="64"/>
      <c r="F457" s="263" t="s">
        <v>736</v>
      </c>
      <c r="G457" s="64"/>
      <c r="H457" s="64"/>
      <c r="I457" s="164"/>
      <c r="J457" s="64"/>
      <c r="K457" s="64"/>
      <c r="L457" s="62"/>
      <c r="M457" s="208"/>
      <c r="N457" s="43"/>
      <c r="O457" s="43"/>
      <c r="P457" s="43"/>
      <c r="Q457" s="43"/>
      <c r="R457" s="43"/>
      <c r="S457" s="43"/>
      <c r="T457" s="79"/>
      <c r="AT457" s="25" t="s">
        <v>150</v>
      </c>
      <c r="AU457" s="25" t="s">
        <v>83</v>
      </c>
    </row>
    <row r="458" spans="2:65" s="1" customFormat="1" ht="16.5" customHeight="1">
      <c r="B458" s="42"/>
      <c r="C458" s="194" t="s">
        <v>738</v>
      </c>
      <c r="D458" s="194" t="s">
        <v>143</v>
      </c>
      <c r="E458" s="195" t="s">
        <v>739</v>
      </c>
      <c r="F458" s="196" t="s">
        <v>740</v>
      </c>
      <c r="G458" s="197" t="s">
        <v>331</v>
      </c>
      <c r="H458" s="198">
        <v>1</v>
      </c>
      <c r="I458" s="199"/>
      <c r="J458" s="200">
        <f>ROUND(I458*H458,2)</f>
        <v>0</v>
      </c>
      <c r="K458" s="196" t="s">
        <v>147</v>
      </c>
      <c r="L458" s="62"/>
      <c r="M458" s="201" t="s">
        <v>23</v>
      </c>
      <c r="N458" s="202" t="s">
        <v>44</v>
      </c>
      <c r="O458" s="43"/>
      <c r="P458" s="203">
        <f>O458*H458</f>
        <v>0</v>
      </c>
      <c r="Q458" s="203">
        <v>0</v>
      </c>
      <c r="R458" s="203">
        <f>Q458*H458</f>
        <v>0</v>
      </c>
      <c r="S458" s="203">
        <v>0</v>
      </c>
      <c r="T458" s="204">
        <f>S458*H458</f>
        <v>0</v>
      </c>
      <c r="AR458" s="25" t="s">
        <v>254</v>
      </c>
      <c r="AT458" s="25" t="s">
        <v>143</v>
      </c>
      <c r="AU458" s="25" t="s">
        <v>83</v>
      </c>
      <c r="AY458" s="25" t="s">
        <v>140</v>
      </c>
      <c r="BE458" s="205">
        <f>IF(N458="základní",J458,0)</f>
        <v>0</v>
      </c>
      <c r="BF458" s="205">
        <f>IF(N458="snížená",J458,0)</f>
        <v>0</v>
      </c>
      <c r="BG458" s="205">
        <f>IF(N458="zákl. přenesená",J458,0)</f>
        <v>0</v>
      </c>
      <c r="BH458" s="205">
        <f>IF(N458="sníž. přenesená",J458,0)</f>
        <v>0</v>
      </c>
      <c r="BI458" s="205">
        <f>IF(N458="nulová",J458,0)</f>
        <v>0</v>
      </c>
      <c r="BJ458" s="25" t="s">
        <v>81</v>
      </c>
      <c r="BK458" s="205">
        <f>ROUND(I458*H458,2)</f>
        <v>0</v>
      </c>
      <c r="BL458" s="25" t="s">
        <v>254</v>
      </c>
      <c r="BM458" s="25" t="s">
        <v>741</v>
      </c>
    </row>
    <row r="459" spans="2:65" s="1" customFormat="1">
      <c r="B459" s="42"/>
      <c r="C459" s="64"/>
      <c r="D459" s="206" t="s">
        <v>150</v>
      </c>
      <c r="E459" s="64"/>
      <c r="F459" s="207" t="s">
        <v>742</v>
      </c>
      <c r="G459" s="64"/>
      <c r="H459" s="64"/>
      <c r="I459" s="164"/>
      <c r="J459" s="64"/>
      <c r="K459" s="64"/>
      <c r="L459" s="62"/>
      <c r="M459" s="208"/>
      <c r="N459" s="43"/>
      <c r="O459" s="43"/>
      <c r="P459" s="43"/>
      <c r="Q459" s="43"/>
      <c r="R459" s="43"/>
      <c r="S459" s="43"/>
      <c r="T459" s="79"/>
      <c r="AT459" s="25" t="s">
        <v>150</v>
      </c>
      <c r="AU459" s="25" t="s">
        <v>83</v>
      </c>
    </row>
    <row r="460" spans="2:65" s="1" customFormat="1" ht="148.5">
      <c r="B460" s="42"/>
      <c r="C460" s="64"/>
      <c r="D460" s="206" t="s">
        <v>171</v>
      </c>
      <c r="E460" s="64"/>
      <c r="F460" s="248" t="s">
        <v>721</v>
      </c>
      <c r="G460" s="64"/>
      <c r="H460" s="64"/>
      <c r="I460" s="164"/>
      <c r="J460" s="64"/>
      <c r="K460" s="64"/>
      <c r="L460" s="62"/>
      <c r="M460" s="208"/>
      <c r="N460" s="43"/>
      <c r="O460" s="43"/>
      <c r="P460" s="43"/>
      <c r="Q460" s="43"/>
      <c r="R460" s="43"/>
      <c r="S460" s="43"/>
      <c r="T460" s="79"/>
      <c r="AT460" s="25" t="s">
        <v>171</v>
      </c>
      <c r="AU460" s="25" t="s">
        <v>83</v>
      </c>
    </row>
    <row r="461" spans="2:65" s="11" customFormat="1">
      <c r="B461" s="209"/>
      <c r="C461" s="210"/>
      <c r="D461" s="211" t="s">
        <v>152</v>
      </c>
      <c r="E461" s="212" t="s">
        <v>23</v>
      </c>
      <c r="F461" s="213" t="s">
        <v>743</v>
      </c>
      <c r="G461" s="210"/>
      <c r="H461" s="214">
        <v>1</v>
      </c>
      <c r="I461" s="215"/>
      <c r="J461" s="210"/>
      <c r="K461" s="210"/>
      <c r="L461" s="216"/>
      <c r="M461" s="217"/>
      <c r="N461" s="218"/>
      <c r="O461" s="218"/>
      <c r="P461" s="218"/>
      <c r="Q461" s="218"/>
      <c r="R461" s="218"/>
      <c r="S461" s="218"/>
      <c r="T461" s="219"/>
      <c r="AT461" s="220" t="s">
        <v>152</v>
      </c>
      <c r="AU461" s="220" t="s">
        <v>83</v>
      </c>
      <c r="AV461" s="11" t="s">
        <v>83</v>
      </c>
      <c r="AW461" s="11" t="s">
        <v>36</v>
      </c>
      <c r="AX461" s="11" t="s">
        <v>81</v>
      </c>
      <c r="AY461" s="220" t="s">
        <v>140</v>
      </c>
    </row>
    <row r="462" spans="2:65" s="1" customFormat="1" ht="25.5" customHeight="1">
      <c r="B462" s="42"/>
      <c r="C462" s="253" t="s">
        <v>744</v>
      </c>
      <c r="D462" s="253" t="s">
        <v>208</v>
      </c>
      <c r="E462" s="254" t="s">
        <v>238</v>
      </c>
      <c r="F462" s="255" t="s">
        <v>745</v>
      </c>
      <c r="G462" s="256" t="s">
        <v>331</v>
      </c>
      <c r="H462" s="257">
        <v>1</v>
      </c>
      <c r="I462" s="258"/>
      <c r="J462" s="259">
        <f>ROUND(I462*H462,2)</f>
        <v>0</v>
      </c>
      <c r="K462" s="255" t="s">
        <v>23</v>
      </c>
      <c r="L462" s="260"/>
      <c r="M462" s="261" t="s">
        <v>23</v>
      </c>
      <c r="N462" s="262" t="s">
        <v>44</v>
      </c>
      <c r="O462" s="43"/>
      <c r="P462" s="203">
        <f>O462*H462</f>
        <v>0</v>
      </c>
      <c r="Q462" s="203">
        <v>0</v>
      </c>
      <c r="R462" s="203">
        <f>Q462*H462</f>
        <v>0</v>
      </c>
      <c r="S462" s="203">
        <v>0</v>
      </c>
      <c r="T462" s="204">
        <f>S462*H462</f>
        <v>0</v>
      </c>
      <c r="AR462" s="25" t="s">
        <v>383</v>
      </c>
      <c r="AT462" s="25" t="s">
        <v>208</v>
      </c>
      <c r="AU462" s="25" t="s">
        <v>83</v>
      </c>
      <c r="AY462" s="25" t="s">
        <v>140</v>
      </c>
      <c r="BE462" s="205">
        <f>IF(N462="základní",J462,0)</f>
        <v>0</v>
      </c>
      <c r="BF462" s="205">
        <f>IF(N462="snížená",J462,0)</f>
        <v>0</v>
      </c>
      <c r="BG462" s="205">
        <f>IF(N462="zákl. přenesená",J462,0)</f>
        <v>0</v>
      </c>
      <c r="BH462" s="205">
        <f>IF(N462="sníž. přenesená",J462,0)</f>
        <v>0</v>
      </c>
      <c r="BI462" s="205">
        <f>IF(N462="nulová",J462,0)</f>
        <v>0</v>
      </c>
      <c r="BJ462" s="25" t="s">
        <v>81</v>
      </c>
      <c r="BK462" s="205">
        <f>ROUND(I462*H462,2)</f>
        <v>0</v>
      </c>
      <c r="BL462" s="25" t="s">
        <v>254</v>
      </c>
      <c r="BM462" s="25" t="s">
        <v>746</v>
      </c>
    </row>
    <row r="463" spans="2:65" s="1" customFormat="1">
      <c r="B463" s="42"/>
      <c r="C463" s="64"/>
      <c r="D463" s="211" t="s">
        <v>150</v>
      </c>
      <c r="E463" s="64"/>
      <c r="F463" s="263" t="s">
        <v>747</v>
      </c>
      <c r="G463" s="64"/>
      <c r="H463" s="64"/>
      <c r="I463" s="164"/>
      <c r="J463" s="64"/>
      <c r="K463" s="64"/>
      <c r="L463" s="62"/>
      <c r="M463" s="208"/>
      <c r="N463" s="43"/>
      <c r="O463" s="43"/>
      <c r="P463" s="43"/>
      <c r="Q463" s="43"/>
      <c r="R463" s="43"/>
      <c r="S463" s="43"/>
      <c r="T463" s="79"/>
      <c r="AT463" s="25" t="s">
        <v>150</v>
      </c>
      <c r="AU463" s="25" t="s">
        <v>83</v>
      </c>
    </row>
    <row r="464" spans="2:65" s="1" customFormat="1" ht="16.5" customHeight="1">
      <c r="B464" s="42"/>
      <c r="C464" s="194" t="s">
        <v>748</v>
      </c>
      <c r="D464" s="194" t="s">
        <v>143</v>
      </c>
      <c r="E464" s="195" t="s">
        <v>749</v>
      </c>
      <c r="F464" s="196" t="s">
        <v>750</v>
      </c>
      <c r="G464" s="197" t="s">
        <v>350</v>
      </c>
      <c r="H464" s="198">
        <v>1.82</v>
      </c>
      <c r="I464" s="199"/>
      <c r="J464" s="200">
        <f>ROUND(I464*H464,2)</f>
        <v>0</v>
      </c>
      <c r="K464" s="196" t="s">
        <v>147</v>
      </c>
      <c r="L464" s="62"/>
      <c r="M464" s="201" t="s">
        <v>23</v>
      </c>
      <c r="N464" s="202" t="s">
        <v>44</v>
      </c>
      <c r="O464" s="43"/>
      <c r="P464" s="203">
        <f>O464*H464</f>
        <v>0</v>
      </c>
      <c r="Q464" s="203">
        <v>0</v>
      </c>
      <c r="R464" s="203">
        <f>Q464*H464</f>
        <v>0</v>
      </c>
      <c r="S464" s="203">
        <v>0</v>
      </c>
      <c r="T464" s="204">
        <f>S464*H464</f>
        <v>0</v>
      </c>
      <c r="AR464" s="25" t="s">
        <v>254</v>
      </c>
      <c r="AT464" s="25" t="s">
        <v>143</v>
      </c>
      <c r="AU464" s="25" t="s">
        <v>83</v>
      </c>
      <c r="AY464" s="25" t="s">
        <v>140</v>
      </c>
      <c r="BE464" s="205">
        <f>IF(N464="základní",J464,0)</f>
        <v>0</v>
      </c>
      <c r="BF464" s="205">
        <f>IF(N464="snížená",J464,0)</f>
        <v>0</v>
      </c>
      <c r="BG464" s="205">
        <f>IF(N464="zákl. přenesená",J464,0)</f>
        <v>0</v>
      </c>
      <c r="BH464" s="205">
        <f>IF(N464="sníž. přenesená",J464,0)</f>
        <v>0</v>
      </c>
      <c r="BI464" s="205">
        <f>IF(N464="nulová",J464,0)</f>
        <v>0</v>
      </c>
      <c r="BJ464" s="25" t="s">
        <v>81</v>
      </c>
      <c r="BK464" s="205">
        <f>ROUND(I464*H464,2)</f>
        <v>0</v>
      </c>
      <c r="BL464" s="25" t="s">
        <v>254</v>
      </c>
      <c r="BM464" s="25" t="s">
        <v>751</v>
      </c>
    </row>
    <row r="465" spans="2:65" s="1" customFormat="1" ht="27">
      <c r="B465" s="42"/>
      <c r="C465" s="64"/>
      <c r="D465" s="206" t="s">
        <v>150</v>
      </c>
      <c r="E465" s="64"/>
      <c r="F465" s="207" t="s">
        <v>752</v>
      </c>
      <c r="G465" s="64"/>
      <c r="H465" s="64"/>
      <c r="I465" s="164"/>
      <c r="J465" s="64"/>
      <c r="K465" s="64"/>
      <c r="L465" s="62"/>
      <c r="M465" s="208"/>
      <c r="N465" s="43"/>
      <c r="O465" s="43"/>
      <c r="P465" s="43"/>
      <c r="Q465" s="43"/>
      <c r="R465" s="43"/>
      <c r="S465" s="43"/>
      <c r="T465" s="79"/>
      <c r="AT465" s="25" t="s">
        <v>150</v>
      </c>
      <c r="AU465" s="25" t="s">
        <v>83</v>
      </c>
    </row>
    <row r="466" spans="2:65" s="1" customFormat="1" ht="121.5">
      <c r="B466" s="42"/>
      <c r="C466" s="64"/>
      <c r="D466" s="211" t="s">
        <v>171</v>
      </c>
      <c r="E466" s="64"/>
      <c r="F466" s="252" t="s">
        <v>753</v>
      </c>
      <c r="G466" s="64"/>
      <c r="H466" s="64"/>
      <c r="I466" s="164"/>
      <c r="J466" s="64"/>
      <c r="K466" s="64"/>
      <c r="L466" s="62"/>
      <c r="M466" s="208"/>
      <c r="N466" s="43"/>
      <c r="O466" s="43"/>
      <c r="P466" s="43"/>
      <c r="Q466" s="43"/>
      <c r="R466" s="43"/>
      <c r="S466" s="43"/>
      <c r="T466" s="79"/>
      <c r="AT466" s="25" t="s">
        <v>171</v>
      </c>
      <c r="AU466" s="25" t="s">
        <v>83</v>
      </c>
    </row>
    <row r="467" spans="2:65" s="1" customFormat="1" ht="16.5" customHeight="1">
      <c r="B467" s="42"/>
      <c r="C467" s="194" t="s">
        <v>754</v>
      </c>
      <c r="D467" s="194" t="s">
        <v>143</v>
      </c>
      <c r="E467" s="195" t="s">
        <v>755</v>
      </c>
      <c r="F467" s="196" t="s">
        <v>756</v>
      </c>
      <c r="G467" s="197" t="s">
        <v>350</v>
      </c>
      <c r="H467" s="198">
        <v>1.82</v>
      </c>
      <c r="I467" s="199"/>
      <c r="J467" s="200">
        <f>ROUND(I467*H467,2)</f>
        <v>0</v>
      </c>
      <c r="K467" s="196" t="s">
        <v>147</v>
      </c>
      <c r="L467" s="62"/>
      <c r="M467" s="201" t="s">
        <v>23</v>
      </c>
      <c r="N467" s="202" t="s">
        <v>44</v>
      </c>
      <c r="O467" s="43"/>
      <c r="P467" s="203">
        <f>O467*H467</f>
        <v>0</v>
      </c>
      <c r="Q467" s="203">
        <v>0</v>
      </c>
      <c r="R467" s="203">
        <f>Q467*H467</f>
        <v>0</v>
      </c>
      <c r="S467" s="203">
        <v>0</v>
      </c>
      <c r="T467" s="204">
        <f>S467*H467</f>
        <v>0</v>
      </c>
      <c r="AR467" s="25" t="s">
        <v>254</v>
      </c>
      <c r="AT467" s="25" t="s">
        <v>143</v>
      </c>
      <c r="AU467" s="25" t="s">
        <v>83</v>
      </c>
      <c r="AY467" s="25" t="s">
        <v>140</v>
      </c>
      <c r="BE467" s="205">
        <f>IF(N467="základní",J467,0)</f>
        <v>0</v>
      </c>
      <c r="BF467" s="205">
        <f>IF(N467="snížená",J467,0)</f>
        <v>0</v>
      </c>
      <c r="BG467" s="205">
        <f>IF(N467="zákl. přenesená",J467,0)</f>
        <v>0</v>
      </c>
      <c r="BH467" s="205">
        <f>IF(N467="sníž. přenesená",J467,0)</f>
        <v>0</v>
      </c>
      <c r="BI467" s="205">
        <f>IF(N467="nulová",J467,0)</f>
        <v>0</v>
      </c>
      <c r="BJ467" s="25" t="s">
        <v>81</v>
      </c>
      <c r="BK467" s="205">
        <f>ROUND(I467*H467,2)</f>
        <v>0</v>
      </c>
      <c r="BL467" s="25" t="s">
        <v>254</v>
      </c>
      <c r="BM467" s="25" t="s">
        <v>757</v>
      </c>
    </row>
    <row r="468" spans="2:65" s="1" customFormat="1" ht="27">
      <c r="B468" s="42"/>
      <c r="C468" s="64"/>
      <c r="D468" s="206" t="s">
        <v>150</v>
      </c>
      <c r="E468" s="64"/>
      <c r="F468" s="207" t="s">
        <v>758</v>
      </c>
      <c r="G468" s="64"/>
      <c r="H468" s="64"/>
      <c r="I468" s="164"/>
      <c r="J468" s="64"/>
      <c r="K468" s="64"/>
      <c r="L468" s="62"/>
      <c r="M468" s="208"/>
      <c r="N468" s="43"/>
      <c r="O468" s="43"/>
      <c r="P468" s="43"/>
      <c r="Q468" s="43"/>
      <c r="R468" s="43"/>
      <c r="S468" s="43"/>
      <c r="T468" s="79"/>
      <c r="AT468" s="25" t="s">
        <v>150</v>
      </c>
      <c r="AU468" s="25" t="s">
        <v>83</v>
      </c>
    </row>
    <row r="469" spans="2:65" s="1" customFormat="1" ht="121.5">
      <c r="B469" s="42"/>
      <c r="C469" s="64"/>
      <c r="D469" s="206" t="s">
        <v>171</v>
      </c>
      <c r="E469" s="64"/>
      <c r="F469" s="248" t="s">
        <v>753</v>
      </c>
      <c r="G469" s="64"/>
      <c r="H469" s="64"/>
      <c r="I469" s="164"/>
      <c r="J469" s="64"/>
      <c r="K469" s="64"/>
      <c r="L469" s="62"/>
      <c r="M469" s="208"/>
      <c r="N469" s="43"/>
      <c r="O469" s="43"/>
      <c r="P469" s="43"/>
      <c r="Q469" s="43"/>
      <c r="R469" s="43"/>
      <c r="S469" s="43"/>
      <c r="T469" s="79"/>
      <c r="AT469" s="25" t="s">
        <v>171</v>
      </c>
      <c r="AU469" s="25" t="s">
        <v>83</v>
      </c>
    </row>
    <row r="470" spans="2:65" s="10" customFormat="1" ht="29.85" customHeight="1">
      <c r="B470" s="177"/>
      <c r="C470" s="178"/>
      <c r="D470" s="191" t="s">
        <v>72</v>
      </c>
      <c r="E470" s="192" t="s">
        <v>759</v>
      </c>
      <c r="F470" s="192" t="s">
        <v>760</v>
      </c>
      <c r="G470" s="178"/>
      <c r="H470" s="178"/>
      <c r="I470" s="181"/>
      <c r="J470" s="193">
        <f>BK470</f>
        <v>0</v>
      </c>
      <c r="K470" s="178"/>
      <c r="L470" s="183"/>
      <c r="M470" s="184"/>
      <c r="N470" s="185"/>
      <c r="O470" s="185"/>
      <c r="P470" s="186">
        <f>SUM(P471:P484)</f>
        <v>0</v>
      </c>
      <c r="Q470" s="185"/>
      <c r="R470" s="186">
        <f>SUM(R471:R484)</f>
        <v>2.9923999999999999E-2</v>
      </c>
      <c r="S470" s="185"/>
      <c r="T470" s="187">
        <f>SUM(T471:T484)</f>
        <v>0</v>
      </c>
      <c r="AR470" s="188" t="s">
        <v>83</v>
      </c>
      <c r="AT470" s="189" t="s">
        <v>72</v>
      </c>
      <c r="AU470" s="189" t="s">
        <v>81</v>
      </c>
      <c r="AY470" s="188" t="s">
        <v>140</v>
      </c>
      <c r="BK470" s="190">
        <f>SUM(BK471:BK484)</f>
        <v>0</v>
      </c>
    </row>
    <row r="471" spans="2:65" s="1" customFormat="1" ht="25.5" customHeight="1">
      <c r="B471" s="42"/>
      <c r="C471" s="194" t="s">
        <v>761</v>
      </c>
      <c r="D471" s="194" t="s">
        <v>143</v>
      </c>
      <c r="E471" s="195" t="s">
        <v>762</v>
      </c>
      <c r="F471" s="196" t="s">
        <v>763</v>
      </c>
      <c r="G471" s="197" t="s">
        <v>189</v>
      </c>
      <c r="H471" s="198">
        <v>1.85</v>
      </c>
      <c r="I471" s="199"/>
      <c r="J471" s="200">
        <f>ROUND(I471*H471,2)</f>
        <v>0</v>
      </c>
      <c r="K471" s="196" t="s">
        <v>147</v>
      </c>
      <c r="L471" s="62"/>
      <c r="M471" s="201" t="s">
        <v>23</v>
      </c>
      <c r="N471" s="202" t="s">
        <v>44</v>
      </c>
      <c r="O471" s="43"/>
      <c r="P471" s="203">
        <f>O471*H471</f>
        <v>0</v>
      </c>
      <c r="Q471" s="203">
        <v>1.0399999999999999E-3</v>
      </c>
      <c r="R471" s="203">
        <f>Q471*H471</f>
        <v>1.9239999999999999E-3</v>
      </c>
      <c r="S471" s="203">
        <v>0</v>
      </c>
      <c r="T471" s="204">
        <f>S471*H471</f>
        <v>0</v>
      </c>
      <c r="AR471" s="25" t="s">
        <v>254</v>
      </c>
      <c r="AT471" s="25" t="s">
        <v>143</v>
      </c>
      <c r="AU471" s="25" t="s">
        <v>83</v>
      </c>
      <c r="AY471" s="25" t="s">
        <v>140</v>
      </c>
      <c r="BE471" s="205">
        <f>IF(N471="základní",J471,0)</f>
        <v>0</v>
      </c>
      <c r="BF471" s="205">
        <f>IF(N471="snížená",J471,0)</f>
        <v>0</v>
      </c>
      <c r="BG471" s="205">
        <f>IF(N471="zákl. přenesená",J471,0)</f>
        <v>0</v>
      </c>
      <c r="BH471" s="205">
        <f>IF(N471="sníž. přenesená",J471,0)</f>
        <v>0</v>
      </c>
      <c r="BI471" s="205">
        <f>IF(N471="nulová",J471,0)</f>
        <v>0</v>
      </c>
      <c r="BJ471" s="25" t="s">
        <v>81</v>
      </c>
      <c r="BK471" s="205">
        <f>ROUND(I471*H471,2)</f>
        <v>0</v>
      </c>
      <c r="BL471" s="25" t="s">
        <v>254</v>
      </c>
      <c r="BM471" s="25" t="s">
        <v>764</v>
      </c>
    </row>
    <row r="472" spans="2:65" s="1" customFormat="1">
      <c r="B472" s="42"/>
      <c r="C472" s="64"/>
      <c r="D472" s="206" t="s">
        <v>150</v>
      </c>
      <c r="E472" s="64"/>
      <c r="F472" s="207" t="s">
        <v>765</v>
      </c>
      <c r="G472" s="64"/>
      <c r="H472" s="64"/>
      <c r="I472" s="164"/>
      <c r="J472" s="64"/>
      <c r="K472" s="64"/>
      <c r="L472" s="62"/>
      <c r="M472" s="208"/>
      <c r="N472" s="43"/>
      <c r="O472" s="43"/>
      <c r="P472" s="43"/>
      <c r="Q472" s="43"/>
      <c r="R472" s="43"/>
      <c r="S472" s="43"/>
      <c r="T472" s="79"/>
      <c r="AT472" s="25" t="s">
        <v>150</v>
      </c>
      <c r="AU472" s="25" t="s">
        <v>83</v>
      </c>
    </row>
    <row r="473" spans="2:65" s="11" customFormat="1">
      <c r="B473" s="209"/>
      <c r="C473" s="210"/>
      <c r="D473" s="211" t="s">
        <v>152</v>
      </c>
      <c r="E473" s="212" t="s">
        <v>23</v>
      </c>
      <c r="F473" s="213" t="s">
        <v>766</v>
      </c>
      <c r="G473" s="210"/>
      <c r="H473" s="214">
        <v>1.85</v>
      </c>
      <c r="I473" s="215"/>
      <c r="J473" s="210"/>
      <c r="K473" s="210"/>
      <c r="L473" s="216"/>
      <c r="M473" s="217"/>
      <c r="N473" s="218"/>
      <c r="O473" s="218"/>
      <c r="P473" s="218"/>
      <c r="Q473" s="218"/>
      <c r="R473" s="218"/>
      <c r="S473" s="218"/>
      <c r="T473" s="219"/>
      <c r="AT473" s="220" t="s">
        <v>152</v>
      </c>
      <c r="AU473" s="220" t="s">
        <v>83</v>
      </c>
      <c r="AV473" s="11" t="s">
        <v>83</v>
      </c>
      <c r="AW473" s="11" t="s">
        <v>36</v>
      </c>
      <c r="AX473" s="11" t="s">
        <v>81</v>
      </c>
      <c r="AY473" s="220" t="s">
        <v>140</v>
      </c>
    </row>
    <row r="474" spans="2:65" s="1" customFormat="1" ht="16.5" customHeight="1">
      <c r="B474" s="42"/>
      <c r="C474" s="253" t="s">
        <v>767</v>
      </c>
      <c r="D474" s="253" t="s">
        <v>208</v>
      </c>
      <c r="E474" s="254" t="s">
        <v>768</v>
      </c>
      <c r="F474" s="255" t="s">
        <v>769</v>
      </c>
      <c r="G474" s="256" t="s">
        <v>331</v>
      </c>
      <c r="H474" s="257">
        <v>7</v>
      </c>
      <c r="I474" s="258"/>
      <c r="J474" s="259">
        <f>ROUND(I474*H474,2)</f>
        <v>0</v>
      </c>
      <c r="K474" s="255" t="s">
        <v>23</v>
      </c>
      <c r="L474" s="260"/>
      <c r="M474" s="261" t="s">
        <v>23</v>
      </c>
      <c r="N474" s="262" t="s">
        <v>44</v>
      </c>
      <c r="O474" s="43"/>
      <c r="P474" s="203">
        <f>O474*H474</f>
        <v>0</v>
      </c>
      <c r="Q474" s="203">
        <v>4.0000000000000001E-3</v>
      </c>
      <c r="R474" s="203">
        <f>Q474*H474</f>
        <v>2.8000000000000001E-2</v>
      </c>
      <c r="S474" s="203">
        <v>0</v>
      </c>
      <c r="T474" s="204">
        <f>S474*H474</f>
        <v>0</v>
      </c>
      <c r="AR474" s="25" t="s">
        <v>383</v>
      </c>
      <c r="AT474" s="25" t="s">
        <v>208</v>
      </c>
      <c r="AU474" s="25" t="s">
        <v>83</v>
      </c>
      <c r="AY474" s="25" t="s">
        <v>140</v>
      </c>
      <c r="BE474" s="205">
        <f>IF(N474="základní",J474,0)</f>
        <v>0</v>
      </c>
      <c r="BF474" s="205">
        <f>IF(N474="snížená",J474,0)</f>
        <v>0</v>
      </c>
      <c r="BG474" s="205">
        <f>IF(N474="zákl. přenesená",J474,0)</f>
        <v>0</v>
      </c>
      <c r="BH474" s="205">
        <f>IF(N474="sníž. přenesená",J474,0)</f>
        <v>0</v>
      </c>
      <c r="BI474" s="205">
        <f>IF(N474="nulová",J474,0)</f>
        <v>0</v>
      </c>
      <c r="BJ474" s="25" t="s">
        <v>81</v>
      </c>
      <c r="BK474" s="205">
        <f>ROUND(I474*H474,2)</f>
        <v>0</v>
      </c>
      <c r="BL474" s="25" t="s">
        <v>254</v>
      </c>
      <c r="BM474" s="25" t="s">
        <v>770</v>
      </c>
    </row>
    <row r="475" spans="2:65" s="1" customFormat="1">
      <c r="B475" s="42"/>
      <c r="C475" s="64"/>
      <c r="D475" s="206" t="s">
        <v>150</v>
      </c>
      <c r="E475" s="64"/>
      <c r="F475" s="207" t="s">
        <v>769</v>
      </c>
      <c r="G475" s="64"/>
      <c r="H475" s="64"/>
      <c r="I475" s="164"/>
      <c r="J475" s="64"/>
      <c r="K475" s="64"/>
      <c r="L475" s="62"/>
      <c r="M475" s="208"/>
      <c r="N475" s="43"/>
      <c r="O475" s="43"/>
      <c r="P475" s="43"/>
      <c r="Q475" s="43"/>
      <c r="R475" s="43"/>
      <c r="S475" s="43"/>
      <c r="T475" s="79"/>
      <c r="AT475" s="25" t="s">
        <v>150</v>
      </c>
      <c r="AU475" s="25" t="s">
        <v>83</v>
      </c>
    </row>
    <row r="476" spans="2:65" s="11" customFormat="1">
      <c r="B476" s="209"/>
      <c r="C476" s="210"/>
      <c r="D476" s="206" t="s">
        <v>152</v>
      </c>
      <c r="E476" s="232" t="s">
        <v>23</v>
      </c>
      <c r="F476" s="233" t="s">
        <v>771</v>
      </c>
      <c r="G476" s="210"/>
      <c r="H476" s="234">
        <v>6.3520000000000003</v>
      </c>
      <c r="I476" s="215"/>
      <c r="J476" s="210"/>
      <c r="K476" s="210"/>
      <c r="L476" s="216"/>
      <c r="M476" s="217"/>
      <c r="N476" s="218"/>
      <c r="O476" s="218"/>
      <c r="P476" s="218"/>
      <c r="Q476" s="218"/>
      <c r="R476" s="218"/>
      <c r="S476" s="218"/>
      <c r="T476" s="219"/>
      <c r="AT476" s="220" t="s">
        <v>152</v>
      </c>
      <c r="AU476" s="220" t="s">
        <v>83</v>
      </c>
      <c r="AV476" s="11" t="s">
        <v>83</v>
      </c>
      <c r="AW476" s="11" t="s">
        <v>36</v>
      </c>
      <c r="AX476" s="11" t="s">
        <v>73</v>
      </c>
      <c r="AY476" s="220" t="s">
        <v>140</v>
      </c>
    </row>
    <row r="477" spans="2:65" s="15" customFormat="1">
      <c r="B477" s="277"/>
      <c r="C477" s="278"/>
      <c r="D477" s="206" t="s">
        <v>152</v>
      </c>
      <c r="E477" s="279" t="s">
        <v>23</v>
      </c>
      <c r="F477" s="280" t="s">
        <v>772</v>
      </c>
      <c r="G477" s="278"/>
      <c r="H477" s="281">
        <v>6.3520000000000003</v>
      </c>
      <c r="I477" s="282"/>
      <c r="J477" s="278"/>
      <c r="K477" s="278"/>
      <c r="L477" s="283"/>
      <c r="M477" s="284"/>
      <c r="N477" s="285"/>
      <c r="O477" s="285"/>
      <c r="P477" s="285"/>
      <c r="Q477" s="285"/>
      <c r="R477" s="285"/>
      <c r="S477" s="285"/>
      <c r="T477" s="286"/>
      <c r="AT477" s="287" t="s">
        <v>152</v>
      </c>
      <c r="AU477" s="287" t="s">
        <v>83</v>
      </c>
      <c r="AV477" s="15" t="s">
        <v>141</v>
      </c>
      <c r="AW477" s="15" t="s">
        <v>36</v>
      </c>
      <c r="AX477" s="15" t="s">
        <v>73</v>
      </c>
      <c r="AY477" s="287" t="s">
        <v>140</v>
      </c>
    </row>
    <row r="478" spans="2:65" s="11" customFormat="1">
      <c r="B478" s="209"/>
      <c r="C478" s="210"/>
      <c r="D478" s="211" t="s">
        <v>152</v>
      </c>
      <c r="E478" s="212" t="s">
        <v>23</v>
      </c>
      <c r="F478" s="213" t="s">
        <v>195</v>
      </c>
      <c r="G478" s="210"/>
      <c r="H478" s="214">
        <v>7</v>
      </c>
      <c r="I478" s="215"/>
      <c r="J478" s="210"/>
      <c r="K478" s="210"/>
      <c r="L478" s="216"/>
      <c r="M478" s="217"/>
      <c r="N478" s="218"/>
      <c r="O478" s="218"/>
      <c r="P478" s="218"/>
      <c r="Q478" s="218"/>
      <c r="R478" s="218"/>
      <c r="S478" s="218"/>
      <c r="T478" s="219"/>
      <c r="AT478" s="220" t="s">
        <v>152</v>
      </c>
      <c r="AU478" s="220" t="s">
        <v>83</v>
      </c>
      <c r="AV478" s="11" t="s">
        <v>83</v>
      </c>
      <c r="AW478" s="11" t="s">
        <v>36</v>
      </c>
      <c r="AX478" s="11" t="s">
        <v>81</v>
      </c>
      <c r="AY478" s="220" t="s">
        <v>140</v>
      </c>
    </row>
    <row r="479" spans="2:65" s="1" customFormat="1" ht="16.5" customHeight="1">
      <c r="B479" s="42"/>
      <c r="C479" s="194" t="s">
        <v>773</v>
      </c>
      <c r="D479" s="194" t="s">
        <v>143</v>
      </c>
      <c r="E479" s="195" t="s">
        <v>774</v>
      </c>
      <c r="F479" s="196" t="s">
        <v>775</v>
      </c>
      <c r="G479" s="197" t="s">
        <v>350</v>
      </c>
      <c r="H479" s="198">
        <v>0.03</v>
      </c>
      <c r="I479" s="199"/>
      <c r="J479" s="200">
        <f>ROUND(I479*H479,2)</f>
        <v>0</v>
      </c>
      <c r="K479" s="196" t="s">
        <v>147</v>
      </c>
      <c r="L479" s="62"/>
      <c r="M479" s="201" t="s">
        <v>23</v>
      </c>
      <c r="N479" s="202" t="s">
        <v>44</v>
      </c>
      <c r="O479" s="43"/>
      <c r="P479" s="203">
        <f>O479*H479</f>
        <v>0</v>
      </c>
      <c r="Q479" s="203">
        <v>0</v>
      </c>
      <c r="R479" s="203">
        <f>Q479*H479</f>
        <v>0</v>
      </c>
      <c r="S479" s="203">
        <v>0</v>
      </c>
      <c r="T479" s="204">
        <f>S479*H479</f>
        <v>0</v>
      </c>
      <c r="AR479" s="25" t="s">
        <v>254</v>
      </c>
      <c r="AT479" s="25" t="s">
        <v>143</v>
      </c>
      <c r="AU479" s="25" t="s">
        <v>83</v>
      </c>
      <c r="AY479" s="25" t="s">
        <v>140</v>
      </c>
      <c r="BE479" s="205">
        <f>IF(N479="základní",J479,0)</f>
        <v>0</v>
      </c>
      <c r="BF479" s="205">
        <f>IF(N479="snížená",J479,0)</f>
        <v>0</v>
      </c>
      <c r="BG479" s="205">
        <f>IF(N479="zákl. přenesená",J479,0)</f>
        <v>0</v>
      </c>
      <c r="BH479" s="205">
        <f>IF(N479="sníž. přenesená",J479,0)</f>
        <v>0</v>
      </c>
      <c r="BI479" s="205">
        <f>IF(N479="nulová",J479,0)</f>
        <v>0</v>
      </c>
      <c r="BJ479" s="25" t="s">
        <v>81</v>
      </c>
      <c r="BK479" s="205">
        <f>ROUND(I479*H479,2)</f>
        <v>0</v>
      </c>
      <c r="BL479" s="25" t="s">
        <v>254</v>
      </c>
      <c r="BM479" s="25" t="s">
        <v>776</v>
      </c>
    </row>
    <row r="480" spans="2:65" s="1" customFormat="1" ht="27">
      <c r="B480" s="42"/>
      <c r="C480" s="64"/>
      <c r="D480" s="206" t="s">
        <v>150</v>
      </c>
      <c r="E480" s="64"/>
      <c r="F480" s="207" t="s">
        <v>777</v>
      </c>
      <c r="G480" s="64"/>
      <c r="H480" s="64"/>
      <c r="I480" s="164"/>
      <c r="J480" s="64"/>
      <c r="K480" s="64"/>
      <c r="L480" s="62"/>
      <c r="M480" s="208"/>
      <c r="N480" s="43"/>
      <c r="O480" s="43"/>
      <c r="P480" s="43"/>
      <c r="Q480" s="43"/>
      <c r="R480" s="43"/>
      <c r="S480" s="43"/>
      <c r="T480" s="79"/>
      <c r="AT480" s="25" t="s">
        <v>150</v>
      </c>
      <c r="AU480" s="25" t="s">
        <v>83</v>
      </c>
    </row>
    <row r="481" spans="2:65" s="1" customFormat="1" ht="121.5">
      <c r="B481" s="42"/>
      <c r="C481" s="64"/>
      <c r="D481" s="211" t="s">
        <v>171</v>
      </c>
      <c r="E481" s="64"/>
      <c r="F481" s="252" t="s">
        <v>778</v>
      </c>
      <c r="G481" s="64"/>
      <c r="H481" s="64"/>
      <c r="I481" s="164"/>
      <c r="J481" s="64"/>
      <c r="K481" s="64"/>
      <c r="L481" s="62"/>
      <c r="M481" s="208"/>
      <c r="N481" s="43"/>
      <c r="O481" s="43"/>
      <c r="P481" s="43"/>
      <c r="Q481" s="43"/>
      <c r="R481" s="43"/>
      <c r="S481" s="43"/>
      <c r="T481" s="79"/>
      <c r="AT481" s="25" t="s">
        <v>171</v>
      </c>
      <c r="AU481" s="25" t="s">
        <v>83</v>
      </c>
    </row>
    <row r="482" spans="2:65" s="1" customFormat="1" ht="16.5" customHeight="1">
      <c r="B482" s="42"/>
      <c r="C482" s="194" t="s">
        <v>779</v>
      </c>
      <c r="D482" s="194" t="s">
        <v>143</v>
      </c>
      <c r="E482" s="195" t="s">
        <v>780</v>
      </c>
      <c r="F482" s="196" t="s">
        <v>781</v>
      </c>
      <c r="G482" s="197" t="s">
        <v>350</v>
      </c>
      <c r="H482" s="198">
        <v>0.03</v>
      </c>
      <c r="I482" s="199"/>
      <c r="J482" s="200">
        <f>ROUND(I482*H482,2)</f>
        <v>0</v>
      </c>
      <c r="K482" s="196" t="s">
        <v>147</v>
      </c>
      <c r="L482" s="62"/>
      <c r="M482" s="201" t="s">
        <v>23</v>
      </c>
      <c r="N482" s="202" t="s">
        <v>44</v>
      </c>
      <c r="O482" s="43"/>
      <c r="P482" s="203">
        <f>O482*H482</f>
        <v>0</v>
      </c>
      <c r="Q482" s="203">
        <v>0</v>
      </c>
      <c r="R482" s="203">
        <f>Q482*H482</f>
        <v>0</v>
      </c>
      <c r="S482" s="203">
        <v>0</v>
      </c>
      <c r="T482" s="204">
        <f>S482*H482</f>
        <v>0</v>
      </c>
      <c r="AR482" s="25" t="s">
        <v>254</v>
      </c>
      <c r="AT482" s="25" t="s">
        <v>143</v>
      </c>
      <c r="AU482" s="25" t="s">
        <v>83</v>
      </c>
      <c r="AY482" s="25" t="s">
        <v>140</v>
      </c>
      <c r="BE482" s="205">
        <f>IF(N482="základní",J482,0)</f>
        <v>0</v>
      </c>
      <c r="BF482" s="205">
        <f>IF(N482="snížená",J482,0)</f>
        <v>0</v>
      </c>
      <c r="BG482" s="205">
        <f>IF(N482="zákl. přenesená",J482,0)</f>
        <v>0</v>
      </c>
      <c r="BH482" s="205">
        <f>IF(N482="sníž. přenesená",J482,0)</f>
        <v>0</v>
      </c>
      <c r="BI482" s="205">
        <f>IF(N482="nulová",J482,0)</f>
        <v>0</v>
      </c>
      <c r="BJ482" s="25" t="s">
        <v>81</v>
      </c>
      <c r="BK482" s="205">
        <f>ROUND(I482*H482,2)</f>
        <v>0</v>
      </c>
      <c r="BL482" s="25" t="s">
        <v>254</v>
      </c>
      <c r="BM482" s="25" t="s">
        <v>782</v>
      </c>
    </row>
    <row r="483" spans="2:65" s="1" customFormat="1" ht="27">
      <c r="B483" s="42"/>
      <c r="C483" s="64"/>
      <c r="D483" s="206" t="s">
        <v>150</v>
      </c>
      <c r="E483" s="64"/>
      <c r="F483" s="207" t="s">
        <v>783</v>
      </c>
      <c r="G483" s="64"/>
      <c r="H483" s="64"/>
      <c r="I483" s="164"/>
      <c r="J483" s="64"/>
      <c r="K483" s="64"/>
      <c r="L483" s="62"/>
      <c r="M483" s="208"/>
      <c r="N483" s="43"/>
      <c r="O483" s="43"/>
      <c r="P483" s="43"/>
      <c r="Q483" s="43"/>
      <c r="R483" s="43"/>
      <c r="S483" s="43"/>
      <c r="T483" s="79"/>
      <c r="AT483" s="25" t="s">
        <v>150</v>
      </c>
      <c r="AU483" s="25" t="s">
        <v>83</v>
      </c>
    </row>
    <row r="484" spans="2:65" s="1" customFormat="1" ht="121.5">
      <c r="B484" s="42"/>
      <c r="C484" s="64"/>
      <c r="D484" s="206" t="s">
        <v>171</v>
      </c>
      <c r="E484" s="64"/>
      <c r="F484" s="248" t="s">
        <v>778</v>
      </c>
      <c r="G484" s="64"/>
      <c r="H484" s="64"/>
      <c r="I484" s="164"/>
      <c r="J484" s="64"/>
      <c r="K484" s="64"/>
      <c r="L484" s="62"/>
      <c r="M484" s="208"/>
      <c r="N484" s="43"/>
      <c r="O484" s="43"/>
      <c r="P484" s="43"/>
      <c r="Q484" s="43"/>
      <c r="R484" s="43"/>
      <c r="S484" s="43"/>
      <c r="T484" s="79"/>
      <c r="AT484" s="25" t="s">
        <v>171</v>
      </c>
      <c r="AU484" s="25" t="s">
        <v>83</v>
      </c>
    </row>
    <row r="485" spans="2:65" s="10" customFormat="1" ht="29.85" customHeight="1">
      <c r="B485" s="177"/>
      <c r="C485" s="178"/>
      <c r="D485" s="191" t="s">
        <v>72</v>
      </c>
      <c r="E485" s="192" t="s">
        <v>784</v>
      </c>
      <c r="F485" s="192" t="s">
        <v>785</v>
      </c>
      <c r="G485" s="178"/>
      <c r="H485" s="178"/>
      <c r="I485" s="181"/>
      <c r="J485" s="193">
        <f>BK485</f>
        <v>0</v>
      </c>
      <c r="K485" s="178"/>
      <c r="L485" s="183"/>
      <c r="M485" s="184"/>
      <c r="N485" s="185"/>
      <c r="O485" s="185"/>
      <c r="P485" s="186">
        <f>SUM(P486:P526)</f>
        <v>0</v>
      </c>
      <c r="Q485" s="185"/>
      <c r="R485" s="186">
        <f>SUM(R486:R526)</f>
        <v>0.28325355200000002</v>
      </c>
      <c r="S485" s="185"/>
      <c r="T485" s="187">
        <f>SUM(T486:T526)</f>
        <v>0</v>
      </c>
      <c r="AR485" s="188" t="s">
        <v>83</v>
      </c>
      <c r="AT485" s="189" t="s">
        <v>72</v>
      </c>
      <c r="AU485" s="189" t="s">
        <v>81</v>
      </c>
      <c r="AY485" s="188" t="s">
        <v>140</v>
      </c>
      <c r="BK485" s="190">
        <f>SUM(BK486:BK526)</f>
        <v>0</v>
      </c>
    </row>
    <row r="486" spans="2:65" s="1" customFormat="1" ht="16.5" customHeight="1">
      <c r="B486" s="42"/>
      <c r="C486" s="194" t="s">
        <v>786</v>
      </c>
      <c r="D486" s="194" t="s">
        <v>143</v>
      </c>
      <c r="E486" s="195" t="s">
        <v>787</v>
      </c>
      <c r="F486" s="196" t="s">
        <v>788</v>
      </c>
      <c r="G486" s="197" t="s">
        <v>146</v>
      </c>
      <c r="H486" s="198">
        <v>326.846</v>
      </c>
      <c r="I486" s="199"/>
      <c r="J486" s="200">
        <f>ROUND(I486*H486,2)</f>
        <v>0</v>
      </c>
      <c r="K486" s="196" t="s">
        <v>147</v>
      </c>
      <c r="L486" s="62"/>
      <c r="M486" s="201" t="s">
        <v>23</v>
      </c>
      <c r="N486" s="202" t="s">
        <v>44</v>
      </c>
      <c r="O486" s="43"/>
      <c r="P486" s="203">
        <f>O486*H486</f>
        <v>0</v>
      </c>
      <c r="Q486" s="203">
        <v>0</v>
      </c>
      <c r="R486" s="203">
        <f>Q486*H486</f>
        <v>0</v>
      </c>
      <c r="S486" s="203">
        <v>0</v>
      </c>
      <c r="T486" s="204">
        <f>S486*H486</f>
        <v>0</v>
      </c>
      <c r="AR486" s="25" t="s">
        <v>254</v>
      </c>
      <c r="AT486" s="25" t="s">
        <v>143</v>
      </c>
      <c r="AU486" s="25" t="s">
        <v>83</v>
      </c>
      <c r="AY486" s="25" t="s">
        <v>140</v>
      </c>
      <c r="BE486" s="205">
        <f>IF(N486="základní",J486,0)</f>
        <v>0</v>
      </c>
      <c r="BF486" s="205">
        <f>IF(N486="snížená",J486,0)</f>
        <v>0</v>
      </c>
      <c r="BG486" s="205">
        <f>IF(N486="zákl. přenesená",J486,0)</f>
        <v>0</v>
      </c>
      <c r="BH486" s="205">
        <f>IF(N486="sníž. přenesená",J486,0)</f>
        <v>0</v>
      </c>
      <c r="BI486" s="205">
        <f>IF(N486="nulová",J486,0)</f>
        <v>0</v>
      </c>
      <c r="BJ486" s="25" t="s">
        <v>81</v>
      </c>
      <c r="BK486" s="205">
        <f>ROUND(I486*H486,2)</f>
        <v>0</v>
      </c>
      <c r="BL486" s="25" t="s">
        <v>254</v>
      </c>
      <c r="BM486" s="25" t="s">
        <v>789</v>
      </c>
    </row>
    <row r="487" spans="2:65" s="1" customFormat="1">
      <c r="B487" s="42"/>
      <c r="C487" s="64"/>
      <c r="D487" s="206" t="s">
        <v>150</v>
      </c>
      <c r="E487" s="64"/>
      <c r="F487" s="207" t="s">
        <v>790</v>
      </c>
      <c r="G487" s="64"/>
      <c r="H487" s="64"/>
      <c r="I487" s="164"/>
      <c r="J487" s="64"/>
      <c r="K487" s="64"/>
      <c r="L487" s="62"/>
      <c r="M487" s="208"/>
      <c r="N487" s="43"/>
      <c r="O487" s="43"/>
      <c r="P487" s="43"/>
      <c r="Q487" s="43"/>
      <c r="R487" s="43"/>
      <c r="S487" s="43"/>
      <c r="T487" s="79"/>
      <c r="AT487" s="25" t="s">
        <v>150</v>
      </c>
      <c r="AU487" s="25" t="s">
        <v>83</v>
      </c>
    </row>
    <row r="488" spans="2:65" s="1" customFormat="1" ht="40.5">
      <c r="B488" s="42"/>
      <c r="C488" s="64"/>
      <c r="D488" s="206" t="s">
        <v>171</v>
      </c>
      <c r="E488" s="64"/>
      <c r="F488" s="248" t="s">
        <v>791</v>
      </c>
      <c r="G488" s="64"/>
      <c r="H488" s="64"/>
      <c r="I488" s="164"/>
      <c r="J488" s="64"/>
      <c r="K488" s="64"/>
      <c r="L488" s="62"/>
      <c r="M488" s="208"/>
      <c r="N488" s="43"/>
      <c r="O488" s="43"/>
      <c r="P488" s="43"/>
      <c r="Q488" s="43"/>
      <c r="R488" s="43"/>
      <c r="S488" s="43"/>
      <c r="T488" s="79"/>
      <c r="AT488" s="25" t="s">
        <v>171</v>
      </c>
      <c r="AU488" s="25" t="s">
        <v>83</v>
      </c>
    </row>
    <row r="489" spans="2:65" s="12" customFormat="1">
      <c r="B489" s="221"/>
      <c r="C489" s="222"/>
      <c r="D489" s="206" t="s">
        <v>152</v>
      </c>
      <c r="E489" s="223" t="s">
        <v>23</v>
      </c>
      <c r="F489" s="224" t="s">
        <v>265</v>
      </c>
      <c r="G489" s="222"/>
      <c r="H489" s="225" t="s">
        <v>23</v>
      </c>
      <c r="I489" s="226"/>
      <c r="J489" s="222"/>
      <c r="K489" s="222"/>
      <c r="L489" s="227"/>
      <c r="M489" s="228"/>
      <c r="N489" s="229"/>
      <c r="O489" s="229"/>
      <c r="P489" s="229"/>
      <c r="Q489" s="229"/>
      <c r="R489" s="229"/>
      <c r="S489" s="229"/>
      <c r="T489" s="230"/>
      <c r="AT489" s="231" t="s">
        <v>152</v>
      </c>
      <c r="AU489" s="231" t="s">
        <v>83</v>
      </c>
      <c r="AV489" s="12" t="s">
        <v>81</v>
      </c>
      <c r="AW489" s="12" t="s">
        <v>36</v>
      </c>
      <c r="AX489" s="12" t="s">
        <v>73</v>
      </c>
      <c r="AY489" s="231" t="s">
        <v>140</v>
      </c>
    </row>
    <row r="490" spans="2:65" s="11" customFormat="1">
      <c r="B490" s="209"/>
      <c r="C490" s="210"/>
      <c r="D490" s="206" t="s">
        <v>152</v>
      </c>
      <c r="E490" s="232" t="s">
        <v>23</v>
      </c>
      <c r="F490" s="233" t="s">
        <v>285</v>
      </c>
      <c r="G490" s="210"/>
      <c r="H490" s="234">
        <v>67.510000000000005</v>
      </c>
      <c r="I490" s="215"/>
      <c r="J490" s="210"/>
      <c r="K490" s="210"/>
      <c r="L490" s="216"/>
      <c r="M490" s="217"/>
      <c r="N490" s="218"/>
      <c r="O490" s="218"/>
      <c r="P490" s="218"/>
      <c r="Q490" s="218"/>
      <c r="R490" s="218"/>
      <c r="S490" s="218"/>
      <c r="T490" s="219"/>
      <c r="AT490" s="220" t="s">
        <v>152</v>
      </c>
      <c r="AU490" s="220" t="s">
        <v>83</v>
      </c>
      <c r="AV490" s="11" t="s">
        <v>83</v>
      </c>
      <c r="AW490" s="11" t="s">
        <v>36</v>
      </c>
      <c r="AX490" s="11" t="s">
        <v>73</v>
      </c>
      <c r="AY490" s="220" t="s">
        <v>140</v>
      </c>
    </row>
    <row r="491" spans="2:65" s="12" customFormat="1">
      <c r="B491" s="221"/>
      <c r="C491" s="222"/>
      <c r="D491" s="206" t="s">
        <v>152</v>
      </c>
      <c r="E491" s="223" t="s">
        <v>23</v>
      </c>
      <c r="F491" s="224" t="s">
        <v>267</v>
      </c>
      <c r="G491" s="222"/>
      <c r="H491" s="225" t="s">
        <v>23</v>
      </c>
      <c r="I491" s="226"/>
      <c r="J491" s="222"/>
      <c r="K491" s="222"/>
      <c r="L491" s="227"/>
      <c r="M491" s="228"/>
      <c r="N491" s="229"/>
      <c r="O491" s="229"/>
      <c r="P491" s="229"/>
      <c r="Q491" s="229"/>
      <c r="R491" s="229"/>
      <c r="S491" s="229"/>
      <c r="T491" s="230"/>
      <c r="AT491" s="231" t="s">
        <v>152</v>
      </c>
      <c r="AU491" s="231" t="s">
        <v>83</v>
      </c>
      <c r="AV491" s="12" t="s">
        <v>81</v>
      </c>
      <c r="AW491" s="12" t="s">
        <v>36</v>
      </c>
      <c r="AX491" s="12" t="s">
        <v>73</v>
      </c>
      <c r="AY491" s="231" t="s">
        <v>140</v>
      </c>
    </row>
    <row r="492" spans="2:65" s="11" customFormat="1">
      <c r="B492" s="209"/>
      <c r="C492" s="210"/>
      <c r="D492" s="206" t="s">
        <v>152</v>
      </c>
      <c r="E492" s="232" t="s">
        <v>23</v>
      </c>
      <c r="F492" s="233" t="s">
        <v>286</v>
      </c>
      <c r="G492" s="210"/>
      <c r="H492" s="234">
        <v>70.680000000000007</v>
      </c>
      <c r="I492" s="215"/>
      <c r="J492" s="210"/>
      <c r="K492" s="210"/>
      <c r="L492" s="216"/>
      <c r="M492" s="217"/>
      <c r="N492" s="218"/>
      <c r="O492" s="218"/>
      <c r="P492" s="218"/>
      <c r="Q492" s="218"/>
      <c r="R492" s="218"/>
      <c r="S492" s="218"/>
      <c r="T492" s="219"/>
      <c r="AT492" s="220" t="s">
        <v>152</v>
      </c>
      <c r="AU492" s="220" t="s">
        <v>83</v>
      </c>
      <c r="AV492" s="11" t="s">
        <v>83</v>
      </c>
      <c r="AW492" s="11" t="s">
        <v>36</v>
      </c>
      <c r="AX492" s="11" t="s">
        <v>73</v>
      </c>
      <c r="AY492" s="220" t="s">
        <v>140</v>
      </c>
    </row>
    <row r="493" spans="2:65" s="12" customFormat="1">
      <c r="B493" s="221"/>
      <c r="C493" s="222"/>
      <c r="D493" s="206" t="s">
        <v>152</v>
      </c>
      <c r="E493" s="223" t="s">
        <v>23</v>
      </c>
      <c r="F493" s="224" t="s">
        <v>269</v>
      </c>
      <c r="G493" s="222"/>
      <c r="H493" s="225" t="s">
        <v>23</v>
      </c>
      <c r="I493" s="226"/>
      <c r="J493" s="222"/>
      <c r="K493" s="222"/>
      <c r="L493" s="227"/>
      <c r="M493" s="228"/>
      <c r="N493" s="229"/>
      <c r="O493" s="229"/>
      <c r="P493" s="229"/>
      <c r="Q493" s="229"/>
      <c r="R493" s="229"/>
      <c r="S493" s="229"/>
      <c r="T493" s="230"/>
      <c r="AT493" s="231" t="s">
        <v>152</v>
      </c>
      <c r="AU493" s="231" t="s">
        <v>83</v>
      </c>
      <c r="AV493" s="12" t="s">
        <v>81</v>
      </c>
      <c r="AW493" s="12" t="s">
        <v>36</v>
      </c>
      <c r="AX493" s="12" t="s">
        <v>73</v>
      </c>
      <c r="AY493" s="231" t="s">
        <v>140</v>
      </c>
    </row>
    <row r="494" spans="2:65" s="11" customFormat="1">
      <c r="B494" s="209"/>
      <c r="C494" s="210"/>
      <c r="D494" s="206" t="s">
        <v>152</v>
      </c>
      <c r="E494" s="232" t="s">
        <v>23</v>
      </c>
      <c r="F494" s="233" t="s">
        <v>287</v>
      </c>
      <c r="G494" s="210"/>
      <c r="H494" s="234">
        <v>78.897999999999996</v>
      </c>
      <c r="I494" s="215"/>
      <c r="J494" s="210"/>
      <c r="K494" s="210"/>
      <c r="L494" s="216"/>
      <c r="M494" s="217"/>
      <c r="N494" s="218"/>
      <c r="O494" s="218"/>
      <c r="P494" s="218"/>
      <c r="Q494" s="218"/>
      <c r="R494" s="218"/>
      <c r="S494" s="218"/>
      <c r="T494" s="219"/>
      <c r="AT494" s="220" t="s">
        <v>152</v>
      </c>
      <c r="AU494" s="220" t="s">
        <v>83</v>
      </c>
      <c r="AV494" s="11" t="s">
        <v>83</v>
      </c>
      <c r="AW494" s="11" t="s">
        <v>36</v>
      </c>
      <c r="AX494" s="11" t="s">
        <v>73</v>
      </c>
      <c r="AY494" s="220" t="s">
        <v>140</v>
      </c>
    </row>
    <row r="495" spans="2:65" s="12" customFormat="1">
      <c r="B495" s="221"/>
      <c r="C495" s="222"/>
      <c r="D495" s="206" t="s">
        <v>152</v>
      </c>
      <c r="E495" s="223" t="s">
        <v>23</v>
      </c>
      <c r="F495" s="224" t="s">
        <v>271</v>
      </c>
      <c r="G495" s="222"/>
      <c r="H495" s="225" t="s">
        <v>23</v>
      </c>
      <c r="I495" s="226"/>
      <c r="J495" s="222"/>
      <c r="K495" s="222"/>
      <c r="L495" s="227"/>
      <c r="M495" s="228"/>
      <c r="N495" s="229"/>
      <c r="O495" s="229"/>
      <c r="P495" s="229"/>
      <c r="Q495" s="229"/>
      <c r="R495" s="229"/>
      <c r="S495" s="229"/>
      <c r="T495" s="230"/>
      <c r="AT495" s="231" t="s">
        <v>152</v>
      </c>
      <c r="AU495" s="231" t="s">
        <v>83</v>
      </c>
      <c r="AV495" s="12" t="s">
        <v>81</v>
      </c>
      <c r="AW495" s="12" t="s">
        <v>36</v>
      </c>
      <c r="AX495" s="12" t="s">
        <v>73</v>
      </c>
      <c r="AY495" s="231" t="s">
        <v>140</v>
      </c>
    </row>
    <row r="496" spans="2:65" s="11" customFormat="1">
      <c r="B496" s="209"/>
      <c r="C496" s="210"/>
      <c r="D496" s="206" t="s">
        <v>152</v>
      </c>
      <c r="E496" s="232" t="s">
        <v>23</v>
      </c>
      <c r="F496" s="233" t="s">
        <v>287</v>
      </c>
      <c r="G496" s="210"/>
      <c r="H496" s="234">
        <v>78.897999999999996</v>
      </c>
      <c r="I496" s="215"/>
      <c r="J496" s="210"/>
      <c r="K496" s="210"/>
      <c r="L496" s="216"/>
      <c r="M496" s="217"/>
      <c r="N496" s="218"/>
      <c r="O496" s="218"/>
      <c r="P496" s="218"/>
      <c r="Q496" s="218"/>
      <c r="R496" s="218"/>
      <c r="S496" s="218"/>
      <c r="T496" s="219"/>
      <c r="AT496" s="220" t="s">
        <v>152</v>
      </c>
      <c r="AU496" s="220" t="s">
        <v>83</v>
      </c>
      <c r="AV496" s="11" t="s">
        <v>83</v>
      </c>
      <c r="AW496" s="11" t="s">
        <v>36</v>
      </c>
      <c r="AX496" s="11" t="s">
        <v>73</v>
      </c>
      <c r="AY496" s="220" t="s">
        <v>140</v>
      </c>
    </row>
    <row r="497" spans="2:65" s="12" customFormat="1">
      <c r="B497" s="221"/>
      <c r="C497" s="222"/>
      <c r="D497" s="206" t="s">
        <v>152</v>
      </c>
      <c r="E497" s="223" t="s">
        <v>23</v>
      </c>
      <c r="F497" s="224" t="s">
        <v>272</v>
      </c>
      <c r="G497" s="222"/>
      <c r="H497" s="225" t="s">
        <v>23</v>
      </c>
      <c r="I497" s="226"/>
      <c r="J497" s="222"/>
      <c r="K497" s="222"/>
      <c r="L497" s="227"/>
      <c r="M497" s="228"/>
      <c r="N497" s="229"/>
      <c r="O497" s="229"/>
      <c r="P497" s="229"/>
      <c r="Q497" s="229"/>
      <c r="R497" s="229"/>
      <c r="S497" s="229"/>
      <c r="T497" s="230"/>
      <c r="AT497" s="231" t="s">
        <v>152</v>
      </c>
      <c r="AU497" s="231" t="s">
        <v>83</v>
      </c>
      <c r="AV497" s="12" t="s">
        <v>81</v>
      </c>
      <c r="AW497" s="12" t="s">
        <v>36</v>
      </c>
      <c r="AX497" s="12" t="s">
        <v>73</v>
      </c>
      <c r="AY497" s="231" t="s">
        <v>140</v>
      </c>
    </row>
    <row r="498" spans="2:65" s="11" customFormat="1">
      <c r="B498" s="209"/>
      <c r="C498" s="210"/>
      <c r="D498" s="206" t="s">
        <v>152</v>
      </c>
      <c r="E498" s="232" t="s">
        <v>23</v>
      </c>
      <c r="F498" s="233" t="s">
        <v>288</v>
      </c>
      <c r="G498" s="210"/>
      <c r="H498" s="234">
        <v>27.16</v>
      </c>
      <c r="I498" s="215"/>
      <c r="J498" s="210"/>
      <c r="K498" s="210"/>
      <c r="L498" s="216"/>
      <c r="M498" s="217"/>
      <c r="N498" s="218"/>
      <c r="O498" s="218"/>
      <c r="P498" s="218"/>
      <c r="Q498" s="218"/>
      <c r="R498" s="218"/>
      <c r="S498" s="218"/>
      <c r="T498" s="219"/>
      <c r="AT498" s="220" t="s">
        <v>152</v>
      </c>
      <c r="AU498" s="220" t="s">
        <v>83</v>
      </c>
      <c r="AV498" s="11" t="s">
        <v>83</v>
      </c>
      <c r="AW498" s="11" t="s">
        <v>36</v>
      </c>
      <c r="AX498" s="11" t="s">
        <v>73</v>
      </c>
      <c r="AY498" s="220" t="s">
        <v>140</v>
      </c>
    </row>
    <row r="499" spans="2:65" s="12" customFormat="1">
      <c r="B499" s="221"/>
      <c r="C499" s="222"/>
      <c r="D499" s="206" t="s">
        <v>152</v>
      </c>
      <c r="E499" s="223" t="s">
        <v>23</v>
      </c>
      <c r="F499" s="224" t="s">
        <v>274</v>
      </c>
      <c r="G499" s="222"/>
      <c r="H499" s="225" t="s">
        <v>23</v>
      </c>
      <c r="I499" s="226"/>
      <c r="J499" s="222"/>
      <c r="K499" s="222"/>
      <c r="L499" s="227"/>
      <c r="M499" s="228"/>
      <c r="N499" s="229"/>
      <c r="O499" s="229"/>
      <c r="P499" s="229"/>
      <c r="Q499" s="229"/>
      <c r="R499" s="229"/>
      <c r="S499" s="229"/>
      <c r="T499" s="230"/>
      <c r="AT499" s="231" t="s">
        <v>152</v>
      </c>
      <c r="AU499" s="231" t="s">
        <v>83</v>
      </c>
      <c r="AV499" s="12" t="s">
        <v>81</v>
      </c>
      <c r="AW499" s="12" t="s">
        <v>36</v>
      </c>
      <c r="AX499" s="12" t="s">
        <v>73</v>
      </c>
      <c r="AY499" s="231" t="s">
        <v>140</v>
      </c>
    </row>
    <row r="500" spans="2:65" s="11" customFormat="1">
      <c r="B500" s="209"/>
      <c r="C500" s="210"/>
      <c r="D500" s="206" t="s">
        <v>152</v>
      </c>
      <c r="E500" s="232" t="s">
        <v>23</v>
      </c>
      <c r="F500" s="233" t="s">
        <v>289</v>
      </c>
      <c r="G500" s="210"/>
      <c r="H500" s="234">
        <v>3.7</v>
      </c>
      <c r="I500" s="215"/>
      <c r="J500" s="210"/>
      <c r="K500" s="210"/>
      <c r="L500" s="216"/>
      <c r="M500" s="217"/>
      <c r="N500" s="218"/>
      <c r="O500" s="218"/>
      <c r="P500" s="218"/>
      <c r="Q500" s="218"/>
      <c r="R500" s="218"/>
      <c r="S500" s="218"/>
      <c r="T500" s="219"/>
      <c r="AT500" s="220" t="s">
        <v>152</v>
      </c>
      <c r="AU500" s="220" t="s">
        <v>83</v>
      </c>
      <c r="AV500" s="11" t="s">
        <v>83</v>
      </c>
      <c r="AW500" s="11" t="s">
        <v>36</v>
      </c>
      <c r="AX500" s="11" t="s">
        <v>73</v>
      </c>
      <c r="AY500" s="220" t="s">
        <v>140</v>
      </c>
    </row>
    <row r="501" spans="2:65" s="13" customFormat="1">
      <c r="B501" s="235"/>
      <c r="C501" s="236"/>
      <c r="D501" s="211" t="s">
        <v>152</v>
      </c>
      <c r="E501" s="249" t="s">
        <v>23</v>
      </c>
      <c r="F501" s="250" t="s">
        <v>162</v>
      </c>
      <c r="G501" s="236"/>
      <c r="H501" s="251">
        <v>326.846</v>
      </c>
      <c r="I501" s="240"/>
      <c r="J501" s="236"/>
      <c r="K501" s="236"/>
      <c r="L501" s="241"/>
      <c r="M501" s="242"/>
      <c r="N501" s="243"/>
      <c r="O501" s="243"/>
      <c r="P501" s="243"/>
      <c r="Q501" s="243"/>
      <c r="R501" s="243"/>
      <c r="S501" s="243"/>
      <c r="T501" s="244"/>
      <c r="AT501" s="245" t="s">
        <v>152</v>
      </c>
      <c r="AU501" s="245" t="s">
        <v>83</v>
      </c>
      <c r="AV501" s="13" t="s">
        <v>148</v>
      </c>
      <c r="AW501" s="13" t="s">
        <v>36</v>
      </c>
      <c r="AX501" s="13" t="s">
        <v>81</v>
      </c>
      <c r="AY501" s="245" t="s">
        <v>140</v>
      </c>
    </row>
    <row r="502" spans="2:65" s="1" customFormat="1" ht="16.5" customHeight="1">
      <c r="B502" s="42"/>
      <c r="C502" s="253" t="s">
        <v>792</v>
      </c>
      <c r="D502" s="253" t="s">
        <v>208</v>
      </c>
      <c r="E502" s="254" t="s">
        <v>793</v>
      </c>
      <c r="F502" s="255" t="s">
        <v>794</v>
      </c>
      <c r="G502" s="256" t="s">
        <v>146</v>
      </c>
      <c r="H502" s="257">
        <v>330</v>
      </c>
      <c r="I502" s="258"/>
      <c r="J502" s="259">
        <f>ROUND(I502*H502,2)</f>
        <v>0</v>
      </c>
      <c r="K502" s="255" t="s">
        <v>147</v>
      </c>
      <c r="L502" s="260"/>
      <c r="M502" s="261" t="s">
        <v>23</v>
      </c>
      <c r="N502" s="262" t="s">
        <v>44</v>
      </c>
      <c r="O502" s="43"/>
      <c r="P502" s="203">
        <f>O502*H502</f>
        <v>0</v>
      </c>
      <c r="Q502" s="203">
        <v>0</v>
      </c>
      <c r="R502" s="203">
        <f>Q502*H502</f>
        <v>0</v>
      </c>
      <c r="S502" s="203">
        <v>0</v>
      </c>
      <c r="T502" s="204">
        <f>S502*H502</f>
        <v>0</v>
      </c>
      <c r="AR502" s="25" t="s">
        <v>383</v>
      </c>
      <c r="AT502" s="25" t="s">
        <v>208</v>
      </c>
      <c r="AU502" s="25" t="s">
        <v>83</v>
      </c>
      <c r="AY502" s="25" t="s">
        <v>140</v>
      </c>
      <c r="BE502" s="205">
        <f>IF(N502="základní",J502,0)</f>
        <v>0</v>
      </c>
      <c r="BF502" s="205">
        <f>IF(N502="snížená",J502,0)</f>
        <v>0</v>
      </c>
      <c r="BG502" s="205">
        <f>IF(N502="zákl. přenesená",J502,0)</f>
        <v>0</v>
      </c>
      <c r="BH502" s="205">
        <f>IF(N502="sníž. přenesená",J502,0)</f>
        <v>0</v>
      </c>
      <c r="BI502" s="205">
        <f>IF(N502="nulová",J502,0)</f>
        <v>0</v>
      </c>
      <c r="BJ502" s="25" t="s">
        <v>81</v>
      </c>
      <c r="BK502" s="205">
        <f>ROUND(I502*H502,2)</f>
        <v>0</v>
      </c>
      <c r="BL502" s="25" t="s">
        <v>254</v>
      </c>
      <c r="BM502" s="25" t="s">
        <v>795</v>
      </c>
    </row>
    <row r="503" spans="2:65" s="1" customFormat="1">
      <c r="B503" s="42"/>
      <c r="C503" s="64"/>
      <c r="D503" s="206" t="s">
        <v>150</v>
      </c>
      <c r="E503" s="64"/>
      <c r="F503" s="207" t="s">
        <v>796</v>
      </c>
      <c r="G503" s="64"/>
      <c r="H503" s="64"/>
      <c r="I503" s="164"/>
      <c r="J503" s="64"/>
      <c r="K503" s="64"/>
      <c r="L503" s="62"/>
      <c r="M503" s="208"/>
      <c r="N503" s="43"/>
      <c r="O503" s="43"/>
      <c r="P503" s="43"/>
      <c r="Q503" s="43"/>
      <c r="R503" s="43"/>
      <c r="S503" s="43"/>
      <c r="T503" s="79"/>
      <c r="AT503" s="25" t="s">
        <v>150</v>
      </c>
      <c r="AU503" s="25" t="s">
        <v>83</v>
      </c>
    </row>
    <row r="504" spans="2:65" s="11" customFormat="1">
      <c r="B504" s="209"/>
      <c r="C504" s="210"/>
      <c r="D504" s="211" t="s">
        <v>152</v>
      </c>
      <c r="E504" s="210"/>
      <c r="F504" s="213" t="s">
        <v>797</v>
      </c>
      <c r="G504" s="210"/>
      <c r="H504" s="214">
        <v>330</v>
      </c>
      <c r="I504" s="215"/>
      <c r="J504" s="210"/>
      <c r="K504" s="210"/>
      <c r="L504" s="216"/>
      <c r="M504" s="217"/>
      <c r="N504" s="218"/>
      <c r="O504" s="218"/>
      <c r="P504" s="218"/>
      <c r="Q504" s="218"/>
      <c r="R504" s="218"/>
      <c r="S504" s="218"/>
      <c r="T504" s="219"/>
      <c r="AT504" s="220" t="s">
        <v>152</v>
      </c>
      <c r="AU504" s="220" t="s">
        <v>83</v>
      </c>
      <c r="AV504" s="11" t="s">
        <v>83</v>
      </c>
      <c r="AW504" s="11" t="s">
        <v>6</v>
      </c>
      <c r="AX504" s="11" t="s">
        <v>81</v>
      </c>
      <c r="AY504" s="220" t="s">
        <v>140</v>
      </c>
    </row>
    <row r="505" spans="2:65" s="1" customFormat="1" ht="25.5" customHeight="1">
      <c r="B505" s="42"/>
      <c r="C505" s="194" t="s">
        <v>798</v>
      </c>
      <c r="D505" s="194" t="s">
        <v>143</v>
      </c>
      <c r="E505" s="195" t="s">
        <v>799</v>
      </c>
      <c r="F505" s="196" t="s">
        <v>800</v>
      </c>
      <c r="G505" s="197" t="s">
        <v>146</v>
      </c>
      <c r="H505" s="198">
        <v>896.37199999999996</v>
      </c>
      <c r="I505" s="199"/>
      <c r="J505" s="200">
        <f>ROUND(I505*H505,2)</f>
        <v>0</v>
      </c>
      <c r="K505" s="196" t="s">
        <v>147</v>
      </c>
      <c r="L505" s="62"/>
      <c r="M505" s="201" t="s">
        <v>23</v>
      </c>
      <c r="N505" s="202" t="s">
        <v>44</v>
      </c>
      <c r="O505" s="43"/>
      <c r="P505" s="203">
        <f>O505*H505</f>
        <v>0</v>
      </c>
      <c r="Q505" s="203">
        <v>2.8600000000000001E-4</v>
      </c>
      <c r="R505" s="203">
        <f>Q505*H505</f>
        <v>0.25636239199999999</v>
      </c>
      <c r="S505" s="203">
        <v>0</v>
      </c>
      <c r="T505" s="204">
        <f>S505*H505</f>
        <v>0</v>
      </c>
      <c r="AR505" s="25" t="s">
        <v>254</v>
      </c>
      <c r="AT505" s="25" t="s">
        <v>143</v>
      </c>
      <c r="AU505" s="25" t="s">
        <v>83</v>
      </c>
      <c r="AY505" s="25" t="s">
        <v>140</v>
      </c>
      <c r="BE505" s="205">
        <f>IF(N505="základní",J505,0)</f>
        <v>0</v>
      </c>
      <c r="BF505" s="205">
        <f>IF(N505="snížená",J505,0)</f>
        <v>0</v>
      </c>
      <c r="BG505" s="205">
        <f>IF(N505="zákl. přenesená",J505,0)</f>
        <v>0</v>
      </c>
      <c r="BH505" s="205">
        <f>IF(N505="sníž. přenesená",J505,0)</f>
        <v>0</v>
      </c>
      <c r="BI505" s="205">
        <f>IF(N505="nulová",J505,0)</f>
        <v>0</v>
      </c>
      <c r="BJ505" s="25" t="s">
        <v>81</v>
      </c>
      <c r="BK505" s="205">
        <f>ROUND(I505*H505,2)</f>
        <v>0</v>
      </c>
      <c r="BL505" s="25" t="s">
        <v>254</v>
      </c>
      <c r="BM505" s="25" t="s">
        <v>801</v>
      </c>
    </row>
    <row r="506" spans="2:65" s="1" customFormat="1" ht="27">
      <c r="B506" s="42"/>
      <c r="C506" s="64"/>
      <c r="D506" s="206" t="s">
        <v>150</v>
      </c>
      <c r="E506" s="64"/>
      <c r="F506" s="207" t="s">
        <v>802</v>
      </c>
      <c r="G506" s="64"/>
      <c r="H506" s="64"/>
      <c r="I506" s="164"/>
      <c r="J506" s="64"/>
      <c r="K506" s="64"/>
      <c r="L506" s="62"/>
      <c r="M506" s="208"/>
      <c r="N506" s="43"/>
      <c r="O506" s="43"/>
      <c r="P506" s="43"/>
      <c r="Q506" s="43"/>
      <c r="R506" s="43"/>
      <c r="S506" s="43"/>
      <c r="T506" s="79"/>
      <c r="AT506" s="25" t="s">
        <v>150</v>
      </c>
      <c r="AU506" s="25" t="s">
        <v>83</v>
      </c>
    </row>
    <row r="507" spans="2:65" s="12" customFormat="1">
      <c r="B507" s="221"/>
      <c r="C507" s="222"/>
      <c r="D507" s="206" t="s">
        <v>152</v>
      </c>
      <c r="E507" s="223" t="s">
        <v>23</v>
      </c>
      <c r="F507" s="224" t="s">
        <v>265</v>
      </c>
      <c r="G507" s="222"/>
      <c r="H507" s="225" t="s">
        <v>23</v>
      </c>
      <c r="I507" s="226"/>
      <c r="J507" s="222"/>
      <c r="K507" s="222"/>
      <c r="L507" s="227"/>
      <c r="M507" s="228"/>
      <c r="N507" s="229"/>
      <c r="O507" s="229"/>
      <c r="P507" s="229"/>
      <c r="Q507" s="229"/>
      <c r="R507" s="229"/>
      <c r="S507" s="229"/>
      <c r="T507" s="230"/>
      <c r="AT507" s="231" t="s">
        <v>152</v>
      </c>
      <c r="AU507" s="231" t="s">
        <v>83</v>
      </c>
      <c r="AV507" s="12" t="s">
        <v>81</v>
      </c>
      <c r="AW507" s="12" t="s">
        <v>36</v>
      </c>
      <c r="AX507" s="12" t="s">
        <v>73</v>
      </c>
      <c r="AY507" s="231" t="s">
        <v>140</v>
      </c>
    </row>
    <row r="508" spans="2:65" s="11" customFormat="1">
      <c r="B508" s="209"/>
      <c r="C508" s="210"/>
      <c r="D508" s="206" t="s">
        <v>152</v>
      </c>
      <c r="E508" s="232" t="s">
        <v>23</v>
      </c>
      <c r="F508" s="233" t="s">
        <v>803</v>
      </c>
      <c r="G508" s="210"/>
      <c r="H508" s="234">
        <v>148.767</v>
      </c>
      <c r="I508" s="215"/>
      <c r="J508" s="210"/>
      <c r="K508" s="210"/>
      <c r="L508" s="216"/>
      <c r="M508" s="217"/>
      <c r="N508" s="218"/>
      <c r="O508" s="218"/>
      <c r="P508" s="218"/>
      <c r="Q508" s="218"/>
      <c r="R508" s="218"/>
      <c r="S508" s="218"/>
      <c r="T508" s="219"/>
      <c r="AT508" s="220" t="s">
        <v>152</v>
      </c>
      <c r="AU508" s="220" t="s">
        <v>83</v>
      </c>
      <c r="AV508" s="11" t="s">
        <v>83</v>
      </c>
      <c r="AW508" s="11" t="s">
        <v>36</v>
      </c>
      <c r="AX508" s="11" t="s">
        <v>73</v>
      </c>
      <c r="AY508" s="220" t="s">
        <v>140</v>
      </c>
    </row>
    <row r="509" spans="2:65" s="11" customFormat="1">
      <c r="B509" s="209"/>
      <c r="C509" s="210"/>
      <c r="D509" s="206" t="s">
        <v>152</v>
      </c>
      <c r="E509" s="232" t="s">
        <v>23</v>
      </c>
      <c r="F509" s="233" t="s">
        <v>804</v>
      </c>
      <c r="G509" s="210"/>
      <c r="H509" s="234">
        <v>33.755000000000003</v>
      </c>
      <c r="I509" s="215"/>
      <c r="J509" s="210"/>
      <c r="K509" s="210"/>
      <c r="L509" s="216"/>
      <c r="M509" s="217"/>
      <c r="N509" s="218"/>
      <c r="O509" s="218"/>
      <c r="P509" s="218"/>
      <c r="Q509" s="218"/>
      <c r="R509" s="218"/>
      <c r="S509" s="218"/>
      <c r="T509" s="219"/>
      <c r="AT509" s="220" t="s">
        <v>152</v>
      </c>
      <c r="AU509" s="220" t="s">
        <v>83</v>
      </c>
      <c r="AV509" s="11" t="s">
        <v>83</v>
      </c>
      <c r="AW509" s="11" t="s">
        <v>36</v>
      </c>
      <c r="AX509" s="11" t="s">
        <v>73</v>
      </c>
      <c r="AY509" s="220" t="s">
        <v>140</v>
      </c>
    </row>
    <row r="510" spans="2:65" s="12" customFormat="1">
      <c r="B510" s="221"/>
      <c r="C510" s="222"/>
      <c r="D510" s="206" t="s">
        <v>152</v>
      </c>
      <c r="E510" s="223" t="s">
        <v>23</v>
      </c>
      <c r="F510" s="224" t="s">
        <v>267</v>
      </c>
      <c r="G510" s="222"/>
      <c r="H510" s="225" t="s">
        <v>23</v>
      </c>
      <c r="I510" s="226"/>
      <c r="J510" s="222"/>
      <c r="K510" s="222"/>
      <c r="L510" s="227"/>
      <c r="M510" s="228"/>
      <c r="N510" s="229"/>
      <c r="O510" s="229"/>
      <c r="P510" s="229"/>
      <c r="Q510" s="229"/>
      <c r="R510" s="229"/>
      <c r="S510" s="229"/>
      <c r="T510" s="230"/>
      <c r="AT510" s="231" t="s">
        <v>152</v>
      </c>
      <c r="AU510" s="231" t="s">
        <v>83</v>
      </c>
      <c r="AV510" s="12" t="s">
        <v>81</v>
      </c>
      <c r="AW510" s="12" t="s">
        <v>36</v>
      </c>
      <c r="AX510" s="12" t="s">
        <v>73</v>
      </c>
      <c r="AY510" s="231" t="s">
        <v>140</v>
      </c>
    </row>
    <row r="511" spans="2:65" s="11" customFormat="1">
      <c r="B511" s="209"/>
      <c r="C511" s="210"/>
      <c r="D511" s="206" t="s">
        <v>152</v>
      </c>
      <c r="E511" s="232" t="s">
        <v>23</v>
      </c>
      <c r="F511" s="233" t="s">
        <v>805</v>
      </c>
      <c r="G511" s="210"/>
      <c r="H511" s="234">
        <v>154.15600000000001</v>
      </c>
      <c r="I511" s="215"/>
      <c r="J511" s="210"/>
      <c r="K511" s="210"/>
      <c r="L511" s="216"/>
      <c r="M511" s="217"/>
      <c r="N511" s="218"/>
      <c r="O511" s="218"/>
      <c r="P511" s="218"/>
      <c r="Q511" s="218"/>
      <c r="R511" s="218"/>
      <c r="S511" s="218"/>
      <c r="T511" s="219"/>
      <c r="AT511" s="220" t="s">
        <v>152</v>
      </c>
      <c r="AU511" s="220" t="s">
        <v>83</v>
      </c>
      <c r="AV511" s="11" t="s">
        <v>83</v>
      </c>
      <c r="AW511" s="11" t="s">
        <v>36</v>
      </c>
      <c r="AX511" s="11" t="s">
        <v>73</v>
      </c>
      <c r="AY511" s="220" t="s">
        <v>140</v>
      </c>
    </row>
    <row r="512" spans="2:65" s="11" customFormat="1">
      <c r="B512" s="209"/>
      <c r="C512" s="210"/>
      <c r="D512" s="206" t="s">
        <v>152</v>
      </c>
      <c r="E512" s="232" t="s">
        <v>23</v>
      </c>
      <c r="F512" s="233" t="s">
        <v>806</v>
      </c>
      <c r="G512" s="210"/>
      <c r="H512" s="234">
        <v>35.340000000000003</v>
      </c>
      <c r="I512" s="215"/>
      <c r="J512" s="210"/>
      <c r="K512" s="210"/>
      <c r="L512" s="216"/>
      <c r="M512" s="217"/>
      <c r="N512" s="218"/>
      <c r="O512" s="218"/>
      <c r="P512" s="218"/>
      <c r="Q512" s="218"/>
      <c r="R512" s="218"/>
      <c r="S512" s="218"/>
      <c r="T512" s="219"/>
      <c r="AT512" s="220" t="s">
        <v>152</v>
      </c>
      <c r="AU512" s="220" t="s">
        <v>83</v>
      </c>
      <c r="AV512" s="11" t="s">
        <v>83</v>
      </c>
      <c r="AW512" s="11" t="s">
        <v>36</v>
      </c>
      <c r="AX512" s="11" t="s">
        <v>73</v>
      </c>
      <c r="AY512" s="220" t="s">
        <v>140</v>
      </c>
    </row>
    <row r="513" spans="2:65" s="12" customFormat="1">
      <c r="B513" s="221"/>
      <c r="C513" s="222"/>
      <c r="D513" s="206" t="s">
        <v>152</v>
      </c>
      <c r="E513" s="223" t="s">
        <v>23</v>
      </c>
      <c r="F513" s="224" t="s">
        <v>269</v>
      </c>
      <c r="G513" s="222"/>
      <c r="H513" s="225" t="s">
        <v>23</v>
      </c>
      <c r="I513" s="226"/>
      <c r="J513" s="222"/>
      <c r="K513" s="222"/>
      <c r="L513" s="227"/>
      <c r="M513" s="228"/>
      <c r="N513" s="229"/>
      <c r="O513" s="229"/>
      <c r="P513" s="229"/>
      <c r="Q513" s="229"/>
      <c r="R513" s="229"/>
      <c r="S513" s="229"/>
      <c r="T513" s="230"/>
      <c r="AT513" s="231" t="s">
        <v>152</v>
      </c>
      <c r="AU513" s="231" t="s">
        <v>83</v>
      </c>
      <c r="AV513" s="12" t="s">
        <v>81</v>
      </c>
      <c r="AW513" s="12" t="s">
        <v>36</v>
      </c>
      <c r="AX513" s="12" t="s">
        <v>73</v>
      </c>
      <c r="AY513" s="231" t="s">
        <v>140</v>
      </c>
    </row>
    <row r="514" spans="2:65" s="11" customFormat="1">
      <c r="B514" s="209"/>
      <c r="C514" s="210"/>
      <c r="D514" s="206" t="s">
        <v>152</v>
      </c>
      <c r="E514" s="232" t="s">
        <v>23</v>
      </c>
      <c r="F514" s="233" t="s">
        <v>807</v>
      </c>
      <c r="G514" s="210"/>
      <c r="H514" s="234">
        <v>174.92699999999999</v>
      </c>
      <c r="I514" s="215"/>
      <c r="J514" s="210"/>
      <c r="K514" s="210"/>
      <c r="L514" s="216"/>
      <c r="M514" s="217"/>
      <c r="N514" s="218"/>
      <c r="O514" s="218"/>
      <c r="P514" s="218"/>
      <c r="Q514" s="218"/>
      <c r="R514" s="218"/>
      <c r="S514" s="218"/>
      <c r="T514" s="219"/>
      <c r="AT514" s="220" t="s">
        <v>152</v>
      </c>
      <c r="AU514" s="220" t="s">
        <v>83</v>
      </c>
      <c r="AV514" s="11" t="s">
        <v>83</v>
      </c>
      <c r="AW514" s="11" t="s">
        <v>36</v>
      </c>
      <c r="AX514" s="11" t="s">
        <v>73</v>
      </c>
      <c r="AY514" s="220" t="s">
        <v>140</v>
      </c>
    </row>
    <row r="515" spans="2:65" s="11" customFormat="1">
      <c r="B515" s="209"/>
      <c r="C515" s="210"/>
      <c r="D515" s="206" t="s">
        <v>152</v>
      </c>
      <c r="E515" s="232" t="s">
        <v>23</v>
      </c>
      <c r="F515" s="233" t="s">
        <v>808</v>
      </c>
      <c r="G515" s="210"/>
      <c r="H515" s="234">
        <v>39.448999999999998</v>
      </c>
      <c r="I515" s="215"/>
      <c r="J515" s="210"/>
      <c r="K515" s="210"/>
      <c r="L515" s="216"/>
      <c r="M515" s="217"/>
      <c r="N515" s="218"/>
      <c r="O515" s="218"/>
      <c r="P515" s="218"/>
      <c r="Q515" s="218"/>
      <c r="R515" s="218"/>
      <c r="S515" s="218"/>
      <c r="T515" s="219"/>
      <c r="AT515" s="220" t="s">
        <v>152</v>
      </c>
      <c r="AU515" s="220" t="s">
        <v>83</v>
      </c>
      <c r="AV515" s="11" t="s">
        <v>83</v>
      </c>
      <c r="AW515" s="11" t="s">
        <v>36</v>
      </c>
      <c r="AX515" s="11" t="s">
        <v>73</v>
      </c>
      <c r="AY515" s="220" t="s">
        <v>140</v>
      </c>
    </row>
    <row r="516" spans="2:65" s="12" customFormat="1">
      <c r="B516" s="221"/>
      <c r="C516" s="222"/>
      <c r="D516" s="206" t="s">
        <v>152</v>
      </c>
      <c r="E516" s="223" t="s">
        <v>23</v>
      </c>
      <c r="F516" s="224" t="s">
        <v>271</v>
      </c>
      <c r="G516" s="222"/>
      <c r="H516" s="225" t="s">
        <v>23</v>
      </c>
      <c r="I516" s="226"/>
      <c r="J516" s="222"/>
      <c r="K516" s="222"/>
      <c r="L516" s="227"/>
      <c r="M516" s="228"/>
      <c r="N516" s="229"/>
      <c r="O516" s="229"/>
      <c r="P516" s="229"/>
      <c r="Q516" s="229"/>
      <c r="R516" s="229"/>
      <c r="S516" s="229"/>
      <c r="T516" s="230"/>
      <c r="AT516" s="231" t="s">
        <v>152</v>
      </c>
      <c r="AU516" s="231" t="s">
        <v>83</v>
      </c>
      <c r="AV516" s="12" t="s">
        <v>81</v>
      </c>
      <c r="AW516" s="12" t="s">
        <v>36</v>
      </c>
      <c r="AX516" s="12" t="s">
        <v>73</v>
      </c>
      <c r="AY516" s="231" t="s">
        <v>140</v>
      </c>
    </row>
    <row r="517" spans="2:65" s="11" customFormat="1">
      <c r="B517" s="209"/>
      <c r="C517" s="210"/>
      <c r="D517" s="206" t="s">
        <v>152</v>
      </c>
      <c r="E517" s="232" t="s">
        <v>23</v>
      </c>
      <c r="F517" s="233" t="s">
        <v>807</v>
      </c>
      <c r="G517" s="210"/>
      <c r="H517" s="234">
        <v>174.92699999999999</v>
      </c>
      <c r="I517" s="215"/>
      <c r="J517" s="210"/>
      <c r="K517" s="210"/>
      <c r="L517" s="216"/>
      <c r="M517" s="217"/>
      <c r="N517" s="218"/>
      <c r="O517" s="218"/>
      <c r="P517" s="218"/>
      <c r="Q517" s="218"/>
      <c r="R517" s="218"/>
      <c r="S517" s="218"/>
      <c r="T517" s="219"/>
      <c r="AT517" s="220" t="s">
        <v>152</v>
      </c>
      <c r="AU517" s="220" t="s">
        <v>83</v>
      </c>
      <c r="AV517" s="11" t="s">
        <v>83</v>
      </c>
      <c r="AW517" s="11" t="s">
        <v>36</v>
      </c>
      <c r="AX517" s="11" t="s">
        <v>73</v>
      </c>
      <c r="AY517" s="220" t="s">
        <v>140</v>
      </c>
    </row>
    <row r="518" spans="2:65" s="11" customFormat="1">
      <c r="B518" s="209"/>
      <c r="C518" s="210"/>
      <c r="D518" s="206" t="s">
        <v>152</v>
      </c>
      <c r="E518" s="232" t="s">
        <v>23</v>
      </c>
      <c r="F518" s="233" t="s">
        <v>808</v>
      </c>
      <c r="G518" s="210"/>
      <c r="H518" s="234">
        <v>39.448999999999998</v>
      </c>
      <c r="I518" s="215"/>
      <c r="J518" s="210"/>
      <c r="K518" s="210"/>
      <c r="L518" s="216"/>
      <c r="M518" s="217"/>
      <c r="N518" s="218"/>
      <c r="O518" s="218"/>
      <c r="P518" s="218"/>
      <c r="Q518" s="218"/>
      <c r="R518" s="218"/>
      <c r="S518" s="218"/>
      <c r="T518" s="219"/>
      <c r="AT518" s="220" t="s">
        <v>152</v>
      </c>
      <c r="AU518" s="220" t="s">
        <v>83</v>
      </c>
      <c r="AV518" s="11" t="s">
        <v>83</v>
      </c>
      <c r="AW518" s="11" t="s">
        <v>36</v>
      </c>
      <c r="AX518" s="11" t="s">
        <v>73</v>
      </c>
      <c r="AY518" s="220" t="s">
        <v>140</v>
      </c>
    </row>
    <row r="519" spans="2:65" s="12" customFormat="1">
      <c r="B519" s="221"/>
      <c r="C519" s="222"/>
      <c r="D519" s="206" t="s">
        <v>152</v>
      </c>
      <c r="E519" s="223" t="s">
        <v>23</v>
      </c>
      <c r="F519" s="224" t="s">
        <v>272</v>
      </c>
      <c r="G519" s="222"/>
      <c r="H519" s="225" t="s">
        <v>23</v>
      </c>
      <c r="I519" s="226"/>
      <c r="J519" s="222"/>
      <c r="K519" s="222"/>
      <c r="L519" s="227"/>
      <c r="M519" s="228"/>
      <c r="N519" s="229"/>
      <c r="O519" s="229"/>
      <c r="P519" s="229"/>
      <c r="Q519" s="229"/>
      <c r="R519" s="229"/>
      <c r="S519" s="229"/>
      <c r="T519" s="230"/>
      <c r="AT519" s="231" t="s">
        <v>152</v>
      </c>
      <c r="AU519" s="231" t="s">
        <v>83</v>
      </c>
      <c r="AV519" s="12" t="s">
        <v>81</v>
      </c>
      <c r="AW519" s="12" t="s">
        <v>36</v>
      </c>
      <c r="AX519" s="12" t="s">
        <v>73</v>
      </c>
      <c r="AY519" s="231" t="s">
        <v>140</v>
      </c>
    </row>
    <row r="520" spans="2:65" s="11" customFormat="1">
      <c r="B520" s="209"/>
      <c r="C520" s="210"/>
      <c r="D520" s="206" t="s">
        <v>152</v>
      </c>
      <c r="E520" s="232" t="s">
        <v>23</v>
      </c>
      <c r="F520" s="233" t="s">
        <v>809</v>
      </c>
      <c r="G520" s="210"/>
      <c r="H520" s="234">
        <v>73.372</v>
      </c>
      <c r="I520" s="215"/>
      <c r="J520" s="210"/>
      <c r="K520" s="210"/>
      <c r="L520" s="216"/>
      <c r="M520" s="217"/>
      <c r="N520" s="218"/>
      <c r="O520" s="218"/>
      <c r="P520" s="218"/>
      <c r="Q520" s="218"/>
      <c r="R520" s="218"/>
      <c r="S520" s="218"/>
      <c r="T520" s="219"/>
      <c r="AT520" s="220" t="s">
        <v>152</v>
      </c>
      <c r="AU520" s="220" t="s">
        <v>83</v>
      </c>
      <c r="AV520" s="11" t="s">
        <v>83</v>
      </c>
      <c r="AW520" s="11" t="s">
        <v>36</v>
      </c>
      <c r="AX520" s="11" t="s">
        <v>73</v>
      </c>
      <c r="AY520" s="220" t="s">
        <v>140</v>
      </c>
    </row>
    <row r="521" spans="2:65" s="11" customFormat="1">
      <c r="B521" s="209"/>
      <c r="C521" s="210"/>
      <c r="D521" s="206" t="s">
        <v>152</v>
      </c>
      <c r="E521" s="232" t="s">
        <v>23</v>
      </c>
      <c r="F521" s="233" t="s">
        <v>810</v>
      </c>
      <c r="G521" s="210"/>
      <c r="H521" s="234">
        <v>13.58</v>
      </c>
      <c r="I521" s="215"/>
      <c r="J521" s="210"/>
      <c r="K521" s="210"/>
      <c r="L521" s="216"/>
      <c r="M521" s="217"/>
      <c r="N521" s="218"/>
      <c r="O521" s="218"/>
      <c r="P521" s="218"/>
      <c r="Q521" s="218"/>
      <c r="R521" s="218"/>
      <c r="S521" s="218"/>
      <c r="T521" s="219"/>
      <c r="AT521" s="220" t="s">
        <v>152</v>
      </c>
      <c r="AU521" s="220" t="s">
        <v>83</v>
      </c>
      <c r="AV521" s="11" t="s">
        <v>83</v>
      </c>
      <c r="AW521" s="11" t="s">
        <v>36</v>
      </c>
      <c r="AX521" s="11" t="s">
        <v>73</v>
      </c>
      <c r="AY521" s="220" t="s">
        <v>140</v>
      </c>
    </row>
    <row r="522" spans="2:65" s="12" customFormat="1">
      <c r="B522" s="221"/>
      <c r="C522" s="222"/>
      <c r="D522" s="206" t="s">
        <v>152</v>
      </c>
      <c r="E522" s="223" t="s">
        <v>23</v>
      </c>
      <c r="F522" s="224" t="s">
        <v>274</v>
      </c>
      <c r="G522" s="222"/>
      <c r="H522" s="225" t="s">
        <v>23</v>
      </c>
      <c r="I522" s="226"/>
      <c r="J522" s="222"/>
      <c r="K522" s="222"/>
      <c r="L522" s="227"/>
      <c r="M522" s="228"/>
      <c r="N522" s="229"/>
      <c r="O522" s="229"/>
      <c r="P522" s="229"/>
      <c r="Q522" s="229"/>
      <c r="R522" s="229"/>
      <c r="S522" s="229"/>
      <c r="T522" s="230"/>
      <c r="AT522" s="231" t="s">
        <v>152</v>
      </c>
      <c r="AU522" s="231" t="s">
        <v>83</v>
      </c>
      <c r="AV522" s="12" t="s">
        <v>81</v>
      </c>
      <c r="AW522" s="12" t="s">
        <v>36</v>
      </c>
      <c r="AX522" s="12" t="s">
        <v>73</v>
      </c>
      <c r="AY522" s="231" t="s">
        <v>140</v>
      </c>
    </row>
    <row r="523" spans="2:65" s="11" customFormat="1">
      <c r="B523" s="209"/>
      <c r="C523" s="210"/>
      <c r="D523" s="206" t="s">
        <v>152</v>
      </c>
      <c r="E523" s="232" t="s">
        <v>23</v>
      </c>
      <c r="F523" s="233" t="s">
        <v>811</v>
      </c>
      <c r="G523" s="210"/>
      <c r="H523" s="234">
        <v>8.65</v>
      </c>
      <c r="I523" s="215"/>
      <c r="J523" s="210"/>
      <c r="K523" s="210"/>
      <c r="L523" s="216"/>
      <c r="M523" s="217"/>
      <c r="N523" s="218"/>
      <c r="O523" s="218"/>
      <c r="P523" s="218"/>
      <c r="Q523" s="218"/>
      <c r="R523" s="218"/>
      <c r="S523" s="218"/>
      <c r="T523" s="219"/>
      <c r="AT523" s="220" t="s">
        <v>152</v>
      </c>
      <c r="AU523" s="220" t="s">
        <v>83</v>
      </c>
      <c r="AV523" s="11" t="s">
        <v>83</v>
      </c>
      <c r="AW523" s="11" t="s">
        <v>36</v>
      </c>
      <c r="AX523" s="11" t="s">
        <v>73</v>
      </c>
      <c r="AY523" s="220" t="s">
        <v>140</v>
      </c>
    </row>
    <row r="524" spans="2:65" s="13" customFormat="1">
      <c r="B524" s="235"/>
      <c r="C524" s="236"/>
      <c r="D524" s="211" t="s">
        <v>152</v>
      </c>
      <c r="E524" s="249" t="s">
        <v>23</v>
      </c>
      <c r="F524" s="250" t="s">
        <v>162</v>
      </c>
      <c r="G524" s="236"/>
      <c r="H524" s="251">
        <v>896.37199999999996</v>
      </c>
      <c r="I524" s="240"/>
      <c r="J524" s="236"/>
      <c r="K524" s="236"/>
      <c r="L524" s="241"/>
      <c r="M524" s="242"/>
      <c r="N524" s="243"/>
      <c r="O524" s="243"/>
      <c r="P524" s="243"/>
      <c r="Q524" s="243"/>
      <c r="R524" s="243"/>
      <c r="S524" s="243"/>
      <c r="T524" s="244"/>
      <c r="AT524" s="245" t="s">
        <v>152</v>
      </c>
      <c r="AU524" s="245" t="s">
        <v>83</v>
      </c>
      <c r="AV524" s="13" t="s">
        <v>148</v>
      </c>
      <c r="AW524" s="13" t="s">
        <v>36</v>
      </c>
      <c r="AX524" s="13" t="s">
        <v>81</v>
      </c>
      <c r="AY524" s="245" t="s">
        <v>140</v>
      </c>
    </row>
    <row r="525" spans="2:65" s="1" customFormat="1" ht="25.5" customHeight="1">
      <c r="B525" s="42"/>
      <c r="C525" s="194" t="s">
        <v>812</v>
      </c>
      <c r="D525" s="194" t="s">
        <v>143</v>
      </c>
      <c r="E525" s="195" t="s">
        <v>813</v>
      </c>
      <c r="F525" s="196" t="s">
        <v>814</v>
      </c>
      <c r="G525" s="197" t="s">
        <v>146</v>
      </c>
      <c r="H525" s="198">
        <v>896.37199999999996</v>
      </c>
      <c r="I525" s="199"/>
      <c r="J525" s="200">
        <f>ROUND(I525*H525,2)</f>
        <v>0</v>
      </c>
      <c r="K525" s="196" t="s">
        <v>147</v>
      </c>
      <c r="L525" s="62"/>
      <c r="M525" s="201" t="s">
        <v>23</v>
      </c>
      <c r="N525" s="202" t="s">
        <v>44</v>
      </c>
      <c r="O525" s="43"/>
      <c r="P525" s="203">
        <f>O525*H525</f>
        <v>0</v>
      </c>
      <c r="Q525" s="203">
        <v>3.0000000000000001E-5</v>
      </c>
      <c r="R525" s="203">
        <f>Q525*H525</f>
        <v>2.6891160000000001E-2</v>
      </c>
      <c r="S525" s="203">
        <v>0</v>
      </c>
      <c r="T525" s="204">
        <f>S525*H525</f>
        <v>0</v>
      </c>
      <c r="AR525" s="25" t="s">
        <v>254</v>
      </c>
      <c r="AT525" s="25" t="s">
        <v>143</v>
      </c>
      <c r="AU525" s="25" t="s">
        <v>83</v>
      </c>
      <c r="AY525" s="25" t="s">
        <v>140</v>
      </c>
      <c r="BE525" s="205">
        <f>IF(N525="základní",J525,0)</f>
        <v>0</v>
      </c>
      <c r="BF525" s="205">
        <f>IF(N525="snížená",J525,0)</f>
        <v>0</v>
      </c>
      <c r="BG525" s="205">
        <f>IF(N525="zákl. přenesená",J525,0)</f>
        <v>0</v>
      </c>
      <c r="BH525" s="205">
        <f>IF(N525="sníž. přenesená",J525,0)</f>
        <v>0</v>
      </c>
      <c r="BI525" s="205">
        <f>IF(N525="nulová",J525,0)</f>
        <v>0</v>
      </c>
      <c r="BJ525" s="25" t="s">
        <v>81</v>
      </c>
      <c r="BK525" s="205">
        <f>ROUND(I525*H525,2)</f>
        <v>0</v>
      </c>
      <c r="BL525" s="25" t="s">
        <v>254</v>
      </c>
      <c r="BM525" s="25" t="s">
        <v>815</v>
      </c>
    </row>
    <row r="526" spans="2:65" s="1" customFormat="1" ht="27">
      <c r="B526" s="42"/>
      <c r="C526" s="64"/>
      <c r="D526" s="206" t="s">
        <v>150</v>
      </c>
      <c r="E526" s="64"/>
      <c r="F526" s="207" t="s">
        <v>816</v>
      </c>
      <c r="G526" s="64"/>
      <c r="H526" s="64"/>
      <c r="I526" s="164"/>
      <c r="J526" s="64"/>
      <c r="K526" s="64"/>
      <c r="L526" s="62"/>
      <c r="M526" s="208"/>
      <c r="N526" s="43"/>
      <c r="O526" s="43"/>
      <c r="P526" s="43"/>
      <c r="Q526" s="43"/>
      <c r="R526" s="43"/>
      <c r="S526" s="43"/>
      <c r="T526" s="79"/>
      <c r="AT526" s="25" t="s">
        <v>150</v>
      </c>
      <c r="AU526" s="25" t="s">
        <v>83</v>
      </c>
    </row>
    <row r="527" spans="2:65" s="10" customFormat="1" ht="29.85" customHeight="1">
      <c r="B527" s="177"/>
      <c r="C527" s="178"/>
      <c r="D527" s="191" t="s">
        <v>72</v>
      </c>
      <c r="E527" s="192" t="s">
        <v>817</v>
      </c>
      <c r="F527" s="192" t="s">
        <v>818</v>
      </c>
      <c r="G527" s="178"/>
      <c r="H527" s="178"/>
      <c r="I527" s="181"/>
      <c r="J527" s="193">
        <f>BK527</f>
        <v>0</v>
      </c>
      <c r="K527" s="178"/>
      <c r="L527" s="183"/>
      <c r="M527" s="184"/>
      <c r="N527" s="185"/>
      <c r="O527" s="185"/>
      <c r="P527" s="186">
        <f>SUM(P528:P548)</f>
        <v>0</v>
      </c>
      <c r="Q527" s="185"/>
      <c r="R527" s="186">
        <f>SUM(R528:R548)</f>
        <v>0</v>
      </c>
      <c r="S527" s="185"/>
      <c r="T527" s="187">
        <f>SUM(T528:T548)</f>
        <v>0</v>
      </c>
      <c r="AR527" s="188" t="s">
        <v>83</v>
      </c>
      <c r="AT527" s="189" t="s">
        <v>72</v>
      </c>
      <c r="AU527" s="189" t="s">
        <v>81</v>
      </c>
      <c r="AY527" s="188" t="s">
        <v>140</v>
      </c>
      <c r="BK527" s="190">
        <f>SUM(BK528:BK548)</f>
        <v>0</v>
      </c>
    </row>
    <row r="528" spans="2:65" s="1" customFormat="1" ht="16.5" customHeight="1">
      <c r="B528" s="42"/>
      <c r="C528" s="194" t="s">
        <v>819</v>
      </c>
      <c r="D528" s="194" t="s">
        <v>143</v>
      </c>
      <c r="E528" s="195" t="s">
        <v>820</v>
      </c>
      <c r="F528" s="196" t="s">
        <v>821</v>
      </c>
      <c r="G528" s="197" t="s">
        <v>146</v>
      </c>
      <c r="H528" s="198">
        <v>227.53</v>
      </c>
      <c r="I528" s="199"/>
      <c r="J528" s="200">
        <f>ROUND(I528*H528,2)</f>
        <v>0</v>
      </c>
      <c r="K528" s="196" t="s">
        <v>23</v>
      </c>
      <c r="L528" s="62"/>
      <c r="M528" s="201" t="s">
        <v>23</v>
      </c>
      <c r="N528" s="202" t="s">
        <v>44</v>
      </c>
      <c r="O528" s="43"/>
      <c r="P528" s="203">
        <f>O528*H528</f>
        <v>0</v>
      </c>
      <c r="Q528" s="203">
        <v>0</v>
      </c>
      <c r="R528" s="203">
        <f>Q528*H528</f>
        <v>0</v>
      </c>
      <c r="S528" s="203">
        <v>0</v>
      </c>
      <c r="T528" s="204">
        <f>S528*H528</f>
        <v>0</v>
      </c>
      <c r="AR528" s="25" t="s">
        <v>254</v>
      </c>
      <c r="AT528" s="25" t="s">
        <v>143</v>
      </c>
      <c r="AU528" s="25" t="s">
        <v>83</v>
      </c>
      <c r="AY528" s="25" t="s">
        <v>140</v>
      </c>
      <c r="BE528" s="205">
        <f>IF(N528="základní",J528,0)</f>
        <v>0</v>
      </c>
      <c r="BF528" s="205">
        <f>IF(N528="snížená",J528,0)</f>
        <v>0</v>
      </c>
      <c r="BG528" s="205">
        <f>IF(N528="zákl. přenesená",J528,0)</f>
        <v>0</v>
      </c>
      <c r="BH528" s="205">
        <f>IF(N528="sníž. přenesená",J528,0)</f>
        <v>0</v>
      </c>
      <c r="BI528" s="205">
        <f>IF(N528="nulová",J528,0)</f>
        <v>0</v>
      </c>
      <c r="BJ528" s="25" t="s">
        <v>81</v>
      </c>
      <c r="BK528" s="205">
        <f>ROUND(I528*H528,2)</f>
        <v>0</v>
      </c>
      <c r="BL528" s="25" t="s">
        <v>254</v>
      </c>
      <c r="BM528" s="25" t="s">
        <v>822</v>
      </c>
    </row>
    <row r="529" spans="2:51" s="1" customFormat="1">
      <c r="B529" s="42"/>
      <c r="C529" s="64"/>
      <c r="D529" s="206" t="s">
        <v>150</v>
      </c>
      <c r="E529" s="64"/>
      <c r="F529" s="207" t="s">
        <v>821</v>
      </c>
      <c r="G529" s="64"/>
      <c r="H529" s="64"/>
      <c r="I529" s="164"/>
      <c r="J529" s="64"/>
      <c r="K529" s="64"/>
      <c r="L529" s="62"/>
      <c r="M529" s="208"/>
      <c r="N529" s="43"/>
      <c r="O529" s="43"/>
      <c r="P529" s="43"/>
      <c r="Q529" s="43"/>
      <c r="R529" s="43"/>
      <c r="S529" s="43"/>
      <c r="T529" s="79"/>
      <c r="AT529" s="25" t="s">
        <v>150</v>
      </c>
      <c r="AU529" s="25" t="s">
        <v>83</v>
      </c>
    </row>
    <row r="530" spans="2:51" s="11" customFormat="1">
      <c r="B530" s="209"/>
      <c r="C530" s="210"/>
      <c r="D530" s="206" t="s">
        <v>152</v>
      </c>
      <c r="E530" s="232" t="s">
        <v>23</v>
      </c>
      <c r="F530" s="233" t="s">
        <v>823</v>
      </c>
      <c r="G530" s="210"/>
      <c r="H530" s="234">
        <v>6.38</v>
      </c>
      <c r="I530" s="215"/>
      <c r="J530" s="210"/>
      <c r="K530" s="210"/>
      <c r="L530" s="216"/>
      <c r="M530" s="217"/>
      <c r="N530" s="218"/>
      <c r="O530" s="218"/>
      <c r="P530" s="218"/>
      <c r="Q530" s="218"/>
      <c r="R530" s="218"/>
      <c r="S530" s="218"/>
      <c r="T530" s="219"/>
      <c r="AT530" s="220" t="s">
        <v>152</v>
      </c>
      <c r="AU530" s="220" t="s">
        <v>83</v>
      </c>
      <c r="AV530" s="11" t="s">
        <v>83</v>
      </c>
      <c r="AW530" s="11" t="s">
        <v>36</v>
      </c>
      <c r="AX530" s="11" t="s">
        <v>73</v>
      </c>
      <c r="AY530" s="220" t="s">
        <v>140</v>
      </c>
    </row>
    <row r="531" spans="2:51" s="11" customFormat="1">
      <c r="B531" s="209"/>
      <c r="C531" s="210"/>
      <c r="D531" s="206" t="s">
        <v>152</v>
      </c>
      <c r="E531" s="232" t="s">
        <v>23</v>
      </c>
      <c r="F531" s="233" t="s">
        <v>824</v>
      </c>
      <c r="G531" s="210"/>
      <c r="H531" s="234">
        <v>1.595</v>
      </c>
      <c r="I531" s="215"/>
      <c r="J531" s="210"/>
      <c r="K531" s="210"/>
      <c r="L531" s="216"/>
      <c r="M531" s="217"/>
      <c r="N531" s="218"/>
      <c r="O531" s="218"/>
      <c r="P531" s="218"/>
      <c r="Q531" s="218"/>
      <c r="R531" s="218"/>
      <c r="S531" s="218"/>
      <c r="T531" s="219"/>
      <c r="AT531" s="220" t="s">
        <v>152</v>
      </c>
      <c r="AU531" s="220" t="s">
        <v>83</v>
      </c>
      <c r="AV531" s="11" t="s">
        <v>83</v>
      </c>
      <c r="AW531" s="11" t="s">
        <v>36</v>
      </c>
      <c r="AX531" s="11" t="s">
        <v>73</v>
      </c>
      <c r="AY531" s="220" t="s">
        <v>140</v>
      </c>
    </row>
    <row r="532" spans="2:51" s="11" customFormat="1">
      <c r="B532" s="209"/>
      <c r="C532" s="210"/>
      <c r="D532" s="206" t="s">
        <v>152</v>
      </c>
      <c r="E532" s="232" t="s">
        <v>23</v>
      </c>
      <c r="F532" s="233" t="s">
        <v>824</v>
      </c>
      <c r="G532" s="210"/>
      <c r="H532" s="234">
        <v>1.595</v>
      </c>
      <c r="I532" s="215"/>
      <c r="J532" s="210"/>
      <c r="K532" s="210"/>
      <c r="L532" s="216"/>
      <c r="M532" s="217"/>
      <c r="N532" s="218"/>
      <c r="O532" s="218"/>
      <c r="P532" s="218"/>
      <c r="Q532" s="218"/>
      <c r="R532" s="218"/>
      <c r="S532" s="218"/>
      <c r="T532" s="219"/>
      <c r="AT532" s="220" t="s">
        <v>152</v>
      </c>
      <c r="AU532" s="220" t="s">
        <v>83</v>
      </c>
      <c r="AV532" s="11" t="s">
        <v>83</v>
      </c>
      <c r="AW532" s="11" t="s">
        <v>36</v>
      </c>
      <c r="AX532" s="11" t="s">
        <v>73</v>
      </c>
      <c r="AY532" s="220" t="s">
        <v>140</v>
      </c>
    </row>
    <row r="533" spans="2:51" s="11" customFormat="1">
      <c r="B533" s="209"/>
      <c r="C533" s="210"/>
      <c r="D533" s="206" t="s">
        <v>152</v>
      </c>
      <c r="E533" s="232" t="s">
        <v>23</v>
      </c>
      <c r="F533" s="233" t="s">
        <v>825</v>
      </c>
      <c r="G533" s="210"/>
      <c r="H533" s="234">
        <v>2.9</v>
      </c>
      <c r="I533" s="215"/>
      <c r="J533" s="210"/>
      <c r="K533" s="210"/>
      <c r="L533" s="216"/>
      <c r="M533" s="217"/>
      <c r="N533" s="218"/>
      <c r="O533" s="218"/>
      <c r="P533" s="218"/>
      <c r="Q533" s="218"/>
      <c r="R533" s="218"/>
      <c r="S533" s="218"/>
      <c r="T533" s="219"/>
      <c r="AT533" s="220" t="s">
        <v>152</v>
      </c>
      <c r="AU533" s="220" t="s">
        <v>83</v>
      </c>
      <c r="AV533" s="11" t="s">
        <v>83</v>
      </c>
      <c r="AW533" s="11" t="s">
        <v>36</v>
      </c>
      <c r="AX533" s="11" t="s">
        <v>73</v>
      </c>
      <c r="AY533" s="220" t="s">
        <v>140</v>
      </c>
    </row>
    <row r="534" spans="2:51" s="11" customFormat="1">
      <c r="B534" s="209"/>
      <c r="C534" s="210"/>
      <c r="D534" s="206" t="s">
        <v>152</v>
      </c>
      <c r="E534" s="232" t="s">
        <v>23</v>
      </c>
      <c r="F534" s="233" t="s">
        <v>825</v>
      </c>
      <c r="G534" s="210"/>
      <c r="H534" s="234">
        <v>2.9</v>
      </c>
      <c r="I534" s="215"/>
      <c r="J534" s="210"/>
      <c r="K534" s="210"/>
      <c r="L534" s="216"/>
      <c r="M534" s="217"/>
      <c r="N534" s="218"/>
      <c r="O534" s="218"/>
      <c r="P534" s="218"/>
      <c r="Q534" s="218"/>
      <c r="R534" s="218"/>
      <c r="S534" s="218"/>
      <c r="T534" s="219"/>
      <c r="AT534" s="220" t="s">
        <v>152</v>
      </c>
      <c r="AU534" s="220" t="s">
        <v>83</v>
      </c>
      <c r="AV534" s="11" t="s">
        <v>83</v>
      </c>
      <c r="AW534" s="11" t="s">
        <v>36</v>
      </c>
      <c r="AX534" s="11" t="s">
        <v>73</v>
      </c>
      <c r="AY534" s="220" t="s">
        <v>140</v>
      </c>
    </row>
    <row r="535" spans="2:51" s="11" customFormat="1">
      <c r="B535" s="209"/>
      <c r="C535" s="210"/>
      <c r="D535" s="206" t="s">
        <v>152</v>
      </c>
      <c r="E535" s="232" t="s">
        <v>23</v>
      </c>
      <c r="F535" s="233" t="s">
        <v>826</v>
      </c>
      <c r="G535" s="210"/>
      <c r="H535" s="234">
        <v>10.56</v>
      </c>
      <c r="I535" s="215"/>
      <c r="J535" s="210"/>
      <c r="K535" s="210"/>
      <c r="L535" s="216"/>
      <c r="M535" s="217"/>
      <c r="N535" s="218"/>
      <c r="O535" s="218"/>
      <c r="P535" s="218"/>
      <c r="Q535" s="218"/>
      <c r="R535" s="218"/>
      <c r="S535" s="218"/>
      <c r="T535" s="219"/>
      <c r="AT535" s="220" t="s">
        <v>152</v>
      </c>
      <c r="AU535" s="220" t="s">
        <v>83</v>
      </c>
      <c r="AV535" s="11" t="s">
        <v>83</v>
      </c>
      <c r="AW535" s="11" t="s">
        <v>36</v>
      </c>
      <c r="AX535" s="11" t="s">
        <v>73</v>
      </c>
      <c r="AY535" s="220" t="s">
        <v>140</v>
      </c>
    </row>
    <row r="536" spans="2:51" s="11" customFormat="1">
      <c r="B536" s="209"/>
      <c r="C536" s="210"/>
      <c r="D536" s="206" t="s">
        <v>152</v>
      </c>
      <c r="E536" s="232" t="s">
        <v>23</v>
      </c>
      <c r="F536" s="233" t="s">
        <v>827</v>
      </c>
      <c r="G536" s="210"/>
      <c r="H536" s="234">
        <v>36.96</v>
      </c>
      <c r="I536" s="215"/>
      <c r="J536" s="210"/>
      <c r="K536" s="210"/>
      <c r="L536" s="216"/>
      <c r="M536" s="217"/>
      <c r="N536" s="218"/>
      <c r="O536" s="218"/>
      <c r="P536" s="218"/>
      <c r="Q536" s="218"/>
      <c r="R536" s="218"/>
      <c r="S536" s="218"/>
      <c r="T536" s="219"/>
      <c r="AT536" s="220" t="s">
        <v>152</v>
      </c>
      <c r="AU536" s="220" t="s">
        <v>83</v>
      </c>
      <c r="AV536" s="11" t="s">
        <v>83</v>
      </c>
      <c r="AW536" s="11" t="s">
        <v>36</v>
      </c>
      <c r="AX536" s="11" t="s">
        <v>73</v>
      </c>
      <c r="AY536" s="220" t="s">
        <v>140</v>
      </c>
    </row>
    <row r="537" spans="2:51" s="11" customFormat="1">
      <c r="B537" s="209"/>
      <c r="C537" s="210"/>
      <c r="D537" s="206" t="s">
        <v>152</v>
      </c>
      <c r="E537" s="232" t="s">
        <v>23</v>
      </c>
      <c r="F537" s="233" t="s">
        <v>828</v>
      </c>
      <c r="G537" s="210"/>
      <c r="H537" s="234">
        <v>5.28</v>
      </c>
      <c r="I537" s="215"/>
      <c r="J537" s="210"/>
      <c r="K537" s="210"/>
      <c r="L537" s="216"/>
      <c r="M537" s="217"/>
      <c r="N537" s="218"/>
      <c r="O537" s="218"/>
      <c r="P537" s="218"/>
      <c r="Q537" s="218"/>
      <c r="R537" s="218"/>
      <c r="S537" s="218"/>
      <c r="T537" s="219"/>
      <c r="AT537" s="220" t="s">
        <v>152</v>
      </c>
      <c r="AU537" s="220" t="s">
        <v>83</v>
      </c>
      <c r="AV537" s="11" t="s">
        <v>83</v>
      </c>
      <c r="AW537" s="11" t="s">
        <v>36</v>
      </c>
      <c r="AX537" s="11" t="s">
        <v>73</v>
      </c>
      <c r="AY537" s="220" t="s">
        <v>140</v>
      </c>
    </row>
    <row r="538" spans="2:51" s="11" customFormat="1">
      <c r="B538" s="209"/>
      <c r="C538" s="210"/>
      <c r="D538" s="206" t="s">
        <v>152</v>
      </c>
      <c r="E538" s="232" t="s">
        <v>23</v>
      </c>
      <c r="F538" s="233" t="s">
        <v>829</v>
      </c>
      <c r="G538" s="210"/>
      <c r="H538" s="234">
        <v>17.28</v>
      </c>
      <c r="I538" s="215"/>
      <c r="J538" s="210"/>
      <c r="K538" s="210"/>
      <c r="L538" s="216"/>
      <c r="M538" s="217"/>
      <c r="N538" s="218"/>
      <c r="O538" s="218"/>
      <c r="P538" s="218"/>
      <c r="Q538" s="218"/>
      <c r="R538" s="218"/>
      <c r="S538" s="218"/>
      <c r="T538" s="219"/>
      <c r="AT538" s="220" t="s">
        <v>152</v>
      </c>
      <c r="AU538" s="220" t="s">
        <v>83</v>
      </c>
      <c r="AV538" s="11" t="s">
        <v>83</v>
      </c>
      <c r="AW538" s="11" t="s">
        <v>36</v>
      </c>
      <c r="AX538" s="11" t="s">
        <v>73</v>
      </c>
      <c r="AY538" s="220" t="s">
        <v>140</v>
      </c>
    </row>
    <row r="539" spans="2:51" s="11" customFormat="1">
      <c r="B539" s="209"/>
      <c r="C539" s="210"/>
      <c r="D539" s="206" t="s">
        <v>152</v>
      </c>
      <c r="E539" s="232" t="s">
        <v>23</v>
      </c>
      <c r="F539" s="233" t="s">
        <v>830</v>
      </c>
      <c r="G539" s="210"/>
      <c r="H539" s="234">
        <v>9.6</v>
      </c>
      <c r="I539" s="215"/>
      <c r="J539" s="210"/>
      <c r="K539" s="210"/>
      <c r="L539" s="216"/>
      <c r="M539" s="217"/>
      <c r="N539" s="218"/>
      <c r="O539" s="218"/>
      <c r="P539" s="218"/>
      <c r="Q539" s="218"/>
      <c r="R539" s="218"/>
      <c r="S539" s="218"/>
      <c r="T539" s="219"/>
      <c r="AT539" s="220" t="s">
        <v>152</v>
      </c>
      <c r="AU539" s="220" t="s">
        <v>83</v>
      </c>
      <c r="AV539" s="11" t="s">
        <v>83</v>
      </c>
      <c r="AW539" s="11" t="s">
        <v>36</v>
      </c>
      <c r="AX539" s="11" t="s">
        <v>73</v>
      </c>
      <c r="AY539" s="220" t="s">
        <v>140</v>
      </c>
    </row>
    <row r="540" spans="2:51" s="11" customFormat="1">
      <c r="B540" s="209"/>
      <c r="C540" s="210"/>
      <c r="D540" s="206" t="s">
        <v>152</v>
      </c>
      <c r="E540" s="232" t="s">
        <v>23</v>
      </c>
      <c r="F540" s="233" t="s">
        <v>830</v>
      </c>
      <c r="G540" s="210"/>
      <c r="H540" s="234">
        <v>9.6</v>
      </c>
      <c r="I540" s="215"/>
      <c r="J540" s="210"/>
      <c r="K540" s="210"/>
      <c r="L540" s="216"/>
      <c r="M540" s="217"/>
      <c r="N540" s="218"/>
      <c r="O540" s="218"/>
      <c r="P540" s="218"/>
      <c r="Q540" s="218"/>
      <c r="R540" s="218"/>
      <c r="S540" s="218"/>
      <c r="T540" s="219"/>
      <c r="AT540" s="220" t="s">
        <v>152</v>
      </c>
      <c r="AU540" s="220" t="s">
        <v>83</v>
      </c>
      <c r="AV540" s="11" t="s">
        <v>83</v>
      </c>
      <c r="AW540" s="11" t="s">
        <v>36</v>
      </c>
      <c r="AX540" s="11" t="s">
        <v>73</v>
      </c>
      <c r="AY540" s="220" t="s">
        <v>140</v>
      </c>
    </row>
    <row r="541" spans="2:51" s="11" customFormat="1">
      <c r="B541" s="209"/>
      <c r="C541" s="210"/>
      <c r="D541" s="206" t="s">
        <v>152</v>
      </c>
      <c r="E541" s="232" t="s">
        <v>23</v>
      </c>
      <c r="F541" s="233" t="s">
        <v>830</v>
      </c>
      <c r="G541" s="210"/>
      <c r="H541" s="234">
        <v>9.6</v>
      </c>
      <c r="I541" s="215"/>
      <c r="J541" s="210"/>
      <c r="K541" s="210"/>
      <c r="L541" s="216"/>
      <c r="M541" s="217"/>
      <c r="N541" s="218"/>
      <c r="O541" s="218"/>
      <c r="P541" s="218"/>
      <c r="Q541" s="218"/>
      <c r="R541" s="218"/>
      <c r="S541" s="218"/>
      <c r="T541" s="219"/>
      <c r="AT541" s="220" t="s">
        <v>152</v>
      </c>
      <c r="AU541" s="220" t="s">
        <v>83</v>
      </c>
      <c r="AV541" s="11" t="s">
        <v>83</v>
      </c>
      <c r="AW541" s="11" t="s">
        <v>36</v>
      </c>
      <c r="AX541" s="11" t="s">
        <v>73</v>
      </c>
      <c r="AY541" s="220" t="s">
        <v>140</v>
      </c>
    </row>
    <row r="542" spans="2:51" s="11" customFormat="1">
      <c r="B542" s="209"/>
      <c r="C542" s="210"/>
      <c r="D542" s="206" t="s">
        <v>152</v>
      </c>
      <c r="E542" s="232" t="s">
        <v>23</v>
      </c>
      <c r="F542" s="233" t="s">
        <v>831</v>
      </c>
      <c r="G542" s="210"/>
      <c r="H542" s="234">
        <v>20.16</v>
      </c>
      <c r="I542" s="215"/>
      <c r="J542" s="210"/>
      <c r="K542" s="210"/>
      <c r="L542" s="216"/>
      <c r="M542" s="217"/>
      <c r="N542" s="218"/>
      <c r="O542" s="218"/>
      <c r="P542" s="218"/>
      <c r="Q542" s="218"/>
      <c r="R542" s="218"/>
      <c r="S542" s="218"/>
      <c r="T542" s="219"/>
      <c r="AT542" s="220" t="s">
        <v>152</v>
      </c>
      <c r="AU542" s="220" t="s">
        <v>83</v>
      </c>
      <c r="AV542" s="11" t="s">
        <v>83</v>
      </c>
      <c r="AW542" s="11" t="s">
        <v>36</v>
      </c>
      <c r="AX542" s="11" t="s">
        <v>73</v>
      </c>
      <c r="AY542" s="220" t="s">
        <v>140</v>
      </c>
    </row>
    <row r="543" spans="2:51" s="11" customFormat="1">
      <c r="B543" s="209"/>
      <c r="C543" s="210"/>
      <c r="D543" s="206" t="s">
        <v>152</v>
      </c>
      <c r="E543" s="232" t="s">
        <v>23</v>
      </c>
      <c r="F543" s="233" t="s">
        <v>832</v>
      </c>
      <c r="G543" s="210"/>
      <c r="H543" s="234">
        <v>10.08</v>
      </c>
      <c r="I543" s="215"/>
      <c r="J543" s="210"/>
      <c r="K543" s="210"/>
      <c r="L543" s="216"/>
      <c r="M543" s="217"/>
      <c r="N543" s="218"/>
      <c r="O543" s="218"/>
      <c r="P543" s="218"/>
      <c r="Q543" s="218"/>
      <c r="R543" s="218"/>
      <c r="S543" s="218"/>
      <c r="T543" s="219"/>
      <c r="AT543" s="220" t="s">
        <v>152</v>
      </c>
      <c r="AU543" s="220" t="s">
        <v>83</v>
      </c>
      <c r="AV543" s="11" t="s">
        <v>83</v>
      </c>
      <c r="AW543" s="11" t="s">
        <v>36</v>
      </c>
      <c r="AX543" s="11" t="s">
        <v>73</v>
      </c>
      <c r="AY543" s="220" t="s">
        <v>140</v>
      </c>
    </row>
    <row r="544" spans="2:51" s="11" customFormat="1">
      <c r="B544" s="209"/>
      <c r="C544" s="210"/>
      <c r="D544" s="206" t="s">
        <v>152</v>
      </c>
      <c r="E544" s="232" t="s">
        <v>23</v>
      </c>
      <c r="F544" s="233" t="s">
        <v>832</v>
      </c>
      <c r="G544" s="210"/>
      <c r="H544" s="234">
        <v>10.08</v>
      </c>
      <c r="I544" s="215"/>
      <c r="J544" s="210"/>
      <c r="K544" s="210"/>
      <c r="L544" s="216"/>
      <c r="M544" s="217"/>
      <c r="N544" s="218"/>
      <c r="O544" s="218"/>
      <c r="P544" s="218"/>
      <c r="Q544" s="218"/>
      <c r="R544" s="218"/>
      <c r="S544" s="218"/>
      <c r="T544" s="219"/>
      <c r="AT544" s="220" t="s">
        <v>152</v>
      </c>
      <c r="AU544" s="220" t="s">
        <v>83</v>
      </c>
      <c r="AV544" s="11" t="s">
        <v>83</v>
      </c>
      <c r="AW544" s="11" t="s">
        <v>36</v>
      </c>
      <c r="AX544" s="11" t="s">
        <v>73</v>
      </c>
      <c r="AY544" s="220" t="s">
        <v>140</v>
      </c>
    </row>
    <row r="545" spans="2:65" s="11" customFormat="1">
      <c r="B545" s="209"/>
      <c r="C545" s="210"/>
      <c r="D545" s="206" t="s">
        <v>152</v>
      </c>
      <c r="E545" s="232" t="s">
        <v>23</v>
      </c>
      <c r="F545" s="233" t="s">
        <v>833</v>
      </c>
      <c r="G545" s="210"/>
      <c r="H545" s="234">
        <v>72.959999999999994</v>
      </c>
      <c r="I545" s="215"/>
      <c r="J545" s="210"/>
      <c r="K545" s="210"/>
      <c r="L545" s="216"/>
      <c r="M545" s="217"/>
      <c r="N545" s="218"/>
      <c r="O545" s="218"/>
      <c r="P545" s="218"/>
      <c r="Q545" s="218"/>
      <c r="R545" s="218"/>
      <c r="S545" s="218"/>
      <c r="T545" s="219"/>
      <c r="AT545" s="220" t="s">
        <v>152</v>
      </c>
      <c r="AU545" s="220" t="s">
        <v>83</v>
      </c>
      <c r="AV545" s="11" t="s">
        <v>83</v>
      </c>
      <c r="AW545" s="11" t="s">
        <v>36</v>
      </c>
      <c r="AX545" s="11" t="s">
        <v>73</v>
      </c>
      <c r="AY545" s="220" t="s">
        <v>140</v>
      </c>
    </row>
    <row r="546" spans="2:65" s="13" customFormat="1">
      <c r="B546" s="235"/>
      <c r="C546" s="236"/>
      <c r="D546" s="211" t="s">
        <v>152</v>
      </c>
      <c r="E546" s="249" t="s">
        <v>23</v>
      </c>
      <c r="F546" s="250" t="s">
        <v>162</v>
      </c>
      <c r="G546" s="236"/>
      <c r="H546" s="251">
        <v>227.53</v>
      </c>
      <c r="I546" s="240"/>
      <c r="J546" s="236"/>
      <c r="K546" s="236"/>
      <c r="L546" s="241"/>
      <c r="M546" s="242"/>
      <c r="N546" s="243"/>
      <c r="O546" s="243"/>
      <c r="P546" s="243"/>
      <c r="Q546" s="243"/>
      <c r="R546" s="243"/>
      <c r="S546" s="243"/>
      <c r="T546" s="244"/>
      <c r="AT546" s="245" t="s">
        <v>152</v>
      </c>
      <c r="AU546" s="245" t="s">
        <v>83</v>
      </c>
      <c r="AV546" s="13" t="s">
        <v>148</v>
      </c>
      <c r="AW546" s="13" t="s">
        <v>36</v>
      </c>
      <c r="AX546" s="13" t="s">
        <v>81</v>
      </c>
      <c r="AY546" s="245" t="s">
        <v>140</v>
      </c>
    </row>
    <row r="547" spans="2:65" s="1" customFormat="1" ht="16.5" customHeight="1">
      <c r="B547" s="42"/>
      <c r="C547" s="253" t="s">
        <v>834</v>
      </c>
      <c r="D547" s="253" t="s">
        <v>208</v>
      </c>
      <c r="E547" s="254" t="s">
        <v>835</v>
      </c>
      <c r="F547" s="255" t="s">
        <v>836</v>
      </c>
      <c r="G547" s="256" t="s">
        <v>146</v>
      </c>
      <c r="H547" s="257">
        <v>227.53</v>
      </c>
      <c r="I547" s="258"/>
      <c r="J547" s="259">
        <f>ROUND(I547*H547,2)</f>
        <v>0</v>
      </c>
      <c r="K547" s="255" t="s">
        <v>23</v>
      </c>
      <c r="L547" s="260"/>
      <c r="M547" s="261" t="s">
        <v>23</v>
      </c>
      <c r="N547" s="262" t="s">
        <v>44</v>
      </c>
      <c r="O547" s="43"/>
      <c r="P547" s="203">
        <f>O547*H547</f>
        <v>0</v>
      </c>
      <c r="Q547" s="203">
        <v>0</v>
      </c>
      <c r="R547" s="203">
        <f>Q547*H547</f>
        <v>0</v>
      </c>
      <c r="S547" s="203">
        <v>0</v>
      </c>
      <c r="T547" s="204">
        <f>S547*H547</f>
        <v>0</v>
      </c>
      <c r="AR547" s="25" t="s">
        <v>383</v>
      </c>
      <c r="AT547" s="25" t="s">
        <v>208</v>
      </c>
      <c r="AU547" s="25" t="s">
        <v>83</v>
      </c>
      <c r="AY547" s="25" t="s">
        <v>140</v>
      </c>
      <c r="BE547" s="205">
        <f>IF(N547="základní",J547,0)</f>
        <v>0</v>
      </c>
      <c r="BF547" s="205">
        <f>IF(N547="snížená",J547,0)</f>
        <v>0</v>
      </c>
      <c r="BG547" s="205">
        <f>IF(N547="zákl. přenesená",J547,0)</f>
        <v>0</v>
      </c>
      <c r="BH547" s="205">
        <f>IF(N547="sníž. přenesená",J547,0)</f>
        <v>0</v>
      </c>
      <c r="BI547" s="205">
        <f>IF(N547="nulová",J547,0)</f>
        <v>0</v>
      </c>
      <c r="BJ547" s="25" t="s">
        <v>81</v>
      </c>
      <c r="BK547" s="205">
        <f>ROUND(I547*H547,2)</f>
        <v>0</v>
      </c>
      <c r="BL547" s="25" t="s">
        <v>254</v>
      </c>
      <c r="BM547" s="25" t="s">
        <v>837</v>
      </c>
    </row>
    <row r="548" spans="2:65" s="1" customFormat="1">
      <c r="B548" s="42"/>
      <c r="C548" s="64"/>
      <c r="D548" s="206" t="s">
        <v>150</v>
      </c>
      <c r="E548" s="64"/>
      <c r="F548" s="207" t="s">
        <v>836</v>
      </c>
      <c r="G548" s="64"/>
      <c r="H548" s="64"/>
      <c r="I548" s="164"/>
      <c r="J548" s="64"/>
      <c r="K548" s="64"/>
      <c r="L548" s="62"/>
      <c r="M548" s="208"/>
      <c r="N548" s="43"/>
      <c r="O548" s="43"/>
      <c r="P548" s="43"/>
      <c r="Q548" s="43"/>
      <c r="R548" s="43"/>
      <c r="S548" s="43"/>
      <c r="T548" s="79"/>
      <c r="AT548" s="25" t="s">
        <v>150</v>
      </c>
      <c r="AU548" s="25" t="s">
        <v>83</v>
      </c>
    </row>
    <row r="549" spans="2:65" s="10" customFormat="1" ht="29.85" customHeight="1">
      <c r="B549" s="177"/>
      <c r="C549" s="178"/>
      <c r="D549" s="191" t="s">
        <v>72</v>
      </c>
      <c r="E549" s="192" t="s">
        <v>838</v>
      </c>
      <c r="F549" s="192" t="s">
        <v>839</v>
      </c>
      <c r="G549" s="178"/>
      <c r="H549" s="178"/>
      <c r="I549" s="181"/>
      <c r="J549" s="193">
        <f>BK549</f>
        <v>0</v>
      </c>
      <c r="K549" s="178"/>
      <c r="L549" s="183"/>
      <c r="M549" s="184"/>
      <c r="N549" s="185"/>
      <c r="O549" s="185"/>
      <c r="P549" s="186">
        <f>SUM(P550:P574)</f>
        <v>0</v>
      </c>
      <c r="Q549" s="185"/>
      <c r="R549" s="186">
        <f>SUM(R550:R574)</f>
        <v>0.23309389999999999</v>
      </c>
      <c r="S549" s="185"/>
      <c r="T549" s="187">
        <f>SUM(T550:T574)</f>
        <v>0</v>
      </c>
      <c r="AR549" s="188" t="s">
        <v>148</v>
      </c>
      <c r="AT549" s="189" t="s">
        <v>72</v>
      </c>
      <c r="AU549" s="189" t="s">
        <v>81</v>
      </c>
      <c r="AY549" s="188" t="s">
        <v>140</v>
      </c>
      <c r="BK549" s="190">
        <f>SUM(BK550:BK574)</f>
        <v>0</v>
      </c>
    </row>
    <row r="550" spans="2:65" s="1" customFormat="1" ht="16.5" customHeight="1">
      <c r="B550" s="42"/>
      <c r="C550" s="194" t="s">
        <v>840</v>
      </c>
      <c r="D550" s="194" t="s">
        <v>143</v>
      </c>
      <c r="E550" s="195" t="s">
        <v>841</v>
      </c>
      <c r="F550" s="196" t="s">
        <v>842</v>
      </c>
      <c r="G550" s="197" t="s">
        <v>189</v>
      </c>
      <c r="H550" s="198">
        <v>2.5</v>
      </c>
      <c r="I550" s="199"/>
      <c r="J550" s="200">
        <f>ROUND(I550*H550,2)</f>
        <v>0</v>
      </c>
      <c r="K550" s="196" t="s">
        <v>23</v>
      </c>
      <c r="L550" s="62"/>
      <c r="M550" s="201" t="s">
        <v>23</v>
      </c>
      <c r="N550" s="202" t="s">
        <v>44</v>
      </c>
      <c r="O550" s="43"/>
      <c r="P550" s="203">
        <f>O550*H550</f>
        <v>0</v>
      </c>
      <c r="Q550" s="203">
        <v>4.55E-4</v>
      </c>
      <c r="R550" s="203">
        <f>Q550*H550</f>
        <v>1.1375000000000001E-3</v>
      </c>
      <c r="S550" s="203">
        <v>0</v>
      </c>
      <c r="T550" s="204">
        <f>S550*H550</f>
        <v>0</v>
      </c>
      <c r="AR550" s="25" t="s">
        <v>254</v>
      </c>
      <c r="AT550" s="25" t="s">
        <v>143</v>
      </c>
      <c r="AU550" s="25" t="s">
        <v>83</v>
      </c>
      <c r="AY550" s="25" t="s">
        <v>140</v>
      </c>
      <c r="BE550" s="205">
        <f>IF(N550="základní",J550,0)</f>
        <v>0</v>
      </c>
      <c r="BF550" s="205">
        <f>IF(N550="snížená",J550,0)</f>
        <v>0</v>
      </c>
      <c r="BG550" s="205">
        <f>IF(N550="zákl. přenesená",J550,0)</f>
        <v>0</v>
      </c>
      <c r="BH550" s="205">
        <f>IF(N550="sníž. přenesená",J550,0)</f>
        <v>0</v>
      </c>
      <c r="BI550" s="205">
        <f>IF(N550="nulová",J550,0)</f>
        <v>0</v>
      </c>
      <c r="BJ550" s="25" t="s">
        <v>81</v>
      </c>
      <c r="BK550" s="205">
        <f>ROUND(I550*H550,2)</f>
        <v>0</v>
      </c>
      <c r="BL550" s="25" t="s">
        <v>254</v>
      </c>
      <c r="BM550" s="25" t="s">
        <v>843</v>
      </c>
    </row>
    <row r="551" spans="2:65" s="1" customFormat="1" ht="27">
      <c r="B551" s="42"/>
      <c r="C551" s="64"/>
      <c r="D551" s="211" t="s">
        <v>150</v>
      </c>
      <c r="E551" s="64"/>
      <c r="F551" s="263" t="s">
        <v>844</v>
      </c>
      <c r="G551" s="64"/>
      <c r="H551" s="64"/>
      <c r="I551" s="164"/>
      <c r="J551" s="64"/>
      <c r="K551" s="64"/>
      <c r="L551" s="62"/>
      <c r="M551" s="208"/>
      <c r="N551" s="43"/>
      <c r="O551" s="43"/>
      <c r="P551" s="43"/>
      <c r="Q551" s="43"/>
      <c r="R551" s="43"/>
      <c r="S551" s="43"/>
      <c r="T551" s="79"/>
      <c r="AT551" s="25" t="s">
        <v>150</v>
      </c>
      <c r="AU551" s="25" t="s">
        <v>83</v>
      </c>
    </row>
    <row r="552" spans="2:65" s="1" customFormat="1" ht="25.5" customHeight="1">
      <c r="B552" s="42"/>
      <c r="C552" s="253" t="s">
        <v>845</v>
      </c>
      <c r="D552" s="253" t="s">
        <v>208</v>
      </c>
      <c r="E552" s="254" t="s">
        <v>846</v>
      </c>
      <c r="F552" s="255" t="s">
        <v>847</v>
      </c>
      <c r="G552" s="256" t="s">
        <v>331</v>
      </c>
      <c r="H552" s="257">
        <v>10</v>
      </c>
      <c r="I552" s="258"/>
      <c r="J552" s="259">
        <f>ROUND(I552*H552,2)</f>
        <v>0</v>
      </c>
      <c r="K552" s="255" t="s">
        <v>147</v>
      </c>
      <c r="L552" s="260"/>
      <c r="M552" s="261" t="s">
        <v>23</v>
      </c>
      <c r="N552" s="262" t="s">
        <v>44</v>
      </c>
      <c r="O552" s="43"/>
      <c r="P552" s="203">
        <f>O552*H552</f>
        <v>0</v>
      </c>
      <c r="Q552" s="203">
        <v>4.4999999999999999E-4</v>
      </c>
      <c r="R552" s="203">
        <f>Q552*H552</f>
        <v>4.4999999999999997E-3</v>
      </c>
      <c r="S552" s="203">
        <v>0</v>
      </c>
      <c r="T552" s="204">
        <f>S552*H552</f>
        <v>0</v>
      </c>
      <c r="AR552" s="25" t="s">
        <v>383</v>
      </c>
      <c r="AT552" s="25" t="s">
        <v>208</v>
      </c>
      <c r="AU552" s="25" t="s">
        <v>83</v>
      </c>
      <c r="AY552" s="25" t="s">
        <v>140</v>
      </c>
      <c r="BE552" s="205">
        <f>IF(N552="základní",J552,0)</f>
        <v>0</v>
      </c>
      <c r="BF552" s="205">
        <f>IF(N552="snížená",J552,0)</f>
        <v>0</v>
      </c>
      <c r="BG552" s="205">
        <f>IF(N552="zákl. přenesená",J552,0)</f>
        <v>0</v>
      </c>
      <c r="BH552" s="205">
        <f>IF(N552="sníž. přenesená",J552,0)</f>
        <v>0</v>
      </c>
      <c r="BI552" s="205">
        <f>IF(N552="nulová",J552,0)</f>
        <v>0</v>
      </c>
      <c r="BJ552" s="25" t="s">
        <v>81</v>
      </c>
      <c r="BK552" s="205">
        <f>ROUND(I552*H552,2)</f>
        <v>0</v>
      </c>
      <c r="BL552" s="25" t="s">
        <v>254</v>
      </c>
      <c r="BM552" s="25" t="s">
        <v>848</v>
      </c>
    </row>
    <row r="553" spans="2:65" s="1" customFormat="1" ht="27">
      <c r="B553" s="42"/>
      <c r="C553" s="64"/>
      <c r="D553" s="206" t="s">
        <v>150</v>
      </c>
      <c r="E553" s="64"/>
      <c r="F553" s="207" t="s">
        <v>849</v>
      </c>
      <c r="G553" s="64"/>
      <c r="H553" s="64"/>
      <c r="I553" s="164"/>
      <c r="J553" s="64"/>
      <c r="K553" s="64"/>
      <c r="L553" s="62"/>
      <c r="M553" s="208"/>
      <c r="N553" s="43"/>
      <c r="O553" s="43"/>
      <c r="P553" s="43"/>
      <c r="Q553" s="43"/>
      <c r="R553" s="43"/>
      <c r="S553" s="43"/>
      <c r="T553" s="79"/>
      <c r="AT553" s="25" t="s">
        <v>150</v>
      </c>
      <c r="AU553" s="25" t="s">
        <v>83</v>
      </c>
    </row>
    <row r="554" spans="2:65" s="11" customFormat="1">
      <c r="B554" s="209"/>
      <c r="C554" s="210"/>
      <c r="D554" s="206" t="s">
        <v>152</v>
      </c>
      <c r="E554" s="232" t="s">
        <v>23</v>
      </c>
      <c r="F554" s="233" t="s">
        <v>850</v>
      </c>
      <c r="G554" s="210"/>
      <c r="H554" s="234">
        <v>8.5830000000000002</v>
      </c>
      <c r="I554" s="215"/>
      <c r="J554" s="210"/>
      <c r="K554" s="210"/>
      <c r="L554" s="216"/>
      <c r="M554" s="217"/>
      <c r="N554" s="218"/>
      <c r="O554" s="218"/>
      <c r="P554" s="218"/>
      <c r="Q554" s="218"/>
      <c r="R554" s="218"/>
      <c r="S554" s="218"/>
      <c r="T554" s="219"/>
      <c r="AT554" s="220" t="s">
        <v>152</v>
      </c>
      <c r="AU554" s="220" t="s">
        <v>83</v>
      </c>
      <c r="AV554" s="11" t="s">
        <v>83</v>
      </c>
      <c r="AW554" s="11" t="s">
        <v>36</v>
      </c>
      <c r="AX554" s="11" t="s">
        <v>73</v>
      </c>
      <c r="AY554" s="220" t="s">
        <v>140</v>
      </c>
    </row>
    <row r="555" spans="2:65" s="15" customFormat="1">
      <c r="B555" s="277"/>
      <c r="C555" s="278"/>
      <c r="D555" s="206" t="s">
        <v>152</v>
      </c>
      <c r="E555" s="279" t="s">
        <v>23</v>
      </c>
      <c r="F555" s="280" t="s">
        <v>772</v>
      </c>
      <c r="G555" s="278"/>
      <c r="H555" s="281">
        <v>8.5830000000000002</v>
      </c>
      <c r="I555" s="282"/>
      <c r="J555" s="278"/>
      <c r="K555" s="278"/>
      <c r="L555" s="283"/>
      <c r="M555" s="284"/>
      <c r="N555" s="285"/>
      <c r="O555" s="285"/>
      <c r="P555" s="285"/>
      <c r="Q555" s="285"/>
      <c r="R555" s="285"/>
      <c r="S555" s="285"/>
      <c r="T555" s="286"/>
      <c r="AT555" s="287" t="s">
        <v>152</v>
      </c>
      <c r="AU555" s="287" t="s">
        <v>83</v>
      </c>
      <c r="AV555" s="15" t="s">
        <v>141</v>
      </c>
      <c r="AW555" s="15" t="s">
        <v>36</v>
      </c>
      <c r="AX555" s="15" t="s">
        <v>73</v>
      </c>
      <c r="AY555" s="287" t="s">
        <v>140</v>
      </c>
    </row>
    <row r="556" spans="2:65" s="11" customFormat="1">
      <c r="B556" s="209"/>
      <c r="C556" s="210"/>
      <c r="D556" s="211" t="s">
        <v>152</v>
      </c>
      <c r="E556" s="212" t="s">
        <v>23</v>
      </c>
      <c r="F556" s="213" t="s">
        <v>215</v>
      </c>
      <c r="G556" s="210"/>
      <c r="H556" s="214">
        <v>10</v>
      </c>
      <c r="I556" s="215"/>
      <c r="J556" s="210"/>
      <c r="K556" s="210"/>
      <c r="L556" s="216"/>
      <c r="M556" s="217"/>
      <c r="N556" s="218"/>
      <c r="O556" s="218"/>
      <c r="P556" s="218"/>
      <c r="Q556" s="218"/>
      <c r="R556" s="218"/>
      <c r="S556" s="218"/>
      <c r="T556" s="219"/>
      <c r="AT556" s="220" t="s">
        <v>152</v>
      </c>
      <c r="AU556" s="220" t="s">
        <v>83</v>
      </c>
      <c r="AV556" s="11" t="s">
        <v>83</v>
      </c>
      <c r="AW556" s="11" t="s">
        <v>36</v>
      </c>
      <c r="AX556" s="11" t="s">
        <v>81</v>
      </c>
      <c r="AY556" s="220" t="s">
        <v>140</v>
      </c>
    </row>
    <row r="557" spans="2:65" s="1" customFormat="1" ht="16.5" customHeight="1">
      <c r="B557" s="42"/>
      <c r="C557" s="194" t="s">
        <v>851</v>
      </c>
      <c r="D557" s="194" t="s">
        <v>143</v>
      </c>
      <c r="E557" s="195" t="s">
        <v>852</v>
      </c>
      <c r="F557" s="196" t="s">
        <v>853</v>
      </c>
      <c r="G557" s="197" t="s">
        <v>146</v>
      </c>
      <c r="H557" s="198">
        <v>8.73</v>
      </c>
      <c r="I557" s="199"/>
      <c r="J557" s="200">
        <f>ROUND(I557*H557,2)</f>
        <v>0</v>
      </c>
      <c r="K557" s="196" t="s">
        <v>23</v>
      </c>
      <c r="L557" s="62"/>
      <c r="M557" s="201" t="s">
        <v>23</v>
      </c>
      <c r="N557" s="202" t="s">
        <v>44</v>
      </c>
      <c r="O557" s="43"/>
      <c r="P557" s="203">
        <f>O557*H557</f>
        <v>0</v>
      </c>
      <c r="Q557" s="203">
        <v>4.1700000000000001E-3</v>
      </c>
      <c r="R557" s="203">
        <f>Q557*H557</f>
        <v>3.6404100000000002E-2</v>
      </c>
      <c r="S557" s="203">
        <v>0</v>
      </c>
      <c r="T557" s="204">
        <f>S557*H557</f>
        <v>0</v>
      </c>
      <c r="AR557" s="25" t="s">
        <v>254</v>
      </c>
      <c r="AT557" s="25" t="s">
        <v>143</v>
      </c>
      <c r="AU557" s="25" t="s">
        <v>83</v>
      </c>
      <c r="AY557" s="25" t="s">
        <v>140</v>
      </c>
      <c r="BE557" s="205">
        <f>IF(N557="základní",J557,0)</f>
        <v>0</v>
      </c>
      <c r="BF557" s="205">
        <f>IF(N557="snížená",J557,0)</f>
        <v>0</v>
      </c>
      <c r="BG557" s="205">
        <f>IF(N557="zákl. přenesená",J557,0)</f>
        <v>0</v>
      </c>
      <c r="BH557" s="205">
        <f>IF(N557="sníž. přenesená",J557,0)</f>
        <v>0</v>
      </c>
      <c r="BI557" s="205">
        <f>IF(N557="nulová",J557,0)</f>
        <v>0</v>
      </c>
      <c r="BJ557" s="25" t="s">
        <v>81</v>
      </c>
      <c r="BK557" s="205">
        <f>ROUND(I557*H557,2)</f>
        <v>0</v>
      </c>
      <c r="BL557" s="25" t="s">
        <v>254</v>
      </c>
      <c r="BM557" s="25" t="s">
        <v>854</v>
      </c>
    </row>
    <row r="558" spans="2:65" s="1" customFormat="1" ht="27">
      <c r="B558" s="42"/>
      <c r="C558" s="64"/>
      <c r="D558" s="211" t="s">
        <v>150</v>
      </c>
      <c r="E558" s="64"/>
      <c r="F558" s="263" t="s">
        <v>855</v>
      </c>
      <c r="G558" s="64"/>
      <c r="H558" s="64"/>
      <c r="I558" s="164"/>
      <c r="J558" s="64"/>
      <c r="K558" s="64"/>
      <c r="L558" s="62"/>
      <c r="M558" s="208"/>
      <c r="N558" s="43"/>
      <c r="O558" s="43"/>
      <c r="P558" s="43"/>
      <c r="Q558" s="43"/>
      <c r="R558" s="43"/>
      <c r="S558" s="43"/>
      <c r="T558" s="79"/>
      <c r="AT558" s="25" t="s">
        <v>150</v>
      </c>
      <c r="AU558" s="25" t="s">
        <v>83</v>
      </c>
    </row>
    <row r="559" spans="2:65" s="1" customFormat="1" ht="25.5" customHeight="1">
      <c r="B559" s="42"/>
      <c r="C559" s="253" t="s">
        <v>856</v>
      </c>
      <c r="D559" s="253" t="s">
        <v>208</v>
      </c>
      <c r="E559" s="254" t="s">
        <v>857</v>
      </c>
      <c r="F559" s="255" t="s">
        <v>858</v>
      </c>
      <c r="G559" s="256" t="s">
        <v>146</v>
      </c>
      <c r="H559" s="257">
        <v>9.8070000000000004</v>
      </c>
      <c r="I559" s="258"/>
      <c r="J559" s="259">
        <f>ROUND(I559*H559,2)</f>
        <v>0</v>
      </c>
      <c r="K559" s="255" t="s">
        <v>147</v>
      </c>
      <c r="L559" s="260"/>
      <c r="M559" s="261" t="s">
        <v>23</v>
      </c>
      <c r="N559" s="262" t="s">
        <v>44</v>
      </c>
      <c r="O559" s="43"/>
      <c r="P559" s="203">
        <f>O559*H559</f>
        <v>0</v>
      </c>
      <c r="Q559" s="203">
        <v>1.9199999999999998E-2</v>
      </c>
      <c r="R559" s="203">
        <f>Q559*H559</f>
        <v>0.1882944</v>
      </c>
      <c r="S559" s="203">
        <v>0</v>
      </c>
      <c r="T559" s="204">
        <f>S559*H559</f>
        <v>0</v>
      </c>
      <c r="AR559" s="25" t="s">
        <v>383</v>
      </c>
      <c r="AT559" s="25" t="s">
        <v>208</v>
      </c>
      <c r="AU559" s="25" t="s">
        <v>83</v>
      </c>
      <c r="AY559" s="25" t="s">
        <v>140</v>
      </c>
      <c r="BE559" s="205">
        <f>IF(N559="základní",J559,0)</f>
        <v>0</v>
      </c>
      <c r="BF559" s="205">
        <f>IF(N559="snížená",J559,0)</f>
        <v>0</v>
      </c>
      <c r="BG559" s="205">
        <f>IF(N559="zákl. přenesená",J559,0)</f>
        <v>0</v>
      </c>
      <c r="BH559" s="205">
        <f>IF(N559="sníž. přenesená",J559,0)</f>
        <v>0</v>
      </c>
      <c r="BI559" s="205">
        <f>IF(N559="nulová",J559,0)</f>
        <v>0</v>
      </c>
      <c r="BJ559" s="25" t="s">
        <v>81</v>
      </c>
      <c r="BK559" s="205">
        <f>ROUND(I559*H559,2)</f>
        <v>0</v>
      </c>
      <c r="BL559" s="25" t="s">
        <v>254</v>
      </c>
      <c r="BM559" s="25" t="s">
        <v>859</v>
      </c>
    </row>
    <row r="560" spans="2:65" s="1" customFormat="1" ht="27">
      <c r="B560" s="42"/>
      <c r="C560" s="64"/>
      <c r="D560" s="206" t="s">
        <v>150</v>
      </c>
      <c r="E560" s="64"/>
      <c r="F560" s="207" t="s">
        <v>860</v>
      </c>
      <c r="G560" s="64"/>
      <c r="H560" s="64"/>
      <c r="I560" s="164"/>
      <c r="J560" s="64"/>
      <c r="K560" s="64"/>
      <c r="L560" s="62"/>
      <c r="M560" s="208"/>
      <c r="N560" s="43"/>
      <c r="O560" s="43"/>
      <c r="P560" s="43"/>
      <c r="Q560" s="43"/>
      <c r="R560" s="43"/>
      <c r="S560" s="43"/>
      <c r="T560" s="79"/>
      <c r="AT560" s="25" t="s">
        <v>150</v>
      </c>
      <c r="AU560" s="25" t="s">
        <v>83</v>
      </c>
    </row>
    <row r="561" spans="2:65" s="11" customFormat="1">
      <c r="B561" s="209"/>
      <c r="C561" s="210"/>
      <c r="D561" s="206" t="s">
        <v>152</v>
      </c>
      <c r="E561" s="232" t="s">
        <v>23</v>
      </c>
      <c r="F561" s="233" t="s">
        <v>221</v>
      </c>
      <c r="G561" s="210"/>
      <c r="H561" s="234">
        <v>8.73</v>
      </c>
      <c r="I561" s="215"/>
      <c r="J561" s="210"/>
      <c r="K561" s="210"/>
      <c r="L561" s="216"/>
      <c r="M561" s="217"/>
      <c r="N561" s="218"/>
      <c r="O561" s="218"/>
      <c r="P561" s="218"/>
      <c r="Q561" s="218"/>
      <c r="R561" s="218"/>
      <c r="S561" s="218"/>
      <c r="T561" s="219"/>
      <c r="AT561" s="220" t="s">
        <v>152</v>
      </c>
      <c r="AU561" s="220" t="s">
        <v>83</v>
      </c>
      <c r="AV561" s="11" t="s">
        <v>83</v>
      </c>
      <c r="AW561" s="11" t="s">
        <v>36</v>
      </c>
      <c r="AX561" s="11" t="s">
        <v>73</v>
      </c>
      <c r="AY561" s="220" t="s">
        <v>140</v>
      </c>
    </row>
    <row r="562" spans="2:65" s="11" customFormat="1">
      <c r="B562" s="209"/>
      <c r="C562" s="210"/>
      <c r="D562" s="206" t="s">
        <v>152</v>
      </c>
      <c r="E562" s="232" t="s">
        <v>23</v>
      </c>
      <c r="F562" s="233" t="s">
        <v>861</v>
      </c>
      <c r="G562" s="210"/>
      <c r="H562" s="234">
        <v>0.185</v>
      </c>
      <c r="I562" s="215"/>
      <c r="J562" s="210"/>
      <c r="K562" s="210"/>
      <c r="L562" s="216"/>
      <c r="M562" s="217"/>
      <c r="N562" s="218"/>
      <c r="O562" s="218"/>
      <c r="P562" s="218"/>
      <c r="Q562" s="218"/>
      <c r="R562" s="218"/>
      <c r="S562" s="218"/>
      <c r="T562" s="219"/>
      <c r="AT562" s="220" t="s">
        <v>152</v>
      </c>
      <c r="AU562" s="220" t="s">
        <v>83</v>
      </c>
      <c r="AV562" s="11" t="s">
        <v>83</v>
      </c>
      <c r="AW562" s="11" t="s">
        <v>36</v>
      </c>
      <c r="AX562" s="11" t="s">
        <v>73</v>
      </c>
      <c r="AY562" s="220" t="s">
        <v>140</v>
      </c>
    </row>
    <row r="563" spans="2:65" s="13" customFormat="1">
      <c r="B563" s="235"/>
      <c r="C563" s="236"/>
      <c r="D563" s="206" t="s">
        <v>152</v>
      </c>
      <c r="E563" s="237" t="s">
        <v>23</v>
      </c>
      <c r="F563" s="238" t="s">
        <v>162</v>
      </c>
      <c r="G563" s="236"/>
      <c r="H563" s="239">
        <v>8.9149999999999991</v>
      </c>
      <c r="I563" s="240"/>
      <c r="J563" s="236"/>
      <c r="K563" s="236"/>
      <c r="L563" s="241"/>
      <c r="M563" s="242"/>
      <c r="N563" s="243"/>
      <c r="O563" s="243"/>
      <c r="P563" s="243"/>
      <c r="Q563" s="243"/>
      <c r="R563" s="243"/>
      <c r="S563" s="243"/>
      <c r="T563" s="244"/>
      <c r="AT563" s="245" t="s">
        <v>152</v>
      </c>
      <c r="AU563" s="245" t="s">
        <v>83</v>
      </c>
      <c r="AV563" s="13" t="s">
        <v>148</v>
      </c>
      <c r="AW563" s="13" t="s">
        <v>36</v>
      </c>
      <c r="AX563" s="13" t="s">
        <v>81</v>
      </c>
      <c r="AY563" s="245" t="s">
        <v>140</v>
      </c>
    </row>
    <row r="564" spans="2:65" s="11" customFormat="1">
      <c r="B564" s="209"/>
      <c r="C564" s="210"/>
      <c r="D564" s="211" t="s">
        <v>152</v>
      </c>
      <c r="E564" s="210"/>
      <c r="F564" s="213" t="s">
        <v>862</v>
      </c>
      <c r="G564" s="210"/>
      <c r="H564" s="214">
        <v>9.8070000000000004</v>
      </c>
      <c r="I564" s="215"/>
      <c r="J564" s="210"/>
      <c r="K564" s="210"/>
      <c r="L564" s="216"/>
      <c r="M564" s="217"/>
      <c r="N564" s="218"/>
      <c r="O564" s="218"/>
      <c r="P564" s="218"/>
      <c r="Q564" s="218"/>
      <c r="R564" s="218"/>
      <c r="S564" s="218"/>
      <c r="T564" s="219"/>
      <c r="AT564" s="220" t="s">
        <v>152</v>
      </c>
      <c r="AU564" s="220" t="s">
        <v>83</v>
      </c>
      <c r="AV564" s="11" t="s">
        <v>83</v>
      </c>
      <c r="AW564" s="11" t="s">
        <v>6</v>
      </c>
      <c r="AX564" s="11" t="s">
        <v>81</v>
      </c>
      <c r="AY564" s="220" t="s">
        <v>140</v>
      </c>
    </row>
    <row r="565" spans="2:65" s="1" customFormat="1" ht="16.5" customHeight="1">
      <c r="B565" s="42"/>
      <c r="C565" s="194" t="s">
        <v>863</v>
      </c>
      <c r="D565" s="194" t="s">
        <v>143</v>
      </c>
      <c r="E565" s="195" t="s">
        <v>864</v>
      </c>
      <c r="F565" s="196" t="s">
        <v>865</v>
      </c>
      <c r="G565" s="197" t="s">
        <v>146</v>
      </c>
      <c r="H565" s="198">
        <v>9.1929999999999996</v>
      </c>
      <c r="I565" s="199"/>
      <c r="J565" s="200">
        <f>ROUND(I565*H565,2)</f>
        <v>0</v>
      </c>
      <c r="K565" s="196" t="s">
        <v>147</v>
      </c>
      <c r="L565" s="62"/>
      <c r="M565" s="201" t="s">
        <v>23</v>
      </c>
      <c r="N565" s="202" t="s">
        <v>44</v>
      </c>
      <c r="O565" s="43"/>
      <c r="P565" s="203">
        <f>O565*H565</f>
        <v>0</v>
      </c>
      <c r="Q565" s="203">
        <v>2.9999999999999997E-4</v>
      </c>
      <c r="R565" s="203">
        <f>Q565*H565</f>
        <v>2.7578999999999998E-3</v>
      </c>
      <c r="S565" s="203">
        <v>0</v>
      </c>
      <c r="T565" s="204">
        <f>S565*H565</f>
        <v>0</v>
      </c>
      <c r="AR565" s="25" t="s">
        <v>254</v>
      </c>
      <c r="AT565" s="25" t="s">
        <v>143</v>
      </c>
      <c r="AU565" s="25" t="s">
        <v>83</v>
      </c>
      <c r="AY565" s="25" t="s">
        <v>140</v>
      </c>
      <c r="BE565" s="205">
        <f>IF(N565="základní",J565,0)</f>
        <v>0</v>
      </c>
      <c r="BF565" s="205">
        <f>IF(N565="snížená",J565,0)</f>
        <v>0</v>
      </c>
      <c r="BG565" s="205">
        <f>IF(N565="zákl. přenesená",J565,0)</f>
        <v>0</v>
      </c>
      <c r="BH565" s="205">
        <f>IF(N565="sníž. přenesená",J565,0)</f>
        <v>0</v>
      </c>
      <c r="BI565" s="205">
        <f>IF(N565="nulová",J565,0)</f>
        <v>0</v>
      </c>
      <c r="BJ565" s="25" t="s">
        <v>81</v>
      </c>
      <c r="BK565" s="205">
        <f>ROUND(I565*H565,2)</f>
        <v>0</v>
      </c>
      <c r="BL565" s="25" t="s">
        <v>254</v>
      </c>
      <c r="BM565" s="25" t="s">
        <v>866</v>
      </c>
    </row>
    <row r="566" spans="2:65" s="1" customFormat="1">
      <c r="B566" s="42"/>
      <c r="C566" s="64"/>
      <c r="D566" s="206" t="s">
        <v>150</v>
      </c>
      <c r="E566" s="64"/>
      <c r="F566" s="207" t="s">
        <v>867</v>
      </c>
      <c r="G566" s="64"/>
      <c r="H566" s="64"/>
      <c r="I566" s="164"/>
      <c r="J566" s="64"/>
      <c r="K566" s="64"/>
      <c r="L566" s="62"/>
      <c r="M566" s="208"/>
      <c r="N566" s="43"/>
      <c r="O566" s="43"/>
      <c r="P566" s="43"/>
      <c r="Q566" s="43"/>
      <c r="R566" s="43"/>
      <c r="S566" s="43"/>
      <c r="T566" s="79"/>
      <c r="AT566" s="25" t="s">
        <v>150</v>
      </c>
      <c r="AU566" s="25" t="s">
        <v>83</v>
      </c>
    </row>
    <row r="567" spans="2:65" s="1" customFormat="1" ht="40.5">
      <c r="B567" s="42"/>
      <c r="C567" s="64"/>
      <c r="D567" s="206" t="s">
        <v>171</v>
      </c>
      <c r="E567" s="64"/>
      <c r="F567" s="248" t="s">
        <v>868</v>
      </c>
      <c r="G567" s="64"/>
      <c r="H567" s="64"/>
      <c r="I567" s="164"/>
      <c r="J567" s="64"/>
      <c r="K567" s="64"/>
      <c r="L567" s="62"/>
      <c r="M567" s="208"/>
      <c r="N567" s="43"/>
      <c r="O567" s="43"/>
      <c r="P567" s="43"/>
      <c r="Q567" s="43"/>
      <c r="R567" s="43"/>
      <c r="S567" s="43"/>
      <c r="T567" s="79"/>
      <c r="AT567" s="25" t="s">
        <v>171</v>
      </c>
      <c r="AU567" s="25" t="s">
        <v>83</v>
      </c>
    </row>
    <row r="568" spans="2:65" s="11" customFormat="1">
      <c r="B568" s="209"/>
      <c r="C568" s="210"/>
      <c r="D568" s="211" t="s">
        <v>152</v>
      </c>
      <c r="E568" s="212" t="s">
        <v>23</v>
      </c>
      <c r="F568" s="213" t="s">
        <v>869</v>
      </c>
      <c r="G568" s="210"/>
      <c r="H568" s="214">
        <v>9.1929999999999996</v>
      </c>
      <c r="I568" s="215"/>
      <c r="J568" s="210"/>
      <c r="K568" s="210"/>
      <c r="L568" s="216"/>
      <c r="M568" s="217"/>
      <c r="N568" s="218"/>
      <c r="O568" s="218"/>
      <c r="P568" s="218"/>
      <c r="Q568" s="218"/>
      <c r="R568" s="218"/>
      <c r="S568" s="218"/>
      <c r="T568" s="219"/>
      <c r="AT568" s="220" t="s">
        <v>152</v>
      </c>
      <c r="AU568" s="220" t="s">
        <v>83</v>
      </c>
      <c r="AV568" s="11" t="s">
        <v>83</v>
      </c>
      <c r="AW568" s="11" t="s">
        <v>36</v>
      </c>
      <c r="AX568" s="11" t="s">
        <v>81</v>
      </c>
      <c r="AY568" s="220" t="s">
        <v>140</v>
      </c>
    </row>
    <row r="569" spans="2:65" s="1" customFormat="1" ht="16.5" customHeight="1">
      <c r="B569" s="42"/>
      <c r="C569" s="194" t="s">
        <v>870</v>
      </c>
      <c r="D569" s="194" t="s">
        <v>143</v>
      </c>
      <c r="E569" s="195" t="s">
        <v>871</v>
      </c>
      <c r="F569" s="196" t="s">
        <v>872</v>
      </c>
      <c r="G569" s="197" t="s">
        <v>350</v>
      </c>
      <c r="H569" s="198">
        <v>0.23300000000000001</v>
      </c>
      <c r="I569" s="199"/>
      <c r="J569" s="200">
        <f>ROUND(I569*H569,2)</f>
        <v>0</v>
      </c>
      <c r="K569" s="196" t="s">
        <v>147</v>
      </c>
      <c r="L569" s="62"/>
      <c r="M569" s="201" t="s">
        <v>23</v>
      </c>
      <c r="N569" s="202" t="s">
        <v>44</v>
      </c>
      <c r="O569" s="43"/>
      <c r="P569" s="203">
        <f>O569*H569</f>
        <v>0</v>
      </c>
      <c r="Q569" s="203">
        <v>0</v>
      </c>
      <c r="R569" s="203">
        <f>Q569*H569</f>
        <v>0</v>
      </c>
      <c r="S569" s="203">
        <v>0</v>
      </c>
      <c r="T569" s="204">
        <f>S569*H569</f>
        <v>0</v>
      </c>
      <c r="AR569" s="25" t="s">
        <v>254</v>
      </c>
      <c r="AT569" s="25" t="s">
        <v>143</v>
      </c>
      <c r="AU569" s="25" t="s">
        <v>83</v>
      </c>
      <c r="AY569" s="25" t="s">
        <v>140</v>
      </c>
      <c r="BE569" s="205">
        <f>IF(N569="základní",J569,0)</f>
        <v>0</v>
      </c>
      <c r="BF569" s="205">
        <f>IF(N569="snížená",J569,0)</f>
        <v>0</v>
      </c>
      <c r="BG569" s="205">
        <f>IF(N569="zákl. přenesená",J569,0)</f>
        <v>0</v>
      </c>
      <c r="BH569" s="205">
        <f>IF(N569="sníž. přenesená",J569,0)</f>
        <v>0</v>
      </c>
      <c r="BI569" s="205">
        <f>IF(N569="nulová",J569,0)</f>
        <v>0</v>
      </c>
      <c r="BJ569" s="25" t="s">
        <v>81</v>
      </c>
      <c r="BK569" s="205">
        <f>ROUND(I569*H569,2)</f>
        <v>0</v>
      </c>
      <c r="BL569" s="25" t="s">
        <v>254</v>
      </c>
      <c r="BM569" s="25" t="s">
        <v>873</v>
      </c>
    </row>
    <row r="570" spans="2:65" s="1" customFormat="1" ht="27">
      <c r="B570" s="42"/>
      <c r="C570" s="64"/>
      <c r="D570" s="206" t="s">
        <v>150</v>
      </c>
      <c r="E570" s="64"/>
      <c r="F570" s="207" t="s">
        <v>874</v>
      </c>
      <c r="G570" s="64"/>
      <c r="H570" s="64"/>
      <c r="I570" s="164"/>
      <c r="J570" s="64"/>
      <c r="K570" s="64"/>
      <c r="L570" s="62"/>
      <c r="M570" s="208"/>
      <c r="N570" s="43"/>
      <c r="O570" s="43"/>
      <c r="P570" s="43"/>
      <c r="Q570" s="43"/>
      <c r="R570" s="43"/>
      <c r="S570" s="43"/>
      <c r="T570" s="79"/>
      <c r="AT570" s="25" t="s">
        <v>150</v>
      </c>
      <c r="AU570" s="25" t="s">
        <v>83</v>
      </c>
    </row>
    <row r="571" spans="2:65" s="1" customFormat="1" ht="121.5">
      <c r="B571" s="42"/>
      <c r="C571" s="64"/>
      <c r="D571" s="211" t="s">
        <v>171</v>
      </c>
      <c r="E571" s="64"/>
      <c r="F571" s="252" t="s">
        <v>778</v>
      </c>
      <c r="G571" s="64"/>
      <c r="H571" s="64"/>
      <c r="I571" s="164"/>
      <c r="J571" s="64"/>
      <c r="K571" s="64"/>
      <c r="L571" s="62"/>
      <c r="M571" s="208"/>
      <c r="N571" s="43"/>
      <c r="O571" s="43"/>
      <c r="P571" s="43"/>
      <c r="Q571" s="43"/>
      <c r="R571" s="43"/>
      <c r="S571" s="43"/>
      <c r="T571" s="79"/>
      <c r="AT571" s="25" t="s">
        <v>171</v>
      </c>
      <c r="AU571" s="25" t="s">
        <v>83</v>
      </c>
    </row>
    <row r="572" spans="2:65" s="1" customFormat="1" ht="16.5" customHeight="1">
      <c r="B572" s="42"/>
      <c r="C572" s="194" t="s">
        <v>875</v>
      </c>
      <c r="D572" s="194" t="s">
        <v>143</v>
      </c>
      <c r="E572" s="195" t="s">
        <v>876</v>
      </c>
      <c r="F572" s="196" t="s">
        <v>877</v>
      </c>
      <c r="G572" s="197" t="s">
        <v>350</v>
      </c>
      <c r="H572" s="198">
        <v>0.23300000000000001</v>
      </c>
      <c r="I572" s="199"/>
      <c r="J572" s="200">
        <f>ROUND(I572*H572,2)</f>
        <v>0</v>
      </c>
      <c r="K572" s="196" t="s">
        <v>147</v>
      </c>
      <c r="L572" s="62"/>
      <c r="M572" s="201" t="s">
        <v>23</v>
      </c>
      <c r="N572" s="202" t="s">
        <v>44</v>
      </c>
      <c r="O572" s="43"/>
      <c r="P572" s="203">
        <f>O572*H572</f>
        <v>0</v>
      </c>
      <c r="Q572" s="203">
        <v>0</v>
      </c>
      <c r="R572" s="203">
        <f>Q572*H572</f>
        <v>0</v>
      </c>
      <c r="S572" s="203">
        <v>0</v>
      </c>
      <c r="T572" s="204">
        <f>S572*H572</f>
        <v>0</v>
      </c>
      <c r="AR572" s="25" t="s">
        <v>254</v>
      </c>
      <c r="AT572" s="25" t="s">
        <v>143</v>
      </c>
      <c r="AU572" s="25" t="s">
        <v>83</v>
      </c>
      <c r="AY572" s="25" t="s">
        <v>140</v>
      </c>
      <c r="BE572" s="205">
        <f>IF(N572="základní",J572,0)</f>
        <v>0</v>
      </c>
      <c r="BF572" s="205">
        <f>IF(N572="snížená",J572,0)</f>
        <v>0</v>
      </c>
      <c r="BG572" s="205">
        <f>IF(N572="zákl. přenesená",J572,0)</f>
        <v>0</v>
      </c>
      <c r="BH572" s="205">
        <f>IF(N572="sníž. přenesená",J572,0)</f>
        <v>0</v>
      </c>
      <c r="BI572" s="205">
        <f>IF(N572="nulová",J572,0)</f>
        <v>0</v>
      </c>
      <c r="BJ572" s="25" t="s">
        <v>81</v>
      </c>
      <c r="BK572" s="205">
        <f>ROUND(I572*H572,2)</f>
        <v>0</v>
      </c>
      <c r="BL572" s="25" t="s">
        <v>254</v>
      </c>
      <c r="BM572" s="25" t="s">
        <v>878</v>
      </c>
    </row>
    <row r="573" spans="2:65" s="1" customFormat="1" ht="27">
      <c r="B573" s="42"/>
      <c r="C573" s="64"/>
      <c r="D573" s="206" t="s">
        <v>150</v>
      </c>
      <c r="E573" s="64"/>
      <c r="F573" s="207" t="s">
        <v>879</v>
      </c>
      <c r="G573" s="64"/>
      <c r="H573" s="64"/>
      <c r="I573" s="164"/>
      <c r="J573" s="64"/>
      <c r="K573" s="64"/>
      <c r="L573" s="62"/>
      <c r="M573" s="208"/>
      <c r="N573" s="43"/>
      <c r="O573" s="43"/>
      <c r="P573" s="43"/>
      <c r="Q573" s="43"/>
      <c r="R573" s="43"/>
      <c r="S573" s="43"/>
      <c r="T573" s="79"/>
      <c r="AT573" s="25" t="s">
        <v>150</v>
      </c>
      <c r="AU573" s="25" t="s">
        <v>83</v>
      </c>
    </row>
    <row r="574" spans="2:65" s="1" customFormat="1" ht="121.5">
      <c r="B574" s="42"/>
      <c r="C574" s="64"/>
      <c r="D574" s="206" t="s">
        <v>171</v>
      </c>
      <c r="E574" s="64"/>
      <c r="F574" s="248" t="s">
        <v>778</v>
      </c>
      <c r="G574" s="64"/>
      <c r="H574" s="64"/>
      <c r="I574" s="164"/>
      <c r="J574" s="64"/>
      <c r="K574" s="64"/>
      <c r="L574" s="62"/>
      <c r="M574" s="208"/>
      <c r="N574" s="43"/>
      <c r="O574" s="43"/>
      <c r="P574" s="43"/>
      <c r="Q574" s="43"/>
      <c r="R574" s="43"/>
      <c r="S574" s="43"/>
      <c r="T574" s="79"/>
      <c r="AT574" s="25" t="s">
        <v>171</v>
      </c>
      <c r="AU574" s="25" t="s">
        <v>83</v>
      </c>
    </row>
    <row r="575" spans="2:65" s="10" customFormat="1" ht="37.35" customHeight="1">
      <c r="B575" s="177"/>
      <c r="C575" s="178"/>
      <c r="D575" s="191" t="s">
        <v>72</v>
      </c>
      <c r="E575" s="288" t="s">
        <v>880</v>
      </c>
      <c r="F575" s="288" t="s">
        <v>881</v>
      </c>
      <c r="G575" s="178"/>
      <c r="H575" s="178"/>
      <c r="I575" s="181"/>
      <c r="J575" s="289">
        <f>BK575</f>
        <v>0</v>
      </c>
      <c r="K575" s="178"/>
      <c r="L575" s="183"/>
      <c r="M575" s="184"/>
      <c r="N575" s="185"/>
      <c r="O575" s="185"/>
      <c r="P575" s="186">
        <f>SUM(P576:P578)</f>
        <v>0</v>
      </c>
      <c r="Q575" s="185"/>
      <c r="R575" s="186">
        <f>SUM(R576:R578)</f>
        <v>0</v>
      </c>
      <c r="S575" s="185"/>
      <c r="T575" s="187">
        <f>SUM(T576:T578)</f>
        <v>0</v>
      </c>
      <c r="AR575" s="188" t="s">
        <v>148</v>
      </c>
      <c r="AT575" s="189" t="s">
        <v>72</v>
      </c>
      <c r="AU575" s="189" t="s">
        <v>73</v>
      </c>
      <c r="AY575" s="188" t="s">
        <v>140</v>
      </c>
      <c r="BK575" s="190">
        <f>SUM(BK576:BK578)</f>
        <v>0</v>
      </c>
    </row>
    <row r="576" spans="2:65" s="1" customFormat="1" ht="16.5" customHeight="1">
      <c r="B576" s="42"/>
      <c r="C576" s="194" t="s">
        <v>882</v>
      </c>
      <c r="D576" s="194" t="s">
        <v>143</v>
      </c>
      <c r="E576" s="195" t="s">
        <v>883</v>
      </c>
      <c r="F576" s="196" t="s">
        <v>884</v>
      </c>
      <c r="G576" s="197" t="s">
        <v>885</v>
      </c>
      <c r="H576" s="198">
        <v>100</v>
      </c>
      <c r="I576" s="199"/>
      <c r="J576" s="200">
        <f>ROUND(I576*H576,2)</f>
        <v>0</v>
      </c>
      <c r="K576" s="196" t="s">
        <v>23</v>
      </c>
      <c r="L576" s="62"/>
      <c r="M576" s="201" t="s">
        <v>23</v>
      </c>
      <c r="N576" s="202" t="s">
        <v>44</v>
      </c>
      <c r="O576" s="43"/>
      <c r="P576" s="203">
        <f>O576*H576</f>
        <v>0</v>
      </c>
      <c r="Q576" s="203">
        <v>0</v>
      </c>
      <c r="R576" s="203">
        <f>Q576*H576</f>
        <v>0</v>
      </c>
      <c r="S576" s="203">
        <v>0</v>
      </c>
      <c r="T576" s="204">
        <f>S576*H576</f>
        <v>0</v>
      </c>
      <c r="AR576" s="25" t="s">
        <v>300</v>
      </c>
      <c r="AT576" s="25" t="s">
        <v>143</v>
      </c>
      <c r="AU576" s="25" t="s">
        <v>81</v>
      </c>
      <c r="AY576" s="25" t="s">
        <v>140</v>
      </c>
      <c r="BE576" s="205">
        <f>IF(N576="základní",J576,0)</f>
        <v>0</v>
      </c>
      <c r="BF576" s="205">
        <f>IF(N576="snížená",J576,0)</f>
        <v>0</v>
      </c>
      <c r="BG576" s="205">
        <f>IF(N576="zákl. přenesená",J576,0)</f>
        <v>0</v>
      </c>
      <c r="BH576" s="205">
        <f>IF(N576="sníž. přenesená",J576,0)</f>
        <v>0</v>
      </c>
      <c r="BI576" s="205">
        <f>IF(N576="nulová",J576,0)</f>
        <v>0</v>
      </c>
      <c r="BJ576" s="25" t="s">
        <v>81</v>
      </c>
      <c r="BK576" s="205">
        <f>ROUND(I576*H576,2)</f>
        <v>0</v>
      </c>
      <c r="BL576" s="25" t="s">
        <v>300</v>
      </c>
      <c r="BM576" s="25" t="s">
        <v>886</v>
      </c>
    </row>
    <row r="577" spans="2:47" s="1" customFormat="1">
      <c r="B577" s="42"/>
      <c r="C577" s="64"/>
      <c r="D577" s="206" t="s">
        <v>150</v>
      </c>
      <c r="E577" s="64"/>
      <c r="F577" s="207" t="s">
        <v>884</v>
      </c>
      <c r="G577" s="64"/>
      <c r="H577" s="64"/>
      <c r="I577" s="164"/>
      <c r="J577" s="64"/>
      <c r="K577" s="64"/>
      <c r="L577" s="62"/>
      <c r="M577" s="208"/>
      <c r="N577" s="43"/>
      <c r="O577" s="43"/>
      <c r="P577" s="43"/>
      <c r="Q577" s="43"/>
      <c r="R577" s="43"/>
      <c r="S577" s="43"/>
      <c r="T577" s="79"/>
      <c r="AT577" s="25" t="s">
        <v>150</v>
      </c>
      <c r="AU577" s="25" t="s">
        <v>81</v>
      </c>
    </row>
    <row r="578" spans="2:47" s="1" customFormat="1" ht="27">
      <c r="B578" s="42"/>
      <c r="C578" s="64"/>
      <c r="D578" s="206" t="s">
        <v>887</v>
      </c>
      <c r="E578" s="64"/>
      <c r="F578" s="248" t="s">
        <v>888</v>
      </c>
      <c r="G578" s="64"/>
      <c r="H578" s="64"/>
      <c r="I578" s="164"/>
      <c r="J578" s="64"/>
      <c r="K578" s="64"/>
      <c r="L578" s="62"/>
      <c r="M578" s="290"/>
      <c r="N578" s="291"/>
      <c r="O578" s="291"/>
      <c r="P578" s="291"/>
      <c r="Q578" s="291"/>
      <c r="R578" s="291"/>
      <c r="S578" s="291"/>
      <c r="T578" s="292"/>
      <c r="AT578" s="25" t="s">
        <v>887</v>
      </c>
      <c r="AU578" s="25" t="s">
        <v>81</v>
      </c>
    </row>
    <row r="579" spans="2:47" s="1" customFormat="1" ht="6.95" customHeight="1">
      <c r="B579" s="57"/>
      <c r="C579" s="58"/>
      <c r="D579" s="58"/>
      <c r="E579" s="58"/>
      <c r="F579" s="58"/>
      <c r="G579" s="58"/>
      <c r="H579" s="58"/>
      <c r="I579" s="140"/>
      <c r="J579" s="58"/>
      <c r="K579" s="58"/>
      <c r="L579" s="62"/>
    </row>
  </sheetData>
  <sheetProtection password="CC35" sheet="1" objects="1" scenarios="1" formatCells="0" formatColumns="0" formatRows="0" sort="0" autoFilter="0"/>
  <autoFilter ref="C99:K578"/>
  <mergeCells count="10">
    <mergeCell ref="J51:J52"/>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3" t="s">
        <v>88</v>
      </c>
      <c r="H1" s="413"/>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5"/>
      <c r="M2" s="395"/>
      <c r="N2" s="395"/>
      <c r="O2" s="395"/>
      <c r="P2" s="395"/>
      <c r="Q2" s="395"/>
      <c r="R2" s="395"/>
      <c r="S2" s="395"/>
      <c r="T2" s="395"/>
      <c r="U2" s="395"/>
      <c r="V2" s="395"/>
      <c r="AT2" s="25" t="s">
        <v>86</v>
      </c>
    </row>
    <row r="3" spans="1:70" ht="6.95" customHeight="1">
      <c r="B3" s="26"/>
      <c r="C3" s="27"/>
      <c r="D3" s="27"/>
      <c r="E3" s="27"/>
      <c r="F3" s="27"/>
      <c r="G3" s="27"/>
      <c r="H3" s="27"/>
      <c r="I3" s="117"/>
      <c r="J3" s="27"/>
      <c r="K3" s="28"/>
      <c r="AT3" s="25" t="s">
        <v>83</v>
      </c>
    </row>
    <row r="4" spans="1:70" ht="36.950000000000003" customHeight="1">
      <c r="B4" s="29"/>
      <c r="C4" s="30"/>
      <c r="D4" s="31" t="s">
        <v>92</v>
      </c>
      <c r="E4" s="30"/>
      <c r="F4" s="30"/>
      <c r="G4" s="30"/>
      <c r="H4" s="30"/>
      <c r="I4" s="118"/>
      <c r="J4" s="30"/>
      <c r="K4" s="32"/>
      <c r="M4" s="33" t="s">
        <v>12</v>
      </c>
      <c r="AT4" s="25" t="s">
        <v>6</v>
      </c>
    </row>
    <row r="5" spans="1:70" ht="6.95" customHeight="1">
      <c r="B5" s="29"/>
      <c r="C5" s="30"/>
      <c r="D5" s="30"/>
      <c r="E5" s="30"/>
      <c r="F5" s="30"/>
      <c r="G5" s="30"/>
      <c r="H5" s="30"/>
      <c r="I5" s="118"/>
      <c r="J5" s="30"/>
      <c r="K5" s="32"/>
    </row>
    <row r="6" spans="1:70" ht="15">
      <c r="B6" s="29"/>
      <c r="C6" s="30"/>
      <c r="D6" s="38" t="s">
        <v>18</v>
      </c>
      <c r="E6" s="30"/>
      <c r="F6" s="30"/>
      <c r="G6" s="30"/>
      <c r="H6" s="30"/>
      <c r="I6" s="118"/>
      <c r="J6" s="30"/>
      <c r="K6" s="32"/>
    </row>
    <row r="7" spans="1:70" ht="16.5" customHeight="1">
      <c r="B7" s="29"/>
      <c r="C7" s="30"/>
      <c r="D7" s="30"/>
      <c r="E7" s="414" t="str">
        <f>'Rekapitulace stavby'!K6</f>
        <v>Výměna oken v budově školy, pav. A, Karlovarská 99, Plzeň</v>
      </c>
      <c r="F7" s="415"/>
      <c r="G7" s="415"/>
      <c r="H7" s="415"/>
      <c r="I7" s="118"/>
      <c r="J7" s="30"/>
      <c r="K7" s="32"/>
    </row>
    <row r="8" spans="1:70" s="1" customFormat="1" ht="15">
      <c r="B8" s="42"/>
      <c r="C8" s="43"/>
      <c r="D8" s="38" t="s">
        <v>93</v>
      </c>
      <c r="E8" s="43"/>
      <c r="F8" s="43"/>
      <c r="G8" s="43"/>
      <c r="H8" s="43"/>
      <c r="I8" s="119"/>
      <c r="J8" s="43"/>
      <c r="K8" s="46"/>
    </row>
    <row r="9" spans="1:70" s="1" customFormat="1" ht="36.950000000000003" customHeight="1">
      <c r="B9" s="42"/>
      <c r="C9" s="43"/>
      <c r="D9" s="43"/>
      <c r="E9" s="416" t="s">
        <v>889</v>
      </c>
      <c r="F9" s="417"/>
      <c r="G9" s="417"/>
      <c r="H9" s="417"/>
      <c r="I9" s="119"/>
      <c r="J9" s="43"/>
      <c r="K9" s="46"/>
    </row>
    <row r="10" spans="1:70" s="1" customFormat="1">
      <c r="B10" s="42"/>
      <c r="C10" s="43"/>
      <c r="D10" s="43"/>
      <c r="E10" s="43"/>
      <c r="F10" s="43"/>
      <c r="G10" s="43"/>
      <c r="H10" s="43"/>
      <c r="I10" s="119"/>
      <c r="J10" s="43"/>
      <c r="K10" s="46"/>
    </row>
    <row r="11" spans="1:70" s="1" customFormat="1" ht="14.45" customHeight="1">
      <c r="B11" s="42"/>
      <c r="C11" s="43"/>
      <c r="D11" s="38" t="s">
        <v>20</v>
      </c>
      <c r="E11" s="43"/>
      <c r="F11" s="36" t="s">
        <v>21</v>
      </c>
      <c r="G11" s="43"/>
      <c r="H11" s="43"/>
      <c r="I11" s="120" t="s">
        <v>22</v>
      </c>
      <c r="J11" s="36" t="s">
        <v>23</v>
      </c>
      <c r="K11" s="46"/>
    </row>
    <row r="12" spans="1:70" s="1" customFormat="1" ht="14.45" customHeight="1">
      <c r="B12" s="42"/>
      <c r="C12" s="43"/>
      <c r="D12" s="38" t="s">
        <v>24</v>
      </c>
      <c r="E12" s="43"/>
      <c r="F12" s="36" t="s">
        <v>25</v>
      </c>
      <c r="G12" s="43"/>
      <c r="H12" s="43"/>
      <c r="I12" s="120" t="s">
        <v>26</v>
      </c>
      <c r="J12" s="121" t="str">
        <f>'Rekapitulace stavby'!AN8</f>
        <v>1. 5. 2017</v>
      </c>
      <c r="K12" s="46"/>
    </row>
    <row r="13" spans="1:70" s="1" customFormat="1" ht="10.9" customHeight="1">
      <c r="B13" s="42"/>
      <c r="C13" s="43"/>
      <c r="D13" s="43"/>
      <c r="E13" s="43"/>
      <c r="F13" s="43"/>
      <c r="G13" s="43"/>
      <c r="H13" s="43"/>
      <c r="I13" s="119"/>
      <c r="J13" s="43"/>
      <c r="K13" s="46"/>
    </row>
    <row r="14" spans="1:70" s="1" customFormat="1" ht="14.45" customHeight="1">
      <c r="B14" s="42"/>
      <c r="C14" s="43"/>
      <c r="D14" s="38" t="s">
        <v>28</v>
      </c>
      <c r="E14" s="43"/>
      <c r="F14" s="43"/>
      <c r="G14" s="43"/>
      <c r="H14" s="43"/>
      <c r="I14" s="120" t="s">
        <v>29</v>
      </c>
      <c r="J14" s="36" t="s">
        <v>23</v>
      </c>
      <c r="K14" s="46"/>
    </row>
    <row r="15" spans="1:70" s="1" customFormat="1" ht="18" customHeight="1">
      <c r="B15" s="42"/>
      <c r="C15" s="43"/>
      <c r="D15" s="43"/>
      <c r="E15" s="36" t="s">
        <v>30</v>
      </c>
      <c r="F15" s="43"/>
      <c r="G15" s="43"/>
      <c r="H15" s="43"/>
      <c r="I15" s="120" t="s">
        <v>31</v>
      </c>
      <c r="J15" s="36" t="s">
        <v>23</v>
      </c>
      <c r="K15" s="46"/>
    </row>
    <row r="16" spans="1:70" s="1" customFormat="1" ht="6.95" customHeight="1">
      <c r="B16" s="42"/>
      <c r="C16" s="43"/>
      <c r="D16" s="43"/>
      <c r="E16" s="43"/>
      <c r="F16" s="43"/>
      <c r="G16" s="43"/>
      <c r="H16" s="43"/>
      <c r="I16" s="119"/>
      <c r="J16" s="43"/>
      <c r="K16" s="46"/>
    </row>
    <row r="17" spans="2:11" s="1" customFormat="1" ht="14.45" customHeight="1">
      <c r="B17" s="42"/>
      <c r="C17" s="43"/>
      <c r="D17" s="38" t="s">
        <v>32</v>
      </c>
      <c r="E17" s="43"/>
      <c r="F17" s="43"/>
      <c r="G17" s="43"/>
      <c r="H17" s="43"/>
      <c r="I17" s="120"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0" t="s">
        <v>31</v>
      </c>
      <c r="J18" s="36"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8" t="s">
        <v>34</v>
      </c>
      <c r="E20" s="43"/>
      <c r="F20" s="43"/>
      <c r="G20" s="43"/>
      <c r="H20" s="43"/>
      <c r="I20" s="120" t="s">
        <v>29</v>
      </c>
      <c r="J20" s="36" t="s">
        <v>23</v>
      </c>
      <c r="K20" s="46"/>
    </row>
    <row r="21" spans="2:11" s="1" customFormat="1" ht="18" customHeight="1">
      <c r="B21" s="42"/>
      <c r="C21" s="43"/>
      <c r="D21" s="43"/>
      <c r="E21" s="36" t="s">
        <v>35</v>
      </c>
      <c r="F21" s="43"/>
      <c r="G21" s="43"/>
      <c r="H21" s="43"/>
      <c r="I21" s="120" t="s">
        <v>31</v>
      </c>
      <c r="J21" s="36" t="s">
        <v>23</v>
      </c>
      <c r="K21" s="46"/>
    </row>
    <row r="22" spans="2:11" s="1" customFormat="1" ht="6.95" customHeight="1">
      <c r="B22" s="42"/>
      <c r="C22" s="43"/>
      <c r="D22" s="43"/>
      <c r="E22" s="43"/>
      <c r="F22" s="43"/>
      <c r="G22" s="43"/>
      <c r="H22" s="43"/>
      <c r="I22" s="119"/>
      <c r="J22" s="43"/>
      <c r="K22" s="46"/>
    </row>
    <row r="23" spans="2:11" s="1" customFormat="1" ht="14.45" customHeight="1">
      <c r="B23" s="42"/>
      <c r="C23" s="43"/>
      <c r="D23" s="38" t="s">
        <v>37</v>
      </c>
      <c r="E23" s="43"/>
      <c r="F23" s="43"/>
      <c r="G23" s="43"/>
      <c r="H23" s="43"/>
      <c r="I23" s="119"/>
      <c r="J23" s="43"/>
      <c r="K23" s="46"/>
    </row>
    <row r="24" spans="2:11" s="6" customFormat="1" ht="71.25" customHeight="1">
      <c r="B24" s="122"/>
      <c r="C24" s="123"/>
      <c r="D24" s="123"/>
      <c r="E24" s="378" t="s">
        <v>38</v>
      </c>
      <c r="F24" s="378"/>
      <c r="G24" s="378"/>
      <c r="H24" s="378"/>
      <c r="I24" s="124"/>
      <c r="J24" s="123"/>
      <c r="K24" s="125"/>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6"/>
      <c r="J26" s="86"/>
      <c r="K26" s="127"/>
    </row>
    <row r="27" spans="2:11" s="1" customFormat="1" ht="25.35" customHeight="1">
      <c r="B27" s="42"/>
      <c r="C27" s="43"/>
      <c r="D27" s="128" t="s">
        <v>39</v>
      </c>
      <c r="E27" s="43"/>
      <c r="F27" s="43"/>
      <c r="G27" s="43"/>
      <c r="H27" s="43"/>
      <c r="I27" s="119"/>
      <c r="J27" s="129">
        <f>ROUND(J79,2)</f>
        <v>0</v>
      </c>
      <c r="K27" s="46"/>
    </row>
    <row r="28" spans="2:11" s="1" customFormat="1" ht="6.95" customHeight="1">
      <c r="B28" s="42"/>
      <c r="C28" s="43"/>
      <c r="D28" s="86"/>
      <c r="E28" s="86"/>
      <c r="F28" s="86"/>
      <c r="G28" s="86"/>
      <c r="H28" s="86"/>
      <c r="I28" s="126"/>
      <c r="J28" s="86"/>
      <c r="K28" s="127"/>
    </row>
    <row r="29" spans="2:11" s="1" customFormat="1" ht="14.45" customHeight="1">
      <c r="B29" s="42"/>
      <c r="C29" s="43"/>
      <c r="D29" s="43"/>
      <c r="E29" s="43"/>
      <c r="F29" s="47" t="s">
        <v>41</v>
      </c>
      <c r="G29" s="43"/>
      <c r="H29" s="43"/>
      <c r="I29" s="130" t="s">
        <v>40</v>
      </c>
      <c r="J29" s="47" t="s">
        <v>42</v>
      </c>
      <c r="K29" s="46"/>
    </row>
    <row r="30" spans="2:11" s="1" customFormat="1" ht="14.45" customHeight="1">
      <c r="B30" s="42"/>
      <c r="C30" s="43"/>
      <c r="D30" s="50" t="s">
        <v>43</v>
      </c>
      <c r="E30" s="50" t="s">
        <v>44</v>
      </c>
      <c r="F30" s="131">
        <f>ROUND(SUM(BE79:BE86), 2)</f>
        <v>0</v>
      </c>
      <c r="G30" s="43"/>
      <c r="H30" s="43"/>
      <c r="I30" s="132">
        <v>0.21</v>
      </c>
      <c r="J30" s="131">
        <f>ROUND(ROUND((SUM(BE79:BE86)), 2)*I30, 2)</f>
        <v>0</v>
      </c>
      <c r="K30" s="46"/>
    </row>
    <row r="31" spans="2:11" s="1" customFormat="1" ht="14.45" customHeight="1">
      <c r="B31" s="42"/>
      <c r="C31" s="43"/>
      <c r="D31" s="43"/>
      <c r="E31" s="50" t="s">
        <v>45</v>
      </c>
      <c r="F31" s="131">
        <f>ROUND(SUM(BF79:BF86), 2)</f>
        <v>0</v>
      </c>
      <c r="G31" s="43"/>
      <c r="H31" s="43"/>
      <c r="I31" s="132">
        <v>0.15</v>
      </c>
      <c r="J31" s="131">
        <f>ROUND(ROUND((SUM(BF79:BF86)), 2)*I31, 2)</f>
        <v>0</v>
      </c>
      <c r="K31" s="46"/>
    </row>
    <row r="32" spans="2:11" s="1" customFormat="1" ht="14.45" hidden="1" customHeight="1">
      <c r="B32" s="42"/>
      <c r="C32" s="43"/>
      <c r="D32" s="43"/>
      <c r="E32" s="50" t="s">
        <v>46</v>
      </c>
      <c r="F32" s="131">
        <f>ROUND(SUM(BG79:BG86), 2)</f>
        <v>0</v>
      </c>
      <c r="G32" s="43"/>
      <c r="H32" s="43"/>
      <c r="I32" s="132">
        <v>0.21</v>
      </c>
      <c r="J32" s="131">
        <v>0</v>
      </c>
      <c r="K32" s="46"/>
    </row>
    <row r="33" spans="2:11" s="1" customFormat="1" ht="14.45" hidden="1" customHeight="1">
      <c r="B33" s="42"/>
      <c r="C33" s="43"/>
      <c r="D33" s="43"/>
      <c r="E33" s="50" t="s">
        <v>47</v>
      </c>
      <c r="F33" s="131">
        <f>ROUND(SUM(BH79:BH86), 2)</f>
        <v>0</v>
      </c>
      <c r="G33" s="43"/>
      <c r="H33" s="43"/>
      <c r="I33" s="132">
        <v>0.15</v>
      </c>
      <c r="J33" s="131">
        <v>0</v>
      </c>
      <c r="K33" s="46"/>
    </row>
    <row r="34" spans="2:11" s="1" customFormat="1" ht="14.45" hidden="1" customHeight="1">
      <c r="B34" s="42"/>
      <c r="C34" s="43"/>
      <c r="D34" s="43"/>
      <c r="E34" s="50" t="s">
        <v>48</v>
      </c>
      <c r="F34" s="131">
        <f>ROUND(SUM(BI79:BI86), 2)</f>
        <v>0</v>
      </c>
      <c r="G34" s="43"/>
      <c r="H34" s="43"/>
      <c r="I34" s="132">
        <v>0</v>
      </c>
      <c r="J34" s="131">
        <v>0</v>
      </c>
      <c r="K34" s="46"/>
    </row>
    <row r="35" spans="2:11" s="1" customFormat="1" ht="6.95" customHeight="1">
      <c r="B35" s="42"/>
      <c r="C35" s="43"/>
      <c r="D35" s="43"/>
      <c r="E35" s="43"/>
      <c r="F35" s="43"/>
      <c r="G35" s="43"/>
      <c r="H35" s="43"/>
      <c r="I35" s="119"/>
      <c r="J35" s="43"/>
      <c r="K35" s="46"/>
    </row>
    <row r="36" spans="2:11" s="1" customFormat="1" ht="25.35" customHeight="1">
      <c r="B36" s="42"/>
      <c r="C36" s="133"/>
      <c r="D36" s="134" t="s">
        <v>49</v>
      </c>
      <c r="E36" s="80"/>
      <c r="F36" s="80"/>
      <c r="G36" s="135" t="s">
        <v>50</v>
      </c>
      <c r="H36" s="136" t="s">
        <v>51</v>
      </c>
      <c r="I36" s="137"/>
      <c r="J36" s="138">
        <f>SUM(J27:J34)</f>
        <v>0</v>
      </c>
      <c r="K36" s="139"/>
    </row>
    <row r="37" spans="2:11" s="1" customFormat="1" ht="14.45" customHeight="1">
      <c r="B37" s="57"/>
      <c r="C37" s="58"/>
      <c r="D37" s="58"/>
      <c r="E37" s="58"/>
      <c r="F37" s="58"/>
      <c r="G37" s="58"/>
      <c r="H37" s="58"/>
      <c r="I37" s="140"/>
      <c r="J37" s="58"/>
      <c r="K37" s="59"/>
    </row>
    <row r="41" spans="2:11" s="1" customFormat="1" ht="6.95" customHeight="1">
      <c r="B41" s="141"/>
      <c r="C41" s="142"/>
      <c r="D41" s="142"/>
      <c r="E41" s="142"/>
      <c r="F41" s="142"/>
      <c r="G41" s="142"/>
      <c r="H41" s="142"/>
      <c r="I41" s="143"/>
      <c r="J41" s="142"/>
      <c r="K41" s="144"/>
    </row>
    <row r="42" spans="2:11" s="1" customFormat="1" ht="36.950000000000003" customHeight="1">
      <c r="B42" s="42"/>
      <c r="C42" s="31" t="s">
        <v>95</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8" t="s">
        <v>18</v>
      </c>
      <c r="D44" s="43"/>
      <c r="E44" s="43"/>
      <c r="F44" s="43"/>
      <c r="G44" s="43"/>
      <c r="H44" s="43"/>
      <c r="I44" s="119"/>
      <c r="J44" s="43"/>
      <c r="K44" s="46"/>
    </row>
    <row r="45" spans="2:11" s="1" customFormat="1" ht="16.5" customHeight="1">
      <c r="B45" s="42"/>
      <c r="C45" s="43"/>
      <c r="D45" s="43"/>
      <c r="E45" s="414" t="str">
        <f>E7</f>
        <v>Výměna oken v budově školy, pav. A, Karlovarská 99, Plzeň</v>
      </c>
      <c r="F45" s="415"/>
      <c r="G45" s="415"/>
      <c r="H45" s="415"/>
      <c r="I45" s="119"/>
      <c r="J45" s="43"/>
      <c r="K45" s="46"/>
    </row>
    <row r="46" spans="2:11" s="1" customFormat="1" ht="14.45" customHeight="1">
      <c r="B46" s="42"/>
      <c r="C46" s="38" t="s">
        <v>93</v>
      </c>
      <c r="D46" s="43"/>
      <c r="E46" s="43"/>
      <c r="F46" s="43"/>
      <c r="G46" s="43"/>
      <c r="H46" s="43"/>
      <c r="I46" s="119"/>
      <c r="J46" s="43"/>
      <c r="K46" s="46"/>
    </row>
    <row r="47" spans="2:11" s="1" customFormat="1" ht="17.25" customHeight="1">
      <c r="B47" s="42"/>
      <c r="C47" s="43"/>
      <c r="D47" s="43"/>
      <c r="E47" s="416" t="str">
        <f>E9</f>
        <v>VON - Vedlejší a ostatní rozpočtové náklady</v>
      </c>
      <c r="F47" s="417"/>
      <c r="G47" s="417"/>
      <c r="H47" s="417"/>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8" t="s">
        <v>24</v>
      </c>
      <c r="D49" s="43"/>
      <c r="E49" s="43"/>
      <c r="F49" s="36" t="str">
        <f>F12</f>
        <v>Karlovarská 1210/99, Plzeň</v>
      </c>
      <c r="G49" s="43"/>
      <c r="H49" s="43"/>
      <c r="I49" s="120" t="s">
        <v>26</v>
      </c>
      <c r="J49" s="121" t="str">
        <f>IF(J12="","",J12)</f>
        <v>1. 5. 2017</v>
      </c>
      <c r="K49" s="46"/>
    </row>
    <row r="50" spans="2:47" s="1" customFormat="1" ht="6.95" customHeight="1">
      <c r="B50" s="42"/>
      <c r="C50" s="43"/>
      <c r="D50" s="43"/>
      <c r="E50" s="43"/>
      <c r="F50" s="43"/>
      <c r="G50" s="43"/>
      <c r="H50" s="43"/>
      <c r="I50" s="119"/>
      <c r="J50" s="43"/>
      <c r="K50" s="46"/>
    </row>
    <row r="51" spans="2:47" s="1" customFormat="1" ht="15">
      <c r="B51" s="42"/>
      <c r="C51" s="38" t="s">
        <v>28</v>
      </c>
      <c r="D51" s="43"/>
      <c r="E51" s="43"/>
      <c r="F51" s="36" t="str">
        <f>E15</f>
        <v>SPŠ dopravní, Plzeň</v>
      </c>
      <c r="G51" s="43"/>
      <c r="H51" s="43"/>
      <c r="I51" s="120" t="s">
        <v>34</v>
      </c>
      <c r="J51" s="378" t="str">
        <f>E21</f>
        <v>PLANSTAV a.s.</v>
      </c>
      <c r="K51" s="46"/>
    </row>
    <row r="52" spans="2:47" s="1" customFormat="1" ht="14.45" customHeight="1">
      <c r="B52" s="42"/>
      <c r="C52" s="38" t="s">
        <v>32</v>
      </c>
      <c r="D52" s="43"/>
      <c r="E52" s="43"/>
      <c r="F52" s="36" t="str">
        <f>IF(E18="","",E18)</f>
        <v/>
      </c>
      <c r="G52" s="43"/>
      <c r="H52" s="43"/>
      <c r="I52" s="119"/>
      <c r="J52" s="409"/>
      <c r="K52" s="46"/>
    </row>
    <row r="53" spans="2:47" s="1" customFormat="1" ht="10.35" customHeight="1">
      <c r="B53" s="42"/>
      <c r="C53" s="43"/>
      <c r="D53" s="43"/>
      <c r="E53" s="43"/>
      <c r="F53" s="43"/>
      <c r="G53" s="43"/>
      <c r="H53" s="43"/>
      <c r="I53" s="119"/>
      <c r="J53" s="43"/>
      <c r="K53" s="46"/>
    </row>
    <row r="54" spans="2:47" s="1" customFormat="1" ht="29.25" customHeight="1">
      <c r="B54" s="42"/>
      <c r="C54" s="145" t="s">
        <v>96</v>
      </c>
      <c r="D54" s="133"/>
      <c r="E54" s="133"/>
      <c r="F54" s="133"/>
      <c r="G54" s="133"/>
      <c r="H54" s="133"/>
      <c r="I54" s="146"/>
      <c r="J54" s="147" t="s">
        <v>97</v>
      </c>
      <c r="K54" s="148"/>
    </row>
    <row r="55" spans="2:47" s="1" customFormat="1" ht="10.35" customHeight="1">
      <c r="B55" s="42"/>
      <c r="C55" s="43"/>
      <c r="D55" s="43"/>
      <c r="E55" s="43"/>
      <c r="F55" s="43"/>
      <c r="G55" s="43"/>
      <c r="H55" s="43"/>
      <c r="I55" s="119"/>
      <c r="J55" s="43"/>
      <c r="K55" s="46"/>
    </row>
    <row r="56" spans="2:47" s="1" customFormat="1" ht="29.25" customHeight="1">
      <c r="B56" s="42"/>
      <c r="C56" s="149" t="s">
        <v>98</v>
      </c>
      <c r="D56" s="43"/>
      <c r="E56" s="43"/>
      <c r="F56" s="43"/>
      <c r="G56" s="43"/>
      <c r="H56" s="43"/>
      <c r="I56" s="119"/>
      <c r="J56" s="129">
        <f>J79</f>
        <v>0</v>
      </c>
      <c r="K56" s="46"/>
      <c r="AU56" s="25" t="s">
        <v>99</v>
      </c>
    </row>
    <row r="57" spans="2:47" s="7" customFormat="1" ht="24.95" customHeight="1">
      <c r="B57" s="150"/>
      <c r="C57" s="151"/>
      <c r="D57" s="152" t="s">
        <v>890</v>
      </c>
      <c r="E57" s="153"/>
      <c r="F57" s="153"/>
      <c r="G57" s="153"/>
      <c r="H57" s="153"/>
      <c r="I57" s="154"/>
      <c r="J57" s="155">
        <f>J80</f>
        <v>0</v>
      </c>
      <c r="K57" s="156"/>
    </row>
    <row r="58" spans="2:47" s="8" customFormat="1" ht="19.899999999999999" customHeight="1">
      <c r="B58" s="157"/>
      <c r="C58" s="158"/>
      <c r="D58" s="159" t="s">
        <v>891</v>
      </c>
      <c r="E58" s="160"/>
      <c r="F58" s="160"/>
      <c r="G58" s="160"/>
      <c r="H58" s="160"/>
      <c r="I58" s="161"/>
      <c r="J58" s="162">
        <f>J81</f>
        <v>0</v>
      </c>
      <c r="K58" s="163"/>
    </row>
    <row r="59" spans="2:47" s="8" customFormat="1" ht="19.899999999999999" customHeight="1">
      <c r="B59" s="157"/>
      <c r="C59" s="158"/>
      <c r="D59" s="159" t="s">
        <v>892</v>
      </c>
      <c r="E59" s="160"/>
      <c r="F59" s="160"/>
      <c r="G59" s="160"/>
      <c r="H59" s="160"/>
      <c r="I59" s="161"/>
      <c r="J59" s="162">
        <f>J84</f>
        <v>0</v>
      </c>
      <c r="K59" s="163"/>
    </row>
    <row r="60" spans="2:47" s="1" customFormat="1" ht="21.75" customHeight="1">
      <c r="B60" s="42"/>
      <c r="C60" s="43"/>
      <c r="D60" s="43"/>
      <c r="E60" s="43"/>
      <c r="F60" s="43"/>
      <c r="G60" s="43"/>
      <c r="H60" s="43"/>
      <c r="I60" s="119"/>
      <c r="J60" s="43"/>
      <c r="K60" s="46"/>
    </row>
    <row r="61" spans="2:47" s="1" customFormat="1" ht="6.95" customHeight="1">
      <c r="B61" s="57"/>
      <c r="C61" s="58"/>
      <c r="D61" s="58"/>
      <c r="E61" s="58"/>
      <c r="F61" s="58"/>
      <c r="G61" s="58"/>
      <c r="H61" s="58"/>
      <c r="I61" s="140"/>
      <c r="J61" s="58"/>
      <c r="K61" s="59"/>
    </row>
    <row r="65" spans="2:63" s="1" customFormat="1" ht="6.95" customHeight="1">
      <c r="B65" s="60"/>
      <c r="C65" s="61"/>
      <c r="D65" s="61"/>
      <c r="E65" s="61"/>
      <c r="F65" s="61"/>
      <c r="G65" s="61"/>
      <c r="H65" s="61"/>
      <c r="I65" s="143"/>
      <c r="J65" s="61"/>
      <c r="K65" s="61"/>
      <c r="L65" s="62"/>
    </row>
    <row r="66" spans="2:63" s="1" customFormat="1" ht="36.950000000000003" customHeight="1">
      <c r="B66" s="42"/>
      <c r="C66" s="63" t="s">
        <v>124</v>
      </c>
      <c r="D66" s="64"/>
      <c r="E66" s="64"/>
      <c r="F66" s="64"/>
      <c r="G66" s="64"/>
      <c r="H66" s="64"/>
      <c r="I66" s="164"/>
      <c r="J66" s="64"/>
      <c r="K66" s="64"/>
      <c r="L66" s="62"/>
    </row>
    <row r="67" spans="2:63" s="1" customFormat="1" ht="6.95" customHeight="1">
      <c r="B67" s="42"/>
      <c r="C67" s="64"/>
      <c r="D67" s="64"/>
      <c r="E67" s="64"/>
      <c r="F67" s="64"/>
      <c r="G67" s="64"/>
      <c r="H67" s="64"/>
      <c r="I67" s="164"/>
      <c r="J67" s="64"/>
      <c r="K67" s="64"/>
      <c r="L67" s="62"/>
    </row>
    <row r="68" spans="2:63" s="1" customFormat="1" ht="14.45" customHeight="1">
      <c r="B68" s="42"/>
      <c r="C68" s="66" t="s">
        <v>18</v>
      </c>
      <c r="D68" s="64"/>
      <c r="E68" s="64"/>
      <c r="F68" s="64"/>
      <c r="G68" s="64"/>
      <c r="H68" s="64"/>
      <c r="I68" s="164"/>
      <c r="J68" s="64"/>
      <c r="K68" s="64"/>
      <c r="L68" s="62"/>
    </row>
    <row r="69" spans="2:63" s="1" customFormat="1" ht="16.5" customHeight="1">
      <c r="B69" s="42"/>
      <c r="C69" s="64"/>
      <c r="D69" s="64"/>
      <c r="E69" s="410" t="str">
        <f>E7</f>
        <v>Výměna oken v budově školy, pav. A, Karlovarská 99, Plzeň</v>
      </c>
      <c r="F69" s="411"/>
      <c r="G69" s="411"/>
      <c r="H69" s="411"/>
      <c r="I69" s="164"/>
      <c r="J69" s="64"/>
      <c r="K69" s="64"/>
      <c r="L69" s="62"/>
    </row>
    <row r="70" spans="2:63" s="1" customFormat="1" ht="14.45" customHeight="1">
      <c r="B70" s="42"/>
      <c r="C70" s="66" t="s">
        <v>93</v>
      </c>
      <c r="D70" s="64"/>
      <c r="E70" s="64"/>
      <c r="F70" s="64"/>
      <c r="G70" s="64"/>
      <c r="H70" s="64"/>
      <c r="I70" s="164"/>
      <c r="J70" s="64"/>
      <c r="K70" s="64"/>
      <c r="L70" s="62"/>
    </row>
    <row r="71" spans="2:63" s="1" customFormat="1" ht="17.25" customHeight="1">
      <c r="B71" s="42"/>
      <c r="C71" s="64"/>
      <c r="D71" s="64"/>
      <c r="E71" s="396" t="str">
        <f>E9</f>
        <v>VON - Vedlejší a ostatní rozpočtové náklady</v>
      </c>
      <c r="F71" s="412"/>
      <c r="G71" s="412"/>
      <c r="H71" s="412"/>
      <c r="I71" s="164"/>
      <c r="J71" s="64"/>
      <c r="K71" s="64"/>
      <c r="L71" s="62"/>
    </row>
    <row r="72" spans="2:63" s="1" customFormat="1" ht="6.95" customHeight="1">
      <c r="B72" s="42"/>
      <c r="C72" s="64"/>
      <c r="D72" s="64"/>
      <c r="E72" s="64"/>
      <c r="F72" s="64"/>
      <c r="G72" s="64"/>
      <c r="H72" s="64"/>
      <c r="I72" s="164"/>
      <c r="J72" s="64"/>
      <c r="K72" s="64"/>
      <c r="L72" s="62"/>
    </row>
    <row r="73" spans="2:63" s="1" customFormat="1" ht="18" customHeight="1">
      <c r="B73" s="42"/>
      <c r="C73" s="66" t="s">
        <v>24</v>
      </c>
      <c r="D73" s="64"/>
      <c r="E73" s="64"/>
      <c r="F73" s="165" t="str">
        <f>F12</f>
        <v>Karlovarská 1210/99, Plzeň</v>
      </c>
      <c r="G73" s="64"/>
      <c r="H73" s="64"/>
      <c r="I73" s="166" t="s">
        <v>26</v>
      </c>
      <c r="J73" s="74" t="str">
        <f>IF(J12="","",J12)</f>
        <v>1. 5. 2017</v>
      </c>
      <c r="K73" s="64"/>
      <c r="L73" s="62"/>
    </row>
    <row r="74" spans="2:63" s="1" customFormat="1" ht="6.95" customHeight="1">
      <c r="B74" s="42"/>
      <c r="C74" s="64"/>
      <c r="D74" s="64"/>
      <c r="E74" s="64"/>
      <c r="F74" s="64"/>
      <c r="G74" s="64"/>
      <c r="H74" s="64"/>
      <c r="I74" s="164"/>
      <c r="J74" s="64"/>
      <c r="K74" s="64"/>
      <c r="L74" s="62"/>
    </row>
    <row r="75" spans="2:63" s="1" customFormat="1" ht="15">
      <c r="B75" s="42"/>
      <c r="C75" s="66" t="s">
        <v>28</v>
      </c>
      <c r="D75" s="64"/>
      <c r="E75" s="64"/>
      <c r="F75" s="165" t="str">
        <f>E15</f>
        <v>SPŠ dopravní, Plzeň</v>
      </c>
      <c r="G75" s="64"/>
      <c r="H75" s="64"/>
      <c r="I75" s="166" t="s">
        <v>34</v>
      </c>
      <c r="J75" s="165" t="str">
        <f>E21</f>
        <v>PLANSTAV a.s.</v>
      </c>
      <c r="K75" s="64"/>
      <c r="L75" s="62"/>
    </row>
    <row r="76" spans="2:63" s="1" customFormat="1" ht="14.45" customHeight="1">
      <c r="B76" s="42"/>
      <c r="C76" s="66" t="s">
        <v>32</v>
      </c>
      <c r="D76" s="64"/>
      <c r="E76" s="64"/>
      <c r="F76" s="165" t="str">
        <f>IF(E18="","",E18)</f>
        <v/>
      </c>
      <c r="G76" s="64"/>
      <c r="H76" s="64"/>
      <c r="I76" s="164"/>
      <c r="J76" s="64"/>
      <c r="K76" s="64"/>
      <c r="L76" s="62"/>
    </row>
    <row r="77" spans="2:63" s="1" customFormat="1" ht="10.35" customHeight="1">
      <c r="B77" s="42"/>
      <c r="C77" s="64"/>
      <c r="D77" s="64"/>
      <c r="E77" s="64"/>
      <c r="F77" s="64"/>
      <c r="G77" s="64"/>
      <c r="H77" s="64"/>
      <c r="I77" s="164"/>
      <c r="J77" s="64"/>
      <c r="K77" s="64"/>
      <c r="L77" s="62"/>
    </row>
    <row r="78" spans="2:63" s="9" customFormat="1" ht="29.25" customHeight="1">
      <c r="B78" s="167"/>
      <c r="C78" s="168" t="s">
        <v>125</v>
      </c>
      <c r="D78" s="169" t="s">
        <v>58</v>
      </c>
      <c r="E78" s="169" t="s">
        <v>54</v>
      </c>
      <c r="F78" s="169" t="s">
        <v>126</v>
      </c>
      <c r="G78" s="169" t="s">
        <v>127</v>
      </c>
      <c r="H78" s="169" t="s">
        <v>128</v>
      </c>
      <c r="I78" s="170" t="s">
        <v>129</v>
      </c>
      <c r="J78" s="169" t="s">
        <v>97</v>
      </c>
      <c r="K78" s="171" t="s">
        <v>130</v>
      </c>
      <c r="L78" s="172"/>
      <c r="M78" s="82" t="s">
        <v>131</v>
      </c>
      <c r="N78" s="83" t="s">
        <v>43</v>
      </c>
      <c r="O78" s="83" t="s">
        <v>132</v>
      </c>
      <c r="P78" s="83" t="s">
        <v>133</v>
      </c>
      <c r="Q78" s="83" t="s">
        <v>134</v>
      </c>
      <c r="R78" s="83" t="s">
        <v>135</v>
      </c>
      <c r="S78" s="83" t="s">
        <v>136</v>
      </c>
      <c r="T78" s="84" t="s">
        <v>137</v>
      </c>
    </row>
    <row r="79" spans="2:63" s="1" customFormat="1" ht="29.25" customHeight="1">
      <c r="B79" s="42"/>
      <c r="C79" s="88" t="s">
        <v>98</v>
      </c>
      <c r="D79" s="64"/>
      <c r="E79" s="64"/>
      <c r="F79" s="64"/>
      <c r="G79" s="64"/>
      <c r="H79" s="64"/>
      <c r="I79" s="164"/>
      <c r="J79" s="173">
        <f>BK79</f>
        <v>0</v>
      </c>
      <c r="K79" s="64"/>
      <c r="L79" s="62"/>
      <c r="M79" s="85"/>
      <c r="N79" s="86"/>
      <c r="O79" s="86"/>
      <c r="P79" s="174">
        <f>P80</f>
        <v>0</v>
      </c>
      <c r="Q79" s="86"/>
      <c r="R79" s="174">
        <f>R80</f>
        <v>0</v>
      </c>
      <c r="S79" s="86"/>
      <c r="T79" s="175">
        <f>T80</f>
        <v>0</v>
      </c>
      <c r="AT79" s="25" t="s">
        <v>72</v>
      </c>
      <c r="AU79" s="25" t="s">
        <v>99</v>
      </c>
      <c r="BK79" s="176">
        <f>BK80</f>
        <v>0</v>
      </c>
    </row>
    <row r="80" spans="2:63" s="10" customFormat="1" ht="37.35" customHeight="1">
      <c r="B80" s="177"/>
      <c r="C80" s="178"/>
      <c r="D80" s="179" t="s">
        <v>72</v>
      </c>
      <c r="E80" s="180" t="s">
        <v>893</v>
      </c>
      <c r="F80" s="180" t="s">
        <v>894</v>
      </c>
      <c r="G80" s="178"/>
      <c r="H80" s="178"/>
      <c r="I80" s="181"/>
      <c r="J80" s="182">
        <f>BK80</f>
        <v>0</v>
      </c>
      <c r="K80" s="178"/>
      <c r="L80" s="183"/>
      <c r="M80" s="184"/>
      <c r="N80" s="185"/>
      <c r="O80" s="185"/>
      <c r="P80" s="186">
        <f>P81+P84</f>
        <v>0</v>
      </c>
      <c r="Q80" s="185"/>
      <c r="R80" s="186">
        <f>R81+R84</f>
        <v>0</v>
      </c>
      <c r="S80" s="185"/>
      <c r="T80" s="187">
        <f>T81+T84</f>
        <v>0</v>
      </c>
      <c r="AR80" s="188" t="s">
        <v>180</v>
      </c>
      <c r="AT80" s="189" t="s">
        <v>72</v>
      </c>
      <c r="AU80" s="189" t="s">
        <v>73</v>
      </c>
      <c r="AY80" s="188" t="s">
        <v>140</v>
      </c>
      <c r="BK80" s="190">
        <f>BK81+BK84</f>
        <v>0</v>
      </c>
    </row>
    <row r="81" spans="2:65" s="10" customFormat="1" ht="19.899999999999999" customHeight="1">
      <c r="B81" s="177"/>
      <c r="C81" s="178"/>
      <c r="D81" s="191" t="s">
        <v>72</v>
      </c>
      <c r="E81" s="192" t="s">
        <v>895</v>
      </c>
      <c r="F81" s="192" t="s">
        <v>896</v>
      </c>
      <c r="G81" s="178"/>
      <c r="H81" s="178"/>
      <c r="I81" s="181"/>
      <c r="J81" s="193">
        <f>BK81</f>
        <v>0</v>
      </c>
      <c r="K81" s="178"/>
      <c r="L81" s="183"/>
      <c r="M81" s="184"/>
      <c r="N81" s="185"/>
      <c r="O81" s="185"/>
      <c r="P81" s="186">
        <f>SUM(P82:P83)</f>
        <v>0</v>
      </c>
      <c r="Q81" s="185"/>
      <c r="R81" s="186">
        <f>SUM(R82:R83)</f>
        <v>0</v>
      </c>
      <c r="S81" s="185"/>
      <c r="T81" s="187">
        <f>SUM(T82:T83)</f>
        <v>0</v>
      </c>
      <c r="AR81" s="188" t="s">
        <v>180</v>
      </c>
      <c r="AT81" s="189" t="s">
        <v>72</v>
      </c>
      <c r="AU81" s="189" t="s">
        <v>81</v>
      </c>
      <c r="AY81" s="188" t="s">
        <v>140</v>
      </c>
      <c r="BK81" s="190">
        <f>SUM(BK82:BK83)</f>
        <v>0</v>
      </c>
    </row>
    <row r="82" spans="2:65" s="1" customFormat="1" ht="16.5" customHeight="1">
      <c r="B82" s="42"/>
      <c r="C82" s="194" t="s">
        <v>81</v>
      </c>
      <c r="D82" s="194" t="s">
        <v>143</v>
      </c>
      <c r="E82" s="195" t="s">
        <v>897</v>
      </c>
      <c r="F82" s="196" t="s">
        <v>898</v>
      </c>
      <c r="G82" s="197" t="s">
        <v>899</v>
      </c>
      <c r="H82" s="198">
        <v>1</v>
      </c>
      <c r="I82" s="199"/>
      <c r="J82" s="200">
        <f>ROUND(I82*H82,2)</f>
        <v>0</v>
      </c>
      <c r="K82" s="196" t="s">
        <v>147</v>
      </c>
      <c r="L82" s="62"/>
      <c r="M82" s="201" t="s">
        <v>23</v>
      </c>
      <c r="N82" s="202" t="s">
        <v>44</v>
      </c>
      <c r="O82" s="43"/>
      <c r="P82" s="203">
        <f>O82*H82</f>
        <v>0</v>
      </c>
      <c r="Q82" s="203">
        <v>0</v>
      </c>
      <c r="R82" s="203">
        <f>Q82*H82</f>
        <v>0</v>
      </c>
      <c r="S82" s="203">
        <v>0</v>
      </c>
      <c r="T82" s="204">
        <f>S82*H82</f>
        <v>0</v>
      </c>
      <c r="AR82" s="25" t="s">
        <v>900</v>
      </c>
      <c r="AT82" s="25" t="s">
        <v>143</v>
      </c>
      <c r="AU82" s="25" t="s">
        <v>83</v>
      </c>
      <c r="AY82" s="25" t="s">
        <v>140</v>
      </c>
      <c r="BE82" s="205">
        <f>IF(N82="základní",J82,0)</f>
        <v>0</v>
      </c>
      <c r="BF82" s="205">
        <f>IF(N82="snížená",J82,0)</f>
        <v>0</v>
      </c>
      <c r="BG82" s="205">
        <f>IF(N82="zákl. přenesená",J82,0)</f>
        <v>0</v>
      </c>
      <c r="BH82" s="205">
        <f>IF(N82="sníž. přenesená",J82,0)</f>
        <v>0</v>
      </c>
      <c r="BI82" s="205">
        <f>IF(N82="nulová",J82,0)</f>
        <v>0</v>
      </c>
      <c r="BJ82" s="25" t="s">
        <v>81</v>
      </c>
      <c r="BK82" s="205">
        <f>ROUND(I82*H82,2)</f>
        <v>0</v>
      </c>
      <c r="BL82" s="25" t="s">
        <v>900</v>
      </c>
      <c r="BM82" s="25" t="s">
        <v>901</v>
      </c>
    </row>
    <row r="83" spans="2:65" s="1" customFormat="1" ht="27">
      <c r="B83" s="42"/>
      <c r="C83" s="64"/>
      <c r="D83" s="206" t="s">
        <v>150</v>
      </c>
      <c r="E83" s="64"/>
      <c r="F83" s="207" t="s">
        <v>902</v>
      </c>
      <c r="G83" s="64"/>
      <c r="H83" s="64"/>
      <c r="I83" s="164"/>
      <c r="J83" s="64"/>
      <c r="K83" s="64"/>
      <c r="L83" s="62"/>
      <c r="M83" s="208"/>
      <c r="N83" s="43"/>
      <c r="O83" s="43"/>
      <c r="P83" s="43"/>
      <c r="Q83" s="43"/>
      <c r="R83" s="43"/>
      <c r="S83" s="43"/>
      <c r="T83" s="79"/>
      <c r="AT83" s="25" t="s">
        <v>150</v>
      </c>
      <c r="AU83" s="25" t="s">
        <v>83</v>
      </c>
    </row>
    <row r="84" spans="2:65" s="10" customFormat="1" ht="29.85" customHeight="1">
      <c r="B84" s="177"/>
      <c r="C84" s="178"/>
      <c r="D84" s="191" t="s">
        <v>72</v>
      </c>
      <c r="E84" s="192" t="s">
        <v>903</v>
      </c>
      <c r="F84" s="192" t="s">
        <v>904</v>
      </c>
      <c r="G84" s="178"/>
      <c r="H84" s="178"/>
      <c r="I84" s="181"/>
      <c r="J84" s="193">
        <f>BK84</f>
        <v>0</v>
      </c>
      <c r="K84" s="178"/>
      <c r="L84" s="183"/>
      <c r="M84" s="184"/>
      <c r="N84" s="185"/>
      <c r="O84" s="185"/>
      <c r="P84" s="186">
        <f>SUM(P85:P86)</f>
        <v>0</v>
      </c>
      <c r="Q84" s="185"/>
      <c r="R84" s="186">
        <f>SUM(R85:R86)</f>
        <v>0</v>
      </c>
      <c r="S84" s="185"/>
      <c r="T84" s="187">
        <f>SUM(T85:T86)</f>
        <v>0</v>
      </c>
      <c r="AR84" s="188" t="s">
        <v>180</v>
      </c>
      <c r="AT84" s="189" t="s">
        <v>72</v>
      </c>
      <c r="AU84" s="189" t="s">
        <v>81</v>
      </c>
      <c r="AY84" s="188" t="s">
        <v>140</v>
      </c>
      <c r="BK84" s="190">
        <f>SUM(BK85:BK86)</f>
        <v>0</v>
      </c>
    </row>
    <row r="85" spans="2:65" s="1" customFormat="1" ht="16.5" customHeight="1">
      <c r="B85" s="42"/>
      <c r="C85" s="194" t="s">
        <v>83</v>
      </c>
      <c r="D85" s="194" t="s">
        <v>143</v>
      </c>
      <c r="E85" s="195" t="s">
        <v>905</v>
      </c>
      <c r="F85" s="196" t="s">
        <v>904</v>
      </c>
      <c r="G85" s="197" t="s">
        <v>899</v>
      </c>
      <c r="H85" s="198">
        <v>1</v>
      </c>
      <c r="I85" s="199"/>
      <c r="J85" s="200">
        <f>ROUND(I85*H85,2)</f>
        <v>0</v>
      </c>
      <c r="K85" s="196" t="s">
        <v>147</v>
      </c>
      <c r="L85" s="62"/>
      <c r="M85" s="201" t="s">
        <v>23</v>
      </c>
      <c r="N85" s="202" t="s">
        <v>44</v>
      </c>
      <c r="O85" s="43"/>
      <c r="P85" s="203">
        <f>O85*H85</f>
        <v>0</v>
      </c>
      <c r="Q85" s="203">
        <v>0</v>
      </c>
      <c r="R85" s="203">
        <f>Q85*H85</f>
        <v>0</v>
      </c>
      <c r="S85" s="203">
        <v>0</v>
      </c>
      <c r="T85" s="204">
        <f>S85*H85</f>
        <v>0</v>
      </c>
      <c r="AR85" s="25" t="s">
        <v>900</v>
      </c>
      <c r="AT85" s="25" t="s">
        <v>143</v>
      </c>
      <c r="AU85" s="25" t="s">
        <v>83</v>
      </c>
      <c r="AY85" s="25" t="s">
        <v>140</v>
      </c>
      <c r="BE85" s="205">
        <f>IF(N85="základní",J85,0)</f>
        <v>0</v>
      </c>
      <c r="BF85" s="205">
        <f>IF(N85="snížená",J85,0)</f>
        <v>0</v>
      </c>
      <c r="BG85" s="205">
        <f>IF(N85="zákl. přenesená",J85,0)</f>
        <v>0</v>
      </c>
      <c r="BH85" s="205">
        <f>IF(N85="sníž. přenesená",J85,0)</f>
        <v>0</v>
      </c>
      <c r="BI85" s="205">
        <f>IF(N85="nulová",J85,0)</f>
        <v>0</v>
      </c>
      <c r="BJ85" s="25" t="s">
        <v>81</v>
      </c>
      <c r="BK85" s="205">
        <f>ROUND(I85*H85,2)</f>
        <v>0</v>
      </c>
      <c r="BL85" s="25" t="s">
        <v>900</v>
      </c>
      <c r="BM85" s="25" t="s">
        <v>906</v>
      </c>
    </row>
    <row r="86" spans="2:65" s="1" customFormat="1">
      <c r="B86" s="42"/>
      <c r="C86" s="64"/>
      <c r="D86" s="206" t="s">
        <v>150</v>
      </c>
      <c r="E86" s="64"/>
      <c r="F86" s="207" t="s">
        <v>907</v>
      </c>
      <c r="G86" s="64"/>
      <c r="H86" s="64"/>
      <c r="I86" s="164"/>
      <c r="J86" s="64"/>
      <c r="K86" s="64"/>
      <c r="L86" s="62"/>
      <c r="M86" s="290"/>
      <c r="N86" s="291"/>
      <c r="O86" s="291"/>
      <c r="P86" s="291"/>
      <c r="Q86" s="291"/>
      <c r="R86" s="291"/>
      <c r="S86" s="291"/>
      <c r="T86" s="292"/>
      <c r="AT86" s="25" t="s">
        <v>150</v>
      </c>
      <c r="AU86" s="25" t="s">
        <v>83</v>
      </c>
    </row>
    <row r="87" spans="2:65" s="1" customFormat="1" ht="6.95" customHeight="1">
      <c r="B87" s="57"/>
      <c r="C87" s="58"/>
      <c r="D87" s="58"/>
      <c r="E87" s="58"/>
      <c r="F87" s="58"/>
      <c r="G87" s="58"/>
      <c r="H87" s="58"/>
      <c r="I87" s="140"/>
      <c r="J87" s="58"/>
      <c r="K87" s="58"/>
      <c r="L87" s="62"/>
    </row>
  </sheetData>
  <sheetProtection password="CC35" sheet="1" objects="1" scenarios="1" formatCells="0" formatColumns="0" formatRows="0" sort="0" autoFilter="0"/>
  <autoFilter ref="C78:K86"/>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93" customWidth="1"/>
    <col min="2" max="2" width="1.6640625" style="293" customWidth="1"/>
    <col min="3" max="4" width="5" style="293" customWidth="1"/>
    <col min="5" max="5" width="11.6640625" style="293" customWidth="1"/>
    <col min="6" max="6" width="9.1640625" style="293" customWidth="1"/>
    <col min="7" max="7" width="5" style="293" customWidth="1"/>
    <col min="8" max="8" width="77.83203125" style="293" customWidth="1"/>
    <col min="9" max="10" width="20" style="293" customWidth="1"/>
    <col min="11" max="11" width="1.6640625" style="293" customWidth="1"/>
  </cols>
  <sheetData>
    <row r="1" spans="2:11" ht="37.5" customHeight="1"/>
    <row r="2" spans="2:11" ht="7.5" customHeight="1">
      <c r="B2" s="294"/>
      <c r="C2" s="295"/>
      <c r="D2" s="295"/>
      <c r="E2" s="295"/>
      <c r="F2" s="295"/>
      <c r="G2" s="295"/>
      <c r="H2" s="295"/>
      <c r="I2" s="295"/>
      <c r="J2" s="295"/>
      <c r="K2" s="296"/>
    </row>
    <row r="3" spans="2:11" s="16" customFormat="1" ht="45" customHeight="1">
      <c r="B3" s="297"/>
      <c r="C3" s="418" t="s">
        <v>908</v>
      </c>
      <c r="D3" s="418"/>
      <c r="E3" s="418"/>
      <c r="F3" s="418"/>
      <c r="G3" s="418"/>
      <c r="H3" s="418"/>
      <c r="I3" s="418"/>
      <c r="J3" s="418"/>
      <c r="K3" s="298"/>
    </row>
    <row r="4" spans="2:11" ht="25.5" customHeight="1">
      <c r="B4" s="299"/>
      <c r="C4" s="425" t="s">
        <v>909</v>
      </c>
      <c r="D4" s="425"/>
      <c r="E4" s="425"/>
      <c r="F4" s="425"/>
      <c r="G4" s="425"/>
      <c r="H4" s="425"/>
      <c r="I4" s="425"/>
      <c r="J4" s="425"/>
      <c r="K4" s="300"/>
    </row>
    <row r="5" spans="2:11" ht="5.25" customHeight="1">
      <c r="B5" s="299"/>
      <c r="C5" s="301"/>
      <c r="D5" s="301"/>
      <c r="E5" s="301"/>
      <c r="F5" s="301"/>
      <c r="G5" s="301"/>
      <c r="H5" s="301"/>
      <c r="I5" s="301"/>
      <c r="J5" s="301"/>
      <c r="K5" s="300"/>
    </row>
    <row r="6" spans="2:11" ht="15" customHeight="1">
      <c r="B6" s="299"/>
      <c r="C6" s="421" t="s">
        <v>910</v>
      </c>
      <c r="D6" s="421"/>
      <c r="E6" s="421"/>
      <c r="F6" s="421"/>
      <c r="G6" s="421"/>
      <c r="H6" s="421"/>
      <c r="I6" s="421"/>
      <c r="J6" s="421"/>
      <c r="K6" s="300"/>
    </row>
    <row r="7" spans="2:11" ht="15" customHeight="1">
      <c r="B7" s="303"/>
      <c r="C7" s="421" t="s">
        <v>911</v>
      </c>
      <c r="D7" s="421"/>
      <c r="E7" s="421"/>
      <c r="F7" s="421"/>
      <c r="G7" s="421"/>
      <c r="H7" s="421"/>
      <c r="I7" s="421"/>
      <c r="J7" s="421"/>
      <c r="K7" s="300"/>
    </row>
    <row r="8" spans="2:11" ht="12.75" customHeight="1">
      <c r="B8" s="303"/>
      <c r="C8" s="302"/>
      <c r="D8" s="302"/>
      <c r="E8" s="302"/>
      <c r="F8" s="302"/>
      <c r="G8" s="302"/>
      <c r="H8" s="302"/>
      <c r="I8" s="302"/>
      <c r="J8" s="302"/>
      <c r="K8" s="300"/>
    </row>
    <row r="9" spans="2:11" ht="15" customHeight="1">
      <c r="B9" s="303"/>
      <c r="C9" s="421" t="s">
        <v>912</v>
      </c>
      <c r="D9" s="421"/>
      <c r="E9" s="421"/>
      <c r="F9" s="421"/>
      <c r="G9" s="421"/>
      <c r="H9" s="421"/>
      <c r="I9" s="421"/>
      <c r="J9" s="421"/>
      <c r="K9" s="300"/>
    </row>
    <row r="10" spans="2:11" ht="15" customHeight="1">
      <c r="B10" s="303"/>
      <c r="C10" s="302"/>
      <c r="D10" s="421" t="s">
        <v>913</v>
      </c>
      <c r="E10" s="421"/>
      <c r="F10" s="421"/>
      <c r="G10" s="421"/>
      <c r="H10" s="421"/>
      <c r="I10" s="421"/>
      <c r="J10" s="421"/>
      <c r="K10" s="300"/>
    </row>
    <row r="11" spans="2:11" ht="15" customHeight="1">
      <c r="B11" s="303"/>
      <c r="C11" s="304"/>
      <c r="D11" s="421" t="s">
        <v>914</v>
      </c>
      <c r="E11" s="421"/>
      <c r="F11" s="421"/>
      <c r="G11" s="421"/>
      <c r="H11" s="421"/>
      <c r="I11" s="421"/>
      <c r="J11" s="421"/>
      <c r="K11" s="300"/>
    </row>
    <row r="12" spans="2:11" ht="12.75" customHeight="1">
      <c r="B12" s="303"/>
      <c r="C12" s="304"/>
      <c r="D12" s="304"/>
      <c r="E12" s="304"/>
      <c r="F12" s="304"/>
      <c r="G12" s="304"/>
      <c r="H12" s="304"/>
      <c r="I12" s="304"/>
      <c r="J12" s="304"/>
      <c r="K12" s="300"/>
    </row>
    <row r="13" spans="2:11" ht="15" customHeight="1">
      <c r="B13" s="303"/>
      <c r="C13" s="304"/>
      <c r="D13" s="421" t="s">
        <v>915</v>
      </c>
      <c r="E13" s="421"/>
      <c r="F13" s="421"/>
      <c r="G13" s="421"/>
      <c r="H13" s="421"/>
      <c r="I13" s="421"/>
      <c r="J13" s="421"/>
      <c r="K13" s="300"/>
    </row>
    <row r="14" spans="2:11" ht="15" customHeight="1">
      <c r="B14" s="303"/>
      <c r="C14" s="304"/>
      <c r="D14" s="421" t="s">
        <v>916</v>
      </c>
      <c r="E14" s="421"/>
      <c r="F14" s="421"/>
      <c r="G14" s="421"/>
      <c r="H14" s="421"/>
      <c r="I14" s="421"/>
      <c r="J14" s="421"/>
      <c r="K14" s="300"/>
    </row>
    <row r="15" spans="2:11" ht="15" customHeight="1">
      <c r="B15" s="303"/>
      <c r="C15" s="304"/>
      <c r="D15" s="421" t="s">
        <v>917</v>
      </c>
      <c r="E15" s="421"/>
      <c r="F15" s="421"/>
      <c r="G15" s="421"/>
      <c r="H15" s="421"/>
      <c r="I15" s="421"/>
      <c r="J15" s="421"/>
      <c r="K15" s="300"/>
    </row>
    <row r="16" spans="2:11" ht="15" customHeight="1">
      <c r="B16" s="303"/>
      <c r="C16" s="304"/>
      <c r="D16" s="304"/>
      <c r="E16" s="305" t="s">
        <v>80</v>
      </c>
      <c r="F16" s="421" t="s">
        <v>918</v>
      </c>
      <c r="G16" s="421"/>
      <c r="H16" s="421"/>
      <c r="I16" s="421"/>
      <c r="J16" s="421"/>
      <c r="K16" s="300"/>
    </row>
    <row r="17" spans="2:11" ht="15" customHeight="1">
      <c r="B17" s="303"/>
      <c r="C17" s="304"/>
      <c r="D17" s="304"/>
      <c r="E17" s="305" t="s">
        <v>919</v>
      </c>
      <c r="F17" s="421" t="s">
        <v>920</v>
      </c>
      <c r="G17" s="421"/>
      <c r="H17" s="421"/>
      <c r="I17" s="421"/>
      <c r="J17" s="421"/>
      <c r="K17" s="300"/>
    </row>
    <row r="18" spans="2:11" ht="15" customHeight="1">
      <c r="B18" s="303"/>
      <c r="C18" s="304"/>
      <c r="D18" s="304"/>
      <c r="E18" s="305" t="s">
        <v>921</v>
      </c>
      <c r="F18" s="421" t="s">
        <v>922</v>
      </c>
      <c r="G18" s="421"/>
      <c r="H18" s="421"/>
      <c r="I18" s="421"/>
      <c r="J18" s="421"/>
      <c r="K18" s="300"/>
    </row>
    <row r="19" spans="2:11" ht="15" customHeight="1">
      <c r="B19" s="303"/>
      <c r="C19" s="304"/>
      <c r="D19" s="304"/>
      <c r="E19" s="305" t="s">
        <v>84</v>
      </c>
      <c r="F19" s="421" t="s">
        <v>923</v>
      </c>
      <c r="G19" s="421"/>
      <c r="H19" s="421"/>
      <c r="I19" s="421"/>
      <c r="J19" s="421"/>
      <c r="K19" s="300"/>
    </row>
    <row r="20" spans="2:11" ht="15" customHeight="1">
      <c r="B20" s="303"/>
      <c r="C20" s="304"/>
      <c r="D20" s="304"/>
      <c r="E20" s="305" t="s">
        <v>880</v>
      </c>
      <c r="F20" s="421" t="s">
        <v>881</v>
      </c>
      <c r="G20" s="421"/>
      <c r="H20" s="421"/>
      <c r="I20" s="421"/>
      <c r="J20" s="421"/>
      <c r="K20" s="300"/>
    </row>
    <row r="21" spans="2:11" ht="15" customHeight="1">
      <c r="B21" s="303"/>
      <c r="C21" s="304"/>
      <c r="D21" s="304"/>
      <c r="E21" s="305" t="s">
        <v>924</v>
      </c>
      <c r="F21" s="421" t="s">
        <v>925</v>
      </c>
      <c r="G21" s="421"/>
      <c r="H21" s="421"/>
      <c r="I21" s="421"/>
      <c r="J21" s="421"/>
      <c r="K21" s="300"/>
    </row>
    <row r="22" spans="2:11" ht="12.75" customHeight="1">
      <c r="B22" s="303"/>
      <c r="C22" s="304"/>
      <c r="D22" s="304"/>
      <c r="E22" s="304"/>
      <c r="F22" s="304"/>
      <c r="G22" s="304"/>
      <c r="H22" s="304"/>
      <c r="I22" s="304"/>
      <c r="J22" s="304"/>
      <c r="K22" s="300"/>
    </row>
    <row r="23" spans="2:11" ht="15" customHeight="1">
      <c r="B23" s="303"/>
      <c r="C23" s="421" t="s">
        <v>926</v>
      </c>
      <c r="D23" s="421"/>
      <c r="E23" s="421"/>
      <c r="F23" s="421"/>
      <c r="G23" s="421"/>
      <c r="H23" s="421"/>
      <c r="I23" s="421"/>
      <c r="J23" s="421"/>
      <c r="K23" s="300"/>
    </row>
    <row r="24" spans="2:11" ht="15" customHeight="1">
      <c r="B24" s="303"/>
      <c r="C24" s="421" t="s">
        <v>927</v>
      </c>
      <c r="D24" s="421"/>
      <c r="E24" s="421"/>
      <c r="F24" s="421"/>
      <c r="G24" s="421"/>
      <c r="H24" s="421"/>
      <c r="I24" s="421"/>
      <c r="J24" s="421"/>
      <c r="K24" s="300"/>
    </row>
    <row r="25" spans="2:11" ht="15" customHeight="1">
      <c r="B25" s="303"/>
      <c r="C25" s="302"/>
      <c r="D25" s="421" t="s">
        <v>928</v>
      </c>
      <c r="E25" s="421"/>
      <c r="F25" s="421"/>
      <c r="G25" s="421"/>
      <c r="H25" s="421"/>
      <c r="I25" s="421"/>
      <c r="J25" s="421"/>
      <c r="K25" s="300"/>
    </row>
    <row r="26" spans="2:11" ht="15" customHeight="1">
      <c r="B26" s="303"/>
      <c r="C26" s="304"/>
      <c r="D26" s="421" t="s">
        <v>929</v>
      </c>
      <c r="E26" s="421"/>
      <c r="F26" s="421"/>
      <c r="G26" s="421"/>
      <c r="H26" s="421"/>
      <c r="I26" s="421"/>
      <c r="J26" s="421"/>
      <c r="K26" s="300"/>
    </row>
    <row r="27" spans="2:11" ht="12.75" customHeight="1">
      <c r="B27" s="303"/>
      <c r="C27" s="304"/>
      <c r="D27" s="304"/>
      <c r="E27" s="304"/>
      <c r="F27" s="304"/>
      <c r="G27" s="304"/>
      <c r="H27" s="304"/>
      <c r="I27" s="304"/>
      <c r="J27" s="304"/>
      <c r="K27" s="300"/>
    </row>
    <row r="28" spans="2:11" ht="15" customHeight="1">
      <c r="B28" s="303"/>
      <c r="C28" s="304"/>
      <c r="D28" s="421" t="s">
        <v>930</v>
      </c>
      <c r="E28" s="421"/>
      <c r="F28" s="421"/>
      <c r="G28" s="421"/>
      <c r="H28" s="421"/>
      <c r="I28" s="421"/>
      <c r="J28" s="421"/>
      <c r="K28" s="300"/>
    </row>
    <row r="29" spans="2:11" ht="15" customHeight="1">
      <c r="B29" s="303"/>
      <c r="C29" s="304"/>
      <c r="D29" s="421" t="s">
        <v>931</v>
      </c>
      <c r="E29" s="421"/>
      <c r="F29" s="421"/>
      <c r="G29" s="421"/>
      <c r="H29" s="421"/>
      <c r="I29" s="421"/>
      <c r="J29" s="421"/>
      <c r="K29" s="300"/>
    </row>
    <row r="30" spans="2:11" ht="12.75" customHeight="1">
      <c r="B30" s="303"/>
      <c r="C30" s="304"/>
      <c r="D30" s="304"/>
      <c r="E30" s="304"/>
      <c r="F30" s="304"/>
      <c r="G30" s="304"/>
      <c r="H30" s="304"/>
      <c r="I30" s="304"/>
      <c r="J30" s="304"/>
      <c r="K30" s="300"/>
    </row>
    <row r="31" spans="2:11" ht="15" customHeight="1">
      <c r="B31" s="303"/>
      <c r="C31" s="304"/>
      <c r="D31" s="421" t="s">
        <v>932</v>
      </c>
      <c r="E31" s="421"/>
      <c r="F31" s="421"/>
      <c r="G31" s="421"/>
      <c r="H31" s="421"/>
      <c r="I31" s="421"/>
      <c r="J31" s="421"/>
      <c r="K31" s="300"/>
    </row>
    <row r="32" spans="2:11" ht="15" customHeight="1">
      <c r="B32" s="303"/>
      <c r="C32" s="304"/>
      <c r="D32" s="421" t="s">
        <v>933</v>
      </c>
      <c r="E32" s="421"/>
      <c r="F32" s="421"/>
      <c r="G32" s="421"/>
      <c r="H32" s="421"/>
      <c r="I32" s="421"/>
      <c r="J32" s="421"/>
      <c r="K32" s="300"/>
    </row>
    <row r="33" spans="2:11" ht="15" customHeight="1">
      <c r="B33" s="303"/>
      <c r="C33" s="304"/>
      <c r="D33" s="421" t="s">
        <v>934</v>
      </c>
      <c r="E33" s="421"/>
      <c r="F33" s="421"/>
      <c r="G33" s="421"/>
      <c r="H33" s="421"/>
      <c r="I33" s="421"/>
      <c r="J33" s="421"/>
      <c r="K33" s="300"/>
    </row>
    <row r="34" spans="2:11" ht="15" customHeight="1">
      <c r="B34" s="303"/>
      <c r="C34" s="304"/>
      <c r="D34" s="302"/>
      <c r="E34" s="306" t="s">
        <v>125</v>
      </c>
      <c r="F34" s="302"/>
      <c r="G34" s="421" t="s">
        <v>935</v>
      </c>
      <c r="H34" s="421"/>
      <c r="I34" s="421"/>
      <c r="J34" s="421"/>
      <c r="K34" s="300"/>
    </row>
    <row r="35" spans="2:11" ht="30.75" customHeight="1">
      <c r="B35" s="303"/>
      <c r="C35" s="304"/>
      <c r="D35" s="302"/>
      <c r="E35" s="306" t="s">
        <v>936</v>
      </c>
      <c r="F35" s="302"/>
      <c r="G35" s="421" t="s">
        <v>937</v>
      </c>
      <c r="H35" s="421"/>
      <c r="I35" s="421"/>
      <c r="J35" s="421"/>
      <c r="K35" s="300"/>
    </row>
    <row r="36" spans="2:11" ht="15" customHeight="1">
      <c r="B36" s="303"/>
      <c r="C36" s="304"/>
      <c r="D36" s="302"/>
      <c r="E36" s="306" t="s">
        <v>54</v>
      </c>
      <c r="F36" s="302"/>
      <c r="G36" s="421" t="s">
        <v>938</v>
      </c>
      <c r="H36" s="421"/>
      <c r="I36" s="421"/>
      <c r="J36" s="421"/>
      <c r="K36" s="300"/>
    </row>
    <row r="37" spans="2:11" ht="15" customHeight="1">
      <c r="B37" s="303"/>
      <c r="C37" s="304"/>
      <c r="D37" s="302"/>
      <c r="E37" s="306" t="s">
        <v>126</v>
      </c>
      <c r="F37" s="302"/>
      <c r="G37" s="421" t="s">
        <v>939</v>
      </c>
      <c r="H37" s="421"/>
      <c r="I37" s="421"/>
      <c r="J37" s="421"/>
      <c r="K37" s="300"/>
    </row>
    <row r="38" spans="2:11" ht="15" customHeight="1">
      <c r="B38" s="303"/>
      <c r="C38" s="304"/>
      <c r="D38" s="302"/>
      <c r="E38" s="306" t="s">
        <v>127</v>
      </c>
      <c r="F38" s="302"/>
      <c r="G38" s="421" t="s">
        <v>940</v>
      </c>
      <c r="H38" s="421"/>
      <c r="I38" s="421"/>
      <c r="J38" s="421"/>
      <c r="K38" s="300"/>
    </row>
    <row r="39" spans="2:11" ht="15" customHeight="1">
      <c r="B39" s="303"/>
      <c r="C39" s="304"/>
      <c r="D39" s="302"/>
      <c r="E39" s="306" t="s">
        <v>128</v>
      </c>
      <c r="F39" s="302"/>
      <c r="G39" s="421" t="s">
        <v>941</v>
      </c>
      <c r="H39" s="421"/>
      <c r="I39" s="421"/>
      <c r="J39" s="421"/>
      <c r="K39" s="300"/>
    </row>
    <row r="40" spans="2:11" ht="15" customHeight="1">
      <c r="B40" s="303"/>
      <c r="C40" s="304"/>
      <c r="D40" s="302"/>
      <c r="E40" s="306" t="s">
        <v>942</v>
      </c>
      <c r="F40" s="302"/>
      <c r="G40" s="421" t="s">
        <v>943</v>
      </c>
      <c r="H40" s="421"/>
      <c r="I40" s="421"/>
      <c r="J40" s="421"/>
      <c r="K40" s="300"/>
    </row>
    <row r="41" spans="2:11" ht="15" customHeight="1">
      <c r="B41" s="303"/>
      <c r="C41" s="304"/>
      <c r="D41" s="302"/>
      <c r="E41" s="306"/>
      <c r="F41" s="302"/>
      <c r="G41" s="421" t="s">
        <v>944</v>
      </c>
      <c r="H41" s="421"/>
      <c r="I41" s="421"/>
      <c r="J41" s="421"/>
      <c r="K41" s="300"/>
    </row>
    <row r="42" spans="2:11" ht="15" customHeight="1">
      <c r="B42" s="303"/>
      <c r="C42" s="304"/>
      <c r="D42" s="302"/>
      <c r="E42" s="306" t="s">
        <v>945</v>
      </c>
      <c r="F42" s="302"/>
      <c r="G42" s="421" t="s">
        <v>946</v>
      </c>
      <c r="H42" s="421"/>
      <c r="I42" s="421"/>
      <c r="J42" s="421"/>
      <c r="K42" s="300"/>
    </row>
    <row r="43" spans="2:11" ht="15" customHeight="1">
      <c r="B43" s="303"/>
      <c r="C43" s="304"/>
      <c r="D43" s="302"/>
      <c r="E43" s="306" t="s">
        <v>130</v>
      </c>
      <c r="F43" s="302"/>
      <c r="G43" s="421" t="s">
        <v>947</v>
      </c>
      <c r="H43" s="421"/>
      <c r="I43" s="421"/>
      <c r="J43" s="421"/>
      <c r="K43" s="300"/>
    </row>
    <row r="44" spans="2:11" ht="12.75" customHeight="1">
      <c r="B44" s="303"/>
      <c r="C44" s="304"/>
      <c r="D44" s="302"/>
      <c r="E44" s="302"/>
      <c r="F44" s="302"/>
      <c r="G44" s="302"/>
      <c r="H44" s="302"/>
      <c r="I44" s="302"/>
      <c r="J44" s="302"/>
      <c r="K44" s="300"/>
    </row>
    <row r="45" spans="2:11" ht="15" customHeight="1">
      <c r="B45" s="303"/>
      <c r="C45" s="304"/>
      <c r="D45" s="421" t="s">
        <v>948</v>
      </c>
      <c r="E45" s="421"/>
      <c r="F45" s="421"/>
      <c r="G45" s="421"/>
      <c r="H45" s="421"/>
      <c r="I45" s="421"/>
      <c r="J45" s="421"/>
      <c r="K45" s="300"/>
    </row>
    <row r="46" spans="2:11" ht="15" customHeight="1">
      <c r="B46" s="303"/>
      <c r="C46" s="304"/>
      <c r="D46" s="304"/>
      <c r="E46" s="421" t="s">
        <v>949</v>
      </c>
      <c r="F46" s="421"/>
      <c r="G46" s="421"/>
      <c r="H46" s="421"/>
      <c r="I46" s="421"/>
      <c r="J46" s="421"/>
      <c r="K46" s="300"/>
    </row>
    <row r="47" spans="2:11" ht="15" customHeight="1">
      <c r="B47" s="303"/>
      <c r="C47" s="304"/>
      <c r="D47" s="304"/>
      <c r="E47" s="421" t="s">
        <v>950</v>
      </c>
      <c r="F47" s="421"/>
      <c r="G47" s="421"/>
      <c r="H47" s="421"/>
      <c r="I47" s="421"/>
      <c r="J47" s="421"/>
      <c r="K47" s="300"/>
    </row>
    <row r="48" spans="2:11" ht="15" customHeight="1">
      <c r="B48" s="303"/>
      <c r="C48" s="304"/>
      <c r="D48" s="304"/>
      <c r="E48" s="421" t="s">
        <v>951</v>
      </c>
      <c r="F48" s="421"/>
      <c r="G48" s="421"/>
      <c r="H48" s="421"/>
      <c r="I48" s="421"/>
      <c r="J48" s="421"/>
      <c r="K48" s="300"/>
    </row>
    <row r="49" spans="2:11" ht="15" customHeight="1">
      <c r="B49" s="303"/>
      <c r="C49" s="304"/>
      <c r="D49" s="421" t="s">
        <v>952</v>
      </c>
      <c r="E49" s="421"/>
      <c r="F49" s="421"/>
      <c r="G49" s="421"/>
      <c r="H49" s="421"/>
      <c r="I49" s="421"/>
      <c r="J49" s="421"/>
      <c r="K49" s="300"/>
    </row>
    <row r="50" spans="2:11" ht="25.5" customHeight="1">
      <c r="B50" s="299"/>
      <c r="C50" s="425" t="s">
        <v>953</v>
      </c>
      <c r="D50" s="425"/>
      <c r="E50" s="425"/>
      <c r="F50" s="425"/>
      <c r="G50" s="425"/>
      <c r="H50" s="425"/>
      <c r="I50" s="425"/>
      <c r="J50" s="425"/>
      <c r="K50" s="300"/>
    </row>
    <row r="51" spans="2:11" ht="5.25" customHeight="1">
      <c r="B51" s="299"/>
      <c r="C51" s="301"/>
      <c r="D51" s="301"/>
      <c r="E51" s="301"/>
      <c r="F51" s="301"/>
      <c r="G51" s="301"/>
      <c r="H51" s="301"/>
      <c r="I51" s="301"/>
      <c r="J51" s="301"/>
      <c r="K51" s="300"/>
    </row>
    <row r="52" spans="2:11" ht="15" customHeight="1">
      <c r="B52" s="299"/>
      <c r="C52" s="421" t="s">
        <v>954</v>
      </c>
      <c r="D52" s="421"/>
      <c r="E52" s="421"/>
      <c r="F52" s="421"/>
      <c r="G52" s="421"/>
      <c r="H52" s="421"/>
      <c r="I52" s="421"/>
      <c r="J52" s="421"/>
      <c r="K52" s="300"/>
    </row>
    <row r="53" spans="2:11" ht="15" customHeight="1">
      <c r="B53" s="299"/>
      <c r="C53" s="421" t="s">
        <v>955</v>
      </c>
      <c r="D53" s="421"/>
      <c r="E53" s="421"/>
      <c r="F53" s="421"/>
      <c r="G53" s="421"/>
      <c r="H53" s="421"/>
      <c r="I53" s="421"/>
      <c r="J53" s="421"/>
      <c r="K53" s="300"/>
    </row>
    <row r="54" spans="2:11" ht="12.75" customHeight="1">
      <c r="B54" s="299"/>
      <c r="C54" s="302"/>
      <c r="D54" s="302"/>
      <c r="E54" s="302"/>
      <c r="F54" s="302"/>
      <c r="G54" s="302"/>
      <c r="H54" s="302"/>
      <c r="I54" s="302"/>
      <c r="J54" s="302"/>
      <c r="K54" s="300"/>
    </row>
    <row r="55" spans="2:11" ht="15" customHeight="1">
      <c r="B55" s="299"/>
      <c r="C55" s="421" t="s">
        <v>956</v>
      </c>
      <c r="D55" s="421"/>
      <c r="E55" s="421"/>
      <c r="F55" s="421"/>
      <c r="G55" s="421"/>
      <c r="H55" s="421"/>
      <c r="I55" s="421"/>
      <c r="J55" s="421"/>
      <c r="K55" s="300"/>
    </row>
    <row r="56" spans="2:11" ht="15" customHeight="1">
      <c r="B56" s="299"/>
      <c r="C56" s="304"/>
      <c r="D56" s="421" t="s">
        <v>957</v>
      </c>
      <c r="E56" s="421"/>
      <c r="F56" s="421"/>
      <c r="G56" s="421"/>
      <c r="H56" s="421"/>
      <c r="I56" s="421"/>
      <c r="J56" s="421"/>
      <c r="K56" s="300"/>
    </row>
    <row r="57" spans="2:11" ht="15" customHeight="1">
      <c r="B57" s="299"/>
      <c r="C57" s="304"/>
      <c r="D57" s="421" t="s">
        <v>958</v>
      </c>
      <c r="E57" s="421"/>
      <c r="F57" s="421"/>
      <c r="G57" s="421"/>
      <c r="H57" s="421"/>
      <c r="I57" s="421"/>
      <c r="J57" s="421"/>
      <c r="K57" s="300"/>
    </row>
    <row r="58" spans="2:11" ht="15" customHeight="1">
      <c r="B58" s="299"/>
      <c r="C58" s="304"/>
      <c r="D58" s="421" t="s">
        <v>959</v>
      </c>
      <c r="E58" s="421"/>
      <c r="F58" s="421"/>
      <c r="G58" s="421"/>
      <c r="H58" s="421"/>
      <c r="I58" s="421"/>
      <c r="J58" s="421"/>
      <c r="K58" s="300"/>
    </row>
    <row r="59" spans="2:11" ht="15" customHeight="1">
      <c r="B59" s="299"/>
      <c r="C59" s="304"/>
      <c r="D59" s="421" t="s">
        <v>960</v>
      </c>
      <c r="E59" s="421"/>
      <c r="F59" s="421"/>
      <c r="G59" s="421"/>
      <c r="H59" s="421"/>
      <c r="I59" s="421"/>
      <c r="J59" s="421"/>
      <c r="K59" s="300"/>
    </row>
    <row r="60" spans="2:11" ht="15" customHeight="1">
      <c r="B60" s="299"/>
      <c r="C60" s="304"/>
      <c r="D60" s="422" t="s">
        <v>961</v>
      </c>
      <c r="E60" s="422"/>
      <c r="F60" s="422"/>
      <c r="G60" s="422"/>
      <c r="H60" s="422"/>
      <c r="I60" s="422"/>
      <c r="J60" s="422"/>
      <c r="K60" s="300"/>
    </row>
    <row r="61" spans="2:11" ht="15" customHeight="1">
      <c r="B61" s="299"/>
      <c r="C61" s="304"/>
      <c r="D61" s="421" t="s">
        <v>962</v>
      </c>
      <c r="E61" s="421"/>
      <c r="F61" s="421"/>
      <c r="G61" s="421"/>
      <c r="H61" s="421"/>
      <c r="I61" s="421"/>
      <c r="J61" s="421"/>
      <c r="K61" s="300"/>
    </row>
    <row r="62" spans="2:11" ht="12.75" customHeight="1">
      <c r="B62" s="299"/>
      <c r="C62" s="304"/>
      <c r="D62" s="304"/>
      <c r="E62" s="307"/>
      <c r="F62" s="304"/>
      <c r="G62" s="304"/>
      <c r="H62" s="304"/>
      <c r="I62" s="304"/>
      <c r="J62" s="304"/>
      <c r="K62" s="300"/>
    </row>
    <row r="63" spans="2:11" ht="15" customHeight="1">
      <c r="B63" s="299"/>
      <c r="C63" s="304"/>
      <c r="D63" s="421" t="s">
        <v>963</v>
      </c>
      <c r="E63" s="421"/>
      <c r="F63" s="421"/>
      <c r="G63" s="421"/>
      <c r="H63" s="421"/>
      <c r="I63" s="421"/>
      <c r="J63" s="421"/>
      <c r="K63" s="300"/>
    </row>
    <row r="64" spans="2:11" ht="15" customHeight="1">
      <c r="B64" s="299"/>
      <c r="C64" s="304"/>
      <c r="D64" s="422" t="s">
        <v>964</v>
      </c>
      <c r="E64" s="422"/>
      <c r="F64" s="422"/>
      <c r="G64" s="422"/>
      <c r="H64" s="422"/>
      <c r="I64" s="422"/>
      <c r="J64" s="422"/>
      <c r="K64" s="300"/>
    </row>
    <row r="65" spans="2:11" ht="15" customHeight="1">
      <c r="B65" s="299"/>
      <c r="C65" s="304"/>
      <c r="D65" s="421" t="s">
        <v>965</v>
      </c>
      <c r="E65" s="421"/>
      <c r="F65" s="421"/>
      <c r="G65" s="421"/>
      <c r="H65" s="421"/>
      <c r="I65" s="421"/>
      <c r="J65" s="421"/>
      <c r="K65" s="300"/>
    </row>
    <row r="66" spans="2:11" ht="15" customHeight="1">
      <c r="B66" s="299"/>
      <c r="C66" s="304"/>
      <c r="D66" s="421" t="s">
        <v>966</v>
      </c>
      <c r="E66" s="421"/>
      <c r="F66" s="421"/>
      <c r="G66" s="421"/>
      <c r="H66" s="421"/>
      <c r="I66" s="421"/>
      <c r="J66" s="421"/>
      <c r="K66" s="300"/>
    </row>
    <row r="67" spans="2:11" ht="15" customHeight="1">
      <c r="B67" s="299"/>
      <c r="C67" s="304"/>
      <c r="D67" s="421" t="s">
        <v>967</v>
      </c>
      <c r="E67" s="421"/>
      <c r="F67" s="421"/>
      <c r="G67" s="421"/>
      <c r="H67" s="421"/>
      <c r="I67" s="421"/>
      <c r="J67" s="421"/>
      <c r="K67" s="300"/>
    </row>
    <row r="68" spans="2:11" ht="15" customHeight="1">
      <c r="B68" s="299"/>
      <c r="C68" s="304"/>
      <c r="D68" s="421" t="s">
        <v>968</v>
      </c>
      <c r="E68" s="421"/>
      <c r="F68" s="421"/>
      <c r="G68" s="421"/>
      <c r="H68" s="421"/>
      <c r="I68" s="421"/>
      <c r="J68" s="421"/>
      <c r="K68" s="300"/>
    </row>
    <row r="69" spans="2:11" ht="12.75" customHeight="1">
      <c r="B69" s="308"/>
      <c r="C69" s="309"/>
      <c r="D69" s="309"/>
      <c r="E69" s="309"/>
      <c r="F69" s="309"/>
      <c r="G69" s="309"/>
      <c r="H69" s="309"/>
      <c r="I69" s="309"/>
      <c r="J69" s="309"/>
      <c r="K69" s="310"/>
    </row>
    <row r="70" spans="2:11" ht="18.75" customHeight="1">
      <c r="B70" s="311"/>
      <c r="C70" s="311"/>
      <c r="D70" s="311"/>
      <c r="E70" s="311"/>
      <c r="F70" s="311"/>
      <c r="G70" s="311"/>
      <c r="H70" s="311"/>
      <c r="I70" s="311"/>
      <c r="J70" s="311"/>
      <c r="K70" s="312"/>
    </row>
    <row r="71" spans="2:11" ht="18.75" customHeight="1">
      <c r="B71" s="312"/>
      <c r="C71" s="312"/>
      <c r="D71" s="312"/>
      <c r="E71" s="312"/>
      <c r="F71" s="312"/>
      <c r="G71" s="312"/>
      <c r="H71" s="312"/>
      <c r="I71" s="312"/>
      <c r="J71" s="312"/>
      <c r="K71" s="312"/>
    </row>
    <row r="72" spans="2:11" ht="7.5" customHeight="1">
      <c r="B72" s="313"/>
      <c r="C72" s="314"/>
      <c r="D72" s="314"/>
      <c r="E72" s="314"/>
      <c r="F72" s="314"/>
      <c r="G72" s="314"/>
      <c r="H72" s="314"/>
      <c r="I72" s="314"/>
      <c r="J72" s="314"/>
      <c r="K72" s="315"/>
    </row>
    <row r="73" spans="2:11" ht="45" customHeight="1">
      <c r="B73" s="316"/>
      <c r="C73" s="423" t="s">
        <v>91</v>
      </c>
      <c r="D73" s="423"/>
      <c r="E73" s="423"/>
      <c r="F73" s="423"/>
      <c r="G73" s="423"/>
      <c r="H73" s="423"/>
      <c r="I73" s="423"/>
      <c r="J73" s="423"/>
      <c r="K73" s="317"/>
    </row>
    <row r="74" spans="2:11" ht="17.25" customHeight="1">
      <c r="B74" s="316"/>
      <c r="C74" s="318" t="s">
        <v>969</v>
      </c>
      <c r="D74" s="318"/>
      <c r="E74" s="318"/>
      <c r="F74" s="318" t="s">
        <v>970</v>
      </c>
      <c r="G74" s="319"/>
      <c r="H74" s="318" t="s">
        <v>126</v>
      </c>
      <c r="I74" s="318" t="s">
        <v>58</v>
      </c>
      <c r="J74" s="318" t="s">
        <v>971</v>
      </c>
      <c r="K74" s="317"/>
    </row>
    <row r="75" spans="2:11" ht="17.25" customHeight="1">
      <c r="B75" s="316"/>
      <c r="C75" s="320" t="s">
        <v>972</v>
      </c>
      <c r="D75" s="320"/>
      <c r="E75" s="320"/>
      <c r="F75" s="321" t="s">
        <v>973</v>
      </c>
      <c r="G75" s="322"/>
      <c r="H75" s="320"/>
      <c r="I75" s="320"/>
      <c r="J75" s="320" t="s">
        <v>974</v>
      </c>
      <c r="K75" s="317"/>
    </row>
    <row r="76" spans="2:11" ht="5.25" customHeight="1">
      <c r="B76" s="316"/>
      <c r="C76" s="323"/>
      <c r="D76" s="323"/>
      <c r="E76" s="323"/>
      <c r="F76" s="323"/>
      <c r="G76" s="324"/>
      <c r="H76" s="323"/>
      <c r="I76" s="323"/>
      <c r="J76" s="323"/>
      <c r="K76" s="317"/>
    </row>
    <row r="77" spans="2:11" ht="15" customHeight="1">
      <c r="B77" s="316"/>
      <c r="C77" s="306" t="s">
        <v>54</v>
      </c>
      <c r="D77" s="323"/>
      <c r="E77" s="323"/>
      <c r="F77" s="325" t="s">
        <v>975</v>
      </c>
      <c r="G77" s="324"/>
      <c r="H77" s="306" t="s">
        <v>976</v>
      </c>
      <c r="I77" s="306" t="s">
        <v>977</v>
      </c>
      <c r="J77" s="306">
        <v>20</v>
      </c>
      <c r="K77" s="317"/>
    </row>
    <row r="78" spans="2:11" ht="15" customHeight="1">
      <c r="B78" s="316"/>
      <c r="C78" s="306" t="s">
        <v>978</v>
      </c>
      <c r="D78" s="306"/>
      <c r="E78" s="306"/>
      <c r="F78" s="325" t="s">
        <v>975</v>
      </c>
      <c r="G78" s="324"/>
      <c r="H78" s="306" t="s">
        <v>979</v>
      </c>
      <c r="I78" s="306" t="s">
        <v>977</v>
      </c>
      <c r="J78" s="306">
        <v>120</v>
      </c>
      <c r="K78" s="317"/>
    </row>
    <row r="79" spans="2:11" ht="15" customHeight="1">
      <c r="B79" s="326"/>
      <c r="C79" s="306" t="s">
        <v>980</v>
      </c>
      <c r="D79" s="306"/>
      <c r="E79" s="306"/>
      <c r="F79" s="325" t="s">
        <v>981</v>
      </c>
      <c r="G79" s="324"/>
      <c r="H79" s="306" t="s">
        <v>982</v>
      </c>
      <c r="I79" s="306" t="s">
        <v>977</v>
      </c>
      <c r="J79" s="306">
        <v>50</v>
      </c>
      <c r="K79" s="317"/>
    </row>
    <row r="80" spans="2:11" ht="15" customHeight="1">
      <c r="B80" s="326"/>
      <c r="C80" s="306" t="s">
        <v>983</v>
      </c>
      <c r="D80" s="306"/>
      <c r="E80" s="306"/>
      <c r="F80" s="325" t="s">
        <v>975</v>
      </c>
      <c r="G80" s="324"/>
      <c r="H80" s="306" t="s">
        <v>984</v>
      </c>
      <c r="I80" s="306" t="s">
        <v>985</v>
      </c>
      <c r="J80" s="306"/>
      <c r="K80" s="317"/>
    </row>
    <row r="81" spans="2:11" ht="15" customHeight="1">
      <c r="B81" s="326"/>
      <c r="C81" s="327" t="s">
        <v>986</v>
      </c>
      <c r="D81" s="327"/>
      <c r="E81" s="327"/>
      <c r="F81" s="328" t="s">
        <v>981</v>
      </c>
      <c r="G81" s="327"/>
      <c r="H81" s="327" t="s">
        <v>987</v>
      </c>
      <c r="I81" s="327" t="s">
        <v>977</v>
      </c>
      <c r="J81" s="327">
        <v>15</v>
      </c>
      <c r="K81" s="317"/>
    </row>
    <row r="82" spans="2:11" ht="15" customHeight="1">
      <c r="B82" s="326"/>
      <c r="C82" s="327" t="s">
        <v>988</v>
      </c>
      <c r="D82" s="327"/>
      <c r="E82" s="327"/>
      <c r="F82" s="328" t="s">
        <v>981</v>
      </c>
      <c r="G82" s="327"/>
      <c r="H82" s="327" t="s">
        <v>989</v>
      </c>
      <c r="I82" s="327" t="s">
        <v>977</v>
      </c>
      <c r="J82" s="327">
        <v>15</v>
      </c>
      <c r="K82" s="317"/>
    </row>
    <row r="83" spans="2:11" ht="15" customHeight="1">
      <c r="B83" s="326"/>
      <c r="C83" s="327" t="s">
        <v>990</v>
      </c>
      <c r="D83" s="327"/>
      <c r="E83" s="327"/>
      <c r="F83" s="328" t="s">
        <v>981</v>
      </c>
      <c r="G83" s="327"/>
      <c r="H83" s="327" t="s">
        <v>991</v>
      </c>
      <c r="I83" s="327" t="s">
        <v>977</v>
      </c>
      <c r="J83" s="327">
        <v>20</v>
      </c>
      <c r="K83" s="317"/>
    </row>
    <row r="84" spans="2:11" ht="15" customHeight="1">
      <c r="B84" s="326"/>
      <c r="C84" s="327" t="s">
        <v>992</v>
      </c>
      <c r="D84" s="327"/>
      <c r="E84" s="327"/>
      <c r="F84" s="328" t="s">
        <v>981</v>
      </c>
      <c r="G84" s="327"/>
      <c r="H84" s="327" t="s">
        <v>993</v>
      </c>
      <c r="I84" s="327" t="s">
        <v>977</v>
      </c>
      <c r="J84" s="327">
        <v>20</v>
      </c>
      <c r="K84" s="317"/>
    </row>
    <row r="85" spans="2:11" ht="15" customHeight="1">
      <c r="B85" s="326"/>
      <c r="C85" s="306" t="s">
        <v>994</v>
      </c>
      <c r="D85" s="306"/>
      <c r="E85" s="306"/>
      <c r="F85" s="325" t="s">
        <v>981</v>
      </c>
      <c r="G85" s="324"/>
      <c r="H85" s="306" t="s">
        <v>995</v>
      </c>
      <c r="I85" s="306" t="s">
        <v>977</v>
      </c>
      <c r="J85" s="306">
        <v>50</v>
      </c>
      <c r="K85" s="317"/>
    </row>
    <row r="86" spans="2:11" ht="15" customHeight="1">
      <c r="B86" s="326"/>
      <c r="C86" s="306" t="s">
        <v>996</v>
      </c>
      <c r="D86" s="306"/>
      <c r="E86" s="306"/>
      <c r="F86" s="325" t="s">
        <v>981</v>
      </c>
      <c r="G86" s="324"/>
      <c r="H86" s="306" t="s">
        <v>997</v>
      </c>
      <c r="I86" s="306" t="s">
        <v>977</v>
      </c>
      <c r="J86" s="306">
        <v>20</v>
      </c>
      <c r="K86" s="317"/>
    </row>
    <row r="87" spans="2:11" ht="15" customHeight="1">
      <c r="B87" s="326"/>
      <c r="C87" s="306" t="s">
        <v>998</v>
      </c>
      <c r="D87" s="306"/>
      <c r="E87" s="306"/>
      <c r="F87" s="325" t="s">
        <v>981</v>
      </c>
      <c r="G87" s="324"/>
      <c r="H87" s="306" t="s">
        <v>999</v>
      </c>
      <c r="I87" s="306" t="s">
        <v>977</v>
      </c>
      <c r="J87" s="306">
        <v>20</v>
      </c>
      <c r="K87" s="317"/>
    </row>
    <row r="88" spans="2:11" ht="15" customHeight="1">
      <c r="B88" s="326"/>
      <c r="C88" s="306" t="s">
        <v>1000</v>
      </c>
      <c r="D88" s="306"/>
      <c r="E88" s="306"/>
      <c r="F88" s="325" t="s">
        <v>981</v>
      </c>
      <c r="G88" s="324"/>
      <c r="H88" s="306" t="s">
        <v>1001</v>
      </c>
      <c r="I88" s="306" t="s">
        <v>977</v>
      </c>
      <c r="J88" s="306">
        <v>50</v>
      </c>
      <c r="K88" s="317"/>
    </row>
    <row r="89" spans="2:11" ht="15" customHeight="1">
      <c r="B89" s="326"/>
      <c r="C89" s="306" t="s">
        <v>1002</v>
      </c>
      <c r="D89" s="306"/>
      <c r="E89" s="306"/>
      <c r="F89" s="325" t="s">
        <v>981</v>
      </c>
      <c r="G89" s="324"/>
      <c r="H89" s="306" t="s">
        <v>1002</v>
      </c>
      <c r="I89" s="306" t="s">
        <v>977</v>
      </c>
      <c r="J89" s="306">
        <v>50</v>
      </c>
      <c r="K89" s="317"/>
    </row>
    <row r="90" spans="2:11" ht="15" customHeight="1">
      <c r="B90" s="326"/>
      <c r="C90" s="306" t="s">
        <v>131</v>
      </c>
      <c r="D90" s="306"/>
      <c r="E90" s="306"/>
      <c r="F90" s="325" t="s">
        <v>981</v>
      </c>
      <c r="G90" s="324"/>
      <c r="H90" s="306" t="s">
        <v>1003</v>
      </c>
      <c r="I90" s="306" t="s">
        <v>977</v>
      </c>
      <c r="J90" s="306">
        <v>255</v>
      </c>
      <c r="K90" s="317"/>
    </row>
    <row r="91" spans="2:11" ht="15" customHeight="1">
      <c r="B91" s="326"/>
      <c r="C91" s="306" t="s">
        <v>1004</v>
      </c>
      <c r="D91" s="306"/>
      <c r="E91" s="306"/>
      <c r="F91" s="325" t="s">
        <v>975</v>
      </c>
      <c r="G91" s="324"/>
      <c r="H91" s="306" t="s">
        <v>1005</v>
      </c>
      <c r="I91" s="306" t="s">
        <v>1006</v>
      </c>
      <c r="J91" s="306"/>
      <c r="K91" s="317"/>
    </row>
    <row r="92" spans="2:11" ht="15" customHeight="1">
      <c r="B92" s="326"/>
      <c r="C92" s="306" t="s">
        <v>1007</v>
      </c>
      <c r="D92" s="306"/>
      <c r="E92" s="306"/>
      <c r="F92" s="325" t="s">
        <v>975</v>
      </c>
      <c r="G92" s="324"/>
      <c r="H92" s="306" t="s">
        <v>1008</v>
      </c>
      <c r="I92" s="306" t="s">
        <v>1009</v>
      </c>
      <c r="J92" s="306"/>
      <c r="K92" s="317"/>
    </row>
    <row r="93" spans="2:11" ht="15" customHeight="1">
      <c r="B93" s="326"/>
      <c r="C93" s="306" t="s">
        <v>1010</v>
      </c>
      <c r="D93" s="306"/>
      <c r="E93" s="306"/>
      <c r="F93" s="325" t="s">
        <v>975</v>
      </c>
      <c r="G93" s="324"/>
      <c r="H93" s="306" t="s">
        <v>1010</v>
      </c>
      <c r="I93" s="306" t="s">
        <v>1009</v>
      </c>
      <c r="J93" s="306"/>
      <c r="K93" s="317"/>
    </row>
    <row r="94" spans="2:11" ht="15" customHeight="1">
      <c r="B94" s="326"/>
      <c r="C94" s="306" t="s">
        <v>39</v>
      </c>
      <c r="D94" s="306"/>
      <c r="E94" s="306"/>
      <c r="F94" s="325" t="s">
        <v>975</v>
      </c>
      <c r="G94" s="324"/>
      <c r="H94" s="306" t="s">
        <v>1011</v>
      </c>
      <c r="I94" s="306" t="s">
        <v>1009</v>
      </c>
      <c r="J94" s="306"/>
      <c r="K94" s="317"/>
    </row>
    <row r="95" spans="2:11" ht="15" customHeight="1">
      <c r="B95" s="326"/>
      <c r="C95" s="306" t="s">
        <v>49</v>
      </c>
      <c r="D95" s="306"/>
      <c r="E95" s="306"/>
      <c r="F95" s="325" t="s">
        <v>975</v>
      </c>
      <c r="G95" s="324"/>
      <c r="H95" s="306" t="s">
        <v>1012</v>
      </c>
      <c r="I95" s="306" t="s">
        <v>1009</v>
      </c>
      <c r="J95" s="306"/>
      <c r="K95" s="317"/>
    </row>
    <row r="96" spans="2:11" ht="15" customHeight="1">
      <c r="B96" s="329"/>
      <c r="C96" s="330"/>
      <c r="D96" s="330"/>
      <c r="E96" s="330"/>
      <c r="F96" s="330"/>
      <c r="G96" s="330"/>
      <c r="H96" s="330"/>
      <c r="I96" s="330"/>
      <c r="J96" s="330"/>
      <c r="K96" s="331"/>
    </row>
    <row r="97" spans="2:11" ht="18.75" customHeight="1">
      <c r="B97" s="332"/>
      <c r="C97" s="333"/>
      <c r="D97" s="333"/>
      <c r="E97" s="333"/>
      <c r="F97" s="333"/>
      <c r="G97" s="333"/>
      <c r="H97" s="333"/>
      <c r="I97" s="333"/>
      <c r="J97" s="333"/>
      <c r="K97" s="332"/>
    </row>
    <row r="98" spans="2:11" ht="18.75" customHeight="1">
      <c r="B98" s="312"/>
      <c r="C98" s="312"/>
      <c r="D98" s="312"/>
      <c r="E98" s="312"/>
      <c r="F98" s="312"/>
      <c r="G98" s="312"/>
      <c r="H98" s="312"/>
      <c r="I98" s="312"/>
      <c r="J98" s="312"/>
      <c r="K98" s="312"/>
    </row>
    <row r="99" spans="2:11" ht="7.5" customHeight="1">
      <c r="B99" s="313"/>
      <c r="C99" s="314"/>
      <c r="D99" s="314"/>
      <c r="E99" s="314"/>
      <c r="F99" s="314"/>
      <c r="G99" s="314"/>
      <c r="H99" s="314"/>
      <c r="I99" s="314"/>
      <c r="J99" s="314"/>
      <c r="K99" s="315"/>
    </row>
    <row r="100" spans="2:11" ht="45" customHeight="1">
      <c r="B100" s="316"/>
      <c r="C100" s="423" t="s">
        <v>1013</v>
      </c>
      <c r="D100" s="423"/>
      <c r="E100" s="423"/>
      <c r="F100" s="423"/>
      <c r="G100" s="423"/>
      <c r="H100" s="423"/>
      <c r="I100" s="423"/>
      <c r="J100" s="423"/>
      <c r="K100" s="317"/>
    </row>
    <row r="101" spans="2:11" ht="17.25" customHeight="1">
      <c r="B101" s="316"/>
      <c r="C101" s="318" t="s">
        <v>969</v>
      </c>
      <c r="D101" s="318"/>
      <c r="E101" s="318"/>
      <c r="F101" s="318" t="s">
        <v>970</v>
      </c>
      <c r="G101" s="319"/>
      <c r="H101" s="318" t="s">
        <v>126</v>
      </c>
      <c r="I101" s="318" t="s">
        <v>58</v>
      </c>
      <c r="J101" s="318" t="s">
        <v>971</v>
      </c>
      <c r="K101" s="317"/>
    </row>
    <row r="102" spans="2:11" ht="17.25" customHeight="1">
      <c r="B102" s="316"/>
      <c r="C102" s="320" t="s">
        <v>972</v>
      </c>
      <c r="D102" s="320"/>
      <c r="E102" s="320"/>
      <c r="F102" s="321" t="s">
        <v>973</v>
      </c>
      <c r="G102" s="322"/>
      <c r="H102" s="320"/>
      <c r="I102" s="320"/>
      <c r="J102" s="320" t="s">
        <v>974</v>
      </c>
      <c r="K102" s="317"/>
    </row>
    <row r="103" spans="2:11" ht="5.25" customHeight="1">
      <c r="B103" s="316"/>
      <c r="C103" s="318"/>
      <c r="D103" s="318"/>
      <c r="E103" s="318"/>
      <c r="F103" s="318"/>
      <c r="G103" s="334"/>
      <c r="H103" s="318"/>
      <c r="I103" s="318"/>
      <c r="J103" s="318"/>
      <c r="K103" s="317"/>
    </row>
    <row r="104" spans="2:11" ht="15" customHeight="1">
      <c r="B104" s="316"/>
      <c r="C104" s="306" t="s">
        <v>54</v>
      </c>
      <c r="D104" s="323"/>
      <c r="E104" s="323"/>
      <c r="F104" s="325" t="s">
        <v>975</v>
      </c>
      <c r="G104" s="334"/>
      <c r="H104" s="306" t="s">
        <v>1014</v>
      </c>
      <c r="I104" s="306" t="s">
        <v>977</v>
      </c>
      <c r="J104" s="306">
        <v>20</v>
      </c>
      <c r="K104" s="317"/>
    </row>
    <row r="105" spans="2:11" ht="15" customHeight="1">
      <c r="B105" s="316"/>
      <c r="C105" s="306" t="s">
        <v>978</v>
      </c>
      <c r="D105" s="306"/>
      <c r="E105" s="306"/>
      <c r="F105" s="325" t="s">
        <v>975</v>
      </c>
      <c r="G105" s="306"/>
      <c r="H105" s="306" t="s">
        <v>1014</v>
      </c>
      <c r="I105" s="306" t="s">
        <v>977</v>
      </c>
      <c r="J105" s="306">
        <v>120</v>
      </c>
      <c r="K105" s="317"/>
    </row>
    <row r="106" spans="2:11" ht="15" customHeight="1">
      <c r="B106" s="326"/>
      <c r="C106" s="306" t="s">
        <v>980</v>
      </c>
      <c r="D106" s="306"/>
      <c r="E106" s="306"/>
      <c r="F106" s="325" t="s">
        <v>981</v>
      </c>
      <c r="G106" s="306"/>
      <c r="H106" s="306" t="s">
        <v>1014</v>
      </c>
      <c r="I106" s="306" t="s">
        <v>977</v>
      </c>
      <c r="J106" s="306">
        <v>50</v>
      </c>
      <c r="K106" s="317"/>
    </row>
    <row r="107" spans="2:11" ht="15" customHeight="1">
      <c r="B107" s="326"/>
      <c r="C107" s="306" t="s">
        <v>983</v>
      </c>
      <c r="D107" s="306"/>
      <c r="E107" s="306"/>
      <c r="F107" s="325" t="s">
        <v>975</v>
      </c>
      <c r="G107" s="306"/>
      <c r="H107" s="306" t="s">
        <v>1014</v>
      </c>
      <c r="I107" s="306" t="s">
        <v>985</v>
      </c>
      <c r="J107" s="306"/>
      <c r="K107" s="317"/>
    </row>
    <row r="108" spans="2:11" ht="15" customHeight="1">
      <c r="B108" s="326"/>
      <c r="C108" s="306" t="s">
        <v>994</v>
      </c>
      <c r="D108" s="306"/>
      <c r="E108" s="306"/>
      <c r="F108" s="325" t="s">
        <v>981</v>
      </c>
      <c r="G108" s="306"/>
      <c r="H108" s="306" t="s">
        <v>1014</v>
      </c>
      <c r="I108" s="306" t="s">
        <v>977</v>
      </c>
      <c r="J108" s="306">
        <v>50</v>
      </c>
      <c r="K108" s="317"/>
    </row>
    <row r="109" spans="2:11" ht="15" customHeight="1">
      <c r="B109" s="326"/>
      <c r="C109" s="306" t="s">
        <v>1002</v>
      </c>
      <c r="D109" s="306"/>
      <c r="E109" s="306"/>
      <c r="F109" s="325" t="s">
        <v>981</v>
      </c>
      <c r="G109" s="306"/>
      <c r="H109" s="306" t="s">
        <v>1014</v>
      </c>
      <c r="I109" s="306" t="s">
        <v>977</v>
      </c>
      <c r="J109" s="306">
        <v>50</v>
      </c>
      <c r="K109" s="317"/>
    </row>
    <row r="110" spans="2:11" ht="15" customHeight="1">
      <c r="B110" s="326"/>
      <c r="C110" s="306" t="s">
        <v>1000</v>
      </c>
      <c r="D110" s="306"/>
      <c r="E110" s="306"/>
      <c r="F110" s="325" t="s">
        <v>981</v>
      </c>
      <c r="G110" s="306"/>
      <c r="H110" s="306" t="s">
        <v>1014</v>
      </c>
      <c r="I110" s="306" t="s">
        <v>977</v>
      </c>
      <c r="J110" s="306">
        <v>50</v>
      </c>
      <c r="K110" s="317"/>
    </row>
    <row r="111" spans="2:11" ht="15" customHeight="1">
      <c r="B111" s="326"/>
      <c r="C111" s="306" t="s">
        <v>54</v>
      </c>
      <c r="D111" s="306"/>
      <c r="E111" s="306"/>
      <c r="F111" s="325" t="s">
        <v>975</v>
      </c>
      <c r="G111" s="306"/>
      <c r="H111" s="306" t="s">
        <v>1015</v>
      </c>
      <c r="I111" s="306" t="s">
        <v>977</v>
      </c>
      <c r="J111" s="306">
        <v>20</v>
      </c>
      <c r="K111" s="317"/>
    </row>
    <row r="112" spans="2:11" ht="15" customHeight="1">
      <c r="B112" s="326"/>
      <c r="C112" s="306" t="s">
        <v>1016</v>
      </c>
      <c r="D112" s="306"/>
      <c r="E112" s="306"/>
      <c r="F112" s="325" t="s">
        <v>975</v>
      </c>
      <c r="G112" s="306"/>
      <c r="H112" s="306" t="s">
        <v>1017</v>
      </c>
      <c r="I112" s="306" t="s">
        <v>977</v>
      </c>
      <c r="J112" s="306">
        <v>120</v>
      </c>
      <c r="K112" s="317"/>
    </row>
    <row r="113" spans="2:11" ht="15" customHeight="1">
      <c r="B113" s="326"/>
      <c r="C113" s="306" t="s">
        <v>39</v>
      </c>
      <c r="D113" s="306"/>
      <c r="E113" s="306"/>
      <c r="F113" s="325" t="s">
        <v>975</v>
      </c>
      <c r="G113" s="306"/>
      <c r="H113" s="306" t="s">
        <v>1018</v>
      </c>
      <c r="I113" s="306" t="s">
        <v>1009</v>
      </c>
      <c r="J113" s="306"/>
      <c r="K113" s="317"/>
    </row>
    <row r="114" spans="2:11" ht="15" customHeight="1">
      <c r="B114" s="326"/>
      <c r="C114" s="306" t="s">
        <v>49</v>
      </c>
      <c r="D114" s="306"/>
      <c r="E114" s="306"/>
      <c r="F114" s="325" t="s">
        <v>975</v>
      </c>
      <c r="G114" s="306"/>
      <c r="H114" s="306" t="s">
        <v>1019</v>
      </c>
      <c r="I114" s="306" t="s">
        <v>1009</v>
      </c>
      <c r="J114" s="306"/>
      <c r="K114" s="317"/>
    </row>
    <row r="115" spans="2:11" ht="15" customHeight="1">
      <c r="B115" s="326"/>
      <c r="C115" s="306" t="s">
        <v>58</v>
      </c>
      <c r="D115" s="306"/>
      <c r="E115" s="306"/>
      <c r="F115" s="325" t="s">
        <v>975</v>
      </c>
      <c r="G115" s="306"/>
      <c r="H115" s="306" t="s">
        <v>1020</v>
      </c>
      <c r="I115" s="306" t="s">
        <v>1021</v>
      </c>
      <c r="J115" s="306"/>
      <c r="K115" s="317"/>
    </row>
    <row r="116" spans="2:11" ht="15" customHeight="1">
      <c r="B116" s="329"/>
      <c r="C116" s="335"/>
      <c r="D116" s="335"/>
      <c r="E116" s="335"/>
      <c r="F116" s="335"/>
      <c r="G116" s="335"/>
      <c r="H116" s="335"/>
      <c r="I116" s="335"/>
      <c r="J116" s="335"/>
      <c r="K116" s="331"/>
    </row>
    <row r="117" spans="2:11" ht="18.75" customHeight="1">
      <c r="B117" s="336"/>
      <c r="C117" s="302"/>
      <c r="D117" s="302"/>
      <c r="E117" s="302"/>
      <c r="F117" s="337"/>
      <c r="G117" s="302"/>
      <c r="H117" s="302"/>
      <c r="I117" s="302"/>
      <c r="J117" s="302"/>
      <c r="K117" s="336"/>
    </row>
    <row r="118" spans="2:11" ht="18.75" customHeight="1">
      <c r="B118" s="312"/>
      <c r="C118" s="312"/>
      <c r="D118" s="312"/>
      <c r="E118" s="312"/>
      <c r="F118" s="312"/>
      <c r="G118" s="312"/>
      <c r="H118" s="312"/>
      <c r="I118" s="312"/>
      <c r="J118" s="312"/>
      <c r="K118" s="312"/>
    </row>
    <row r="119" spans="2:11" ht="7.5" customHeight="1">
      <c r="B119" s="338"/>
      <c r="C119" s="339"/>
      <c r="D119" s="339"/>
      <c r="E119" s="339"/>
      <c r="F119" s="339"/>
      <c r="G119" s="339"/>
      <c r="H119" s="339"/>
      <c r="I119" s="339"/>
      <c r="J119" s="339"/>
      <c r="K119" s="340"/>
    </row>
    <row r="120" spans="2:11" ht="45" customHeight="1">
      <c r="B120" s="341"/>
      <c r="C120" s="418" t="s">
        <v>1022</v>
      </c>
      <c r="D120" s="418"/>
      <c r="E120" s="418"/>
      <c r="F120" s="418"/>
      <c r="G120" s="418"/>
      <c r="H120" s="418"/>
      <c r="I120" s="418"/>
      <c r="J120" s="418"/>
      <c r="K120" s="342"/>
    </row>
    <row r="121" spans="2:11" ht="17.25" customHeight="1">
      <c r="B121" s="343"/>
      <c r="C121" s="318" t="s">
        <v>969</v>
      </c>
      <c r="D121" s="318"/>
      <c r="E121" s="318"/>
      <c r="F121" s="318" t="s">
        <v>970</v>
      </c>
      <c r="G121" s="319"/>
      <c r="H121" s="318" t="s">
        <v>126</v>
      </c>
      <c r="I121" s="318" t="s">
        <v>58</v>
      </c>
      <c r="J121" s="318" t="s">
        <v>971</v>
      </c>
      <c r="K121" s="344"/>
    </row>
    <row r="122" spans="2:11" ht="17.25" customHeight="1">
      <c r="B122" s="343"/>
      <c r="C122" s="320" t="s">
        <v>972</v>
      </c>
      <c r="D122" s="320"/>
      <c r="E122" s="320"/>
      <c r="F122" s="321" t="s">
        <v>973</v>
      </c>
      <c r="G122" s="322"/>
      <c r="H122" s="320"/>
      <c r="I122" s="320"/>
      <c r="J122" s="320" t="s">
        <v>974</v>
      </c>
      <c r="K122" s="344"/>
    </row>
    <row r="123" spans="2:11" ht="5.25" customHeight="1">
      <c r="B123" s="345"/>
      <c r="C123" s="323"/>
      <c r="D123" s="323"/>
      <c r="E123" s="323"/>
      <c r="F123" s="323"/>
      <c r="G123" s="306"/>
      <c r="H123" s="323"/>
      <c r="I123" s="323"/>
      <c r="J123" s="323"/>
      <c r="K123" s="346"/>
    </row>
    <row r="124" spans="2:11" ht="15" customHeight="1">
      <c r="B124" s="345"/>
      <c r="C124" s="306" t="s">
        <v>978</v>
      </c>
      <c r="D124" s="323"/>
      <c r="E124" s="323"/>
      <c r="F124" s="325" t="s">
        <v>975</v>
      </c>
      <c r="G124" s="306"/>
      <c r="H124" s="306" t="s">
        <v>1014</v>
      </c>
      <c r="I124" s="306" t="s">
        <v>977</v>
      </c>
      <c r="J124" s="306">
        <v>120</v>
      </c>
      <c r="K124" s="347"/>
    </row>
    <row r="125" spans="2:11" ht="15" customHeight="1">
      <c r="B125" s="345"/>
      <c r="C125" s="306" t="s">
        <v>1023</v>
      </c>
      <c r="D125" s="306"/>
      <c r="E125" s="306"/>
      <c r="F125" s="325" t="s">
        <v>975</v>
      </c>
      <c r="G125" s="306"/>
      <c r="H125" s="306" t="s">
        <v>1024</v>
      </c>
      <c r="I125" s="306" t="s">
        <v>977</v>
      </c>
      <c r="J125" s="306" t="s">
        <v>1025</v>
      </c>
      <c r="K125" s="347"/>
    </row>
    <row r="126" spans="2:11" ht="15" customHeight="1">
      <c r="B126" s="345"/>
      <c r="C126" s="306" t="s">
        <v>924</v>
      </c>
      <c r="D126" s="306"/>
      <c r="E126" s="306"/>
      <c r="F126" s="325" t="s">
        <v>975</v>
      </c>
      <c r="G126" s="306"/>
      <c r="H126" s="306" t="s">
        <v>1026</v>
      </c>
      <c r="I126" s="306" t="s">
        <v>977</v>
      </c>
      <c r="J126" s="306" t="s">
        <v>1025</v>
      </c>
      <c r="K126" s="347"/>
    </row>
    <row r="127" spans="2:11" ht="15" customHeight="1">
      <c r="B127" s="345"/>
      <c r="C127" s="306" t="s">
        <v>986</v>
      </c>
      <c r="D127" s="306"/>
      <c r="E127" s="306"/>
      <c r="F127" s="325" t="s">
        <v>981</v>
      </c>
      <c r="G127" s="306"/>
      <c r="H127" s="306" t="s">
        <v>987</v>
      </c>
      <c r="I127" s="306" t="s">
        <v>977</v>
      </c>
      <c r="J127" s="306">
        <v>15</v>
      </c>
      <c r="K127" s="347"/>
    </row>
    <row r="128" spans="2:11" ht="15" customHeight="1">
      <c r="B128" s="345"/>
      <c r="C128" s="327" t="s">
        <v>988</v>
      </c>
      <c r="D128" s="327"/>
      <c r="E128" s="327"/>
      <c r="F128" s="328" t="s">
        <v>981</v>
      </c>
      <c r="G128" s="327"/>
      <c r="H128" s="327" t="s">
        <v>989</v>
      </c>
      <c r="I128" s="327" t="s">
        <v>977</v>
      </c>
      <c r="J128" s="327">
        <v>15</v>
      </c>
      <c r="K128" s="347"/>
    </row>
    <row r="129" spans="2:11" ht="15" customHeight="1">
      <c r="B129" s="345"/>
      <c r="C129" s="327" t="s">
        <v>990</v>
      </c>
      <c r="D129" s="327"/>
      <c r="E129" s="327"/>
      <c r="F129" s="328" t="s">
        <v>981</v>
      </c>
      <c r="G129" s="327"/>
      <c r="H129" s="327" t="s">
        <v>991</v>
      </c>
      <c r="I129" s="327" t="s">
        <v>977</v>
      </c>
      <c r="J129" s="327">
        <v>20</v>
      </c>
      <c r="K129" s="347"/>
    </row>
    <row r="130" spans="2:11" ht="15" customHeight="1">
      <c r="B130" s="345"/>
      <c r="C130" s="327" t="s">
        <v>992</v>
      </c>
      <c r="D130" s="327"/>
      <c r="E130" s="327"/>
      <c r="F130" s="328" t="s">
        <v>981</v>
      </c>
      <c r="G130" s="327"/>
      <c r="H130" s="327" t="s">
        <v>993</v>
      </c>
      <c r="I130" s="327" t="s">
        <v>977</v>
      </c>
      <c r="J130" s="327">
        <v>20</v>
      </c>
      <c r="K130" s="347"/>
    </row>
    <row r="131" spans="2:11" ht="15" customHeight="1">
      <c r="B131" s="345"/>
      <c r="C131" s="306" t="s">
        <v>980</v>
      </c>
      <c r="D131" s="306"/>
      <c r="E131" s="306"/>
      <c r="F131" s="325" t="s">
        <v>981</v>
      </c>
      <c r="G131" s="306"/>
      <c r="H131" s="306" t="s">
        <v>1014</v>
      </c>
      <c r="I131" s="306" t="s">
        <v>977</v>
      </c>
      <c r="J131" s="306">
        <v>50</v>
      </c>
      <c r="K131" s="347"/>
    </row>
    <row r="132" spans="2:11" ht="15" customHeight="1">
      <c r="B132" s="345"/>
      <c r="C132" s="306" t="s">
        <v>994</v>
      </c>
      <c r="D132" s="306"/>
      <c r="E132" s="306"/>
      <c r="F132" s="325" t="s">
        <v>981</v>
      </c>
      <c r="G132" s="306"/>
      <c r="H132" s="306" t="s">
        <v>1014</v>
      </c>
      <c r="I132" s="306" t="s">
        <v>977</v>
      </c>
      <c r="J132" s="306">
        <v>50</v>
      </c>
      <c r="K132" s="347"/>
    </row>
    <row r="133" spans="2:11" ht="15" customHeight="1">
      <c r="B133" s="345"/>
      <c r="C133" s="306" t="s">
        <v>1000</v>
      </c>
      <c r="D133" s="306"/>
      <c r="E133" s="306"/>
      <c r="F133" s="325" t="s">
        <v>981</v>
      </c>
      <c r="G133" s="306"/>
      <c r="H133" s="306" t="s">
        <v>1014</v>
      </c>
      <c r="I133" s="306" t="s">
        <v>977</v>
      </c>
      <c r="J133" s="306">
        <v>50</v>
      </c>
      <c r="K133" s="347"/>
    </row>
    <row r="134" spans="2:11" ht="15" customHeight="1">
      <c r="B134" s="345"/>
      <c r="C134" s="306" t="s">
        <v>1002</v>
      </c>
      <c r="D134" s="306"/>
      <c r="E134" s="306"/>
      <c r="F134" s="325" t="s">
        <v>981</v>
      </c>
      <c r="G134" s="306"/>
      <c r="H134" s="306" t="s">
        <v>1014</v>
      </c>
      <c r="I134" s="306" t="s">
        <v>977</v>
      </c>
      <c r="J134" s="306">
        <v>50</v>
      </c>
      <c r="K134" s="347"/>
    </row>
    <row r="135" spans="2:11" ht="15" customHeight="1">
      <c r="B135" s="345"/>
      <c r="C135" s="306" t="s">
        <v>131</v>
      </c>
      <c r="D135" s="306"/>
      <c r="E135" s="306"/>
      <c r="F135" s="325" t="s">
        <v>981</v>
      </c>
      <c r="G135" s="306"/>
      <c r="H135" s="306" t="s">
        <v>1027</v>
      </c>
      <c r="I135" s="306" t="s">
        <v>977</v>
      </c>
      <c r="J135" s="306">
        <v>255</v>
      </c>
      <c r="K135" s="347"/>
    </row>
    <row r="136" spans="2:11" ht="15" customHeight="1">
      <c r="B136" s="345"/>
      <c r="C136" s="306" t="s">
        <v>1004</v>
      </c>
      <c r="D136" s="306"/>
      <c r="E136" s="306"/>
      <c r="F136" s="325" t="s">
        <v>975</v>
      </c>
      <c r="G136" s="306"/>
      <c r="H136" s="306" t="s">
        <v>1028</v>
      </c>
      <c r="I136" s="306" t="s">
        <v>1006</v>
      </c>
      <c r="J136" s="306"/>
      <c r="K136" s="347"/>
    </row>
    <row r="137" spans="2:11" ht="15" customHeight="1">
      <c r="B137" s="345"/>
      <c r="C137" s="306" t="s">
        <v>1007</v>
      </c>
      <c r="D137" s="306"/>
      <c r="E137" s="306"/>
      <c r="F137" s="325" t="s">
        <v>975</v>
      </c>
      <c r="G137" s="306"/>
      <c r="H137" s="306" t="s">
        <v>1029</v>
      </c>
      <c r="I137" s="306" t="s">
        <v>1009</v>
      </c>
      <c r="J137" s="306"/>
      <c r="K137" s="347"/>
    </row>
    <row r="138" spans="2:11" ht="15" customHeight="1">
      <c r="B138" s="345"/>
      <c r="C138" s="306" t="s">
        <v>1010</v>
      </c>
      <c r="D138" s="306"/>
      <c r="E138" s="306"/>
      <c r="F138" s="325" t="s">
        <v>975</v>
      </c>
      <c r="G138" s="306"/>
      <c r="H138" s="306" t="s">
        <v>1010</v>
      </c>
      <c r="I138" s="306" t="s">
        <v>1009</v>
      </c>
      <c r="J138" s="306"/>
      <c r="K138" s="347"/>
    </row>
    <row r="139" spans="2:11" ht="15" customHeight="1">
      <c r="B139" s="345"/>
      <c r="C139" s="306" t="s">
        <v>39</v>
      </c>
      <c r="D139" s="306"/>
      <c r="E139" s="306"/>
      <c r="F139" s="325" t="s">
        <v>975</v>
      </c>
      <c r="G139" s="306"/>
      <c r="H139" s="306" t="s">
        <v>1030</v>
      </c>
      <c r="I139" s="306" t="s">
        <v>1009</v>
      </c>
      <c r="J139" s="306"/>
      <c r="K139" s="347"/>
    </row>
    <row r="140" spans="2:11" ht="15" customHeight="1">
      <c r="B140" s="345"/>
      <c r="C140" s="306" t="s">
        <v>1031</v>
      </c>
      <c r="D140" s="306"/>
      <c r="E140" s="306"/>
      <c r="F140" s="325" t="s">
        <v>975</v>
      </c>
      <c r="G140" s="306"/>
      <c r="H140" s="306" t="s">
        <v>1032</v>
      </c>
      <c r="I140" s="306" t="s">
        <v>1009</v>
      </c>
      <c r="J140" s="306"/>
      <c r="K140" s="347"/>
    </row>
    <row r="141" spans="2:11" ht="15" customHeight="1">
      <c r="B141" s="348"/>
      <c r="C141" s="349"/>
      <c r="D141" s="349"/>
      <c r="E141" s="349"/>
      <c r="F141" s="349"/>
      <c r="G141" s="349"/>
      <c r="H141" s="349"/>
      <c r="I141" s="349"/>
      <c r="J141" s="349"/>
      <c r="K141" s="350"/>
    </row>
    <row r="142" spans="2:11" ht="18.75" customHeight="1">
      <c r="B142" s="302"/>
      <c r="C142" s="302"/>
      <c r="D142" s="302"/>
      <c r="E142" s="302"/>
      <c r="F142" s="337"/>
      <c r="G142" s="302"/>
      <c r="H142" s="302"/>
      <c r="I142" s="302"/>
      <c r="J142" s="302"/>
      <c r="K142" s="302"/>
    </row>
    <row r="143" spans="2:11" ht="18.75" customHeight="1">
      <c r="B143" s="312"/>
      <c r="C143" s="312"/>
      <c r="D143" s="312"/>
      <c r="E143" s="312"/>
      <c r="F143" s="312"/>
      <c r="G143" s="312"/>
      <c r="H143" s="312"/>
      <c r="I143" s="312"/>
      <c r="J143" s="312"/>
      <c r="K143" s="312"/>
    </row>
    <row r="144" spans="2:11" ht="7.5" customHeight="1">
      <c r="B144" s="313"/>
      <c r="C144" s="314"/>
      <c r="D144" s="314"/>
      <c r="E144" s="314"/>
      <c r="F144" s="314"/>
      <c r="G144" s="314"/>
      <c r="H144" s="314"/>
      <c r="I144" s="314"/>
      <c r="J144" s="314"/>
      <c r="K144" s="315"/>
    </row>
    <row r="145" spans="2:11" ht="45" customHeight="1">
      <c r="B145" s="316"/>
      <c r="C145" s="423" t="s">
        <v>1033</v>
      </c>
      <c r="D145" s="423"/>
      <c r="E145" s="423"/>
      <c r="F145" s="423"/>
      <c r="G145" s="423"/>
      <c r="H145" s="423"/>
      <c r="I145" s="423"/>
      <c r="J145" s="423"/>
      <c r="K145" s="317"/>
    </row>
    <row r="146" spans="2:11" ht="17.25" customHeight="1">
      <c r="B146" s="316"/>
      <c r="C146" s="318" t="s">
        <v>969</v>
      </c>
      <c r="D146" s="318"/>
      <c r="E146" s="318"/>
      <c r="F146" s="318" t="s">
        <v>970</v>
      </c>
      <c r="G146" s="319"/>
      <c r="H146" s="318" t="s">
        <v>126</v>
      </c>
      <c r="I146" s="318" t="s">
        <v>58</v>
      </c>
      <c r="J146" s="318" t="s">
        <v>971</v>
      </c>
      <c r="K146" s="317"/>
    </row>
    <row r="147" spans="2:11" ht="17.25" customHeight="1">
      <c r="B147" s="316"/>
      <c r="C147" s="320" t="s">
        <v>972</v>
      </c>
      <c r="D147" s="320"/>
      <c r="E147" s="320"/>
      <c r="F147" s="321" t="s">
        <v>973</v>
      </c>
      <c r="G147" s="322"/>
      <c r="H147" s="320"/>
      <c r="I147" s="320"/>
      <c r="J147" s="320" t="s">
        <v>974</v>
      </c>
      <c r="K147" s="317"/>
    </row>
    <row r="148" spans="2:11" ht="5.25" customHeight="1">
      <c r="B148" s="326"/>
      <c r="C148" s="323"/>
      <c r="D148" s="323"/>
      <c r="E148" s="323"/>
      <c r="F148" s="323"/>
      <c r="G148" s="324"/>
      <c r="H148" s="323"/>
      <c r="I148" s="323"/>
      <c r="J148" s="323"/>
      <c r="K148" s="347"/>
    </row>
    <row r="149" spans="2:11" ht="15" customHeight="1">
      <c r="B149" s="326"/>
      <c r="C149" s="351" t="s">
        <v>978</v>
      </c>
      <c r="D149" s="306"/>
      <c r="E149" s="306"/>
      <c r="F149" s="352" t="s">
        <v>975</v>
      </c>
      <c r="G149" s="306"/>
      <c r="H149" s="351" t="s">
        <v>1014</v>
      </c>
      <c r="I149" s="351" t="s">
        <v>977</v>
      </c>
      <c r="J149" s="351">
        <v>120</v>
      </c>
      <c r="K149" s="347"/>
    </row>
    <row r="150" spans="2:11" ht="15" customHeight="1">
      <c r="B150" s="326"/>
      <c r="C150" s="351" t="s">
        <v>1023</v>
      </c>
      <c r="D150" s="306"/>
      <c r="E150" s="306"/>
      <c r="F150" s="352" t="s">
        <v>975</v>
      </c>
      <c r="G150" s="306"/>
      <c r="H150" s="351" t="s">
        <v>1034</v>
      </c>
      <c r="I150" s="351" t="s">
        <v>977</v>
      </c>
      <c r="J150" s="351" t="s">
        <v>1025</v>
      </c>
      <c r="K150" s="347"/>
    </row>
    <row r="151" spans="2:11" ht="15" customHeight="1">
      <c r="B151" s="326"/>
      <c r="C151" s="351" t="s">
        <v>924</v>
      </c>
      <c r="D151" s="306"/>
      <c r="E151" s="306"/>
      <c r="F151" s="352" t="s">
        <v>975</v>
      </c>
      <c r="G151" s="306"/>
      <c r="H151" s="351" t="s">
        <v>1035</v>
      </c>
      <c r="I151" s="351" t="s">
        <v>977</v>
      </c>
      <c r="J151" s="351" t="s">
        <v>1025</v>
      </c>
      <c r="K151" s="347"/>
    </row>
    <row r="152" spans="2:11" ht="15" customHeight="1">
      <c r="B152" s="326"/>
      <c r="C152" s="351" t="s">
        <v>980</v>
      </c>
      <c r="D152" s="306"/>
      <c r="E152" s="306"/>
      <c r="F152" s="352" t="s">
        <v>981</v>
      </c>
      <c r="G152" s="306"/>
      <c r="H152" s="351" t="s">
        <v>1014</v>
      </c>
      <c r="I152" s="351" t="s">
        <v>977</v>
      </c>
      <c r="J152" s="351">
        <v>50</v>
      </c>
      <c r="K152" s="347"/>
    </row>
    <row r="153" spans="2:11" ht="15" customHeight="1">
      <c r="B153" s="326"/>
      <c r="C153" s="351" t="s">
        <v>983</v>
      </c>
      <c r="D153" s="306"/>
      <c r="E153" s="306"/>
      <c r="F153" s="352" t="s">
        <v>975</v>
      </c>
      <c r="G153" s="306"/>
      <c r="H153" s="351" t="s">
        <v>1014</v>
      </c>
      <c r="I153" s="351" t="s">
        <v>985</v>
      </c>
      <c r="J153" s="351"/>
      <c r="K153" s="347"/>
    </row>
    <row r="154" spans="2:11" ht="15" customHeight="1">
      <c r="B154" s="326"/>
      <c r="C154" s="351" t="s">
        <v>994</v>
      </c>
      <c r="D154" s="306"/>
      <c r="E154" s="306"/>
      <c r="F154" s="352" t="s">
        <v>981</v>
      </c>
      <c r="G154" s="306"/>
      <c r="H154" s="351" t="s">
        <v>1014</v>
      </c>
      <c r="I154" s="351" t="s">
        <v>977</v>
      </c>
      <c r="J154" s="351">
        <v>50</v>
      </c>
      <c r="K154" s="347"/>
    </row>
    <row r="155" spans="2:11" ht="15" customHeight="1">
      <c r="B155" s="326"/>
      <c r="C155" s="351" t="s">
        <v>1002</v>
      </c>
      <c r="D155" s="306"/>
      <c r="E155" s="306"/>
      <c r="F155" s="352" t="s">
        <v>981</v>
      </c>
      <c r="G155" s="306"/>
      <c r="H155" s="351" t="s">
        <v>1014</v>
      </c>
      <c r="I155" s="351" t="s">
        <v>977</v>
      </c>
      <c r="J155" s="351">
        <v>50</v>
      </c>
      <c r="K155" s="347"/>
    </row>
    <row r="156" spans="2:11" ht="15" customHeight="1">
      <c r="B156" s="326"/>
      <c r="C156" s="351" t="s">
        <v>1000</v>
      </c>
      <c r="D156" s="306"/>
      <c r="E156" s="306"/>
      <c r="F156" s="352" t="s">
        <v>981</v>
      </c>
      <c r="G156" s="306"/>
      <c r="H156" s="351" t="s">
        <v>1014</v>
      </c>
      <c r="I156" s="351" t="s">
        <v>977</v>
      </c>
      <c r="J156" s="351">
        <v>50</v>
      </c>
      <c r="K156" s="347"/>
    </row>
    <row r="157" spans="2:11" ht="15" customHeight="1">
      <c r="B157" s="326"/>
      <c r="C157" s="351" t="s">
        <v>96</v>
      </c>
      <c r="D157" s="306"/>
      <c r="E157" s="306"/>
      <c r="F157" s="352" t="s">
        <v>975</v>
      </c>
      <c r="G157" s="306"/>
      <c r="H157" s="351" t="s">
        <v>1036</v>
      </c>
      <c r="I157" s="351" t="s">
        <v>977</v>
      </c>
      <c r="J157" s="351" t="s">
        <v>1037</v>
      </c>
      <c r="K157" s="347"/>
    </row>
    <row r="158" spans="2:11" ht="15" customHeight="1">
      <c r="B158" s="326"/>
      <c r="C158" s="351" t="s">
        <v>1038</v>
      </c>
      <c r="D158" s="306"/>
      <c r="E158" s="306"/>
      <c r="F158" s="352" t="s">
        <v>975</v>
      </c>
      <c r="G158" s="306"/>
      <c r="H158" s="351" t="s">
        <v>1039</v>
      </c>
      <c r="I158" s="351" t="s">
        <v>1009</v>
      </c>
      <c r="J158" s="351"/>
      <c r="K158" s="347"/>
    </row>
    <row r="159" spans="2:11" ht="15" customHeight="1">
      <c r="B159" s="353"/>
      <c r="C159" s="335"/>
      <c r="D159" s="335"/>
      <c r="E159" s="335"/>
      <c r="F159" s="335"/>
      <c r="G159" s="335"/>
      <c r="H159" s="335"/>
      <c r="I159" s="335"/>
      <c r="J159" s="335"/>
      <c r="K159" s="354"/>
    </row>
    <row r="160" spans="2:11" ht="18.75" customHeight="1">
      <c r="B160" s="302"/>
      <c r="C160" s="306"/>
      <c r="D160" s="306"/>
      <c r="E160" s="306"/>
      <c r="F160" s="325"/>
      <c r="G160" s="306"/>
      <c r="H160" s="306"/>
      <c r="I160" s="306"/>
      <c r="J160" s="306"/>
      <c r="K160" s="302"/>
    </row>
    <row r="161" spans="2:11" ht="18.75" customHeight="1">
      <c r="B161" s="312"/>
      <c r="C161" s="312"/>
      <c r="D161" s="312"/>
      <c r="E161" s="312"/>
      <c r="F161" s="312"/>
      <c r="G161" s="312"/>
      <c r="H161" s="312"/>
      <c r="I161" s="312"/>
      <c r="J161" s="312"/>
      <c r="K161" s="312"/>
    </row>
    <row r="162" spans="2:11" ht="7.5" customHeight="1">
      <c r="B162" s="294"/>
      <c r="C162" s="295"/>
      <c r="D162" s="295"/>
      <c r="E162" s="295"/>
      <c r="F162" s="295"/>
      <c r="G162" s="295"/>
      <c r="H162" s="295"/>
      <c r="I162" s="295"/>
      <c r="J162" s="295"/>
      <c r="K162" s="296"/>
    </row>
    <row r="163" spans="2:11" ht="45" customHeight="1">
      <c r="B163" s="297"/>
      <c r="C163" s="418" t="s">
        <v>1040</v>
      </c>
      <c r="D163" s="418"/>
      <c r="E163" s="418"/>
      <c r="F163" s="418"/>
      <c r="G163" s="418"/>
      <c r="H163" s="418"/>
      <c r="I163" s="418"/>
      <c r="J163" s="418"/>
      <c r="K163" s="298"/>
    </row>
    <row r="164" spans="2:11" ht="17.25" customHeight="1">
      <c r="B164" s="297"/>
      <c r="C164" s="318" t="s">
        <v>969</v>
      </c>
      <c r="D164" s="318"/>
      <c r="E164" s="318"/>
      <c r="F164" s="318" t="s">
        <v>970</v>
      </c>
      <c r="G164" s="355"/>
      <c r="H164" s="356" t="s">
        <v>126</v>
      </c>
      <c r="I164" s="356" t="s">
        <v>58</v>
      </c>
      <c r="J164" s="318" t="s">
        <v>971</v>
      </c>
      <c r="K164" s="298"/>
    </row>
    <row r="165" spans="2:11" ht="17.25" customHeight="1">
      <c r="B165" s="299"/>
      <c r="C165" s="320" t="s">
        <v>972</v>
      </c>
      <c r="D165" s="320"/>
      <c r="E165" s="320"/>
      <c r="F165" s="321" t="s">
        <v>973</v>
      </c>
      <c r="G165" s="357"/>
      <c r="H165" s="358"/>
      <c r="I165" s="358"/>
      <c r="J165" s="320" t="s">
        <v>974</v>
      </c>
      <c r="K165" s="300"/>
    </row>
    <row r="166" spans="2:11" ht="5.25" customHeight="1">
      <c r="B166" s="326"/>
      <c r="C166" s="323"/>
      <c r="D166" s="323"/>
      <c r="E166" s="323"/>
      <c r="F166" s="323"/>
      <c r="G166" s="324"/>
      <c r="H166" s="323"/>
      <c r="I166" s="323"/>
      <c r="J166" s="323"/>
      <c r="K166" s="347"/>
    </row>
    <row r="167" spans="2:11" ht="15" customHeight="1">
      <c r="B167" s="326"/>
      <c r="C167" s="306" t="s">
        <v>978</v>
      </c>
      <c r="D167" s="306"/>
      <c r="E167" s="306"/>
      <c r="F167" s="325" t="s">
        <v>975</v>
      </c>
      <c r="G167" s="306"/>
      <c r="H167" s="306" t="s">
        <v>1014</v>
      </c>
      <c r="I167" s="306" t="s">
        <v>977</v>
      </c>
      <c r="J167" s="306">
        <v>120</v>
      </c>
      <c r="K167" s="347"/>
    </row>
    <row r="168" spans="2:11" ht="15" customHeight="1">
      <c r="B168" s="326"/>
      <c r="C168" s="306" t="s">
        <v>1023</v>
      </c>
      <c r="D168" s="306"/>
      <c r="E168" s="306"/>
      <c r="F168" s="325" t="s">
        <v>975</v>
      </c>
      <c r="G168" s="306"/>
      <c r="H168" s="306" t="s">
        <v>1024</v>
      </c>
      <c r="I168" s="306" t="s">
        <v>977</v>
      </c>
      <c r="J168" s="306" t="s">
        <v>1025</v>
      </c>
      <c r="K168" s="347"/>
    </row>
    <row r="169" spans="2:11" ht="15" customHeight="1">
      <c r="B169" s="326"/>
      <c r="C169" s="306" t="s">
        <v>924</v>
      </c>
      <c r="D169" s="306"/>
      <c r="E169" s="306"/>
      <c r="F169" s="325" t="s">
        <v>975</v>
      </c>
      <c r="G169" s="306"/>
      <c r="H169" s="306" t="s">
        <v>1041</v>
      </c>
      <c r="I169" s="306" t="s">
        <v>977</v>
      </c>
      <c r="J169" s="306" t="s">
        <v>1025</v>
      </c>
      <c r="K169" s="347"/>
    </row>
    <row r="170" spans="2:11" ht="15" customHeight="1">
      <c r="B170" s="326"/>
      <c r="C170" s="306" t="s">
        <v>980</v>
      </c>
      <c r="D170" s="306"/>
      <c r="E170" s="306"/>
      <c r="F170" s="325" t="s">
        <v>981</v>
      </c>
      <c r="G170" s="306"/>
      <c r="H170" s="306" t="s">
        <v>1041</v>
      </c>
      <c r="I170" s="306" t="s">
        <v>977</v>
      </c>
      <c r="J170" s="306">
        <v>50</v>
      </c>
      <c r="K170" s="347"/>
    </row>
    <row r="171" spans="2:11" ht="15" customHeight="1">
      <c r="B171" s="326"/>
      <c r="C171" s="306" t="s">
        <v>983</v>
      </c>
      <c r="D171" s="306"/>
      <c r="E171" s="306"/>
      <c r="F171" s="325" t="s">
        <v>975</v>
      </c>
      <c r="G171" s="306"/>
      <c r="H171" s="306" t="s">
        <v>1041</v>
      </c>
      <c r="I171" s="306" t="s">
        <v>985</v>
      </c>
      <c r="J171" s="306"/>
      <c r="K171" s="347"/>
    </row>
    <row r="172" spans="2:11" ht="15" customHeight="1">
      <c r="B172" s="326"/>
      <c r="C172" s="306" t="s">
        <v>994</v>
      </c>
      <c r="D172" s="306"/>
      <c r="E172" s="306"/>
      <c r="F172" s="325" t="s">
        <v>981</v>
      </c>
      <c r="G172" s="306"/>
      <c r="H172" s="306" t="s">
        <v>1041</v>
      </c>
      <c r="I172" s="306" t="s">
        <v>977</v>
      </c>
      <c r="J172" s="306">
        <v>50</v>
      </c>
      <c r="K172" s="347"/>
    </row>
    <row r="173" spans="2:11" ht="15" customHeight="1">
      <c r="B173" s="326"/>
      <c r="C173" s="306" t="s">
        <v>1002</v>
      </c>
      <c r="D173" s="306"/>
      <c r="E173" s="306"/>
      <c r="F173" s="325" t="s">
        <v>981</v>
      </c>
      <c r="G173" s="306"/>
      <c r="H173" s="306" t="s">
        <v>1041</v>
      </c>
      <c r="I173" s="306" t="s">
        <v>977</v>
      </c>
      <c r="J173" s="306">
        <v>50</v>
      </c>
      <c r="K173" s="347"/>
    </row>
    <row r="174" spans="2:11" ht="15" customHeight="1">
      <c r="B174" s="326"/>
      <c r="C174" s="306" t="s">
        <v>1000</v>
      </c>
      <c r="D174" s="306"/>
      <c r="E174" s="306"/>
      <c r="F174" s="325" t="s">
        <v>981</v>
      </c>
      <c r="G174" s="306"/>
      <c r="H174" s="306" t="s">
        <v>1041</v>
      </c>
      <c r="I174" s="306" t="s">
        <v>977</v>
      </c>
      <c r="J174" s="306">
        <v>50</v>
      </c>
      <c r="K174" s="347"/>
    </row>
    <row r="175" spans="2:11" ht="15" customHeight="1">
      <c r="B175" s="326"/>
      <c r="C175" s="306" t="s">
        <v>125</v>
      </c>
      <c r="D175" s="306"/>
      <c r="E175" s="306"/>
      <c r="F175" s="325" t="s">
        <v>975</v>
      </c>
      <c r="G175" s="306"/>
      <c r="H175" s="306" t="s">
        <v>1042</v>
      </c>
      <c r="I175" s="306" t="s">
        <v>1043</v>
      </c>
      <c r="J175" s="306"/>
      <c r="K175" s="347"/>
    </row>
    <row r="176" spans="2:11" ht="15" customHeight="1">
      <c r="B176" s="326"/>
      <c r="C176" s="306" t="s">
        <v>58</v>
      </c>
      <c r="D176" s="306"/>
      <c r="E176" s="306"/>
      <c r="F176" s="325" t="s">
        <v>975</v>
      </c>
      <c r="G176" s="306"/>
      <c r="H176" s="306" t="s">
        <v>1044</v>
      </c>
      <c r="I176" s="306" t="s">
        <v>1045</v>
      </c>
      <c r="J176" s="306">
        <v>1</v>
      </c>
      <c r="K176" s="347"/>
    </row>
    <row r="177" spans="2:11" ht="15" customHeight="1">
      <c r="B177" s="326"/>
      <c r="C177" s="306" t="s">
        <v>54</v>
      </c>
      <c r="D177" s="306"/>
      <c r="E177" s="306"/>
      <c r="F177" s="325" t="s">
        <v>975</v>
      </c>
      <c r="G177" s="306"/>
      <c r="H177" s="306" t="s">
        <v>1046</v>
      </c>
      <c r="I177" s="306" t="s">
        <v>977</v>
      </c>
      <c r="J177" s="306">
        <v>20</v>
      </c>
      <c r="K177" s="347"/>
    </row>
    <row r="178" spans="2:11" ht="15" customHeight="1">
      <c r="B178" s="326"/>
      <c r="C178" s="306" t="s">
        <v>126</v>
      </c>
      <c r="D178" s="306"/>
      <c r="E178" s="306"/>
      <c r="F178" s="325" t="s">
        <v>975</v>
      </c>
      <c r="G178" s="306"/>
      <c r="H178" s="306" t="s">
        <v>1047</v>
      </c>
      <c r="I178" s="306" t="s">
        <v>977</v>
      </c>
      <c r="J178" s="306">
        <v>255</v>
      </c>
      <c r="K178" s="347"/>
    </row>
    <row r="179" spans="2:11" ht="15" customHeight="1">
      <c r="B179" s="326"/>
      <c r="C179" s="306" t="s">
        <v>127</v>
      </c>
      <c r="D179" s="306"/>
      <c r="E179" s="306"/>
      <c r="F179" s="325" t="s">
        <v>975</v>
      </c>
      <c r="G179" s="306"/>
      <c r="H179" s="306" t="s">
        <v>940</v>
      </c>
      <c r="I179" s="306" t="s">
        <v>977</v>
      </c>
      <c r="J179" s="306">
        <v>10</v>
      </c>
      <c r="K179" s="347"/>
    </row>
    <row r="180" spans="2:11" ht="15" customHeight="1">
      <c r="B180" s="326"/>
      <c r="C180" s="306" t="s">
        <v>128</v>
      </c>
      <c r="D180" s="306"/>
      <c r="E180" s="306"/>
      <c r="F180" s="325" t="s">
        <v>975</v>
      </c>
      <c r="G180" s="306"/>
      <c r="H180" s="306" t="s">
        <v>1048</v>
      </c>
      <c r="I180" s="306" t="s">
        <v>1009</v>
      </c>
      <c r="J180" s="306"/>
      <c r="K180" s="347"/>
    </row>
    <row r="181" spans="2:11" ht="15" customHeight="1">
      <c r="B181" s="326"/>
      <c r="C181" s="306" t="s">
        <v>1049</v>
      </c>
      <c r="D181" s="306"/>
      <c r="E181" s="306"/>
      <c r="F181" s="325" t="s">
        <v>975</v>
      </c>
      <c r="G181" s="306"/>
      <c r="H181" s="306" t="s">
        <v>1050</v>
      </c>
      <c r="I181" s="306" t="s">
        <v>1009</v>
      </c>
      <c r="J181" s="306"/>
      <c r="K181" s="347"/>
    </row>
    <row r="182" spans="2:11" ht="15" customHeight="1">
      <c r="B182" s="326"/>
      <c r="C182" s="306" t="s">
        <v>1038</v>
      </c>
      <c r="D182" s="306"/>
      <c r="E182" s="306"/>
      <c r="F182" s="325" t="s">
        <v>975</v>
      </c>
      <c r="G182" s="306"/>
      <c r="H182" s="306" t="s">
        <v>1051</v>
      </c>
      <c r="I182" s="306" t="s">
        <v>1009</v>
      </c>
      <c r="J182" s="306"/>
      <c r="K182" s="347"/>
    </row>
    <row r="183" spans="2:11" ht="15" customHeight="1">
      <c r="B183" s="326"/>
      <c r="C183" s="306" t="s">
        <v>130</v>
      </c>
      <c r="D183" s="306"/>
      <c r="E183" s="306"/>
      <c r="F183" s="325" t="s">
        <v>981</v>
      </c>
      <c r="G183" s="306"/>
      <c r="H183" s="306" t="s">
        <v>1052</v>
      </c>
      <c r="I183" s="306" t="s">
        <v>977</v>
      </c>
      <c r="J183" s="306">
        <v>50</v>
      </c>
      <c r="K183" s="347"/>
    </row>
    <row r="184" spans="2:11" ht="15" customHeight="1">
      <c r="B184" s="326"/>
      <c r="C184" s="306" t="s">
        <v>1053</v>
      </c>
      <c r="D184" s="306"/>
      <c r="E184" s="306"/>
      <c r="F184" s="325" t="s">
        <v>981</v>
      </c>
      <c r="G184" s="306"/>
      <c r="H184" s="306" t="s">
        <v>1054</v>
      </c>
      <c r="I184" s="306" t="s">
        <v>1055</v>
      </c>
      <c r="J184" s="306"/>
      <c r="K184" s="347"/>
    </row>
    <row r="185" spans="2:11" ht="15" customHeight="1">
      <c r="B185" s="326"/>
      <c r="C185" s="306" t="s">
        <v>1056</v>
      </c>
      <c r="D185" s="306"/>
      <c r="E185" s="306"/>
      <c r="F185" s="325" t="s">
        <v>981</v>
      </c>
      <c r="G185" s="306"/>
      <c r="H185" s="306" t="s">
        <v>1057</v>
      </c>
      <c r="I185" s="306" t="s">
        <v>1055</v>
      </c>
      <c r="J185" s="306"/>
      <c r="K185" s="347"/>
    </row>
    <row r="186" spans="2:11" ht="15" customHeight="1">
      <c r="B186" s="326"/>
      <c r="C186" s="306" t="s">
        <v>1058</v>
      </c>
      <c r="D186" s="306"/>
      <c r="E186" s="306"/>
      <c r="F186" s="325" t="s">
        <v>981</v>
      </c>
      <c r="G186" s="306"/>
      <c r="H186" s="306" t="s">
        <v>1059</v>
      </c>
      <c r="I186" s="306" t="s">
        <v>1055</v>
      </c>
      <c r="J186" s="306"/>
      <c r="K186" s="347"/>
    </row>
    <row r="187" spans="2:11" ht="15" customHeight="1">
      <c r="B187" s="326"/>
      <c r="C187" s="359" t="s">
        <v>1060</v>
      </c>
      <c r="D187" s="306"/>
      <c r="E187" s="306"/>
      <c r="F187" s="325" t="s">
        <v>981</v>
      </c>
      <c r="G187" s="306"/>
      <c r="H187" s="306" t="s">
        <v>1061</v>
      </c>
      <c r="I187" s="306" t="s">
        <v>1062</v>
      </c>
      <c r="J187" s="360" t="s">
        <v>1063</v>
      </c>
      <c r="K187" s="347"/>
    </row>
    <row r="188" spans="2:11" ht="15" customHeight="1">
      <c r="B188" s="326"/>
      <c r="C188" s="311" t="s">
        <v>43</v>
      </c>
      <c r="D188" s="306"/>
      <c r="E188" s="306"/>
      <c r="F188" s="325" t="s">
        <v>975</v>
      </c>
      <c r="G188" s="306"/>
      <c r="H188" s="302" t="s">
        <v>1064</v>
      </c>
      <c r="I188" s="306" t="s">
        <v>1065</v>
      </c>
      <c r="J188" s="306"/>
      <c r="K188" s="347"/>
    </row>
    <row r="189" spans="2:11" ht="15" customHeight="1">
      <c r="B189" s="326"/>
      <c r="C189" s="311" t="s">
        <v>1066</v>
      </c>
      <c r="D189" s="306"/>
      <c r="E189" s="306"/>
      <c r="F189" s="325" t="s">
        <v>975</v>
      </c>
      <c r="G189" s="306"/>
      <c r="H189" s="306" t="s">
        <v>1067</v>
      </c>
      <c r="I189" s="306" t="s">
        <v>1009</v>
      </c>
      <c r="J189" s="306"/>
      <c r="K189" s="347"/>
    </row>
    <row r="190" spans="2:11" ht="15" customHeight="1">
      <c r="B190" s="326"/>
      <c r="C190" s="311" t="s">
        <v>1068</v>
      </c>
      <c r="D190" s="306"/>
      <c r="E190" s="306"/>
      <c r="F190" s="325" t="s">
        <v>975</v>
      </c>
      <c r="G190" s="306"/>
      <c r="H190" s="306" t="s">
        <v>1069</v>
      </c>
      <c r="I190" s="306" t="s">
        <v>1009</v>
      </c>
      <c r="J190" s="306"/>
      <c r="K190" s="347"/>
    </row>
    <row r="191" spans="2:11" ht="15" customHeight="1">
      <c r="B191" s="326"/>
      <c r="C191" s="311" t="s">
        <v>1070</v>
      </c>
      <c r="D191" s="306"/>
      <c r="E191" s="306"/>
      <c r="F191" s="325" t="s">
        <v>981</v>
      </c>
      <c r="G191" s="306"/>
      <c r="H191" s="306" t="s">
        <v>1071</v>
      </c>
      <c r="I191" s="306" t="s">
        <v>1009</v>
      </c>
      <c r="J191" s="306"/>
      <c r="K191" s="347"/>
    </row>
    <row r="192" spans="2:11" ht="15" customHeight="1">
      <c r="B192" s="353"/>
      <c r="C192" s="361"/>
      <c r="D192" s="335"/>
      <c r="E192" s="335"/>
      <c r="F192" s="335"/>
      <c r="G192" s="335"/>
      <c r="H192" s="335"/>
      <c r="I192" s="335"/>
      <c r="J192" s="335"/>
      <c r="K192" s="354"/>
    </row>
    <row r="193" spans="2:11" ht="18.75" customHeight="1">
      <c r="B193" s="302"/>
      <c r="C193" s="306"/>
      <c r="D193" s="306"/>
      <c r="E193" s="306"/>
      <c r="F193" s="325"/>
      <c r="G193" s="306"/>
      <c r="H193" s="306"/>
      <c r="I193" s="306"/>
      <c r="J193" s="306"/>
      <c r="K193" s="302"/>
    </row>
    <row r="194" spans="2:11" ht="18.75" customHeight="1">
      <c r="B194" s="302"/>
      <c r="C194" s="306"/>
      <c r="D194" s="306"/>
      <c r="E194" s="306"/>
      <c r="F194" s="325"/>
      <c r="G194" s="306"/>
      <c r="H194" s="306"/>
      <c r="I194" s="306"/>
      <c r="J194" s="306"/>
      <c r="K194" s="302"/>
    </row>
    <row r="195" spans="2:11" ht="18.75" customHeight="1">
      <c r="B195" s="312"/>
      <c r="C195" s="312"/>
      <c r="D195" s="312"/>
      <c r="E195" s="312"/>
      <c r="F195" s="312"/>
      <c r="G195" s="312"/>
      <c r="H195" s="312"/>
      <c r="I195" s="312"/>
      <c r="J195" s="312"/>
      <c r="K195" s="312"/>
    </row>
    <row r="196" spans="2:11">
      <c r="B196" s="294"/>
      <c r="C196" s="295"/>
      <c r="D196" s="295"/>
      <c r="E196" s="295"/>
      <c r="F196" s="295"/>
      <c r="G196" s="295"/>
      <c r="H196" s="295"/>
      <c r="I196" s="295"/>
      <c r="J196" s="295"/>
      <c r="K196" s="296"/>
    </row>
    <row r="197" spans="2:11" ht="21">
      <c r="B197" s="297"/>
      <c r="C197" s="418" t="s">
        <v>1072</v>
      </c>
      <c r="D197" s="418"/>
      <c r="E197" s="418"/>
      <c r="F197" s="418"/>
      <c r="G197" s="418"/>
      <c r="H197" s="418"/>
      <c r="I197" s="418"/>
      <c r="J197" s="418"/>
      <c r="K197" s="298"/>
    </row>
    <row r="198" spans="2:11" ht="25.5" customHeight="1">
      <c r="B198" s="297"/>
      <c r="C198" s="362" t="s">
        <v>1073</v>
      </c>
      <c r="D198" s="362"/>
      <c r="E198" s="362"/>
      <c r="F198" s="362" t="s">
        <v>1074</v>
      </c>
      <c r="G198" s="363"/>
      <c r="H198" s="424" t="s">
        <v>1075</v>
      </c>
      <c r="I198" s="424"/>
      <c r="J198" s="424"/>
      <c r="K198" s="298"/>
    </row>
    <row r="199" spans="2:11" ht="5.25" customHeight="1">
      <c r="B199" s="326"/>
      <c r="C199" s="323"/>
      <c r="D199" s="323"/>
      <c r="E199" s="323"/>
      <c r="F199" s="323"/>
      <c r="G199" s="306"/>
      <c r="H199" s="323"/>
      <c r="I199" s="323"/>
      <c r="J199" s="323"/>
      <c r="K199" s="347"/>
    </row>
    <row r="200" spans="2:11" ht="15" customHeight="1">
      <c r="B200" s="326"/>
      <c r="C200" s="306" t="s">
        <v>1065</v>
      </c>
      <c r="D200" s="306"/>
      <c r="E200" s="306"/>
      <c r="F200" s="325" t="s">
        <v>44</v>
      </c>
      <c r="G200" s="306"/>
      <c r="H200" s="420" t="s">
        <v>1076</v>
      </c>
      <c r="I200" s="420"/>
      <c r="J200" s="420"/>
      <c r="K200" s="347"/>
    </row>
    <row r="201" spans="2:11" ht="15" customHeight="1">
      <c r="B201" s="326"/>
      <c r="C201" s="332"/>
      <c r="D201" s="306"/>
      <c r="E201" s="306"/>
      <c r="F201" s="325" t="s">
        <v>45</v>
      </c>
      <c r="G201" s="306"/>
      <c r="H201" s="420" t="s">
        <v>1077</v>
      </c>
      <c r="I201" s="420"/>
      <c r="J201" s="420"/>
      <c r="K201" s="347"/>
    </row>
    <row r="202" spans="2:11" ht="15" customHeight="1">
      <c r="B202" s="326"/>
      <c r="C202" s="332"/>
      <c r="D202" s="306"/>
      <c r="E202" s="306"/>
      <c r="F202" s="325" t="s">
        <v>48</v>
      </c>
      <c r="G202" s="306"/>
      <c r="H202" s="420" t="s">
        <v>1078</v>
      </c>
      <c r="I202" s="420"/>
      <c r="J202" s="420"/>
      <c r="K202" s="347"/>
    </row>
    <row r="203" spans="2:11" ht="15" customHeight="1">
      <c r="B203" s="326"/>
      <c r="C203" s="306"/>
      <c r="D203" s="306"/>
      <c r="E203" s="306"/>
      <c r="F203" s="325" t="s">
        <v>46</v>
      </c>
      <c r="G203" s="306"/>
      <c r="H203" s="420" t="s">
        <v>1079</v>
      </c>
      <c r="I203" s="420"/>
      <c r="J203" s="420"/>
      <c r="K203" s="347"/>
    </row>
    <row r="204" spans="2:11" ht="15" customHeight="1">
      <c r="B204" s="326"/>
      <c r="C204" s="306"/>
      <c r="D204" s="306"/>
      <c r="E204" s="306"/>
      <c r="F204" s="325" t="s">
        <v>47</v>
      </c>
      <c r="G204" s="306"/>
      <c r="H204" s="420" t="s">
        <v>1080</v>
      </c>
      <c r="I204" s="420"/>
      <c r="J204" s="420"/>
      <c r="K204" s="347"/>
    </row>
    <row r="205" spans="2:11" ht="15" customHeight="1">
      <c r="B205" s="326"/>
      <c r="C205" s="306"/>
      <c r="D205" s="306"/>
      <c r="E205" s="306"/>
      <c r="F205" s="325"/>
      <c r="G205" s="306"/>
      <c r="H205" s="306"/>
      <c r="I205" s="306"/>
      <c r="J205" s="306"/>
      <c r="K205" s="347"/>
    </row>
    <row r="206" spans="2:11" ht="15" customHeight="1">
      <c r="B206" s="326"/>
      <c r="C206" s="306" t="s">
        <v>1021</v>
      </c>
      <c r="D206" s="306"/>
      <c r="E206" s="306"/>
      <c r="F206" s="325" t="s">
        <v>80</v>
      </c>
      <c r="G206" s="306"/>
      <c r="H206" s="420" t="s">
        <v>1081</v>
      </c>
      <c r="I206" s="420"/>
      <c r="J206" s="420"/>
      <c r="K206" s="347"/>
    </row>
    <row r="207" spans="2:11" ht="15" customHeight="1">
      <c r="B207" s="326"/>
      <c r="C207" s="332"/>
      <c r="D207" s="306"/>
      <c r="E207" s="306"/>
      <c r="F207" s="325" t="s">
        <v>921</v>
      </c>
      <c r="G207" s="306"/>
      <c r="H207" s="420" t="s">
        <v>922</v>
      </c>
      <c r="I207" s="420"/>
      <c r="J207" s="420"/>
      <c r="K207" s="347"/>
    </row>
    <row r="208" spans="2:11" ht="15" customHeight="1">
      <c r="B208" s="326"/>
      <c r="C208" s="306"/>
      <c r="D208" s="306"/>
      <c r="E208" s="306"/>
      <c r="F208" s="325" t="s">
        <v>919</v>
      </c>
      <c r="G208" s="306"/>
      <c r="H208" s="420" t="s">
        <v>1082</v>
      </c>
      <c r="I208" s="420"/>
      <c r="J208" s="420"/>
      <c r="K208" s="347"/>
    </row>
    <row r="209" spans="2:11" ht="15" customHeight="1">
      <c r="B209" s="364"/>
      <c r="C209" s="332"/>
      <c r="D209" s="332"/>
      <c r="E209" s="332"/>
      <c r="F209" s="325" t="s">
        <v>84</v>
      </c>
      <c r="G209" s="311"/>
      <c r="H209" s="419" t="s">
        <v>923</v>
      </c>
      <c r="I209" s="419"/>
      <c r="J209" s="419"/>
      <c r="K209" s="365"/>
    </row>
    <row r="210" spans="2:11" ht="15" customHeight="1">
      <c r="B210" s="364"/>
      <c r="C210" s="332"/>
      <c r="D210" s="332"/>
      <c r="E210" s="332"/>
      <c r="F210" s="325" t="s">
        <v>880</v>
      </c>
      <c r="G210" s="311"/>
      <c r="H210" s="419" t="s">
        <v>1083</v>
      </c>
      <c r="I210" s="419"/>
      <c r="J210" s="419"/>
      <c r="K210" s="365"/>
    </row>
    <row r="211" spans="2:11" ht="15" customHeight="1">
      <c r="B211" s="364"/>
      <c r="C211" s="332"/>
      <c r="D211" s="332"/>
      <c r="E211" s="332"/>
      <c r="F211" s="366"/>
      <c r="G211" s="311"/>
      <c r="H211" s="367"/>
      <c r="I211" s="367"/>
      <c r="J211" s="367"/>
      <c r="K211" s="365"/>
    </row>
    <row r="212" spans="2:11" ht="15" customHeight="1">
      <c r="B212" s="364"/>
      <c r="C212" s="306" t="s">
        <v>1045</v>
      </c>
      <c r="D212" s="332"/>
      <c r="E212" s="332"/>
      <c r="F212" s="325">
        <v>1</v>
      </c>
      <c r="G212" s="311"/>
      <c r="H212" s="419" t="s">
        <v>1084</v>
      </c>
      <c r="I212" s="419"/>
      <c r="J212" s="419"/>
      <c r="K212" s="365"/>
    </row>
    <row r="213" spans="2:11" ht="15" customHeight="1">
      <c r="B213" s="364"/>
      <c r="C213" s="332"/>
      <c r="D213" s="332"/>
      <c r="E213" s="332"/>
      <c r="F213" s="325">
        <v>2</v>
      </c>
      <c r="G213" s="311"/>
      <c r="H213" s="419" t="s">
        <v>1085</v>
      </c>
      <c r="I213" s="419"/>
      <c r="J213" s="419"/>
      <c r="K213" s="365"/>
    </row>
    <row r="214" spans="2:11" ht="15" customHeight="1">
      <c r="B214" s="364"/>
      <c r="C214" s="332"/>
      <c r="D214" s="332"/>
      <c r="E214" s="332"/>
      <c r="F214" s="325">
        <v>3</v>
      </c>
      <c r="G214" s="311"/>
      <c r="H214" s="419" t="s">
        <v>1086</v>
      </c>
      <c r="I214" s="419"/>
      <c r="J214" s="419"/>
      <c r="K214" s="365"/>
    </row>
    <row r="215" spans="2:11" ht="15" customHeight="1">
      <c r="B215" s="364"/>
      <c r="C215" s="332"/>
      <c r="D215" s="332"/>
      <c r="E215" s="332"/>
      <c r="F215" s="325">
        <v>4</v>
      </c>
      <c r="G215" s="311"/>
      <c r="H215" s="419" t="s">
        <v>1087</v>
      </c>
      <c r="I215" s="419"/>
      <c r="J215" s="419"/>
      <c r="K215" s="365"/>
    </row>
    <row r="216" spans="2:11" ht="12.75" customHeight="1">
      <c r="B216" s="368"/>
      <c r="C216" s="369"/>
      <c r="D216" s="369"/>
      <c r="E216" s="369"/>
      <c r="F216" s="369"/>
      <c r="G216" s="369"/>
      <c r="H216" s="369"/>
      <c r="I216" s="369"/>
      <c r="J216" s="369"/>
      <c r="K216" s="370"/>
    </row>
  </sheetData>
  <sheetProtection password="CC35" sheet="1" objects="1" scenarios="1" formatCells="0" formatColumns="0" formatRows="0" sort="0" autoFilter="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Východní strana + př...</vt:lpstr>
      <vt:lpstr>VON - Vedlejší a ostatní ...</vt:lpstr>
      <vt:lpstr>Pokyny pro vyplnění</vt:lpstr>
      <vt:lpstr>'1. - Východní strana + př...'!Názvy_tisku</vt:lpstr>
      <vt:lpstr>'Rekapitulace stavby'!Názvy_tisku</vt:lpstr>
      <vt:lpstr>'VON - Vedlejší a ostatní ...'!Názvy_tisku</vt:lpstr>
      <vt:lpstr>'1. - Východní strana + př...'!Oblast_tisku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liska</cp:lastModifiedBy>
  <dcterms:created xsi:type="dcterms:W3CDTF">2017-09-15T08:56:42Z</dcterms:created>
  <dcterms:modified xsi:type="dcterms:W3CDTF">2017-09-15T09:01:25Z</dcterms:modified>
</cp:coreProperties>
</file>